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X:\2021\07-2021 Bohumín, Na Loukách, kanalizace\projekt 2021\Kanaliazce Trnkova I.etapa\"/>
    </mc:Choice>
  </mc:AlternateContent>
  <xr:revisionPtr revIDLastSave="0" documentId="13_ncr:1_{AEA84A25-2462-46CF-A9CC-8DA8C9066749}" xr6:coauthVersionLast="46" xr6:coauthVersionMax="46" xr10:uidLastSave="{00000000-0000-0000-0000-000000000000}"/>
  <bookViews>
    <workbookView xWindow="30612" yWindow="-108" windowWidth="30936" windowHeight="16896" xr2:uid="{00000000-000D-0000-FFFF-FFFF00000000}"/>
  </bookViews>
  <sheets>
    <sheet name="Krycí list" sheetId="8" r:id="rId1"/>
    <sheet name="Rekapitulace stavby" sheetId="1" r:id="rId2"/>
    <sheet name="01 - SO 01 Kanaliazce gra..." sheetId="2" r:id="rId3"/>
    <sheet name="02 - SO 02 Kanaliazce tla..." sheetId="3" r:id="rId4"/>
    <sheet name="03_1 - SO 03.1 Čerpací st..." sheetId="4" r:id="rId5"/>
    <sheet name="03_2 - SO 03.2 Čerpací st..." sheetId="5" r:id="rId6"/>
    <sheet name="04 - SO 04 Kanalizační př..." sheetId="6" r:id="rId7"/>
    <sheet name="05 - SO 05 Dešťová kanali..." sheetId="7" r:id="rId8"/>
  </sheets>
  <definedNames>
    <definedName name="_xlnm._FilterDatabase" localSheetId="2" hidden="1">'01 - SO 01 Kanaliazce gra...'!$C$128:$K$274</definedName>
    <definedName name="_xlnm._FilterDatabase" localSheetId="3" hidden="1">'02 - SO 02 Kanaliazce tla...'!$C$127:$K$241</definedName>
    <definedName name="_xlnm._FilterDatabase" localSheetId="4" hidden="1">'03_1 - SO 03.1 Čerpací st...'!$C$134:$K$309</definedName>
    <definedName name="_xlnm._FilterDatabase" localSheetId="5" hidden="1">'03_2 - SO 03.2 Čerpací st...'!$C$123:$K$196</definedName>
    <definedName name="_xlnm._FilterDatabase" localSheetId="6" hidden="1">'04 - SO 04 Kanalizační př...'!$C$128:$K$279</definedName>
    <definedName name="_xlnm._FilterDatabase" localSheetId="7" hidden="1">'05 - SO 05 Dešťová kanali...'!$C$130:$K$296</definedName>
    <definedName name="_xlnm.Print_Titles" localSheetId="2">'01 - SO 01 Kanaliazce gra...'!$128:$128</definedName>
    <definedName name="_xlnm.Print_Titles" localSheetId="3">'02 - SO 02 Kanaliazce tla...'!$127:$127</definedName>
    <definedName name="_xlnm.Print_Titles" localSheetId="4">'03_1 - SO 03.1 Čerpací st...'!$134:$134</definedName>
    <definedName name="_xlnm.Print_Titles" localSheetId="5">'03_2 - SO 03.2 Čerpací st...'!$123:$123</definedName>
    <definedName name="_xlnm.Print_Titles" localSheetId="6">'04 - SO 04 Kanalizační př...'!$128:$128</definedName>
    <definedName name="_xlnm.Print_Titles" localSheetId="7">'05 - SO 05 Dešťová kanali...'!$130:$130</definedName>
    <definedName name="_xlnm.Print_Titles" localSheetId="1">'Rekapitulace stavby'!$92:$92</definedName>
    <definedName name="_xlnm.Print_Area" localSheetId="2">'01 - SO 01 Kanaliazce gra...'!$C$4:$J$76,'01 - SO 01 Kanaliazce gra...'!$C$82:$J$110,'01 - SO 01 Kanaliazce gra...'!$C$116:$J$274</definedName>
    <definedName name="_xlnm.Print_Area" localSheetId="3">'02 - SO 02 Kanaliazce tla...'!$C$4:$J$76,'02 - SO 02 Kanaliazce tla...'!$C$82:$J$109,'02 - SO 02 Kanaliazce tla...'!$C$115:$J$241</definedName>
    <definedName name="_xlnm.Print_Area" localSheetId="4">'03_1 - SO 03.1 Čerpací st...'!$C$4:$J$76,'03_1 - SO 03.1 Čerpací st...'!$C$82:$J$116,'03_1 - SO 03.1 Čerpací st...'!$C$122:$J$309</definedName>
    <definedName name="_xlnm.Print_Area" localSheetId="5">'03_2 - SO 03.2 Čerpací st...'!$C$4:$J$76,'03_2 - SO 03.2 Čerpací st...'!$C$82:$J$105,'03_2 - SO 03.2 Čerpací st...'!$C$111:$J$196</definedName>
    <definedName name="_xlnm.Print_Area" localSheetId="6">'04 - SO 04 Kanalizační př...'!$C$4:$J$76,'04 - SO 04 Kanalizační př...'!$C$82:$J$110,'04 - SO 04 Kanalizační př...'!$C$116:$J$279</definedName>
    <definedName name="_xlnm.Print_Area" localSheetId="7">'05 - SO 05 Dešťová kanali...'!$C$4:$J$76,'05 - SO 05 Dešťová kanali...'!$C$82:$J$112,'05 - SO 05 Dešťová kanali...'!$C$118:$J$296</definedName>
    <definedName name="_xlnm.Print_Area" localSheetId="1">'Rekapitulace stavby'!$D$4:$AO$76,'Rekapitulace stavby'!$C$82:$AQ$101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7" l="1"/>
  <c r="J36" i="7"/>
  <c r="AY100" i="1" s="1"/>
  <c r="J35" i="7"/>
  <c r="AX100" i="1"/>
  <c r="BI296" i="7"/>
  <c r="BH296" i="7"/>
  <c r="BG296" i="7"/>
  <c r="BF296" i="7"/>
  <c r="T296" i="7"/>
  <c r="T295" i="7"/>
  <c r="R296" i="7"/>
  <c r="R295" i="7" s="1"/>
  <c r="P296" i="7"/>
  <c r="P295" i="7" s="1"/>
  <c r="BI294" i="7"/>
  <c r="BH294" i="7"/>
  <c r="BG294" i="7"/>
  <c r="BF294" i="7"/>
  <c r="T294" i="7"/>
  <c r="T293" i="7"/>
  <c r="T292" i="7" s="1"/>
  <c r="R294" i="7"/>
  <c r="R293" i="7"/>
  <c r="R292" i="7" s="1"/>
  <c r="P294" i="7"/>
  <c r="P293" i="7"/>
  <c r="P292" i="7" s="1"/>
  <c r="BI291" i="7"/>
  <c r="BH291" i="7"/>
  <c r="BG291" i="7"/>
  <c r="BF291" i="7"/>
  <c r="T291" i="7"/>
  <c r="R291" i="7"/>
  <c r="P291" i="7"/>
  <c r="BI290" i="7"/>
  <c r="BH290" i="7"/>
  <c r="BG290" i="7"/>
  <c r="BF290" i="7"/>
  <c r="T290" i="7"/>
  <c r="R290" i="7"/>
  <c r="P290" i="7"/>
  <c r="BI289" i="7"/>
  <c r="BH289" i="7"/>
  <c r="BG289" i="7"/>
  <c r="BF289" i="7"/>
  <c r="T289" i="7"/>
  <c r="R289" i="7"/>
  <c r="P289" i="7"/>
  <c r="BI286" i="7"/>
  <c r="BH286" i="7"/>
  <c r="BG286" i="7"/>
  <c r="BF286" i="7"/>
  <c r="T286" i="7"/>
  <c r="R286" i="7"/>
  <c r="P286" i="7"/>
  <c r="BI285" i="7"/>
  <c r="BH285" i="7"/>
  <c r="BG285" i="7"/>
  <c r="BF285" i="7"/>
  <c r="T285" i="7"/>
  <c r="R285" i="7"/>
  <c r="P285" i="7"/>
  <c r="BI283" i="7"/>
  <c r="BH283" i="7"/>
  <c r="BG283" i="7"/>
  <c r="BF283" i="7"/>
  <c r="T283" i="7"/>
  <c r="R283" i="7"/>
  <c r="P283" i="7"/>
  <c r="BI282" i="7"/>
  <c r="BH282" i="7"/>
  <c r="BG282" i="7"/>
  <c r="BF282" i="7"/>
  <c r="T282" i="7"/>
  <c r="R282" i="7"/>
  <c r="P282" i="7"/>
  <c r="BI280" i="7"/>
  <c r="BH280" i="7"/>
  <c r="BG280" i="7"/>
  <c r="BF280" i="7"/>
  <c r="T280" i="7"/>
  <c r="R280" i="7"/>
  <c r="P280" i="7"/>
  <c r="BI279" i="7"/>
  <c r="BH279" i="7"/>
  <c r="BG279" i="7"/>
  <c r="BF279" i="7"/>
  <c r="T279" i="7"/>
  <c r="R279" i="7"/>
  <c r="P279" i="7"/>
  <c r="BI277" i="7"/>
  <c r="BH277" i="7"/>
  <c r="BG277" i="7"/>
  <c r="BF277" i="7"/>
  <c r="T277" i="7"/>
  <c r="R277" i="7"/>
  <c r="P277" i="7"/>
  <c r="BI275" i="7"/>
  <c r="BH275" i="7"/>
  <c r="BG275" i="7"/>
  <c r="BF275" i="7"/>
  <c r="T275" i="7"/>
  <c r="R275" i="7"/>
  <c r="P275" i="7"/>
  <c r="BI274" i="7"/>
  <c r="BH274" i="7"/>
  <c r="BG274" i="7"/>
  <c r="BF274" i="7"/>
  <c r="T274" i="7"/>
  <c r="R274" i="7"/>
  <c r="P274" i="7"/>
  <c r="BI272" i="7"/>
  <c r="BH272" i="7"/>
  <c r="BG272" i="7"/>
  <c r="BF272" i="7"/>
  <c r="T272" i="7"/>
  <c r="R272" i="7"/>
  <c r="P272" i="7"/>
  <c r="BI271" i="7"/>
  <c r="BH271" i="7"/>
  <c r="BG271" i="7"/>
  <c r="BF271" i="7"/>
  <c r="T271" i="7"/>
  <c r="R271" i="7"/>
  <c r="P271" i="7"/>
  <c r="BI269" i="7"/>
  <c r="BH269" i="7"/>
  <c r="BG269" i="7"/>
  <c r="BF269" i="7"/>
  <c r="T269" i="7"/>
  <c r="R269" i="7"/>
  <c r="P269" i="7"/>
  <c r="BI268" i="7"/>
  <c r="BH268" i="7"/>
  <c r="BG268" i="7"/>
  <c r="BF268" i="7"/>
  <c r="T268" i="7"/>
  <c r="R268" i="7"/>
  <c r="P268" i="7"/>
  <c r="BI266" i="7"/>
  <c r="BH266" i="7"/>
  <c r="BG266" i="7"/>
  <c r="BF266" i="7"/>
  <c r="T266" i="7"/>
  <c r="R266" i="7"/>
  <c r="P266" i="7"/>
  <c r="BI265" i="7"/>
  <c r="BH265" i="7"/>
  <c r="BG265" i="7"/>
  <c r="BF265" i="7"/>
  <c r="T265" i="7"/>
  <c r="R265" i="7"/>
  <c r="P265" i="7"/>
  <c r="BI264" i="7"/>
  <c r="BH264" i="7"/>
  <c r="BG264" i="7"/>
  <c r="BF264" i="7"/>
  <c r="T264" i="7"/>
  <c r="R264" i="7"/>
  <c r="P264" i="7"/>
  <c r="BI263" i="7"/>
  <c r="BH263" i="7"/>
  <c r="BG263" i="7"/>
  <c r="BF263" i="7"/>
  <c r="T263" i="7"/>
  <c r="R263" i="7"/>
  <c r="P263" i="7"/>
  <c r="BI262" i="7"/>
  <c r="BH262" i="7"/>
  <c r="BG262" i="7"/>
  <c r="BF262" i="7"/>
  <c r="T262" i="7"/>
  <c r="R262" i="7"/>
  <c r="P262" i="7"/>
  <c r="BI261" i="7"/>
  <c r="BH261" i="7"/>
  <c r="BG261" i="7"/>
  <c r="BF261" i="7"/>
  <c r="T261" i="7"/>
  <c r="R261" i="7"/>
  <c r="P261" i="7"/>
  <c r="BI260" i="7"/>
  <c r="BH260" i="7"/>
  <c r="BG260" i="7"/>
  <c r="BF260" i="7"/>
  <c r="T260" i="7"/>
  <c r="R260" i="7"/>
  <c r="P260" i="7"/>
  <c r="BI259" i="7"/>
  <c r="BH259" i="7"/>
  <c r="BG259" i="7"/>
  <c r="BF259" i="7"/>
  <c r="T259" i="7"/>
  <c r="R259" i="7"/>
  <c r="P259" i="7"/>
  <c r="BI258" i="7"/>
  <c r="BH258" i="7"/>
  <c r="BG258" i="7"/>
  <c r="BF258" i="7"/>
  <c r="T258" i="7"/>
  <c r="R258" i="7"/>
  <c r="P258" i="7"/>
  <c r="BI257" i="7"/>
  <c r="BH257" i="7"/>
  <c r="BG257" i="7"/>
  <c r="BF257" i="7"/>
  <c r="T257" i="7"/>
  <c r="R257" i="7"/>
  <c r="P257" i="7"/>
  <c r="BI256" i="7"/>
  <c r="BH256" i="7"/>
  <c r="BG256" i="7"/>
  <c r="BF256" i="7"/>
  <c r="T256" i="7"/>
  <c r="R256" i="7"/>
  <c r="P256" i="7"/>
  <c r="BI255" i="7"/>
  <c r="BH255" i="7"/>
  <c r="BG255" i="7"/>
  <c r="BF255" i="7"/>
  <c r="T255" i="7"/>
  <c r="R255" i="7"/>
  <c r="P255" i="7"/>
  <c r="BI254" i="7"/>
  <c r="BH254" i="7"/>
  <c r="BG254" i="7"/>
  <c r="BF254" i="7"/>
  <c r="T254" i="7"/>
  <c r="R254" i="7"/>
  <c r="P254" i="7"/>
  <c r="BI253" i="7"/>
  <c r="BH253" i="7"/>
  <c r="BG253" i="7"/>
  <c r="BF253" i="7"/>
  <c r="T253" i="7"/>
  <c r="R253" i="7"/>
  <c r="P253" i="7"/>
  <c r="BI252" i="7"/>
  <c r="BH252" i="7"/>
  <c r="BG252" i="7"/>
  <c r="BF252" i="7"/>
  <c r="T252" i="7"/>
  <c r="R252" i="7"/>
  <c r="P252" i="7"/>
  <c r="BI251" i="7"/>
  <c r="BH251" i="7"/>
  <c r="BG251" i="7"/>
  <c r="BF251" i="7"/>
  <c r="T251" i="7"/>
  <c r="R251" i="7"/>
  <c r="P251" i="7"/>
  <c r="BI250" i="7"/>
  <c r="BH250" i="7"/>
  <c r="BG250" i="7"/>
  <c r="BF250" i="7"/>
  <c r="T250" i="7"/>
  <c r="R250" i="7"/>
  <c r="P250" i="7"/>
  <c r="BI249" i="7"/>
  <c r="BH249" i="7"/>
  <c r="BG249" i="7"/>
  <c r="BF249" i="7"/>
  <c r="T249" i="7"/>
  <c r="R249" i="7"/>
  <c r="P249" i="7"/>
  <c r="BI248" i="7"/>
  <c r="BH248" i="7"/>
  <c r="BG248" i="7"/>
  <c r="BF248" i="7"/>
  <c r="T248" i="7"/>
  <c r="R248" i="7"/>
  <c r="P248" i="7"/>
  <c r="BI247" i="7"/>
  <c r="BH247" i="7"/>
  <c r="BG247" i="7"/>
  <c r="BF247" i="7"/>
  <c r="T247" i="7"/>
  <c r="R247" i="7"/>
  <c r="P247" i="7"/>
  <c r="BI246" i="7"/>
  <c r="BH246" i="7"/>
  <c r="BG246" i="7"/>
  <c r="BF246" i="7"/>
  <c r="T246" i="7"/>
  <c r="R246" i="7"/>
  <c r="P246" i="7"/>
  <c r="BI245" i="7"/>
  <c r="BH245" i="7"/>
  <c r="BG245" i="7"/>
  <c r="BF245" i="7"/>
  <c r="T245" i="7"/>
  <c r="R245" i="7"/>
  <c r="P245" i="7"/>
  <c r="BI244" i="7"/>
  <c r="BH244" i="7"/>
  <c r="BG244" i="7"/>
  <c r="BF244" i="7"/>
  <c r="T244" i="7"/>
  <c r="R244" i="7"/>
  <c r="P244" i="7"/>
  <c r="BI243" i="7"/>
  <c r="BH243" i="7"/>
  <c r="BG243" i="7"/>
  <c r="BF243" i="7"/>
  <c r="T243" i="7"/>
  <c r="R243" i="7"/>
  <c r="P243" i="7"/>
  <c r="BI241" i="7"/>
  <c r="BH241" i="7"/>
  <c r="BG241" i="7"/>
  <c r="BF241" i="7"/>
  <c r="T241" i="7"/>
  <c r="R241" i="7"/>
  <c r="P241" i="7"/>
  <c r="BI240" i="7"/>
  <c r="BH240" i="7"/>
  <c r="BG240" i="7"/>
  <c r="BF240" i="7"/>
  <c r="T240" i="7"/>
  <c r="R240" i="7"/>
  <c r="P240" i="7"/>
  <c r="BI238" i="7"/>
  <c r="BH238" i="7"/>
  <c r="BG238" i="7"/>
  <c r="BF238" i="7"/>
  <c r="T238" i="7"/>
  <c r="R238" i="7"/>
  <c r="P238" i="7"/>
  <c r="BI237" i="7"/>
  <c r="BH237" i="7"/>
  <c r="BG237" i="7"/>
  <c r="BF237" i="7"/>
  <c r="T237" i="7"/>
  <c r="R237" i="7"/>
  <c r="P237" i="7"/>
  <c r="BI235" i="7"/>
  <c r="BH235" i="7"/>
  <c r="BG235" i="7"/>
  <c r="BF235" i="7"/>
  <c r="T235" i="7"/>
  <c r="R235" i="7"/>
  <c r="P235" i="7"/>
  <c r="BI234" i="7"/>
  <c r="BH234" i="7"/>
  <c r="BG234" i="7"/>
  <c r="BF234" i="7"/>
  <c r="T234" i="7"/>
  <c r="R234" i="7"/>
  <c r="P234" i="7"/>
  <c r="BI233" i="7"/>
  <c r="BH233" i="7"/>
  <c r="BG233" i="7"/>
  <c r="BF233" i="7"/>
  <c r="T233" i="7"/>
  <c r="R233" i="7"/>
  <c r="P233" i="7"/>
  <c r="BI232" i="7"/>
  <c r="BH232" i="7"/>
  <c r="BG232" i="7"/>
  <c r="BF232" i="7"/>
  <c r="T232" i="7"/>
  <c r="R232" i="7"/>
  <c r="P232" i="7"/>
  <c r="BI231" i="7"/>
  <c r="BH231" i="7"/>
  <c r="BG231" i="7"/>
  <c r="BF231" i="7"/>
  <c r="T231" i="7"/>
  <c r="R231" i="7"/>
  <c r="P231" i="7"/>
  <c r="BI230" i="7"/>
  <c r="BH230" i="7"/>
  <c r="BG230" i="7"/>
  <c r="BF230" i="7"/>
  <c r="T230" i="7"/>
  <c r="R230" i="7"/>
  <c r="P230" i="7"/>
  <c r="BI229" i="7"/>
  <c r="BH229" i="7"/>
  <c r="BG229" i="7"/>
  <c r="BF229" i="7"/>
  <c r="T229" i="7"/>
  <c r="R229" i="7"/>
  <c r="P229" i="7"/>
  <c r="BI227" i="7"/>
  <c r="BH227" i="7"/>
  <c r="BG227" i="7"/>
  <c r="BF227" i="7"/>
  <c r="T227" i="7"/>
  <c r="R227" i="7"/>
  <c r="P227" i="7"/>
  <c r="BI225" i="7"/>
  <c r="BH225" i="7"/>
  <c r="BG225" i="7"/>
  <c r="BF225" i="7"/>
  <c r="T225" i="7"/>
  <c r="R225" i="7"/>
  <c r="P225" i="7"/>
  <c r="BI220" i="7"/>
  <c r="BH220" i="7"/>
  <c r="BG220" i="7"/>
  <c r="BF220" i="7"/>
  <c r="T220" i="7"/>
  <c r="R220" i="7"/>
  <c r="P220" i="7"/>
  <c r="BI218" i="7"/>
  <c r="BH218" i="7"/>
  <c r="BG218" i="7"/>
  <c r="BF218" i="7"/>
  <c r="T218" i="7"/>
  <c r="R218" i="7"/>
  <c r="P218" i="7"/>
  <c r="BI217" i="7"/>
  <c r="BH217" i="7"/>
  <c r="BG217" i="7"/>
  <c r="BF217" i="7"/>
  <c r="T217" i="7"/>
  <c r="R217" i="7"/>
  <c r="P217" i="7"/>
  <c r="BI216" i="7"/>
  <c r="BH216" i="7"/>
  <c r="BG216" i="7"/>
  <c r="BF216" i="7"/>
  <c r="T216" i="7"/>
  <c r="R216" i="7"/>
  <c r="P216" i="7"/>
  <c r="BI215" i="7"/>
  <c r="BH215" i="7"/>
  <c r="BG215" i="7"/>
  <c r="BF215" i="7"/>
  <c r="T215" i="7"/>
  <c r="R215" i="7"/>
  <c r="P215" i="7"/>
  <c r="BI213" i="7"/>
  <c r="BH213" i="7"/>
  <c r="BG213" i="7"/>
  <c r="BF213" i="7"/>
  <c r="T213" i="7"/>
  <c r="R213" i="7"/>
  <c r="P213" i="7"/>
  <c r="BI211" i="7"/>
  <c r="BH211" i="7"/>
  <c r="BG211" i="7"/>
  <c r="BF211" i="7"/>
  <c r="T211" i="7"/>
  <c r="R211" i="7"/>
  <c r="P211" i="7"/>
  <c r="BI209" i="7"/>
  <c r="BH209" i="7"/>
  <c r="BG209" i="7"/>
  <c r="BF209" i="7"/>
  <c r="T209" i="7"/>
  <c r="R209" i="7"/>
  <c r="P209" i="7"/>
  <c r="BI208" i="7"/>
  <c r="BH208" i="7"/>
  <c r="BG208" i="7"/>
  <c r="BF208" i="7"/>
  <c r="T208" i="7"/>
  <c r="R208" i="7"/>
  <c r="P208" i="7"/>
  <c r="BI207" i="7"/>
  <c r="BH207" i="7"/>
  <c r="BG207" i="7"/>
  <c r="BF207" i="7"/>
  <c r="T207" i="7"/>
  <c r="R207" i="7"/>
  <c r="P207" i="7"/>
  <c r="BI205" i="7"/>
  <c r="BH205" i="7"/>
  <c r="BG205" i="7"/>
  <c r="BF205" i="7"/>
  <c r="T205" i="7"/>
  <c r="R205" i="7"/>
  <c r="P205" i="7"/>
  <c r="BI203" i="7"/>
  <c r="BH203" i="7"/>
  <c r="BG203" i="7"/>
  <c r="BF203" i="7"/>
  <c r="T203" i="7"/>
  <c r="R203" i="7"/>
  <c r="P203" i="7"/>
  <c r="BI201" i="7"/>
  <c r="BH201" i="7"/>
  <c r="BG201" i="7"/>
  <c r="BF201" i="7"/>
  <c r="T201" i="7"/>
  <c r="R201" i="7"/>
  <c r="P201" i="7"/>
  <c r="BI200" i="7"/>
  <c r="BH200" i="7"/>
  <c r="BG200" i="7"/>
  <c r="BF200" i="7"/>
  <c r="T200" i="7"/>
  <c r="R200" i="7"/>
  <c r="P200" i="7"/>
  <c r="BI196" i="7"/>
  <c r="BH196" i="7"/>
  <c r="BG196" i="7"/>
  <c r="BF196" i="7"/>
  <c r="T196" i="7"/>
  <c r="R196" i="7"/>
  <c r="P196" i="7"/>
  <c r="BI191" i="7"/>
  <c r="BH191" i="7"/>
  <c r="BG191" i="7"/>
  <c r="BF191" i="7"/>
  <c r="T191" i="7"/>
  <c r="R191" i="7"/>
  <c r="P191" i="7"/>
  <c r="BI190" i="7"/>
  <c r="BH190" i="7"/>
  <c r="BG190" i="7"/>
  <c r="BF190" i="7"/>
  <c r="T190" i="7"/>
  <c r="R190" i="7"/>
  <c r="P190" i="7"/>
  <c r="BI188" i="7"/>
  <c r="BH188" i="7"/>
  <c r="BG188" i="7"/>
  <c r="BF188" i="7"/>
  <c r="T188" i="7"/>
  <c r="R188" i="7"/>
  <c r="P188" i="7"/>
  <c r="BI186" i="7"/>
  <c r="BH186" i="7"/>
  <c r="BG186" i="7"/>
  <c r="BF186" i="7"/>
  <c r="T186" i="7"/>
  <c r="R186" i="7"/>
  <c r="P186" i="7"/>
  <c r="BI184" i="7"/>
  <c r="BH184" i="7"/>
  <c r="BG184" i="7"/>
  <c r="BF184" i="7"/>
  <c r="T184" i="7"/>
  <c r="R184" i="7"/>
  <c r="P184" i="7"/>
  <c r="BI183" i="7"/>
  <c r="BH183" i="7"/>
  <c r="BG183" i="7"/>
  <c r="BF183" i="7"/>
  <c r="T183" i="7"/>
  <c r="R183" i="7"/>
  <c r="P183" i="7"/>
  <c r="BI181" i="7"/>
  <c r="BH181" i="7"/>
  <c r="BG181" i="7"/>
  <c r="BF181" i="7"/>
  <c r="T181" i="7"/>
  <c r="R181" i="7"/>
  <c r="P181" i="7"/>
  <c r="BI176" i="7"/>
  <c r="BH176" i="7"/>
  <c r="BG176" i="7"/>
  <c r="BF176" i="7"/>
  <c r="T176" i="7"/>
  <c r="R176" i="7"/>
  <c r="P176" i="7"/>
  <c r="BI172" i="7"/>
  <c r="BH172" i="7"/>
  <c r="BG172" i="7"/>
  <c r="BF172" i="7"/>
  <c r="T172" i="7"/>
  <c r="R172" i="7"/>
  <c r="P172" i="7"/>
  <c r="BI171" i="7"/>
  <c r="BH171" i="7"/>
  <c r="BG171" i="7"/>
  <c r="BF171" i="7"/>
  <c r="T171" i="7"/>
  <c r="R171" i="7"/>
  <c r="P171" i="7"/>
  <c r="BI169" i="7"/>
  <c r="BH169" i="7"/>
  <c r="BG169" i="7"/>
  <c r="BF169" i="7"/>
  <c r="T169" i="7"/>
  <c r="R169" i="7"/>
  <c r="P169" i="7"/>
  <c r="BI166" i="7"/>
  <c r="BH166" i="7"/>
  <c r="BG166" i="7"/>
  <c r="BF166" i="7"/>
  <c r="T166" i="7"/>
  <c r="R166" i="7"/>
  <c r="P166" i="7"/>
  <c r="BI165" i="7"/>
  <c r="BH165" i="7"/>
  <c r="BG165" i="7"/>
  <c r="BF165" i="7"/>
  <c r="T165" i="7"/>
  <c r="R165" i="7"/>
  <c r="P165" i="7"/>
  <c r="BI163" i="7"/>
  <c r="BH163" i="7"/>
  <c r="BG163" i="7"/>
  <c r="BF163" i="7"/>
  <c r="T163" i="7"/>
  <c r="R163" i="7"/>
  <c r="P163" i="7"/>
  <c r="BI162" i="7"/>
  <c r="BH162" i="7"/>
  <c r="BG162" i="7"/>
  <c r="BF162" i="7"/>
  <c r="T162" i="7"/>
  <c r="R162" i="7"/>
  <c r="P162" i="7"/>
  <c r="BI156" i="7"/>
  <c r="BH156" i="7"/>
  <c r="BG156" i="7"/>
  <c r="BF156" i="7"/>
  <c r="T156" i="7"/>
  <c r="R156" i="7"/>
  <c r="P156" i="7"/>
  <c r="BI153" i="7"/>
  <c r="BH153" i="7"/>
  <c r="BG153" i="7"/>
  <c r="BF153" i="7"/>
  <c r="T153" i="7"/>
  <c r="R153" i="7"/>
  <c r="P153" i="7"/>
  <c r="BI151" i="7"/>
  <c r="BH151" i="7"/>
  <c r="BG151" i="7"/>
  <c r="BF151" i="7"/>
  <c r="T151" i="7"/>
  <c r="R151" i="7"/>
  <c r="P151" i="7"/>
  <c r="BI149" i="7"/>
  <c r="BH149" i="7"/>
  <c r="BG149" i="7"/>
  <c r="BF149" i="7"/>
  <c r="T149" i="7"/>
  <c r="R149" i="7"/>
  <c r="P149" i="7"/>
  <c r="BI147" i="7"/>
  <c r="BH147" i="7"/>
  <c r="BG147" i="7"/>
  <c r="BF147" i="7"/>
  <c r="T147" i="7"/>
  <c r="R147" i="7"/>
  <c r="P147" i="7"/>
  <c r="BI145" i="7"/>
  <c r="BH145" i="7"/>
  <c r="BG145" i="7"/>
  <c r="BF145" i="7"/>
  <c r="T145" i="7"/>
  <c r="R145" i="7"/>
  <c r="P145" i="7"/>
  <c r="BI144" i="7"/>
  <c r="BH144" i="7"/>
  <c r="BG144" i="7"/>
  <c r="BF144" i="7"/>
  <c r="T144" i="7"/>
  <c r="R144" i="7"/>
  <c r="P144" i="7"/>
  <c r="BI143" i="7"/>
  <c r="BH143" i="7"/>
  <c r="BG143" i="7"/>
  <c r="BF143" i="7"/>
  <c r="T143" i="7"/>
  <c r="R143" i="7"/>
  <c r="P143" i="7"/>
  <c r="BI142" i="7"/>
  <c r="BH142" i="7"/>
  <c r="BG142" i="7"/>
  <c r="BF142" i="7"/>
  <c r="T142" i="7"/>
  <c r="R142" i="7"/>
  <c r="P142" i="7"/>
  <c r="BI140" i="7"/>
  <c r="BH140" i="7"/>
  <c r="BG140" i="7"/>
  <c r="BF140" i="7"/>
  <c r="T140" i="7"/>
  <c r="R140" i="7"/>
  <c r="P140" i="7"/>
  <c r="BI137" i="7"/>
  <c r="BH137" i="7"/>
  <c r="BG137" i="7"/>
  <c r="BF137" i="7"/>
  <c r="T137" i="7"/>
  <c r="R137" i="7"/>
  <c r="P137" i="7"/>
  <c r="BI135" i="7"/>
  <c r="BH135" i="7"/>
  <c r="BG135" i="7"/>
  <c r="BF135" i="7"/>
  <c r="T135" i="7"/>
  <c r="R135" i="7"/>
  <c r="P135" i="7"/>
  <c r="BI134" i="7"/>
  <c r="BH134" i="7"/>
  <c r="BG134" i="7"/>
  <c r="BF134" i="7"/>
  <c r="T134" i="7"/>
  <c r="R134" i="7"/>
  <c r="P134" i="7"/>
  <c r="J128" i="7"/>
  <c r="J127" i="7"/>
  <c r="F127" i="7"/>
  <c r="F125" i="7"/>
  <c r="E123" i="7"/>
  <c r="J92" i="7"/>
  <c r="J91" i="7"/>
  <c r="F91" i="7"/>
  <c r="F89" i="7"/>
  <c r="E87" i="7"/>
  <c r="J18" i="7"/>
  <c r="E18" i="7"/>
  <c r="F92" i="7" s="1"/>
  <c r="J17" i="7"/>
  <c r="J12" i="7"/>
  <c r="J89" i="7" s="1"/>
  <c r="E7" i="7"/>
  <c r="E121" i="7" s="1"/>
  <c r="J37" i="6"/>
  <c r="J36" i="6"/>
  <c r="AY99" i="1" s="1"/>
  <c r="J35" i="6"/>
  <c r="AX99" i="1"/>
  <c r="BI279" i="6"/>
  <c r="BH279" i="6"/>
  <c r="BG279" i="6"/>
  <c r="BF279" i="6"/>
  <c r="T279" i="6"/>
  <c r="T278" i="6"/>
  <c r="R279" i="6"/>
  <c r="R278" i="6" s="1"/>
  <c r="P279" i="6"/>
  <c r="P278" i="6" s="1"/>
  <c r="BI277" i="6"/>
  <c r="BH277" i="6"/>
  <c r="BG277" i="6"/>
  <c r="BF277" i="6"/>
  <c r="T277" i="6"/>
  <c r="T276" i="6" s="1"/>
  <c r="T275" i="6" s="1"/>
  <c r="R277" i="6"/>
  <c r="R276" i="6" s="1"/>
  <c r="R275" i="6" s="1"/>
  <c r="P277" i="6"/>
  <c r="P276" i="6" s="1"/>
  <c r="P275" i="6" s="1"/>
  <c r="BI274" i="6"/>
  <c r="BH274" i="6"/>
  <c r="BG274" i="6"/>
  <c r="BF274" i="6"/>
  <c r="T274" i="6"/>
  <c r="R274" i="6"/>
  <c r="P274" i="6"/>
  <c r="BI273" i="6"/>
  <c r="BH273" i="6"/>
  <c r="BG273" i="6"/>
  <c r="BF273" i="6"/>
  <c r="T273" i="6"/>
  <c r="R273" i="6"/>
  <c r="P273" i="6"/>
  <c r="BI271" i="6"/>
  <c r="BH271" i="6"/>
  <c r="BG271" i="6"/>
  <c r="BF271" i="6"/>
  <c r="T271" i="6"/>
  <c r="R271" i="6"/>
  <c r="P271" i="6"/>
  <c r="BI270" i="6"/>
  <c r="BH270" i="6"/>
  <c r="BG270" i="6"/>
  <c r="BF270" i="6"/>
  <c r="T270" i="6"/>
  <c r="R270" i="6"/>
  <c r="P270" i="6"/>
  <c r="BI268" i="6"/>
  <c r="BH268" i="6"/>
  <c r="BG268" i="6"/>
  <c r="BF268" i="6"/>
  <c r="T268" i="6"/>
  <c r="R268" i="6"/>
  <c r="P268" i="6"/>
  <c r="BI267" i="6"/>
  <c r="BH267" i="6"/>
  <c r="BG267" i="6"/>
  <c r="BF267" i="6"/>
  <c r="T267" i="6"/>
  <c r="R267" i="6"/>
  <c r="P267" i="6"/>
  <c r="BI262" i="6"/>
  <c r="BH262" i="6"/>
  <c r="BG262" i="6"/>
  <c r="BF262" i="6"/>
  <c r="T262" i="6"/>
  <c r="R262" i="6"/>
  <c r="P262" i="6"/>
  <c r="BI261" i="6"/>
  <c r="BH261" i="6"/>
  <c r="BG261" i="6"/>
  <c r="BF261" i="6"/>
  <c r="T261" i="6"/>
  <c r="R261" i="6"/>
  <c r="P261" i="6"/>
  <c r="BI260" i="6"/>
  <c r="BH260" i="6"/>
  <c r="BG260" i="6"/>
  <c r="BF260" i="6"/>
  <c r="T260" i="6"/>
  <c r="R260" i="6"/>
  <c r="P260" i="6"/>
  <c r="BI258" i="6"/>
  <c r="BH258" i="6"/>
  <c r="BG258" i="6"/>
  <c r="BF258" i="6"/>
  <c r="T258" i="6"/>
  <c r="R258" i="6"/>
  <c r="P258" i="6"/>
  <c r="BI257" i="6"/>
  <c r="BH257" i="6"/>
  <c r="BG257" i="6"/>
  <c r="BF257" i="6"/>
  <c r="T257" i="6"/>
  <c r="R257" i="6"/>
  <c r="P257" i="6"/>
  <c r="BI255" i="6"/>
  <c r="BH255" i="6"/>
  <c r="BG255" i="6"/>
  <c r="BF255" i="6"/>
  <c r="T255" i="6"/>
  <c r="R255" i="6"/>
  <c r="P255" i="6"/>
  <c r="BI254" i="6"/>
  <c r="BH254" i="6"/>
  <c r="BG254" i="6"/>
  <c r="BF254" i="6"/>
  <c r="T254" i="6"/>
  <c r="R254" i="6"/>
  <c r="P254" i="6"/>
  <c r="BI253" i="6"/>
  <c r="BH253" i="6"/>
  <c r="BG253" i="6"/>
  <c r="BF253" i="6"/>
  <c r="T253" i="6"/>
  <c r="R253" i="6"/>
  <c r="P253" i="6"/>
  <c r="BI252" i="6"/>
  <c r="BH252" i="6"/>
  <c r="BG252" i="6"/>
  <c r="BF252" i="6"/>
  <c r="T252" i="6"/>
  <c r="R252" i="6"/>
  <c r="P252" i="6"/>
  <c r="BI251" i="6"/>
  <c r="BH251" i="6"/>
  <c r="BG251" i="6"/>
  <c r="BF251" i="6"/>
  <c r="T251" i="6"/>
  <c r="R251" i="6"/>
  <c r="P251" i="6"/>
  <c r="BI243" i="6"/>
  <c r="BH243" i="6"/>
  <c r="BG243" i="6"/>
  <c r="BF243" i="6"/>
  <c r="T243" i="6"/>
  <c r="R243" i="6"/>
  <c r="P243" i="6"/>
  <c r="BI242" i="6"/>
  <c r="BH242" i="6"/>
  <c r="BG242" i="6"/>
  <c r="BF242" i="6"/>
  <c r="T242" i="6"/>
  <c r="R242" i="6"/>
  <c r="P242" i="6"/>
  <c r="BI241" i="6"/>
  <c r="BH241" i="6"/>
  <c r="BG241" i="6"/>
  <c r="BF241" i="6"/>
  <c r="T241" i="6"/>
  <c r="R241" i="6"/>
  <c r="P241" i="6"/>
  <c r="BI240" i="6"/>
  <c r="BH240" i="6"/>
  <c r="BG240" i="6"/>
  <c r="BF240" i="6"/>
  <c r="T240" i="6"/>
  <c r="R240" i="6"/>
  <c r="P240" i="6"/>
  <c r="BI239" i="6"/>
  <c r="BH239" i="6"/>
  <c r="BG239" i="6"/>
  <c r="BF239" i="6"/>
  <c r="T239" i="6"/>
  <c r="R239" i="6"/>
  <c r="P239" i="6"/>
  <c r="BI238" i="6"/>
  <c r="BH238" i="6"/>
  <c r="BG238" i="6"/>
  <c r="BF238" i="6"/>
  <c r="T238" i="6"/>
  <c r="R238" i="6"/>
  <c r="P238" i="6"/>
  <c r="BI237" i="6"/>
  <c r="BH237" i="6"/>
  <c r="BG237" i="6"/>
  <c r="BF237" i="6"/>
  <c r="T237" i="6"/>
  <c r="R237" i="6"/>
  <c r="P237" i="6"/>
  <c r="BI236" i="6"/>
  <c r="BH236" i="6"/>
  <c r="BG236" i="6"/>
  <c r="BF236" i="6"/>
  <c r="T236" i="6"/>
  <c r="R236" i="6"/>
  <c r="P236" i="6"/>
  <c r="BI235" i="6"/>
  <c r="BH235" i="6"/>
  <c r="BG235" i="6"/>
  <c r="BF235" i="6"/>
  <c r="T235" i="6"/>
  <c r="R235" i="6"/>
  <c r="P235" i="6"/>
  <c r="BI234" i="6"/>
  <c r="BH234" i="6"/>
  <c r="BG234" i="6"/>
  <c r="BF234" i="6"/>
  <c r="T234" i="6"/>
  <c r="R234" i="6"/>
  <c r="P234" i="6"/>
  <c r="BI232" i="6"/>
  <c r="BH232" i="6"/>
  <c r="BG232" i="6"/>
  <c r="BF232" i="6"/>
  <c r="T232" i="6"/>
  <c r="R232" i="6"/>
  <c r="P232" i="6"/>
  <c r="BI231" i="6"/>
  <c r="BH231" i="6"/>
  <c r="BG231" i="6"/>
  <c r="BF231" i="6"/>
  <c r="T231" i="6"/>
  <c r="R231" i="6"/>
  <c r="P231" i="6"/>
  <c r="BI229" i="6"/>
  <c r="BH229" i="6"/>
  <c r="BG229" i="6"/>
  <c r="BF229" i="6"/>
  <c r="T229" i="6"/>
  <c r="R229" i="6"/>
  <c r="P229" i="6"/>
  <c r="BI228" i="6"/>
  <c r="BH228" i="6"/>
  <c r="BG228" i="6"/>
  <c r="BF228" i="6"/>
  <c r="T228" i="6"/>
  <c r="R228" i="6"/>
  <c r="P228" i="6"/>
  <c r="BI227" i="6"/>
  <c r="BH227" i="6"/>
  <c r="BG227" i="6"/>
  <c r="BF227" i="6"/>
  <c r="T227" i="6"/>
  <c r="R227" i="6"/>
  <c r="P227" i="6"/>
  <c r="BI226" i="6"/>
  <c r="BH226" i="6"/>
  <c r="BG226" i="6"/>
  <c r="BF226" i="6"/>
  <c r="T226" i="6"/>
  <c r="R226" i="6"/>
  <c r="P226" i="6"/>
  <c r="BI225" i="6"/>
  <c r="BH225" i="6"/>
  <c r="BG225" i="6"/>
  <c r="BF225" i="6"/>
  <c r="T225" i="6"/>
  <c r="R225" i="6"/>
  <c r="P225" i="6"/>
  <c r="BI220" i="6"/>
  <c r="BH220" i="6"/>
  <c r="BG220" i="6"/>
  <c r="BF220" i="6"/>
  <c r="T220" i="6"/>
  <c r="R220" i="6"/>
  <c r="P220" i="6"/>
  <c r="BI219" i="6"/>
  <c r="BH219" i="6"/>
  <c r="BG219" i="6"/>
  <c r="BF219" i="6"/>
  <c r="T219" i="6"/>
  <c r="R219" i="6"/>
  <c r="P219" i="6"/>
  <c r="BI218" i="6"/>
  <c r="BH218" i="6"/>
  <c r="BG218" i="6"/>
  <c r="BF218" i="6"/>
  <c r="T218" i="6"/>
  <c r="R218" i="6"/>
  <c r="P218" i="6"/>
  <c r="BI217" i="6"/>
  <c r="BH217" i="6"/>
  <c r="BG217" i="6"/>
  <c r="BF217" i="6"/>
  <c r="T217" i="6"/>
  <c r="R217" i="6"/>
  <c r="P217" i="6"/>
  <c r="BI214" i="6"/>
  <c r="BH214" i="6"/>
  <c r="BG214" i="6"/>
  <c r="BF214" i="6"/>
  <c r="T214" i="6"/>
  <c r="R214" i="6"/>
  <c r="P214" i="6"/>
  <c r="BI211" i="6"/>
  <c r="BH211" i="6"/>
  <c r="BG211" i="6"/>
  <c r="BF211" i="6"/>
  <c r="T211" i="6"/>
  <c r="R211" i="6"/>
  <c r="P211" i="6"/>
  <c r="BI209" i="6"/>
  <c r="BH209" i="6"/>
  <c r="BG209" i="6"/>
  <c r="BF209" i="6"/>
  <c r="T209" i="6"/>
  <c r="R209" i="6"/>
  <c r="P209" i="6"/>
  <c r="BI206" i="6"/>
  <c r="BH206" i="6"/>
  <c r="BG206" i="6"/>
  <c r="BF206" i="6"/>
  <c r="T206" i="6"/>
  <c r="R206" i="6"/>
  <c r="P206" i="6"/>
  <c r="BI204" i="6"/>
  <c r="BH204" i="6"/>
  <c r="BG204" i="6"/>
  <c r="BF204" i="6"/>
  <c r="T204" i="6"/>
  <c r="R204" i="6"/>
  <c r="P204" i="6"/>
  <c r="BI200" i="6"/>
  <c r="BH200" i="6"/>
  <c r="BG200" i="6"/>
  <c r="BF200" i="6"/>
  <c r="T200" i="6"/>
  <c r="T199" i="6"/>
  <c r="R200" i="6"/>
  <c r="R199" i="6"/>
  <c r="P200" i="6"/>
  <c r="P199" i="6"/>
  <c r="BI196" i="6"/>
  <c r="BH196" i="6"/>
  <c r="BG196" i="6"/>
  <c r="BF196" i="6"/>
  <c r="T196" i="6"/>
  <c r="T195" i="6"/>
  <c r="R196" i="6"/>
  <c r="R195" i="6"/>
  <c r="P196" i="6"/>
  <c r="P195" i="6"/>
  <c r="BI194" i="6"/>
  <c r="BH194" i="6"/>
  <c r="BG194" i="6"/>
  <c r="BF194" i="6"/>
  <c r="T194" i="6"/>
  <c r="R194" i="6"/>
  <c r="P194" i="6"/>
  <c r="BI192" i="6"/>
  <c r="BH192" i="6"/>
  <c r="BG192" i="6"/>
  <c r="BF192" i="6"/>
  <c r="T192" i="6"/>
  <c r="R192" i="6"/>
  <c r="P192" i="6"/>
  <c r="BI190" i="6"/>
  <c r="BH190" i="6"/>
  <c r="BG190" i="6"/>
  <c r="BF190" i="6"/>
  <c r="T190" i="6"/>
  <c r="R190" i="6"/>
  <c r="P190" i="6"/>
  <c r="BI189" i="6"/>
  <c r="BH189" i="6"/>
  <c r="BG189" i="6"/>
  <c r="BF189" i="6"/>
  <c r="T189" i="6"/>
  <c r="R189" i="6"/>
  <c r="P189" i="6"/>
  <c r="BI187" i="6"/>
  <c r="BH187" i="6"/>
  <c r="BG187" i="6"/>
  <c r="BF187" i="6"/>
  <c r="T187" i="6"/>
  <c r="R187" i="6"/>
  <c r="P187" i="6"/>
  <c r="BI181" i="6"/>
  <c r="BH181" i="6"/>
  <c r="BG181" i="6"/>
  <c r="BF181" i="6"/>
  <c r="T181" i="6"/>
  <c r="R181" i="6"/>
  <c r="P181" i="6"/>
  <c r="BI178" i="6"/>
  <c r="BH178" i="6"/>
  <c r="BG178" i="6"/>
  <c r="BF178" i="6"/>
  <c r="T178" i="6"/>
  <c r="R178" i="6"/>
  <c r="P178" i="6"/>
  <c r="BI174" i="6"/>
  <c r="BH174" i="6"/>
  <c r="BG174" i="6"/>
  <c r="BF174" i="6"/>
  <c r="T174" i="6"/>
  <c r="R174" i="6"/>
  <c r="P174" i="6"/>
  <c r="BI173" i="6"/>
  <c r="BH173" i="6"/>
  <c r="BG173" i="6"/>
  <c r="BF173" i="6"/>
  <c r="T173" i="6"/>
  <c r="R173" i="6"/>
  <c r="P173" i="6"/>
  <c r="BI171" i="6"/>
  <c r="BH171" i="6"/>
  <c r="BG171" i="6"/>
  <c r="BF171" i="6"/>
  <c r="T171" i="6"/>
  <c r="R171" i="6"/>
  <c r="P171" i="6"/>
  <c r="BI165" i="6"/>
  <c r="BH165" i="6"/>
  <c r="BG165" i="6"/>
  <c r="BF165" i="6"/>
  <c r="T165" i="6"/>
  <c r="R165" i="6"/>
  <c r="P165" i="6"/>
  <c r="BI164" i="6"/>
  <c r="BH164" i="6"/>
  <c r="BG164" i="6"/>
  <c r="BF164" i="6"/>
  <c r="T164" i="6"/>
  <c r="R164" i="6"/>
  <c r="P164" i="6"/>
  <c r="BI162" i="6"/>
  <c r="BH162" i="6"/>
  <c r="BG162" i="6"/>
  <c r="BF162" i="6"/>
  <c r="T162" i="6"/>
  <c r="R162" i="6"/>
  <c r="P162" i="6"/>
  <c r="BI161" i="6"/>
  <c r="BH161" i="6"/>
  <c r="BG161" i="6"/>
  <c r="BF161" i="6"/>
  <c r="T161" i="6"/>
  <c r="R161" i="6"/>
  <c r="P161" i="6"/>
  <c r="BI155" i="6"/>
  <c r="BH155" i="6"/>
  <c r="BG155" i="6"/>
  <c r="BF155" i="6"/>
  <c r="T155" i="6"/>
  <c r="R155" i="6"/>
  <c r="P155" i="6"/>
  <c r="BI152" i="6"/>
  <c r="BH152" i="6"/>
  <c r="BG152" i="6"/>
  <c r="BF152" i="6"/>
  <c r="T152" i="6"/>
  <c r="R152" i="6"/>
  <c r="P152" i="6"/>
  <c r="BI150" i="6"/>
  <c r="BH150" i="6"/>
  <c r="BG150" i="6"/>
  <c r="BF150" i="6"/>
  <c r="T150" i="6"/>
  <c r="R150" i="6"/>
  <c r="P150" i="6"/>
  <c r="BI147" i="6"/>
  <c r="BH147" i="6"/>
  <c r="BG147" i="6"/>
  <c r="BF147" i="6"/>
  <c r="T147" i="6"/>
  <c r="R147" i="6"/>
  <c r="P147" i="6"/>
  <c r="BI145" i="6"/>
  <c r="BH145" i="6"/>
  <c r="BG145" i="6"/>
  <c r="BF145" i="6"/>
  <c r="T145" i="6"/>
  <c r="R145" i="6"/>
  <c r="P145" i="6"/>
  <c r="BI143" i="6"/>
  <c r="BH143" i="6"/>
  <c r="BG143" i="6"/>
  <c r="BF143" i="6"/>
  <c r="T143" i="6"/>
  <c r="R143" i="6"/>
  <c r="P143" i="6"/>
  <c r="BI142" i="6"/>
  <c r="BH142" i="6"/>
  <c r="BG142" i="6"/>
  <c r="BF142" i="6"/>
  <c r="T142" i="6"/>
  <c r="R142" i="6"/>
  <c r="P142" i="6"/>
  <c r="BI141" i="6"/>
  <c r="BH141" i="6"/>
  <c r="BG141" i="6"/>
  <c r="BF141" i="6"/>
  <c r="T141" i="6"/>
  <c r="R141" i="6"/>
  <c r="P141" i="6"/>
  <c r="BI140" i="6"/>
  <c r="BH140" i="6"/>
  <c r="BG140" i="6"/>
  <c r="BF140" i="6"/>
  <c r="T140" i="6"/>
  <c r="R140" i="6"/>
  <c r="P140" i="6"/>
  <c r="BI138" i="6"/>
  <c r="BH138" i="6"/>
  <c r="BG138" i="6"/>
  <c r="BF138" i="6"/>
  <c r="T138" i="6"/>
  <c r="R138" i="6"/>
  <c r="P138" i="6"/>
  <c r="BI135" i="6"/>
  <c r="BH135" i="6"/>
  <c r="BG135" i="6"/>
  <c r="BF135" i="6"/>
  <c r="T135" i="6"/>
  <c r="R135" i="6"/>
  <c r="P135" i="6"/>
  <c r="BI133" i="6"/>
  <c r="BH133" i="6"/>
  <c r="BG133" i="6"/>
  <c r="BF133" i="6"/>
  <c r="T133" i="6"/>
  <c r="R133" i="6"/>
  <c r="P133" i="6"/>
  <c r="BI132" i="6"/>
  <c r="BH132" i="6"/>
  <c r="BG132" i="6"/>
  <c r="BF132" i="6"/>
  <c r="T132" i="6"/>
  <c r="R132" i="6"/>
  <c r="P132" i="6"/>
  <c r="J126" i="6"/>
  <c r="J125" i="6"/>
  <c r="F125" i="6"/>
  <c r="F123" i="6"/>
  <c r="E121" i="6"/>
  <c r="J92" i="6"/>
  <c r="J91" i="6"/>
  <c r="F91" i="6"/>
  <c r="F89" i="6"/>
  <c r="E87" i="6"/>
  <c r="J18" i="6"/>
  <c r="E18" i="6"/>
  <c r="F126" i="6"/>
  <c r="J17" i="6"/>
  <c r="J12" i="6"/>
  <c r="J89" i="6" s="1"/>
  <c r="E7" i="6"/>
  <c r="E119" i="6" s="1"/>
  <c r="J37" i="5"/>
  <c r="J36" i="5"/>
  <c r="AY98" i="1" s="1"/>
  <c r="J35" i="5"/>
  <c r="AX98" i="1"/>
  <c r="BI196" i="5"/>
  <c r="BH196" i="5"/>
  <c r="BG196" i="5"/>
  <c r="BF196" i="5"/>
  <c r="T196" i="5"/>
  <c r="R196" i="5"/>
  <c r="P196" i="5"/>
  <c r="BI195" i="5"/>
  <c r="BH195" i="5"/>
  <c r="BG195" i="5"/>
  <c r="BF195" i="5"/>
  <c r="T195" i="5"/>
  <c r="R195" i="5"/>
  <c r="P195" i="5"/>
  <c r="BI193" i="5"/>
  <c r="BH193" i="5"/>
  <c r="BG193" i="5"/>
  <c r="BF193" i="5"/>
  <c r="T193" i="5"/>
  <c r="R193" i="5"/>
  <c r="P193" i="5"/>
  <c r="BI192" i="5"/>
  <c r="BH192" i="5"/>
  <c r="BG192" i="5"/>
  <c r="BF192" i="5"/>
  <c r="T192" i="5"/>
  <c r="R192" i="5"/>
  <c r="P192" i="5"/>
  <c r="BI191" i="5"/>
  <c r="BH191" i="5"/>
  <c r="BG191" i="5"/>
  <c r="BF191" i="5"/>
  <c r="T191" i="5"/>
  <c r="R191" i="5"/>
  <c r="P191" i="5"/>
  <c r="BI188" i="5"/>
  <c r="BH188" i="5"/>
  <c r="BG188" i="5"/>
  <c r="BF188" i="5"/>
  <c r="T188" i="5"/>
  <c r="R188" i="5"/>
  <c r="P188" i="5"/>
  <c r="BI187" i="5"/>
  <c r="BH187" i="5"/>
  <c r="BG187" i="5"/>
  <c r="BF187" i="5"/>
  <c r="T187" i="5"/>
  <c r="R187" i="5"/>
  <c r="P187" i="5"/>
  <c r="BI186" i="5"/>
  <c r="BH186" i="5"/>
  <c r="BG186" i="5"/>
  <c r="BF186" i="5"/>
  <c r="T186" i="5"/>
  <c r="R186" i="5"/>
  <c r="P186" i="5"/>
  <c r="BI185" i="5"/>
  <c r="BH185" i="5"/>
  <c r="BG185" i="5"/>
  <c r="BF185" i="5"/>
  <c r="T185" i="5"/>
  <c r="R185" i="5"/>
  <c r="P185" i="5"/>
  <c r="BI183" i="5"/>
  <c r="BH183" i="5"/>
  <c r="BG183" i="5"/>
  <c r="BF183" i="5"/>
  <c r="T183" i="5"/>
  <c r="R183" i="5"/>
  <c r="P183" i="5"/>
  <c r="BI182" i="5"/>
  <c r="BH182" i="5"/>
  <c r="BG182" i="5"/>
  <c r="BF182" i="5"/>
  <c r="T182" i="5"/>
  <c r="R182" i="5"/>
  <c r="P182" i="5"/>
  <c r="BI181" i="5"/>
  <c r="BH181" i="5"/>
  <c r="BG181" i="5"/>
  <c r="BF181" i="5"/>
  <c r="T181" i="5"/>
  <c r="R181" i="5"/>
  <c r="P181" i="5"/>
  <c r="BI179" i="5"/>
  <c r="BH179" i="5"/>
  <c r="BG179" i="5"/>
  <c r="BF179" i="5"/>
  <c r="T179" i="5"/>
  <c r="R179" i="5"/>
  <c r="P179" i="5"/>
  <c r="BI178" i="5"/>
  <c r="BH178" i="5"/>
  <c r="BG178" i="5"/>
  <c r="BF178" i="5"/>
  <c r="T178" i="5"/>
  <c r="R178" i="5"/>
  <c r="P178" i="5"/>
  <c r="BI177" i="5"/>
  <c r="BH177" i="5"/>
  <c r="BG177" i="5"/>
  <c r="BF177" i="5"/>
  <c r="T177" i="5"/>
  <c r="R177" i="5"/>
  <c r="P177" i="5"/>
  <c r="BI176" i="5"/>
  <c r="BH176" i="5"/>
  <c r="BG176" i="5"/>
  <c r="BF176" i="5"/>
  <c r="T176" i="5"/>
  <c r="R176" i="5"/>
  <c r="P176" i="5"/>
  <c r="BI174" i="5"/>
  <c r="BH174" i="5"/>
  <c r="BG174" i="5"/>
  <c r="BF174" i="5"/>
  <c r="T174" i="5"/>
  <c r="R174" i="5"/>
  <c r="P174" i="5"/>
  <c r="BI172" i="5"/>
  <c r="BH172" i="5"/>
  <c r="BG172" i="5"/>
  <c r="BF172" i="5"/>
  <c r="T172" i="5"/>
  <c r="R172" i="5"/>
  <c r="P172" i="5"/>
  <c r="BI170" i="5"/>
  <c r="BH170" i="5"/>
  <c r="BG170" i="5"/>
  <c r="BF170" i="5"/>
  <c r="T170" i="5"/>
  <c r="R170" i="5"/>
  <c r="P170" i="5"/>
  <c r="BI169" i="5"/>
  <c r="BH169" i="5"/>
  <c r="BG169" i="5"/>
  <c r="BF169" i="5"/>
  <c r="T169" i="5"/>
  <c r="R169" i="5"/>
  <c r="P169" i="5"/>
  <c r="BI168" i="5"/>
  <c r="BH168" i="5"/>
  <c r="BG168" i="5"/>
  <c r="BF168" i="5"/>
  <c r="T168" i="5"/>
  <c r="R168" i="5"/>
  <c r="P168" i="5"/>
  <c r="BI167" i="5"/>
  <c r="BH167" i="5"/>
  <c r="BG167" i="5"/>
  <c r="BF167" i="5"/>
  <c r="T167" i="5"/>
  <c r="R167" i="5"/>
  <c r="P167" i="5"/>
  <c r="BI166" i="5"/>
  <c r="BH166" i="5"/>
  <c r="BG166" i="5"/>
  <c r="BF166" i="5"/>
  <c r="T166" i="5"/>
  <c r="R166" i="5"/>
  <c r="P166" i="5"/>
  <c r="BI165" i="5"/>
  <c r="BH165" i="5"/>
  <c r="BG165" i="5"/>
  <c r="BF165" i="5"/>
  <c r="T165" i="5"/>
  <c r="R165" i="5"/>
  <c r="P165" i="5"/>
  <c r="BI163" i="5"/>
  <c r="BH163" i="5"/>
  <c r="BG163" i="5"/>
  <c r="BF163" i="5"/>
  <c r="T163" i="5"/>
  <c r="R163" i="5"/>
  <c r="P163" i="5"/>
  <c r="BI161" i="5"/>
  <c r="BH161" i="5"/>
  <c r="BG161" i="5"/>
  <c r="BF161" i="5"/>
  <c r="T161" i="5"/>
  <c r="R161" i="5"/>
  <c r="P161" i="5"/>
  <c r="BI160" i="5"/>
  <c r="BH160" i="5"/>
  <c r="BG160" i="5"/>
  <c r="BF160" i="5"/>
  <c r="T160" i="5"/>
  <c r="R160" i="5"/>
  <c r="P160" i="5"/>
  <c r="BI158" i="5"/>
  <c r="BH158" i="5"/>
  <c r="BG158" i="5"/>
  <c r="BF158" i="5"/>
  <c r="T158" i="5"/>
  <c r="R158" i="5"/>
  <c r="P158" i="5"/>
  <c r="BI157" i="5"/>
  <c r="BH157" i="5"/>
  <c r="BG157" i="5"/>
  <c r="BF157" i="5"/>
  <c r="T157" i="5"/>
  <c r="R157" i="5"/>
  <c r="P157" i="5"/>
  <c r="BI155" i="5"/>
  <c r="BH155" i="5"/>
  <c r="BG155" i="5"/>
  <c r="BF155" i="5"/>
  <c r="T155" i="5"/>
  <c r="R155" i="5"/>
  <c r="P155" i="5"/>
  <c r="BI154" i="5"/>
  <c r="BH154" i="5"/>
  <c r="BG154" i="5"/>
  <c r="BF154" i="5"/>
  <c r="T154" i="5"/>
  <c r="R154" i="5"/>
  <c r="P154" i="5"/>
  <c r="BI153" i="5"/>
  <c r="BH153" i="5"/>
  <c r="BG153" i="5"/>
  <c r="BF153" i="5"/>
  <c r="T153" i="5"/>
  <c r="R153" i="5"/>
  <c r="P153" i="5"/>
  <c r="BI152" i="5"/>
  <c r="BH152" i="5"/>
  <c r="BG152" i="5"/>
  <c r="BF152" i="5"/>
  <c r="T152" i="5"/>
  <c r="R152" i="5"/>
  <c r="P152" i="5"/>
  <c r="BI151" i="5"/>
  <c r="BH151" i="5"/>
  <c r="BG151" i="5"/>
  <c r="BF151" i="5"/>
  <c r="T151" i="5"/>
  <c r="R151" i="5"/>
  <c r="P151" i="5"/>
  <c r="BI150" i="5"/>
  <c r="BH150" i="5"/>
  <c r="BG150" i="5"/>
  <c r="BF150" i="5"/>
  <c r="T150" i="5"/>
  <c r="R150" i="5"/>
  <c r="P150" i="5"/>
  <c r="BI147" i="5"/>
  <c r="BH147" i="5"/>
  <c r="BG147" i="5"/>
  <c r="BF147" i="5"/>
  <c r="T147" i="5"/>
  <c r="R147" i="5"/>
  <c r="P147" i="5"/>
  <c r="BI146" i="5"/>
  <c r="BH146" i="5"/>
  <c r="BG146" i="5"/>
  <c r="BF146" i="5"/>
  <c r="T146" i="5"/>
  <c r="R146" i="5"/>
  <c r="P146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5" i="5"/>
  <c r="BH135" i="5"/>
  <c r="BG135" i="5"/>
  <c r="BF135" i="5"/>
  <c r="T135" i="5"/>
  <c r="R135" i="5"/>
  <c r="P135" i="5"/>
  <c r="BI134" i="5"/>
  <c r="BH134" i="5"/>
  <c r="BG134" i="5"/>
  <c r="BF134" i="5"/>
  <c r="T134" i="5"/>
  <c r="R134" i="5"/>
  <c r="P134" i="5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8" i="5"/>
  <c r="BH128" i="5"/>
  <c r="BG128" i="5"/>
  <c r="BF128" i="5"/>
  <c r="T128" i="5"/>
  <c r="R128" i="5"/>
  <c r="P128" i="5"/>
  <c r="BI127" i="5"/>
  <c r="BH127" i="5"/>
  <c r="BG127" i="5"/>
  <c r="BF127" i="5"/>
  <c r="T127" i="5"/>
  <c r="R127" i="5"/>
  <c r="P127" i="5"/>
  <c r="J121" i="5"/>
  <c r="J120" i="5"/>
  <c r="F120" i="5"/>
  <c r="F118" i="5"/>
  <c r="E116" i="5"/>
  <c r="J92" i="5"/>
  <c r="J91" i="5"/>
  <c r="F91" i="5"/>
  <c r="F89" i="5"/>
  <c r="E87" i="5"/>
  <c r="J18" i="5"/>
  <c r="E18" i="5"/>
  <c r="F92" i="5"/>
  <c r="J17" i="5"/>
  <c r="J12" i="5"/>
  <c r="J89" i="5" s="1"/>
  <c r="E7" i="5"/>
  <c r="E114" i="5" s="1"/>
  <c r="J37" i="4"/>
  <c r="J36" i="4"/>
  <c r="AY97" i="1"/>
  <c r="J35" i="4"/>
  <c r="AX97" i="1"/>
  <c r="BI309" i="4"/>
  <c r="BH309" i="4"/>
  <c r="BG309" i="4"/>
  <c r="BF309" i="4"/>
  <c r="T309" i="4"/>
  <c r="T308" i="4"/>
  <c r="R309" i="4"/>
  <c r="R308" i="4"/>
  <c r="P309" i="4"/>
  <c r="P308" i="4"/>
  <c r="BI307" i="4"/>
  <c r="BH307" i="4"/>
  <c r="BG307" i="4"/>
  <c r="BF307" i="4"/>
  <c r="T307" i="4"/>
  <c r="T306" i="4"/>
  <c r="T305" i="4" s="1"/>
  <c r="R307" i="4"/>
  <c r="R306" i="4" s="1"/>
  <c r="R305" i="4" s="1"/>
  <c r="P307" i="4"/>
  <c r="P306" i="4"/>
  <c r="P305" i="4" s="1"/>
  <c r="BI299" i="4"/>
  <c r="BH299" i="4"/>
  <c r="BG299" i="4"/>
  <c r="BF299" i="4"/>
  <c r="T299" i="4"/>
  <c r="T298" i="4" s="1"/>
  <c r="R299" i="4"/>
  <c r="R298" i="4"/>
  <c r="P299" i="4"/>
  <c r="P298" i="4" s="1"/>
  <c r="BI297" i="4"/>
  <c r="BH297" i="4"/>
  <c r="BG297" i="4"/>
  <c r="BF297" i="4"/>
  <c r="T297" i="4"/>
  <c r="R297" i="4"/>
  <c r="P297" i="4"/>
  <c r="BI296" i="4"/>
  <c r="BH296" i="4"/>
  <c r="BG296" i="4"/>
  <c r="BF296" i="4"/>
  <c r="T296" i="4"/>
  <c r="R296" i="4"/>
  <c r="P296" i="4"/>
  <c r="BI295" i="4"/>
  <c r="BH295" i="4"/>
  <c r="BG295" i="4"/>
  <c r="BF295" i="4"/>
  <c r="T295" i="4"/>
  <c r="R295" i="4"/>
  <c r="P295" i="4"/>
  <c r="BI294" i="4"/>
  <c r="BH294" i="4"/>
  <c r="BG294" i="4"/>
  <c r="BF294" i="4"/>
  <c r="T294" i="4"/>
  <c r="R294" i="4"/>
  <c r="P294" i="4"/>
  <c r="BI292" i="4"/>
  <c r="BH292" i="4"/>
  <c r="BG292" i="4"/>
  <c r="BF292" i="4"/>
  <c r="T292" i="4"/>
  <c r="R292" i="4"/>
  <c r="P292" i="4"/>
  <c r="BI291" i="4"/>
  <c r="BH291" i="4"/>
  <c r="BG291" i="4"/>
  <c r="BF291" i="4"/>
  <c r="T291" i="4"/>
  <c r="R291" i="4"/>
  <c r="P291" i="4"/>
  <c r="BI290" i="4"/>
  <c r="BH290" i="4"/>
  <c r="BG290" i="4"/>
  <c r="BF290" i="4"/>
  <c r="T290" i="4"/>
  <c r="R290" i="4"/>
  <c r="P290" i="4"/>
  <c r="BI289" i="4"/>
  <c r="BH289" i="4"/>
  <c r="BG289" i="4"/>
  <c r="BF289" i="4"/>
  <c r="T289" i="4"/>
  <c r="R289" i="4"/>
  <c r="P289" i="4"/>
  <c r="BI288" i="4"/>
  <c r="BH288" i="4"/>
  <c r="BG288" i="4"/>
  <c r="BF288" i="4"/>
  <c r="T288" i="4"/>
  <c r="R288" i="4"/>
  <c r="P288" i="4"/>
  <c r="BI278" i="4"/>
  <c r="BH278" i="4"/>
  <c r="BG278" i="4"/>
  <c r="BF278" i="4"/>
  <c r="T278" i="4"/>
  <c r="R278" i="4"/>
  <c r="P278" i="4"/>
  <c r="BI276" i="4"/>
  <c r="BH276" i="4"/>
  <c r="BG276" i="4"/>
  <c r="BF276" i="4"/>
  <c r="T276" i="4"/>
  <c r="R276" i="4"/>
  <c r="P276" i="4"/>
  <c r="BI275" i="4"/>
  <c r="BH275" i="4"/>
  <c r="BG275" i="4"/>
  <c r="BF275" i="4"/>
  <c r="T275" i="4"/>
  <c r="R275" i="4"/>
  <c r="P275" i="4"/>
  <c r="BI274" i="4"/>
  <c r="BH274" i="4"/>
  <c r="BG274" i="4"/>
  <c r="BF274" i="4"/>
  <c r="T274" i="4"/>
  <c r="R274" i="4"/>
  <c r="P274" i="4"/>
  <c r="BI273" i="4"/>
  <c r="BH273" i="4"/>
  <c r="BG273" i="4"/>
  <c r="BF273" i="4"/>
  <c r="T273" i="4"/>
  <c r="R273" i="4"/>
  <c r="P273" i="4"/>
  <c r="BI272" i="4"/>
  <c r="BH272" i="4"/>
  <c r="BG272" i="4"/>
  <c r="BF272" i="4"/>
  <c r="T272" i="4"/>
  <c r="R272" i="4"/>
  <c r="P272" i="4"/>
  <c r="BI266" i="4"/>
  <c r="BH266" i="4"/>
  <c r="BG266" i="4"/>
  <c r="BF266" i="4"/>
  <c r="T266" i="4"/>
  <c r="R266" i="4"/>
  <c r="P266" i="4"/>
  <c r="BI264" i="4"/>
  <c r="BH264" i="4"/>
  <c r="BG264" i="4"/>
  <c r="BF264" i="4"/>
  <c r="T264" i="4"/>
  <c r="T263" i="4"/>
  <c r="R264" i="4"/>
  <c r="R263" i="4" s="1"/>
  <c r="P264" i="4"/>
  <c r="P263" i="4" s="1"/>
  <c r="BI262" i="4"/>
  <c r="BH262" i="4"/>
  <c r="BG262" i="4"/>
  <c r="BF262" i="4"/>
  <c r="T262" i="4"/>
  <c r="R262" i="4"/>
  <c r="P262" i="4"/>
  <c r="BI261" i="4"/>
  <c r="BH261" i="4"/>
  <c r="BG261" i="4"/>
  <c r="BF261" i="4"/>
  <c r="T261" i="4"/>
  <c r="R261" i="4"/>
  <c r="P261" i="4"/>
  <c r="BI260" i="4"/>
  <c r="BH260" i="4"/>
  <c r="BG260" i="4"/>
  <c r="BF260" i="4"/>
  <c r="T260" i="4"/>
  <c r="R260" i="4"/>
  <c r="P260" i="4"/>
  <c r="BI257" i="4"/>
  <c r="BH257" i="4"/>
  <c r="BG257" i="4"/>
  <c r="BF257" i="4"/>
  <c r="T257" i="4"/>
  <c r="R257" i="4"/>
  <c r="P257" i="4"/>
  <c r="BI253" i="4"/>
  <c r="BH253" i="4"/>
  <c r="BG253" i="4"/>
  <c r="BF253" i="4"/>
  <c r="T253" i="4"/>
  <c r="R253" i="4"/>
  <c r="P253" i="4"/>
  <c r="BI251" i="4"/>
  <c r="BH251" i="4"/>
  <c r="BG251" i="4"/>
  <c r="BF251" i="4"/>
  <c r="T251" i="4"/>
  <c r="R251" i="4"/>
  <c r="P251" i="4"/>
  <c r="BI247" i="4"/>
  <c r="BH247" i="4"/>
  <c r="BG247" i="4"/>
  <c r="BF247" i="4"/>
  <c r="T247" i="4"/>
  <c r="R247" i="4"/>
  <c r="P247" i="4"/>
  <c r="BI244" i="4"/>
  <c r="BH244" i="4"/>
  <c r="BG244" i="4"/>
  <c r="BF244" i="4"/>
  <c r="T244" i="4"/>
  <c r="R244" i="4"/>
  <c r="P244" i="4"/>
  <c r="BI243" i="4"/>
  <c r="BH243" i="4"/>
  <c r="BG243" i="4"/>
  <c r="BF243" i="4"/>
  <c r="T243" i="4"/>
  <c r="R243" i="4"/>
  <c r="P243" i="4"/>
  <c r="BI241" i="4"/>
  <c r="BH241" i="4"/>
  <c r="BG241" i="4"/>
  <c r="BF241" i="4"/>
  <c r="T241" i="4"/>
  <c r="R241" i="4"/>
  <c r="P241" i="4"/>
  <c r="BI240" i="4"/>
  <c r="BH240" i="4"/>
  <c r="BG240" i="4"/>
  <c r="BF240" i="4"/>
  <c r="T240" i="4"/>
  <c r="R240" i="4"/>
  <c r="P240" i="4"/>
  <c r="BI238" i="4"/>
  <c r="BH238" i="4"/>
  <c r="BG238" i="4"/>
  <c r="BF238" i="4"/>
  <c r="T238" i="4"/>
  <c r="R238" i="4"/>
  <c r="P238" i="4"/>
  <c r="BI237" i="4"/>
  <c r="BH237" i="4"/>
  <c r="BG237" i="4"/>
  <c r="BF237" i="4"/>
  <c r="T237" i="4"/>
  <c r="R237" i="4"/>
  <c r="P237" i="4"/>
  <c r="BI235" i="4"/>
  <c r="BH235" i="4"/>
  <c r="BG235" i="4"/>
  <c r="BF235" i="4"/>
  <c r="T235" i="4"/>
  <c r="R235" i="4"/>
  <c r="P235" i="4"/>
  <c r="BI234" i="4"/>
  <c r="BH234" i="4"/>
  <c r="BG234" i="4"/>
  <c r="BF234" i="4"/>
  <c r="T234" i="4"/>
  <c r="R234" i="4"/>
  <c r="P234" i="4"/>
  <c r="BI231" i="4"/>
  <c r="BH231" i="4"/>
  <c r="BG231" i="4"/>
  <c r="BF231" i="4"/>
  <c r="T231" i="4"/>
  <c r="R231" i="4"/>
  <c r="P231" i="4"/>
  <c r="BI222" i="4"/>
  <c r="BH222" i="4"/>
  <c r="BG222" i="4"/>
  <c r="BF222" i="4"/>
  <c r="T222" i="4"/>
  <c r="R222" i="4"/>
  <c r="P222" i="4"/>
  <c r="BI218" i="4"/>
  <c r="BH218" i="4"/>
  <c r="BG218" i="4"/>
  <c r="BF218" i="4"/>
  <c r="T218" i="4"/>
  <c r="R218" i="4"/>
  <c r="P218" i="4"/>
  <c r="BI216" i="4"/>
  <c r="BH216" i="4"/>
  <c r="BG216" i="4"/>
  <c r="BF216" i="4"/>
  <c r="T216" i="4"/>
  <c r="R216" i="4"/>
  <c r="P216" i="4"/>
  <c r="BI210" i="4"/>
  <c r="BH210" i="4"/>
  <c r="BG210" i="4"/>
  <c r="BF210" i="4"/>
  <c r="T210" i="4"/>
  <c r="R210" i="4"/>
  <c r="P210" i="4"/>
  <c r="BI208" i="4"/>
  <c r="BH208" i="4"/>
  <c r="BG208" i="4"/>
  <c r="BF208" i="4"/>
  <c r="T208" i="4"/>
  <c r="R208" i="4"/>
  <c r="P208" i="4"/>
  <c r="BI206" i="4"/>
  <c r="BH206" i="4"/>
  <c r="BG206" i="4"/>
  <c r="BF206" i="4"/>
  <c r="T206" i="4"/>
  <c r="R206" i="4"/>
  <c r="P206" i="4"/>
  <c r="BI205" i="4"/>
  <c r="BH205" i="4"/>
  <c r="BG205" i="4"/>
  <c r="BF205" i="4"/>
  <c r="T205" i="4"/>
  <c r="R205" i="4"/>
  <c r="P205" i="4"/>
  <c r="BI203" i="4"/>
  <c r="BH203" i="4"/>
  <c r="BG203" i="4"/>
  <c r="BF203" i="4"/>
  <c r="T203" i="4"/>
  <c r="R203" i="4"/>
  <c r="P203" i="4"/>
  <c r="BI202" i="4"/>
  <c r="BH202" i="4"/>
  <c r="BG202" i="4"/>
  <c r="BF202" i="4"/>
  <c r="T202" i="4"/>
  <c r="R202" i="4"/>
  <c r="P202" i="4"/>
  <c r="BI201" i="4"/>
  <c r="BH201" i="4"/>
  <c r="BG201" i="4"/>
  <c r="BF201" i="4"/>
  <c r="T201" i="4"/>
  <c r="R201" i="4"/>
  <c r="P201" i="4"/>
  <c r="BI200" i="4"/>
  <c r="BH200" i="4"/>
  <c r="BG200" i="4"/>
  <c r="BF200" i="4"/>
  <c r="T200" i="4"/>
  <c r="R200" i="4"/>
  <c r="P200" i="4"/>
  <c r="BI198" i="4"/>
  <c r="BH198" i="4"/>
  <c r="BG198" i="4"/>
  <c r="BF198" i="4"/>
  <c r="T198" i="4"/>
  <c r="R198" i="4"/>
  <c r="P198" i="4"/>
  <c r="BI195" i="4"/>
  <c r="BH195" i="4"/>
  <c r="BG195" i="4"/>
  <c r="BF195" i="4"/>
  <c r="T195" i="4"/>
  <c r="R195" i="4"/>
  <c r="P195" i="4"/>
  <c r="BI193" i="4"/>
  <c r="BH193" i="4"/>
  <c r="BG193" i="4"/>
  <c r="BF193" i="4"/>
  <c r="T193" i="4"/>
  <c r="R193" i="4"/>
  <c r="P193" i="4"/>
  <c r="BI191" i="4"/>
  <c r="BH191" i="4"/>
  <c r="BG191" i="4"/>
  <c r="BF191" i="4"/>
  <c r="T191" i="4"/>
  <c r="R191" i="4"/>
  <c r="P191" i="4"/>
  <c r="BI188" i="4"/>
  <c r="BH188" i="4"/>
  <c r="BG188" i="4"/>
  <c r="BF188" i="4"/>
  <c r="T188" i="4"/>
  <c r="T187" i="4" s="1"/>
  <c r="R188" i="4"/>
  <c r="R187" i="4"/>
  <c r="P188" i="4"/>
  <c r="P187" i="4" s="1"/>
  <c r="BI186" i="4"/>
  <c r="BH186" i="4"/>
  <c r="BG186" i="4"/>
  <c r="BF186" i="4"/>
  <c r="T186" i="4"/>
  <c r="R186" i="4"/>
  <c r="P186" i="4"/>
  <c r="BI185" i="4"/>
  <c r="BH185" i="4"/>
  <c r="BG185" i="4"/>
  <c r="BF185" i="4"/>
  <c r="T185" i="4"/>
  <c r="R185" i="4"/>
  <c r="P185" i="4"/>
  <c r="BI184" i="4"/>
  <c r="BH184" i="4"/>
  <c r="BG184" i="4"/>
  <c r="BF184" i="4"/>
  <c r="T184" i="4"/>
  <c r="R184" i="4"/>
  <c r="P184" i="4"/>
  <c r="BI183" i="4"/>
  <c r="BH183" i="4"/>
  <c r="BG183" i="4"/>
  <c r="BF183" i="4"/>
  <c r="T183" i="4"/>
  <c r="R183" i="4"/>
  <c r="P183" i="4"/>
  <c r="BI182" i="4"/>
  <c r="BH182" i="4"/>
  <c r="BG182" i="4"/>
  <c r="BF182" i="4"/>
  <c r="T182" i="4"/>
  <c r="R182" i="4"/>
  <c r="P182" i="4"/>
  <c r="BI181" i="4"/>
  <c r="BH181" i="4"/>
  <c r="BG181" i="4"/>
  <c r="BF181" i="4"/>
  <c r="T181" i="4"/>
  <c r="R181" i="4"/>
  <c r="P181" i="4"/>
  <c r="BI180" i="4"/>
  <c r="BH180" i="4"/>
  <c r="BG180" i="4"/>
  <c r="BF180" i="4"/>
  <c r="T180" i="4"/>
  <c r="R180" i="4"/>
  <c r="P180" i="4"/>
  <c r="BI179" i="4"/>
  <c r="BH179" i="4"/>
  <c r="BG179" i="4"/>
  <c r="BF179" i="4"/>
  <c r="T179" i="4"/>
  <c r="R179" i="4"/>
  <c r="P179" i="4"/>
  <c r="BI178" i="4"/>
  <c r="BH178" i="4"/>
  <c r="BG178" i="4"/>
  <c r="BF178" i="4"/>
  <c r="T178" i="4"/>
  <c r="R178" i="4"/>
  <c r="P178" i="4"/>
  <c r="BI177" i="4"/>
  <c r="BH177" i="4"/>
  <c r="BG177" i="4"/>
  <c r="BF177" i="4"/>
  <c r="T177" i="4"/>
  <c r="R177" i="4"/>
  <c r="P177" i="4"/>
  <c r="BI176" i="4"/>
  <c r="BH176" i="4"/>
  <c r="BG176" i="4"/>
  <c r="BF176" i="4"/>
  <c r="T176" i="4"/>
  <c r="R176" i="4"/>
  <c r="P176" i="4"/>
  <c r="BI175" i="4"/>
  <c r="BH175" i="4"/>
  <c r="BG175" i="4"/>
  <c r="BF175" i="4"/>
  <c r="T175" i="4"/>
  <c r="R175" i="4"/>
  <c r="P175" i="4"/>
  <c r="BI174" i="4"/>
  <c r="BH174" i="4"/>
  <c r="BG174" i="4"/>
  <c r="BF174" i="4"/>
  <c r="T174" i="4"/>
  <c r="R174" i="4"/>
  <c r="P174" i="4"/>
  <c r="BI173" i="4"/>
  <c r="BH173" i="4"/>
  <c r="BG173" i="4"/>
  <c r="BF173" i="4"/>
  <c r="T173" i="4"/>
  <c r="R173" i="4"/>
  <c r="P173" i="4"/>
  <c r="BI172" i="4"/>
  <c r="BH172" i="4"/>
  <c r="BG172" i="4"/>
  <c r="BF172" i="4"/>
  <c r="T172" i="4"/>
  <c r="R172" i="4"/>
  <c r="P172" i="4"/>
  <c r="BI171" i="4"/>
  <c r="BH171" i="4"/>
  <c r="BG171" i="4"/>
  <c r="BF171" i="4"/>
  <c r="T171" i="4"/>
  <c r="R171" i="4"/>
  <c r="P171" i="4"/>
  <c r="BI170" i="4"/>
  <c r="BH170" i="4"/>
  <c r="BG170" i="4"/>
  <c r="BF170" i="4"/>
  <c r="T170" i="4"/>
  <c r="R170" i="4"/>
  <c r="P170" i="4"/>
  <c r="BI169" i="4"/>
  <c r="BH169" i="4"/>
  <c r="BG169" i="4"/>
  <c r="BF169" i="4"/>
  <c r="T169" i="4"/>
  <c r="R169" i="4"/>
  <c r="P169" i="4"/>
  <c r="BI167" i="4"/>
  <c r="BH167" i="4"/>
  <c r="BG167" i="4"/>
  <c r="BF167" i="4"/>
  <c r="T167" i="4"/>
  <c r="R167" i="4"/>
  <c r="P167" i="4"/>
  <c r="BI164" i="4"/>
  <c r="BH164" i="4"/>
  <c r="BG164" i="4"/>
  <c r="BF164" i="4"/>
  <c r="T164" i="4"/>
  <c r="R164" i="4"/>
  <c r="P164" i="4"/>
  <c r="BI163" i="4"/>
  <c r="BH163" i="4"/>
  <c r="BG163" i="4"/>
  <c r="BF163" i="4"/>
  <c r="T163" i="4"/>
  <c r="R163" i="4"/>
  <c r="P163" i="4"/>
  <c r="BI161" i="4"/>
  <c r="BH161" i="4"/>
  <c r="BG161" i="4"/>
  <c r="BF161" i="4"/>
  <c r="T161" i="4"/>
  <c r="R161" i="4"/>
  <c r="P161" i="4"/>
  <c r="BI160" i="4"/>
  <c r="BH160" i="4"/>
  <c r="BG160" i="4"/>
  <c r="BF160" i="4"/>
  <c r="T160" i="4"/>
  <c r="R160" i="4"/>
  <c r="P160" i="4"/>
  <c r="BI153" i="4"/>
  <c r="BH153" i="4"/>
  <c r="BG153" i="4"/>
  <c r="BF153" i="4"/>
  <c r="T153" i="4"/>
  <c r="R153" i="4"/>
  <c r="P153" i="4"/>
  <c r="BI151" i="4"/>
  <c r="BH151" i="4"/>
  <c r="BG151" i="4"/>
  <c r="BF151" i="4"/>
  <c r="T151" i="4"/>
  <c r="R151" i="4"/>
  <c r="P151" i="4"/>
  <c r="BI150" i="4"/>
  <c r="BH150" i="4"/>
  <c r="BG150" i="4"/>
  <c r="BF150" i="4"/>
  <c r="T150" i="4"/>
  <c r="R150" i="4"/>
  <c r="P150" i="4"/>
  <c r="BI148" i="4"/>
  <c r="BH148" i="4"/>
  <c r="BG148" i="4"/>
  <c r="BF148" i="4"/>
  <c r="T148" i="4"/>
  <c r="R148" i="4"/>
  <c r="P148" i="4"/>
  <c r="BI146" i="4"/>
  <c r="BH146" i="4"/>
  <c r="BG146" i="4"/>
  <c r="BF146" i="4"/>
  <c r="T146" i="4"/>
  <c r="R146" i="4"/>
  <c r="P146" i="4"/>
  <c r="BI144" i="4"/>
  <c r="BH144" i="4"/>
  <c r="BG144" i="4"/>
  <c r="BF144" i="4"/>
  <c r="T144" i="4"/>
  <c r="R144" i="4"/>
  <c r="P144" i="4"/>
  <c r="BI140" i="4"/>
  <c r="BH140" i="4"/>
  <c r="BG140" i="4"/>
  <c r="BF140" i="4"/>
  <c r="T140" i="4"/>
  <c r="R140" i="4"/>
  <c r="P140" i="4"/>
  <c r="BI139" i="4"/>
  <c r="BH139" i="4"/>
  <c r="BG139" i="4"/>
  <c r="BF139" i="4"/>
  <c r="T139" i="4"/>
  <c r="R139" i="4"/>
  <c r="P139" i="4"/>
  <c r="BI138" i="4"/>
  <c r="BH138" i="4"/>
  <c r="BG138" i="4"/>
  <c r="BF138" i="4"/>
  <c r="T138" i="4"/>
  <c r="R138" i="4"/>
  <c r="P138" i="4"/>
  <c r="J132" i="4"/>
  <c r="J131" i="4"/>
  <c r="F131" i="4"/>
  <c r="F129" i="4"/>
  <c r="E127" i="4"/>
  <c r="J92" i="4"/>
  <c r="J91" i="4"/>
  <c r="F91" i="4"/>
  <c r="F89" i="4"/>
  <c r="E87" i="4"/>
  <c r="J18" i="4"/>
  <c r="E18" i="4"/>
  <c r="F132" i="4"/>
  <c r="J17" i="4"/>
  <c r="J12" i="4"/>
  <c r="J89" i="4"/>
  <c r="E7" i="4"/>
  <c r="E125" i="4" s="1"/>
  <c r="J37" i="3"/>
  <c r="J36" i="3"/>
  <c r="AY96" i="1" s="1"/>
  <c r="J35" i="3"/>
  <c r="AX96" i="1"/>
  <c r="BI241" i="3"/>
  <c r="BH241" i="3"/>
  <c r="BG241" i="3"/>
  <c r="BF241" i="3"/>
  <c r="T241" i="3"/>
  <c r="T240" i="3"/>
  <c r="R241" i="3"/>
  <c r="R240" i="3"/>
  <c r="P241" i="3"/>
  <c r="P240" i="3" s="1"/>
  <c r="BI239" i="3"/>
  <c r="BH239" i="3"/>
  <c r="BG239" i="3"/>
  <c r="BF239" i="3"/>
  <c r="T239" i="3"/>
  <c r="T238" i="3" s="1"/>
  <c r="R239" i="3"/>
  <c r="R238" i="3"/>
  <c r="P239" i="3"/>
  <c r="P238" i="3"/>
  <c r="BI237" i="3"/>
  <c r="BH237" i="3"/>
  <c r="BG237" i="3"/>
  <c r="BF237" i="3"/>
  <c r="T237" i="3"/>
  <c r="R237" i="3"/>
  <c r="P237" i="3"/>
  <c r="BI236" i="3"/>
  <c r="BH236" i="3"/>
  <c r="BG236" i="3"/>
  <c r="BF236" i="3"/>
  <c r="T236" i="3"/>
  <c r="R236" i="3"/>
  <c r="P236" i="3"/>
  <c r="BI235" i="3"/>
  <c r="BH235" i="3"/>
  <c r="BG235" i="3"/>
  <c r="BF235" i="3"/>
  <c r="T235" i="3"/>
  <c r="R235" i="3"/>
  <c r="P235" i="3"/>
  <c r="BI232" i="3"/>
  <c r="BH232" i="3"/>
  <c r="BG232" i="3"/>
  <c r="BF232" i="3"/>
  <c r="T232" i="3"/>
  <c r="R232" i="3"/>
  <c r="P232" i="3"/>
  <c r="BI231" i="3"/>
  <c r="BH231" i="3"/>
  <c r="BG231" i="3"/>
  <c r="BF231" i="3"/>
  <c r="T231" i="3"/>
  <c r="R231" i="3"/>
  <c r="P231" i="3"/>
  <c r="BI229" i="3"/>
  <c r="BH229" i="3"/>
  <c r="BG229" i="3"/>
  <c r="BF229" i="3"/>
  <c r="T229" i="3"/>
  <c r="R229" i="3"/>
  <c r="P229" i="3"/>
  <c r="BI228" i="3"/>
  <c r="BH228" i="3"/>
  <c r="BG228" i="3"/>
  <c r="BF228" i="3"/>
  <c r="T228" i="3"/>
  <c r="R228" i="3"/>
  <c r="P228" i="3"/>
  <c r="BI226" i="3"/>
  <c r="BH226" i="3"/>
  <c r="BG226" i="3"/>
  <c r="BF226" i="3"/>
  <c r="T226" i="3"/>
  <c r="R226" i="3"/>
  <c r="P226" i="3"/>
  <c r="BI225" i="3"/>
  <c r="BH225" i="3"/>
  <c r="BG225" i="3"/>
  <c r="BF225" i="3"/>
  <c r="T225" i="3"/>
  <c r="R225" i="3"/>
  <c r="P225" i="3"/>
  <c r="BI223" i="3"/>
  <c r="BH223" i="3"/>
  <c r="BG223" i="3"/>
  <c r="BF223" i="3"/>
  <c r="T223" i="3"/>
  <c r="R223" i="3"/>
  <c r="P223" i="3"/>
  <c r="BI221" i="3"/>
  <c r="BH221" i="3"/>
  <c r="BG221" i="3"/>
  <c r="BF221" i="3"/>
  <c r="T221" i="3"/>
  <c r="R221" i="3"/>
  <c r="P221" i="3"/>
  <c r="BI219" i="3"/>
  <c r="BH219" i="3"/>
  <c r="BG219" i="3"/>
  <c r="BF219" i="3"/>
  <c r="T219" i="3"/>
  <c r="R219" i="3"/>
  <c r="P219" i="3"/>
  <c r="BI218" i="3"/>
  <c r="BH218" i="3"/>
  <c r="BG218" i="3"/>
  <c r="BF218" i="3"/>
  <c r="T218" i="3"/>
  <c r="R218" i="3"/>
  <c r="P218" i="3"/>
  <c r="BI217" i="3"/>
  <c r="BH217" i="3"/>
  <c r="BG217" i="3"/>
  <c r="BF217" i="3"/>
  <c r="T217" i="3"/>
  <c r="R217" i="3"/>
  <c r="P217" i="3"/>
  <c r="BI216" i="3"/>
  <c r="BH216" i="3"/>
  <c r="BG216" i="3"/>
  <c r="BF216" i="3"/>
  <c r="T216" i="3"/>
  <c r="R216" i="3"/>
  <c r="P216" i="3"/>
  <c r="BI215" i="3"/>
  <c r="BH215" i="3"/>
  <c r="BG215" i="3"/>
  <c r="BF215" i="3"/>
  <c r="T215" i="3"/>
  <c r="R215" i="3"/>
  <c r="P215" i="3"/>
  <c r="BI214" i="3"/>
  <c r="BH214" i="3"/>
  <c r="BG214" i="3"/>
  <c r="BF214" i="3"/>
  <c r="T214" i="3"/>
  <c r="R214" i="3"/>
  <c r="P214" i="3"/>
  <c r="BI213" i="3"/>
  <c r="BH213" i="3"/>
  <c r="BG213" i="3"/>
  <c r="BF213" i="3"/>
  <c r="T213" i="3"/>
  <c r="R213" i="3"/>
  <c r="P213" i="3"/>
  <c r="BI212" i="3"/>
  <c r="BH212" i="3"/>
  <c r="BG212" i="3"/>
  <c r="BF212" i="3"/>
  <c r="T212" i="3"/>
  <c r="R212" i="3"/>
  <c r="P212" i="3"/>
  <c r="BI211" i="3"/>
  <c r="BH211" i="3"/>
  <c r="BG211" i="3"/>
  <c r="BF211" i="3"/>
  <c r="T211" i="3"/>
  <c r="R211" i="3"/>
  <c r="P211" i="3"/>
  <c r="BI210" i="3"/>
  <c r="BH210" i="3"/>
  <c r="BG210" i="3"/>
  <c r="BF210" i="3"/>
  <c r="T210" i="3"/>
  <c r="R210" i="3"/>
  <c r="P210" i="3"/>
  <c r="BI209" i="3"/>
  <c r="BH209" i="3"/>
  <c r="BG209" i="3"/>
  <c r="BF209" i="3"/>
  <c r="T209" i="3"/>
  <c r="R209" i="3"/>
  <c r="P209" i="3"/>
  <c r="BI208" i="3"/>
  <c r="BH208" i="3"/>
  <c r="BG208" i="3"/>
  <c r="BF208" i="3"/>
  <c r="T208" i="3"/>
  <c r="R208" i="3"/>
  <c r="P208" i="3"/>
  <c r="BI207" i="3"/>
  <c r="BH207" i="3"/>
  <c r="BG207" i="3"/>
  <c r="BF207" i="3"/>
  <c r="T207" i="3"/>
  <c r="R207" i="3"/>
  <c r="P207" i="3"/>
  <c r="BI206" i="3"/>
  <c r="BH206" i="3"/>
  <c r="BG206" i="3"/>
  <c r="BF206" i="3"/>
  <c r="T206" i="3"/>
  <c r="R206" i="3"/>
  <c r="P206" i="3"/>
  <c r="BI205" i="3"/>
  <c r="BH205" i="3"/>
  <c r="BG205" i="3"/>
  <c r="BF205" i="3"/>
  <c r="T205" i="3"/>
  <c r="R205" i="3"/>
  <c r="P205" i="3"/>
  <c r="BI204" i="3"/>
  <c r="BH204" i="3"/>
  <c r="BG204" i="3"/>
  <c r="BF204" i="3"/>
  <c r="T204" i="3"/>
  <c r="R204" i="3"/>
  <c r="P204" i="3"/>
  <c r="BI203" i="3"/>
  <c r="BH203" i="3"/>
  <c r="BG203" i="3"/>
  <c r="BF203" i="3"/>
  <c r="T203" i="3"/>
  <c r="R203" i="3"/>
  <c r="P203" i="3"/>
  <c r="BI202" i="3"/>
  <c r="BH202" i="3"/>
  <c r="BG202" i="3"/>
  <c r="BF202" i="3"/>
  <c r="T202" i="3"/>
  <c r="R202" i="3"/>
  <c r="P202" i="3"/>
  <c r="BI200" i="3"/>
  <c r="BH200" i="3"/>
  <c r="BG200" i="3"/>
  <c r="BF200" i="3"/>
  <c r="T200" i="3"/>
  <c r="R200" i="3"/>
  <c r="P200" i="3"/>
  <c r="BI199" i="3"/>
  <c r="BH199" i="3"/>
  <c r="BG199" i="3"/>
  <c r="BF199" i="3"/>
  <c r="T199" i="3"/>
  <c r="R199" i="3"/>
  <c r="P199" i="3"/>
  <c r="BI197" i="3"/>
  <c r="BH197" i="3"/>
  <c r="BG197" i="3"/>
  <c r="BF197" i="3"/>
  <c r="T197" i="3"/>
  <c r="R197" i="3"/>
  <c r="P197" i="3"/>
  <c r="BI196" i="3"/>
  <c r="BH196" i="3"/>
  <c r="BG196" i="3"/>
  <c r="BF196" i="3"/>
  <c r="T196" i="3"/>
  <c r="R196" i="3"/>
  <c r="P196" i="3"/>
  <c r="BI195" i="3"/>
  <c r="BH195" i="3"/>
  <c r="BG195" i="3"/>
  <c r="BF195" i="3"/>
  <c r="T195" i="3"/>
  <c r="R195" i="3"/>
  <c r="P195" i="3"/>
  <c r="BI194" i="3"/>
  <c r="BH194" i="3"/>
  <c r="BG194" i="3"/>
  <c r="BF194" i="3"/>
  <c r="T194" i="3"/>
  <c r="R194" i="3"/>
  <c r="P194" i="3"/>
  <c r="BI191" i="3"/>
  <c r="BH191" i="3"/>
  <c r="BG191" i="3"/>
  <c r="BF191" i="3"/>
  <c r="T191" i="3"/>
  <c r="T190" i="3"/>
  <c r="R191" i="3"/>
  <c r="R190" i="3"/>
  <c r="P191" i="3"/>
  <c r="P190" i="3" s="1"/>
  <c r="BI188" i="3"/>
  <c r="BH188" i="3"/>
  <c r="BG188" i="3"/>
  <c r="BF188" i="3"/>
  <c r="T188" i="3"/>
  <c r="T187" i="3"/>
  <c r="R188" i="3"/>
  <c r="R187" i="3"/>
  <c r="P188" i="3"/>
  <c r="P187" i="3"/>
  <c r="BI186" i="3"/>
  <c r="BH186" i="3"/>
  <c r="BG186" i="3"/>
  <c r="BF186" i="3"/>
  <c r="T186" i="3"/>
  <c r="R186" i="3"/>
  <c r="P186" i="3"/>
  <c r="BI185" i="3"/>
  <c r="BH185" i="3"/>
  <c r="BG185" i="3"/>
  <c r="BF185" i="3"/>
  <c r="T185" i="3"/>
  <c r="R185" i="3"/>
  <c r="P185" i="3"/>
  <c r="BI184" i="3"/>
  <c r="BH184" i="3"/>
  <c r="BG184" i="3"/>
  <c r="BF184" i="3"/>
  <c r="T184" i="3"/>
  <c r="R184" i="3"/>
  <c r="P184" i="3"/>
  <c r="BI182" i="3"/>
  <c r="BH182" i="3"/>
  <c r="BG182" i="3"/>
  <c r="BF182" i="3"/>
  <c r="T182" i="3"/>
  <c r="R182" i="3"/>
  <c r="P182" i="3"/>
  <c r="BI180" i="3"/>
  <c r="BH180" i="3"/>
  <c r="BG180" i="3"/>
  <c r="BF180" i="3"/>
  <c r="T180" i="3"/>
  <c r="R180" i="3"/>
  <c r="P180" i="3"/>
  <c r="BI179" i="3"/>
  <c r="BH179" i="3"/>
  <c r="BG179" i="3"/>
  <c r="BF179" i="3"/>
  <c r="T179" i="3"/>
  <c r="R179" i="3"/>
  <c r="P179" i="3"/>
  <c r="BI177" i="3"/>
  <c r="BH177" i="3"/>
  <c r="BG177" i="3"/>
  <c r="BF177" i="3"/>
  <c r="T177" i="3"/>
  <c r="R177" i="3"/>
  <c r="P177" i="3"/>
  <c r="BI175" i="3"/>
  <c r="BH175" i="3"/>
  <c r="BG175" i="3"/>
  <c r="BF175" i="3"/>
  <c r="T175" i="3"/>
  <c r="R175" i="3"/>
  <c r="P175" i="3"/>
  <c r="BI173" i="3"/>
  <c r="BH173" i="3"/>
  <c r="BG173" i="3"/>
  <c r="BF173" i="3"/>
  <c r="T173" i="3"/>
  <c r="R173" i="3"/>
  <c r="P173" i="3"/>
  <c r="BI172" i="3"/>
  <c r="BH172" i="3"/>
  <c r="BG172" i="3"/>
  <c r="BF172" i="3"/>
  <c r="T172" i="3"/>
  <c r="R172" i="3"/>
  <c r="P172" i="3"/>
  <c r="BI170" i="3"/>
  <c r="BH170" i="3"/>
  <c r="BG170" i="3"/>
  <c r="BF170" i="3"/>
  <c r="T170" i="3"/>
  <c r="R170" i="3"/>
  <c r="P170" i="3"/>
  <c r="BI168" i="3"/>
  <c r="BH168" i="3"/>
  <c r="BG168" i="3"/>
  <c r="BF168" i="3"/>
  <c r="T168" i="3"/>
  <c r="R168" i="3"/>
  <c r="P168" i="3"/>
  <c r="BI167" i="3"/>
  <c r="BH167" i="3"/>
  <c r="BG167" i="3"/>
  <c r="BF167" i="3"/>
  <c r="T167" i="3"/>
  <c r="R167" i="3"/>
  <c r="P167" i="3"/>
  <c r="BI166" i="3"/>
  <c r="BH166" i="3"/>
  <c r="BG166" i="3"/>
  <c r="BF166" i="3"/>
  <c r="T166" i="3"/>
  <c r="R166" i="3"/>
  <c r="P166" i="3"/>
  <c r="BI165" i="3"/>
  <c r="BH165" i="3"/>
  <c r="BG165" i="3"/>
  <c r="BF165" i="3"/>
  <c r="T165" i="3"/>
  <c r="R165" i="3"/>
  <c r="P165" i="3"/>
  <c r="BI164" i="3"/>
  <c r="BH164" i="3"/>
  <c r="BG164" i="3"/>
  <c r="BF164" i="3"/>
  <c r="T164" i="3"/>
  <c r="R164" i="3"/>
  <c r="P164" i="3"/>
  <c r="BI163" i="3"/>
  <c r="BH163" i="3"/>
  <c r="BG163" i="3"/>
  <c r="BF163" i="3"/>
  <c r="T163" i="3"/>
  <c r="R163" i="3"/>
  <c r="P163" i="3"/>
  <c r="BI162" i="3"/>
  <c r="BH162" i="3"/>
  <c r="BG162" i="3"/>
  <c r="BF162" i="3"/>
  <c r="T162" i="3"/>
  <c r="R162" i="3"/>
  <c r="P162" i="3"/>
  <c r="BI160" i="3"/>
  <c r="BH160" i="3"/>
  <c r="BG160" i="3"/>
  <c r="BF160" i="3"/>
  <c r="T160" i="3"/>
  <c r="R160" i="3"/>
  <c r="P160" i="3"/>
  <c r="BI159" i="3"/>
  <c r="BH159" i="3"/>
  <c r="BG159" i="3"/>
  <c r="BF159" i="3"/>
  <c r="T159" i="3"/>
  <c r="R159" i="3"/>
  <c r="P159" i="3"/>
  <c r="BI158" i="3"/>
  <c r="BH158" i="3"/>
  <c r="BG158" i="3"/>
  <c r="BF158" i="3"/>
  <c r="T158" i="3"/>
  <c r="R158" i="3"/>
  <c r="P158" i="3"/>
  <c r="BI157" i="3"/>
  <c r="BH157" i="3"/>
  <c r="BG157" i="3"/>
  <c r="BF157" i="3"/>
  <c r="T157" i="3"/>
  <c r="R157" i="3"/>
  <c r="P157" i="3"/>
  <c r="BI151" i="3"/>
  <c r="BH151" i="3"/>
  <c r="BG151" i="3"/>
  <c r="BF151" i="3"/>
  <c r="T151" i="3"/>
  <c r="R151" i="3"/>
  <c r="P151" i="3"/>
  <c r="BI148" i="3"/>
  <c r="BH148" i="3"/>
  <c r="BG148" i="3"/>
  <c r="BF148" i="3"/>
  <c r="T148" i="3"/>
  <c r="R148" i="3"/>
  <c r="P148" i="3"/>
  <c r="BI146" i="3"/>
  <c r="BH146" i="3"/>
  <c r="BG146" i="3"/>
  <c r="BF146" i="3"/>
  <c r="T146" i="3"/>
  <c r="R146" i="3"/>
  <c r="P146" i="3"/>
  <c r="BI142" i="3"/>
  <c r="BH142" i="3"/>
  <c r="BG142" i="3"/>
  <c r="BF142" i="3"/>
  <c r="T142" i="3"/>
  <c r="R142" i="3"/>
  <c r="P142" i="3"/>
  <c r="BI140" i="3"/>
  <c r="BH140" i="3"/>
  <c r="BG140" i="3"/>
  <c r="BF140" i="3"/>
  <c r="T140" i="3"/>
  <c r="R140" i="3"/>
  <c r="P140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4" i="3"/>
  <c r="BH134" i="3"/>
  <c r="BG134" i="3"/>
  <c r="BF134" i="3"/>
  <c r="T134" i="3"/>
  <c r="R134" i="3"/>
  <c r="P134" i="3"/>
  <c r="BI133" i="3"/>
  <c r="BH133" i="3"/>
  <c r="BG133" i="3"/>
  <c r="BF133" i="3"/>
  <c r="T133" i="3"/>
  <c r="R133" i="3"/>
  <c r="P133" i="3"/>
  <c r="BI132" i="3"/>
  <c r="BH132" i="3"/>
  <c r="BG132" i="3"/>
  <c r="BF132" i="3"/>
  <c r="T132" i="3"/>
  <c r="R132" i="3"/>
  <c r="P132" i="3"/>
  <c r="BI131" i="3"/>
  <c r="BH131" i="3"/>
  <c r="BG131" i="3"/>
  <c r="BF131" i="3"/>
  <c r="T131" i="3"/>
  <c r="R131" i="3"/>
  <c r="P131" i="3"/>
  <c r="J125" i="3"/>
  <c r="J124" i="3"/>
  <c r="F124" i="3"/>
  <c r="F122" i="3"/>
  <c r="E120" i="3"/>
  <c r="J92" i="3"/>
  <c r="J91" i="3"/>
  <c r="F91" i="3"/>
  <c r="F89" i="3"/>
  <c r="E87" i="3"/>
  <c r="J18" i="3"/>
  <c r="E18" i="3"/>
  <c r="F125" i="3"/>
  <c r="J17" i="3"/>
  <c r="J12" i="3"/>
  <c r="J122" i="3"/>
  <c r="E7" i="3"/>
  <c r="E85" i="3" s="1"/>
  <c r="J37" i="2"/>
  <c r="J36" i="2"/>
  <c r="AY95" i="1"/>
  <c r="J35" i="2"/>
  <c r="AX95" i="1"/>
  <c r="BI274" i="2"/>
  <c r="BH274" i="2"/>
  <c r="BG274" i="2"/>
  <c r="BF274" i="2"/>
  <c r="T274" i="2"/>
  <c r="R274" i="2"/>
  <c r="P274" i="2"/>
  <c r="BI273" i="2"/>
  <c r="BH273" i="2"/>
  <c r="BG273" i="2"/>
  <c r="BF273" i="2"/>
  <c r="T273" i="2"/>
  <c r="R273" i="2"/>
  <c r="P273" i="2"/>
  <c r="BI271" i="2"/>
  <c r="BH271" i="2"/>
  <c r="BG271" i="2"/>
  <c r="BF271" i="2"/>
  <c r="T271" i="2"/>
  <c r="T270" i="2"/>
  <c r="T269" i="2" s="1"/>
  <c r="R271" i="2"/>
  <c r="R270" i="2" s="1"/>
  <c r="R269" i="2" s="1"/>
  <c r="P271" i="2"/>
  <c r="P270" i="2"/>
  <c r="P269" i="2" s="1"/>
  <c r="BI268" i="2"/>
  <c r="BH268" i="2"/>
  <c r="BG268" i="2"/>
  <c r="BF268" i="2"/>
  <c r="T268" i="2"/>
  <c r="R268" i="2"/>
  <c r="P268" i="2"/>
  <c r="BI267" i="2"/>
  <c r="BH267" i="2"/>
  <c r="BG267" i="2"/>
  <c r="BF267" i="2"/>
  <c r="T267" i="2"/>
  <c r="R267" i="2"/>
  <c r="P267" i="2"/>
  <c r="BI265" i="2"/>
  <c r="BH265" i="2"/>
  <c r="BG265" i="2"/>
  <c r="BF265" i="2"/>
  <c r="T265" i="2"/>
  <c r="R265" i="2"/>
  <c r="P265" i="2"/>
  <c r="BI264" i="2"/>
  <c r="BH264" i="2"/>
  <c r="BG264" i="2"/>
  <c r="BF264" i="2"/>
  <c r="T264" i="2"/>
  <c r="R264" i="2"/>
  <c r="P264" i="2"/>
  <c r="BI262" i="2"/>
  <c r="BH262" i="2"/>
  <c r="BG262" i="2"/>
  <c r="BF262" i="2"/>
  <c r="T262" i="2"/>
  <c r="R262" i="2"/>
  <c r="P262" i="2"/>
  <c r="BI261" i="2"/>
  <c r="BH261" i="2"/>
  <c r="BG261" i="2"/>
  <c r="BF261" i="2"/>
  <c r="T261" i="2"/>
  <c r="R261" i="2"/>
  <c r="P261" i="2"/>
  <c r="BI259" i="2"/>
  <c r="BH259" i="2"/>
  <c r="BG259" i="2"/>
  <c r="BF259" i="2"/>
  <c r="T259" i="2"/>
  <c r="R259" i="2"/>
  <c r="P259" i="2"/>
  <c r="BI257" i="2"/>
  <c r="BH257" i="2"/>
  <c r="BG257" i="2"/>
  <c r="BF257" i="2"/>
  <c r="T257" i="2"/>
  <c r="R257" i="2"/>
  <c r="P257" i="2"/>
  <c r="BI256" i="2"/>
  <c r="BH256" i="2"/>
  <c r="BG256" i="2"/>
  <c r="BF256" i="2"/>
  <c r="T256" i="2"/>
  <c r="R256" i="2"/>
  <c r="P256" i="2"/>
  <c r="BI254" i="2"/>
  <c r="BH254" i="2"/>
  <c r="BG254" i="2"/>
  <c r="BF254" i="2"/>
  <c r="T254" i="2"/>
  <c r="R254" i="2"/>
  <c r="P254" i="2"/>
  <c r="BI253" i="2"/>
  <c r="BH253" i="2"/>
  <c r="BG253" i="2"/>
  <c r="BF253" i="2"/>
  <c r="T253" i="2"/>
  <c r="R253" i="2"/>
  <c r="P253" i="2"/>
  <c r="BI251" i="2"/>
  <c r="BH251" i="2"/>
  <c r="BG251" i="2"/>
  <c r="BF251" i="2"/>
  <c r="T251" i="2"/>
  <c r="R251" i="2"/>
  <c r="P251" i="2"/>
  <c r="BI250" i="2"/>
  <c r="BH250" i="2"/>
  <c r="BG250" i="2"/>
  <c r="BF250" i="2"/>
  <c r="T250" i="2"/>
  <c r="R250" i="2"/>
  <c r="P250" i="2"/>
  <c r="BI249" i="2"/>
  <c r="BH249" i="2"/>
  <c r="BG249" i="2"/>
  <c r="BF249" i="2"/>
  <c r="T249" i="2"/>
  <c r="R249" i="2"/>
  <c r="P249" i="2"/>
  <c r="BI248" i="2"/>
  <c r="BH248" i="2"/>
  <c r="BG248" i="2"/>
  <c r="BF248" i="2"/>
  <c r="T248" i="2"/>
  <c r="R248" i="2"/>
  <c r="P248" i="2"/>
  <c r="BI247" i="2"/>
  <c r="BH247" i="2"/>
  <c r="BG247" i="2"/>
  <c r="BF247" i="2"/>
  <c r="T247" i="2"/>
  <c r="R247" i="2"/>
  <c r="P247" i="2"/>
  <c r="BI246" i="2"/>
  <c r="BH246" i="2"/>
  <c r="BG246" i="2"/>
  <c r="BF246" i="2"/>
  <c r="T246" i="2"/>
  <c r="R246" i="2"/>
  <c r="P246" i="2"/>
  <c r="BI245" i="2"/>
  <c r="BH245" i="2"/>
  <c r="BG245" i="2"/>
  <c r="BF245" i="2"/>
  <c r="T245" i="2"/>
  <c r="R245" i="2"/>
  <c r="P245" i="2"/>
  <c r="BI244" i="2"/>
  <c r="BH244" i="2"/>
  <c r="BG244" i="2"/>
  <c r="BF244" i="2"/>
  <c r="T244" i="2"/>
  <c r="R244" i="2"/>
  <c r="P244" i="2"/>
  <c r="BI243" i="2"/>
  <c r="BH243" i="2"/>
  <c r="BG243" i="2"/>
  <c r="BF243" i="2"/>
  <c r="T243" i="2"/>
  <c r="R243" i="2"/>
  <c r="P243" i="2"/>
  <c r="BI242" i="2"/>
  <c r="BH242" i="2"/>
  <c r="BG242" i="2"/>
  <c r="BF242" i="2"/>
  <c r="T242" i="2"/>
  <c r="R242" i="2"/>
  <c r="P242" i="2"/>
  <c r="BI240" i="2"/>
  <c r="BH240" i="2"/>
  <c r="BG240" i="2"/>
  <c r="BF240" i="2"/>
  <c r="T240" i="2"/>
  <c r="R240" i="2"/>
  <c r="P240" i="2"/>
  <c r="BI239" i="2"/>
  <c r="BH239" i="2"/>
  <c r="BG239" i="2"/>
  <c r="BF239" i="2"/>
  <c r="T239" i="2"/>
  <c r="R239" i="2"/>
  <c r="P239" i="2"/>
  <c r="BI238" i="2"/>
  <c r="BH238" i="2"/>
  <c r="BG238" i="2"/>
  <c r="BF238" i="2"/>
  <c r="T238" i="2"/>
  <c r="R238" i="2"/>
  <c r="P238" i="2"/>
  <c r="BI233" i="2"/>
  <c r="BH233" i="2"/>
  <c r="BG233" i="2"/>
  <c r="BF233" i="2"/>
  <c r="T233" i="2"/>
  <c r="R233" i="2"/>
  <c r="P233" i="2"/>
  <c r="BI232" i="2"/>
  <c r="BH232" i="2"/>
  <c r="BG232" i="2"/>
  <c r="BF232" i="2"/>
  <c r="T232" i="2"/>
  <c r="R232" i="2"/>
  <c r="P232" i="2"/>
  <c r="BI231" i="2"/>
  <c r="BH231" i="2"/>
  <c r="BG231" i="2"/>
  <c r="BF231" i="2"/>
  <c r="T231" i="2"/>
  <c r="R231" i="2"/>
  <c r="P231" i="2"/>
  <c r="BI229" i="2"/>
  <c r="BH229" i="2"/>
  <c r="BG229" i="2"/>
  <c r="BF229" i="2"/>
  <c r="T229" i="2"/>
  <c r="R229" i="2"/>
  <c r="P229" i="2"/>
  <c r="BI228" i="2"/>
  <c r="BH228" i="2"/>
  <c r="BG228" i="2"/>
  <c r="BF228" i="2"/>
  <c r="T228" i="2"/>
  <c r="R228" i="2"/>
  <c r="P228" i="2"/>
  <c r="BI227" i="2"/>
  <c r="BH227" i="2"/>
  <c r="BG227" i="2"/>
  <c r="BF227" i="2"/>
  <c r="T227" i="2"/>
  <c r="R227" i="2"/>
  <c r="P227" i="2"/>
  <c r="BI224" i="2"/>
  <c r="BH224" i="2"/>
  <c r="BG224" i="2"/>
  <c r="BF224" i="2"/>
  <c r="T224" i="2"/>
  <c r="R224" i="2"/>
  <c r="P224" i="2"/>
  <c r="BI222" i="2"/>
  <c r="BH222" i="2"/>
  <c r="BG222" i="2"/>
  <c r="BF222" i="2"/>
  <c r="T222" i="2"/>
  <c r="R222" i="2"/>
  <c r="P222" i="2"/>
  <c r="BI220" i="2"/>
  <c r="BH220" i="2"/>
  <c r="BG220" i="2"/>
  <c r="BF220" i="2"/>
  <c r="T220" i="2"/>
  <c r="R220" i="2"/>
  <c r="P220" i="2"/>
  <c r="BI219" i="2"/>
  <c r="BH219" i="2"/>
  <c r="BG219" i="2"/>
  <c r="BF219" i="2"/>
  <c r="T219" i="2"/>
  <c r="R219" i="2"/>
  <c r="P219" i="2"/>
  <c r="BI218" i="2"/>
  <c r="BH218" i="2"/>
  <c r="BG218" i="2"/>
  <c r="BF218" i="2"/>
  <c r="T218" i="2"/>
  <c r="R218" i="2"/>
  <c r="P218" i="2"/>
  <c r="BI217" i="2"/>
  <c r="BH217" i="2"/>
  <c r="BG217" i="2"/>
  <c r="BF217" i="2"/>
  <c r="T217" i="2"/>
  <c r="R217" i="2"/>
  <c r="P217" i="2"/>
  <c r="BI216" i="2"/>
  <c r="BH216" i="2"/>
  <c r="BG216" i="2"/>
  <c r="BF216" i="2"/>
  <c r="T216" i="2"/>
  <c r="R216" i="2"/>
  <c r="P216" i="2"/>
  <c r="BI214" i="2"/>
  <c r="BH214" i="2"/>
  <c r="BG214" i="2"/>
  <c r="BF214" i="2"/>
  <c r="T214" i="2"/>
  <c r="R214" i="2"/>
  <c r="P214" i="2"/>
  <c r="BI212" i="2"/>
  <c r="BH212" i="2"/>
  <c r="BG212" i="2"/>
  <c r="BF212" i="2"/>
  <c r="T212" i="2"/>
  <c r="R212" i="2"/>
  <c r="P212" i="2"/>
  <c r="BI210" i="2"/>
  <c r="BH210" i="2"/>
  <c r="BG210" i="2"/>
  <c r="BF210" i="2"/>
  <c r="T210" i="2"/>
  <c r="T209" i="2"/>
  <c r="R210" i="2"/>
  <c r="R209" i="2"/>
  <c r="P210" i="2"/>
  <c r="P209" i="2" s="1"/>
  <c r="BI208" i="2"/>
  <c r="BH208" i="2"/>
  <c r="BG208" i="2"/>
  <c r="BF208" i="2"/>
  <c r="T208" i="2"/>
  <c r="T207" i="2" s="1"/>
  <c r="R208" i="2"/>
  <c r="R207" i="2"/>
  <c r="P208" i="2"/>
  <c r="P207" i="2"/>
  <c r="BI206" i="2"/>
  <c r="BH206" i="2"/>
  <c r="BG206" i="2"/>
  <c r="BF206" i="2"/>
  <c r="T206" i="2"/>
  <c r="R206" i="2"/>
  <c r="P206" i="2"/>
  <c r="BI204" i="2"/>
  <c r="BH204" i="2"/>
  <c r="BG204" i="2"/>
  <c r="BF204" i="2"/>
  <c r="T204" i="2"/>
  <c r="R204" i="2"/>
  <c r="P204" i="2"/>
  <c r="BI202" i="2"/>
  <c r="BH202" i="2"/>
  <c r="BG202" i="2"/>
  <c r="BF202" i="2"/>
  <c r="T202" i="2"/>
  <c r="R202" i="2"/>
  <c r="P202" i="2"/>
  <c r="BI201" i="2"/>
  <c r="BH201" i="2"/>
  <c r="BG201" i="2"/>
  <c r="BF201" i="2"/>
  <c r="T201" i="2"/>
  <c r="R201" i="2"/>
  <c r="P201" i="2"/>
  <c r="BI199" i="2"/>
  <c r="BH199" i="2"/>
  <c r="BG199" i="2"/>
  <c r="BF199" i="2"/>
  <c r="T199" i="2"/>
  <c r="R199" i="2"/>
  <c r="P199" i="2"/>
  <c r="BI192" i="2"/>
  <c r="BH192" i="2"/>
  <c r="BG192" i="2"/>
  <c r="BF192" i="2"/>
  <c r="T192" i="2"/>
  <c r="R192" i="2"/>
  <c r="P192" i="2"/>
  <c r="BI189" i="2"/>
  <c r="BH189" i="2"/>
  <c r="BG189" i="2"/>
  <c r="BF189" i="2"/>
  <c r="T189" i="2"/>
  <c r="R189" i="2"/>
  <c r="P189" i="2"/>
  <c r="BI185" i="2"/>
  <c r="BH185" i="2"/>
  <c r="BG185" i="2"/>
  <c r="BF185" i="2"/>
  <c r="T185" i="2"/>
  <c r="R185" i="2"/>
  <c r="P185" i="2"/>
  <c r="BI184" i="2"/>
  <c r="BH184" i="2"/>
  <c r="BG184" i="2"/>
  <c r="BF184" i="2"/>
  <c r="T184" i="2"/>
  <c r="R184" i="2"/>
  <c r="P184" i="2"/>
  <c r="BI183" i="2"/>
  <c r="BH183" i="2"/>
  <c r="BG183" i="2"/>
  <c r="BF183" i="2"/>
  <c r="T183" i="2"/>
  <c r="R183" i="2"/>
  <c r="P183" i="2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59" i="2"/>
  <c r="BH159" i="2"/>
  <c r="BG159" i="2"/>
  <c r="BF159" i="2"/>
  <c r="T159" i="2"/>
  <c r="R159" i="2"/>
  <c r="P159" i="2"/>
  <c r="BI156" i="2"/>
  <c r="BH156" i="2"/>
  <c r="BG156" i="2"/>
  <c r="BF156" i="2"/>
  <c r="T156" i="2"/>
  <c r="R156" i="2"/>
  <c r="P156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3" i="2"/>
  <c r="BH143" i="2"/>
  <c r="BG143" i="2"/>
  <c r="BF143" i="2"/>
  <c r="T143" i="2"/>
  <c r="R143" i="2"/>
  <c r="P143" i="2"/>
  <c r="BI141" i="2"/>
  <c r="BH141" i="2"/>
  <c r="BG141" i="2"/>
  <c r="BF141" i="2"/>
  <c r="T141" i="2"/>
  <c r="R141" i="2"/>
  <c r="P141" i="2"/>
  <c r="BI138" i="2"/>
  <c r="BH138" i="2"/>
  <c r="BG138" i="2"/>
  <c r="BF138" i="2"/>
  <c r="T138" i="2"/>
  <c r="R138" i="2"/>
  <c r="P138" i="2"/>
  <c r="BI135" i="2"/>
  <c r="BH135" i="2"/>
  <c r="BG135" i="2"/>
  <c r="BF135" i="2"/>
  <c r="T135" i="2"/>
  <c r="R135" i="2"/>
  <c r="P135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J126" i="2"/>
  <c r="J125" i="2"/>
  <c r="F125" i="2"/>
  <c r="F123" i="2"/>
  <c r="E121" i="2"/>
  <c r="J92" i="2"/>
  <c r="J91" i="2"/>
  <c r="F91" i="2"/>
  <c r="F89" i="2"/>
  <c r="E87" i="2"/>
  <c r="J18" i="2"/>
  <c r="E18" i="2"/>
  <c r="F126" i="2" s="1"/>
  <c r="J17" i="2"/>
  <c r="J12" i="2"/>
  <c r="J89" i="2"/>
  <c r="E7" i="2"/>
  <c r="E119" i="2" s="1"/>
  <c r="L90" i="1"/>
  <c r="AM90" i="1"/>
  <c r="AM89" i="1"/>
  <c r="L89" i="1"/>
  <c r="AM87" i="1"/>
  <c r="L87" i="1"/>
  <c r="L85" i="1"/>
  <c r="L84" i="1"/>
  <c r="J140" i="7"/>
  <c r="J137" i="7"/>
  <c r="BK260" i="6"/>
  <c r="J253" i="6"/>
  <c r="J252" i="6"/>
  <c r="J243" i="6"/>
  <c r="BK238" i="6"/>
  <c r="BK229" i="6"/>
  <c r="BK226" i="6"/>
  <c r="J225" i="6"/>
  <c r="J217" i="6"/>
  <c r="BK211" i="6"/>
  <c r="J206" i="6"/>
  <c r="J192" i="6"/>
  <c r="J181" i="6"/>
  <c r="J174" i="6"/>
  <c r="BK164" i="6"/>
  <c r="BK152" i="6"/>
  <c r="J150" i="6"/>
  <c r="BK138" i="6"/>
  <c r="BK195" i="5"/>
  <c r="BK188" i="5"/>
  <c r="BK181" i="5"/>
  <c r="J172" i="5"/>
  <c r="BK168" i="5"/>
  <c r="BK165" i="5"/>
  <c r="J158" i="5"/>
  <c r="J157" i="5"/>
  <c r="J153" i="5"/>
  <c r="BK150" i="5"/>
  <c r="J143" i="5"/>
  <c r="BK142" i="5"/>
  <c r="J140" i="5"/>
  <c r="J137" i="5"/>
  <c r="J130" i="5"/>
  <c r="BK128" i="5"/>
  <c r="BK309" i="4"/>
  <c r="J307" i="4"/>
  <c r="J296" i="4"/>
  <c r="BK295" i="4"/>
  <c r="J292" i="4"/>
  <c r="J288" i="4"/>
  <c r="BK276" i="4"/>
  <c r="BK275" i="4"/>
  <c r="J273" i="4"/>
  <c r="BK266" i="4"/>
  <c r="J264" i="4"/>
  <c r="BK262" i="4"/>
  <c r="J261" i="4"/>
  <c r="BK260" i="4"/>
  <c r="J243" i="4"/>
  <c r="BK241" i="4"/>
  <c r="J238" i="4"/>
  <c r="BK235" i="4"/>
  <c r="BK234" i="4"/>
  <c r="BK222" i="4"/>
  <c r="J218" i="4"/>
  <c r="BK216" i="4"/>
  <c r="J203" i="4"/>
  <c r="J201" i="4"/>
  <c r="J186" i="4"/>
  <c r="J184" i="4"/>
  <c r="BK182" i="4"/>
  <c r="BK181" i="4"/>
  <c r="BK180" i="4"/>
  <c r="J178" i="4"/>
  <c r="J177" i="4"/>
  <c r="J176" i="4"/>
  <c r="BK172" i="4"/>
  <c r="BK171" i="4"/>
  <c r="BK170" i="4"/>
  <c r="BK169" i="4"/>
  <c r="BK160" i="4"/>
  <c r="J153" i="4"/>
  <c r="J151" i="4"/>
  <c r="BK150" i="4"/>
  <c r="BK146" i="4"/>
  <c r="J144" i="4"/>
  <c r="BK139" i="4"/>
  <c r="BK138" i="4"/>
  <c r="BK237" i="3"/>
  <c r="J235" i="3"/>
  <c r="J232" i="3"/>
  <c r="J223" i="3"/>
  <c r="J218" i="3"/>
  <c r="BK215" i="3"/>
  <c r="J212" i="3"/>
  <c r="J206" i="3"/>
  <c r="J204" i="3"/>
  <c r="BK203" i="3"/>
  <c r="J200" i="3"/>
  <c r="BK196" i="3"/>
  <c r="J195" i="3"/>
  <c r="J191" i="3"/>
  <c r="BK185" i="3"/>
  <c r="J184" i="3"/>
  <c r="J173" i="3"/>
  <c r="J165" i="3"/>
  <c r="J164" i="3"/>
  <c r="J158" i="3"/>
  <c r="J148" i="3"/>
  <c r="BK142" i="3"/>
  <c r="BK137" i="3"/>
  <c r="BK134" i="3"/>
  <c r="BK132" i="3"/>
  <c r="BK131" i="3"/>
  <c r="BK265" i="2"/>
  <c r="J264" i="2"/>
  <c r="BK259" i="2"/>
  <c r="BK257" i="2"/>
  <c r="J254" i="2"/>
  <c r="BK251" i="2"/>
  <c r="BK250" i="2"/>
  <c r="BK249" i="2"/>
  <c r="J247" i="2"/>
  <c r="BK245" i="2"/>
  <c r="BK243" i="2"/>
  <c r="J242" i="2"/>
  <c r="BK232" i="2"/>
  <c r="BK228" i="2"/>
  <c r="BK224" i="2"/>
  <c r="BK222" i="2"/>
  <c r="J220" i="2"/>
  <c r="BK219" i="2"/>
  <c r="BK217" i="2"/>
  <c r="BK210" i="2"/>
  <c r="J206" i="2"/>
  <c r="BK189" i="2"/>
  <c r="BK184" i="2"/>
  <c r="BK159" i="2"/>
  <c r="BK156" i="2"/>
  <c r="J152" i="2"/>
  <c r="J146" i="2"/>
  <c r="BK141" i="2"/>
  <c r="BK144" i="7"/>
  <c r="J143" i="7"/>
  <c r="J135" i="7"/>
  <c r="BK277" i="6"/>
  <c r="J268" i="6"/>
  <c r="BK261" i="6"/>
  <c r="BK258" i="6"/>
  <c r="J254" i="6"/>
  <c r="J241" i="6"/>
  <c r="BK240" i="6"/>
  <c r="J236" i="6"/>
  <c r="J235" i="6"/>
  <c r="BK232" i="6"/>
  <c r="BK227" i="6"/>
  <c r="BK219" i="6"/>
  <c r="J211" i="6"/>
  <c r="J204" i="6"/>
  <c r="J194" i="6"/>
  <c r="J187" i="6"/>
  <c r="J178" i="6"/>
  <c r="J165" i="6"/>
  <c r="J162" i="6"/>
  <c r="BK145" i="6"/>
  <c r="BK141" i="6"/>
  <c r="BK140" i="6"/>
  <c r="J138" i="6"/>
  <c r="BK196" i="5"/>
  <c r="BK186" i="5"/>
  <c r="BK185" i="5"/>
  <c r="BK179" i="5"/>
  <c r="J177" i="5"/>
  <c r="BK170" i="5"/>
  <c r="BK169" i="5"/>
  <c r="J165" i="5"/>
  <c r="BK152" i="5"/>
  <c r="BK143" i="5"/>
  <c r="J139" i="5"/>
  <c r="J135" i="5"/>
  <c r="J132" i="5"/>
  <c r="J131" i="5"/>
  <c r="J128" i="5"/>
  <c r="J309" i="4"/>
  <c r="BK299" i="4"/>
  <c r="BK296" i="4"/>
  <c r="J295" i="4"/>
  <c r="J294" i="4"/>
  <c r="BK292" i="4"/>
  <c r="BK278" i="4"/>
  <c r="J210" i="3"/>
  <c r="BK204" i="3"/>
  <c r="BK199" i="3"/>
  <c r="BK197" i="3"/>
  <c r="BK195" i="3"/>
  <c r="BK194" i="3"/>
  <c r="J185" i="3"/>
  <c r="BK177" i="3"/>
  <c r="BK168" i="3"/>
  <c r="J163" i="3"/>
  <c r="J157" i="3"/>
  <c r="BK151" i="3"/>
  <c r="BK146" i="3"/>
  <c r="J136" i="3"/>
  <c r="J135" i="3"/>
  <c r="J134" i="3"/>
  <c r="J132" i="3"/>
  <c r="BK262" i="2"/>
  <c r="BK261" i="2"/>
  <c r="J256" i="2"/>
  <c r="BK254" i="2"/>
  <c r="J253" i="2"/>
  <c r="J251" i="2"/>
  <c r="J249" i="2"/>
  <c r="J246" i="2"/>
  <c r="BK239" i="2"/>
  <c r="BK238" i="2"/>
  <c r="BK233" i="2"/>
  <c r="BK227" i="2"/>
  <c r="BK220" i="2"/>
  <c r="BK218" i="2"/>
  <c r="J214" i="2"/>
  <c r="BK212" i="2"/>
  <c r="J210" i="2"/>
  <c r="J185" i="2"/>
  <c r="J176" i="2"/>
  <c r="J175" i="2"/>
  <c r="J168" i="2"/>
  <c r="J147" i="2"/>
  <c r="J141" i="2"/>
  <c r="BK132" i="2"/>
  <c r="BK294" i="7"/>
  <c r="J294" i="7"/>
  <c r="BK291" i="7"/>
  <c r="J291" i="7"/>
  <c r="BK290" i="7"/>
  <c r="J290" i="7"/>
  <c r="BK289" i="7"/>
  <c r="J289" i="7"/>
  <c r="BK286" i="7"/>
  <c r="J286" i="7"/>
  <c r="BK285" i="7"/>
  <c r="J285" i="7"/>
  <c r="BK283" i="7"/>
  <c r="J283" i="7"/>
  <c r="BK282" i="7"/>
  <c r="J282" i="7"/>
  <c r="BK280" i="7"/>
  <c r="J280" i="7"/>
  <c r="BK279" i="7"/>
  <c r="J279" i="7"/>
  <c r="BK277" i="7"/>
  <c r="J277" i="7"/>
  <c r="BK275" i="7"/>
  <c r="J264" i="7"/>
  <c r="BK263" i="7"/>
  <c r="J262" i="7"/>
  <c r="J261" i="7"/>
  <c r="J260" i="7"/>
  <c r="BK259" i="7"/>
  <c r="J258" i="7"/>
  <c r="BK257" i="7"/>
  <c r="J256" i="7"/>
  <c r="J255" i="7"/>
  <c r="BK254" i="7"/>
  <c r="BK253" i="7"/>
  <c r="BK252" i="7"/>
  <c r="BK251" i="7"/>
  <c r="J250" i="7"/>
  <c r="J249" i="7"/>
  <c r="J248" i="7"/>
  <c r="J246" i="7"/>
  <c r="J243" i="7"/>
  <c r="J241" i="7"/>
  <c r="BK240" i="7"/>
  <c r="BK237" i="7"/>
  <c r="BK235" i="7"/>
  <c r="J234" i="7"/>
  <c r="J232" i="7"/>
  <c r="J231" i="7"/>
  <c r="J230" i="7"/>
  <c r="BK227" i="7"/>
  <c r="J225" i="7"/>
  <c r="BK217" i="7"/>
  <c r="J216" i="7"/>
  <c r="J215" i="7"/>
  <c r="J213" i="7"/>
  <c r="J209" i="7"/>
  <c r="J208" i="7"/>
  <c r="J205" i="7"/>
  <c r="BK203" i="7"/>
  <c r="BK201" i="7"/>
  <c r="BK200" i="7"/>
  <c r="J196" i="7"/>
  <c r="J190" i="7"/>
  <c r="BK186" i="7"/>
  <c r="J184" i="7"/>
  <c r="J183" i="7"/>
  <c r="J181" i="7"/>
  <c r="J176" i="7"/>
  <c r="J172" i="7"/>
  <c r="BK169" i="7"/>
  <c r="J166" i="7"/>
  <c r="BK163" i="7"/>
  <c r="BK162" i="7"/>
  <c r="BK156" i="7"/>
  <c r="BK151" i="7"/>
  <c r="J145" i="7"/>
  <c r="J144" i="7"/>
  <c r="BK134" i="7"/>
  <c r="BK279" i="6"/>
  <c r="J274" i="6"/>
  <c r="J273" i="6"/>
  <c r="BK271" i="6"/>
  <c r="J270" i="6"/>
  <c r="J267" i="6"/>
  <c r="J262" i="6"/>
  <c r="BK253" i="6"/>
  <c r="J242" i="6"/>
  <c r="BK239" i="6"/>
  <c r="J234" i="6"/>
  <c r="J232" i="6"/>
  <c r="BK231" i="6"/>
  <c r="J229" i="6"/>
  <c r="BK228" i="6"/>
  <c r="J227" i="6"/>
  <c r="J214" i="6"/>
  <c r="BK209" i="6"/>
  <c r="BK206" i="6"/>
  <c r="BK204" i="6"/>
  <c r="J196" i="6"/>
  <c r="BK192" i="6"/>
  <c r="J190" i="6"/>
  <c r="BK181" i="6"/>
  <c r="J173" i="6"/>
  <c r="BK161" i="6"/>
  <c r="J147" i="6"/>
  <c r="J142" i="6"/>
  <c r="J141" i="6"/>
  <c r="J132" i="6"/>
  <c r="BK192" i="5"/>
  <c r="BK187" i="5"/>
  <c r="J186" i="5"/>
  <c r="BK178" i="5"/>
  <c r="J176" i="5"/>
  <c r="BK174" i="5"/>
  <c r="J170" i="5"/>
  <c r="BK167" i="5"/>
  <c r="J166" i="5"/>
  <c r="J161" i="5"/>
  <c r="BK160" i="5"/>
  <c r="BK155" i="5"/>
  <c r="BK154" i="5"/>
  <c r="J146" i="5"/>
  <c r="J145" i="5"/>
  <c r="J144" i="5"/>
  <c r="J142" i="5"/>
  <c r="BK140" i="5"/>
  <c r="BK137" i="5"/>
  <c r="BK135" i="5"/>
  <c r="BK132" i="5"/>
  <c r="J127" i="5"/>
  <c r="BK307" i="4"/>
  <c r="J299" i="4"/>
  <c r="BK294" i="4"/>
  <c r="BK291" i="4"/>
  <c r="BK290" i="4"/>
  <c r="J276" i="4"/>
  <c r="J275" i="4"/>
  <c r="J274" i="4"/>
  <c r="BK273" i="4"/>
  <c r="BK253" i="4"/>
  <c r="BK251" i="4"/>
  <c r="J241" i="4"/>
  <c r="J240" i="4"/>
  <c r="BK237" i="4"/>
  <c r="BK231" i="4"/>
  <c r="J216" i="4"/>
  <c r="J205" i="4"/>
  <c r="BK201" i="4"/>
  <c r="J200" i="4"/>
  <c r="J195" i="4"/>
  <c r="J191" i="4"/>
  <c r="J188" i="4"/>
  <c r="BK186" i="4"/>
  <c r="J180" i="4"/>
  <c r="BK179" i="4"/>
  <c r="BK178" i="4"/>
  <c r="BK176" i="4"/>
  <c r="BK175" i="4"/>
  <c r="J167" i="4"/>
  <c r="BK163" i="4"/>
  <c r="J161" i="4"/>
  <c r="J150" i="4"/>
  <c r="J146" i="4"/>
  <c r="BK228" i="3"/>
  <c r="J225" i="3"/>
  <c r="J219" i="3"/>
  <c r="J217" i="3"/>
  <c r="J213" i="3"/>
  <c r="J211" i="3"/>
  <c r="BK207" i="3"/>
  <c r="BK206" i="3"/>
  <c r="J203" i="3"/>
  <c r="J202" i="3"/>
  <c r="J197" i="3"/>
  <c r="J188" i="3"/>
  <c r="J186" i="3"/>
  <c r="BK184" i="3"/>
  <c r="BK182" i="3"/>
  <c r="J180" i="3"/>
  <c r="BK173" i="3"/>
  <c r="J170" i="3"/>
  <c r="J167" i="3"/>
  <c r="J166" i="3"/>
  <c r="BK162" i="3"/>
  <c r="J160" i="3"/>
  <c r="BK159" i="3"/>
  <c r="BK148" i="3"/>
  <c r="J137" i="3"/>
  <c r="BK135" i="3"/>
  <c r="BK133" i="3"/>
  <c r="J131" i="3"/>
  <c r="J274" i="2"/>
  <c r="BK273" i="2"/>
  <c r="BK271" i="2"/>
  <c r="J268" i="2"/>
  <c r="BK264" i="2"/>
  <c r="J261" i="2"/>
  <c r="J259" i="2"/>
  <c r="BK256" i="2"/>
  <c r="BK246" i="2"/>
  <c r="BK244" i="2"/>
  <c r="J240" i="2"/>
  <c r="J233" i="2"/>
  <c r="J231" i="2"/>
  <c r="BK229" i="2"/>
  <c r="J228" i="2"/>
  <c r="J227" i="2"/>
  <c r="J224" i="2"/>
  <c r="J222" i="2"/>
  <c r="J219" i="2"/>
  <c r="BK216" i="2"/>
  <c r="J212" i="2"/>
  <c r="BK208" i="2"/>
  <c r="J204" i="2"/>
  <c r="BK201" i="2"/>
  <c r="BK192" i="2"/>
  <c r="BK176" i="2"/>
  <c r="BK175" i="2"/>
  <c r="J169" i="2"/>
  <c r="BK168" i="2"/>
  <c r="J156" i="2"/>
  <c r="BK148" i="2"/>
  <c r="BK147" i="2"/>
  <c r="BK146" i="2"/>
  <c r="BK274" i="6"/>
  <c r="BK270" i="6"/>
  <c r="BK262" i="6"/>
  <c r="BK257" i="6"/>
  <c r="BK252" i="6"/>
  <c r="BK242" i="6"/>
  <c r="J239" i="6"/>
  <c r="J228" i="6"/>
  <c r="J218" i="6"/>
  <c r="J200" i="6"/>
  <c r="J189" i="6"/>
  <c r="BK178" i="6"/>
  <c r="BK171" i="6"/>
  <c r="J161" i="6"/>
  <c r="J155" i="6"/>
  <c r="BK150" i="6"/>
  <c r="J143" i="6"/>
  <c r="BK142" i="6"/>
  <c r="J140" i="6"/>
  <c r="BK133" i="6"/>
  <c r="BK132" i="6"/>
  <c r="J196" i="5"/>
  <c r="J193" i="5"/>
  <c r="J191" i="5"/>
  <c r="J187" i="5"/>
  <c r="J185" i="5"/>
  <c r="J182" i="5"/>
  <c r="J168" i="5"/>
  <c r="J167" i="5"/>
  <c r="BK166" i="5"/>
  <c r="J160" i="5"/>
  <c r="J155" i="5"/>
  <c r="J154" i="5"/>
  <c r="BK153" i="5"/>
  <c r="J152" i="5"/>
  <c r="J147" i="5"/>
  <c r="BK144" i="5"/>
  <c r="J141" i="5"/>
  <c r="BK134" i="5"/>
  <c r="BK130" i="5"/>
  <c r="BK297" i="4"/>
  <c r="J291" i="4"/>
  <c r="BK289" i="4"/>
  <c r="BK288" i="4"/>
  <c r="BK272" i="4"/>
  <c r="J266" i="4"/>
  <c r="BK264" i="4"/>
  <c r="J257" i="4"/>
  <c r="J253" i="4"/>
  <c r="BK247" i="4"/>
  <c r="J244" i="4"/>
  <c r="BK243" i="4"/>
  <c r="BK240" i="4"/>
  <c r="BK238" i="4"/>
  <c r="J237" i="4"/>
  <c r="J235" i="4"/>
  <c r="J231" i="4"/>
  <c r="BK218" i="4"/>
  <c r="BK210" i="4"/>
  <c r="BK208" i="4"/>
  <c r="BK206" i="4"/>
  <c r="BK202" i="4"/>
  <c r="BK200" i="4"/>
  <c r="BK198" i="4"/>
  <c r="BK195" i="4"/>
  <c r="J193" i="4"/>
  <c r="BK191" i="4"/>
  <c r="BK188" i="4"/>
  <c r="J185" i="4"/>
  <c r="BK183" i="4"/>
  <c r="J179" i="4"/>
  <c r="J175" i="4"/>
  <c r="J174" i="4"/>
  <c r="BK173" i="4"/>
  <c r="J172" i="4"/>
  <c r="J171" i="4"/>
  <c r="J169" i="4"/>
  <c r="BK167" i="4"/>
  <c r="J164" i="4"/>
  <c r="J163" i="4"/>
  <c r="BK161" i="4"/>
  <c r="BK153" i="4"/>
  <c r="BK151" i="4"/>
  <c r="BK148" i="4"/>
  <c r="BK144" i="4"/>
  <c r="J140" i="4"/>
  <c r="J139" i="4"/>
  <c r="J138" i="4"/>
  <c r="J239" i="3"/>
  <c r="J237" i="3"/>
  <c r="J236" i="3"/>
  <c r="BK232" i="3"/>
  <c r="BK231" i="3"/>
  <c r="BK229" i="3"/>
  <c r="J228" i="3"/>
  <c r="J226" i="3"/>
  <c r="BK223" i="3"/>
  <c r="BK221" i="3"/>
  <c r="BK219" i="3"/>
  <c r="BK218" i="3"/>
  <c r="J216" i="3"/>
  <c r="BK214" i="3"/>
  <c r="BK213" i="3"/>
  <c r="J209" i="3"/>
  <c r="J208" i="3"/>
  <c r="J205" i="3"/>
  <c r="BK200" i="3"/>
  <c r="J199" i="3"/>
  <c r="J196" i="3"/>
  <c r="BK191" i="3"/>
  <c r="BK186" i="3"/>
  <c r="J179" i="3"/>
  <c r="J177" i="3"/>
  <c r="J175" i="3"/>
  <c r="J172" i="3"/>
  <c r="J168" i="3"/>
  <c r="BK165" i="3"/>
  <c r="J159" i="3"/>
  <c r="J151" i="3"/>
  <c r="J142" i="3"/>
  <c r="BK140" i="3"/>
  <c r="BK138" i="3"/>
  <c r="BK136" i="3"/>
  <c r="J133" i="3"/>
  <c r="BK274" i="2"/>
  <c r="J271" i="2"/>
  <c r="BK268" i="2"/>
  <c r="J267" i="2"/>
  <c r="J265" i="2"/>
  <c r="J257" i="2"/>
  <c r="J250" i="2"/>
  <c r="J248" i="2"/>
  <c r="BK247" i="2"/>
  <c r="J244" i="2"/>
  <c r="J239" i="2"/>
  <c r="J229" i="2"/>
  <c r="J217" i="2"/>
  <c r="J208" i="2"/>
  <c r="BK206" i="2"/>
  <c r="BK204" i="2"/>
  <c r="J202" i="2"/>
  <c r="BK199" i="2"/>
  <c r="J189" i="2"/>
  <c r="BK185" i="2"/>
  <c r="BK183" i="2"/>
  <c r="BK169" i="2"/>
  <c r="J154" i="2"/>
  <c r="BK152" i="2"/>
  <c r="J150" i="2"/>
  <c r="BK143" i="2"/>
  <c r="J138" i="2"/>
  <c r="J135" i="2"/>
  <c r="J133" i="2"/>
  <c r="AS94" i="1"/>
  <c r="J247" i="7"/>
  <c r="BK245" i="7"/>
  <c r="J244" i="7"/>
  <c r="BK243" i="7"/>
  <c r="J238" i="7"/>
  <c r="BK233" i="7"/>
  <c r="BK232" i="7"/>
  <c r="BK229" i="7"/>
  <c r="J227" i="7"/>
  <c r="BK220" i="7"/>
  <c r="J218" i="7"/>
  <c r="BK216" i="7"/>
  <c r="BK213" i="7"/>
  <c r="J211" i="7"/>
  <c r="BK209" i="7"/>
  <c r="BK207" i="7"/>
  <c r="BK205" i="7"/>
  <c r="J201" i="7"/>
  <c r="J200" i="7"/>
  <c r="BK196" i="7"/>
  <c r="J191" i="7"/>
  <c r="BK190" i="7"/>
  <c r="BK188" i="7"/>
  <c r="BK184" i="7"/>
  <c r="BK176" i="7"/>
  <c r="J171" i="7"/>
  <c r="J169" i="7"/>
  <c r="J165" i="7"/>
  <c r="J156" i="7"/>
  <c r="J153" i="7"/>
  <c r="J151" i="7"/>
  <c r="J149" i="7"/>
  <c r="BK147" i="7"/>
  <c r="BK142" i="7"/>
  <c r="BK137" i="7"/>
  <c r="BK135" i="7"/>
  <c r="BK267" i="6"/>
  <c r="J261" i="6"/>
  <c r="J258" i="6"/>
  <c r="BK255" i="6"/>
  <c r="BK254" i="6"/>
  <c r="BK251" i="6"/>
  <c r="BK243" i="6"/>
  <c r="J238" i="6"/>
  <c r="BK237" i="6"/>
  <c r="BK236" i="6"/>
  <c r="BK235" i="6"/>
  <c r="J231" i="6"/>
  <c r="BK225" i="6"/>
  <c r="J220" i="6"/>
  <c r="BK217" i="6"/>
  <c r="BK214" i="6"/>
  <c r="BK200" i="6"/>
  <c r="BK196" i="6"/>
  <c r="BK190" i="6"/>
  <c r="BK189" i="6"/>
  <c r="BK187" i="6"/>
  <c r="BK173" i="6"/>
  <c r="J171" i="6"/>
  <c r="J164" i="6"/>
  <c r="J152" i="6"/>
  <c r="BK147" i="6"/>
  <c r="BK143" i="6"/>
  <c r="J135" i="6"/>
  <c r="J195" i="5"/>
  <c r="BK193" i="5"/>
  <c r="J192" i="5"/>
  <c r="J183" i="5"/>
  <c r="BK182" i="5"/>
  <c r="J181" i="5"/>
  <c r="J179" i="5"/>
  <c r="BK177" i="5"/>
  <c r="BK172" i="5"/>
  <c r="J163" i="5"/>
  <c r="BK151" i="5"/>
  <c r="BK147" i="5"/>
  <c r="BK145" i="5"/>
  <c r="BK139" i="5"/>
  <c r="BK138" i="5"/>
  <c r="J134" i="5"/>
  <c r="BK131" i="5"/>
  <c r="BK127" i="5"/>
  <c r="J297" i="4"/>
  <c r="J290" i="4"/>
  <c r="J289" i="4"/>
  <c r="J278" i="4"/>
  <c r="BK274" i="4"/>
  <c r="J272" i="4"/>
  <c r="J262" i="4"/>
  <c r="BK261" i="4"/>
  <c r="J260" i="4"/>
  <c r="BK257" i="4"/>
  <c r="J251" i="4"/>
  <c r="J247" i="4"/>
  <c r="BK244" i="4"/>
  <c r="J234" i="4"/>
  <c r="J222" i="4"/>
  <c r="J210" i="4"/>
  <c r="J208" i="4"/>
  <c r="J206" i="4"/>
  <c r="BK205" i="4"/>
  <c r="BK203" i="4"/>
  <c r="J202" i="4"/>
  <c r="J198" i="4"/>
  <c r="BK193" i="4"/>
  <c r="BK185" i="4"/>
  <c r="BK184" i="4"/>
  <c r="J183" i="4"/>
  <c r="J182" i="4"/>
  <c r="J181" i="4"/>
  <c r="BK177" i="4"/>
  <c r="BK174" i="4"/>
  <c r="J173" i="4"/>
  <c r="J170" i="4"/>
  <c r="BK164" i="4"/>
  <c r="J160" i="4"/>
  <c r="J148" i="4"/>
  <c r="BK140" i="4"/>
  <c r="BK241" i="3"/>
  <c r="J241" i="3"/>
  <c r="BK239" i="3"/>
  <c r="BK236" i="3"/>
  <c r="BK235" i="3"/>
  <c r="J231" i="3"/>
  <c r="J229" i="3"/>
  <c r="BK226" i="3"/>
  <c r="BK225" i="3"/>
  <c r="J221" i="3"/>
  <c r="BK217" i="3"/>
  <c r="BK216" i="3"/>
  <c r="J215" i="3"/>
  <c r="J214" i="3"/>
  <c r="BK212" i="3"/>
  <c r="BK211" i="3"/>
  <c r="BK210" i="3"/>
  <c r="BK209" i="3"/>
  <c r="BK208" i="3"/>
  <c r="J207" i="3"/>
  <c r="BK205" i="3"/>
  <c r="BK202" i="3"/>
  <c r="J194" i="3"/>
  <c r="BK188" i="3"/>
  <c r="J182" i="3"/>
  <c r="BK180" i="3"/>
  <c r="BK179" i="3"/>
  <c r="BK175" i="3"/>
  <c r="BK172" i="3"/>
  <c r="BK170" i="3"/>
  <c r="BK167" i="3"/>
  <c r="BK166" i="3"/>
  <c r="BK164" i="3"/>
  <c r="BK163" i="3"/>
  <c r="J162" i="3"/>
  <c r="BK160" i="3"/>
  <c r="BK158" i="3"/>
  <c r="BK157" i="3"/>
  <c r="J146" i="3"/>
  <c r="J140" i="3"/>
  <c r="J138" i="3"/>
  <c r="BK296" i="7"/>
  <c r="J296" i="7"/>
  <c r="J275" i="7"/>
  <c r="BK274" i="7"/>
  <c r="J274" i="7"/>
  <c r="BK272" i="7"/>
  <c r="J272" i="7"/>
  <c r="BK271" i="7"/>
  <c r="J271" i="7"/>
  <c r="BK269" i="7"/>
  <c r="J269" i="7"/>
  <c r="BK268" i="7"/>
  <c r="J268" i="7"/>
  <c r="BK266" i="7"/>
  <c r="J266" i="7"/>
  <c r="BK265" i="7"/>
  <c r="J265" i="7"/>
  <c r="BK264" i="7"/>
  <c r="J263" i="7"/>
  <c r="BK262" i="7"/>
  <c r="BK261" i="7"/>
  <c r="BK260" i="7"/>
  <c r="J259" i="7"/>
  <c r="BK258" i="7"/>
  <c r="J257" i="7"/>
  <c r="BK256" i="7"/>
  <c r="BK255" i="7"/>
  <c r="J254" i="7"/>
  <c r="J253" i="7"/>
  <c r="J252" i="7"/>
  <c r="J251" i="7"/>
  <c r="BK250" i="7"/>
  <c r="BK249" i="7"/>
  <c r="BK248" i="7"/>
  <c r="BK247" i="7"/>
  <c r="BK246" i="7"/>
  <c r="J245" i="7"/>
  <c r="BK244" i="7"/>
  <c r="BK241" i="7"/>
  <c r="J240" i="7"/>
  <c r="BK238" i="7"/>
  <c r="J237" i="7"/>
  <c r="J235" i="7"/>
  <c r="BK234" i="7"/>
  <c r="J233" i="7"/>
  <c r="BK231" i="7"/>
  <c r="BK230" i="7"/>
  <c r="J229" i="7"/>
  <c r="BK225" i="7"/>
  <c r="J220" i="7"/>
  <c r="BK218" i="7"/>
  <c r="J217" i="7"/>
  <c r="BK215" i="7"/>
  <c r="BK211" i="7"/>
  <c r="BK208" i="7"/>
  <c r="J207" i="7"/>
  <c r="J203" i="7"/>
  <c r="BK191" i="7"/>
  <c r="J188" i="7"/>
  <c r="J186" i="7"/>
  <c r="BK183" i="7"/>
  <c r="BK181" i="7"/>
  <c r="BK172" i="7"/>
  <c r="BK171" i="7"/>
  <c r="BK166" i="7"/>
  <c r="BK165" i="7"/>
  <c r="J163" i="7"/>
  <c r="J162" i="7"/>
  <c r="BK153" i="7"/>
  <c r="BK149" i="7"/>
  <c r="J147" i="7"/>
  <c r="BK145" i="7"/>
  <c r="BK143" i="7"/>
  <c r="J142" i="7"/>
  <c r="BK140" i="7"/>
  <c r="J134" i="7"/>
  <c r="J279" i="6"/>
  <c r="J277" i="6"/>
  <c r="BK273" i="6"/>
  <c r="J271" i="6"/>
  <c r="BK268" i="6"/>
  <c r="J260" i="6"/>
  <c r="J257" i="6"/>
  <c r="J255" i="6"/>
  <c r="J251" i="6"/>
  <c r="BK241" i="6"/>
  <c r="J240" i="6"/>
  <c r="J237" i="6"/>
  <c r="BK234" i="6"/>
  <c r="J226" i="6"/>
  <c r="BK220" i="6"/>
  <c r="J219" i="6"/>
  <c r="BK218" i="6"/>
  <c r="J209" i="6"/>
  <c r="BK194" i="6"/>
  <c r="BK174" i="6"/>
  <c r="BK165" i="6"/>
  <c r="BK162" i="6"/>
  <c r="BK155" i="6"/>
  <c r="J145" i="6"/>
  <c r="BK135" i="6"/>
  <c r="J133" i="6"/>
  <c r="BK191" i="5"/>
  <c r="J188" i="5"/>
  <c r="BK183" i="5"/>
  <c r="J178" i="5"/>
  <c r="BK176" i="5"/>
  <c r="J174" i="5"/>
  <c r="J169" i="5"/>
  <c r="BK163" i="5"/>
  <c r="BK161" i="5"/>
  <c r="BK158" i="5"/>
  <c r="BK157" i="5"/>
  <c r="J151" i="5"/>
  <c r="J150" i="5"/>
  <c r="BK146" i="5"/>
  <c r="BK141" i="5"/>
  <c r="J138" i="5"/>
  <c r="J273" i="2"/>
  <c r="BK267" i="2"/>
  <c r="J262" i="2"/>
  <c r="BK253" i="2"/>
  <c r="BK248" i="2"/>
  <c r="J245" i="2"/>
  <c r="J243" i="2"/>
  <c r="BK242" i="2"/>
  <c r="BK240" i="2"/>
  <c r="J238" i="2"/>
  <c r="J232" i="2"/>
  <c r="BK231" i="2"/>
  <c r="J218" i="2"/>
  <c r="J216" i="2"/>
  <c r="BK214" i="2"/>
  <c r="BK202" i="2"/>
  <c r="J201" i="2"/>
  <c r="J199" i="2"/>
  <c r="J192" i="2"/>
  <c r="J184" i="2"/>
  <c r="J183" i="2"/>
  <c r="J159" i="2"/>
  <c r="BK154" i="2"/>
  <c r="BK150" i="2"/>
  <c r="J148" i="2"/>
  <c r="J143" i="2"/>
  <c r="BK138" i="2"/>
  <c r="BK135" i="2"/>
  <c r="BK133" i="2"/>
  <c r="J132" i="2"/>
  <c r="R137" i="4" l="1"/>
  <c r="R190" i="4"/>
  <c r="BK204" i="4"/>
  <c r="J204" i="4" s="1"/>
  <c r="J104" i="4" s="1"/>
  <c r="BK246" i="4"/>
  <c r="J246" i="4" s="1"/>
  <c r="J109" i="4" s="1"/>
  <c r="BK265" i="4"/>
  <c r="J265" i="4" s="1"/>
  <c r="J111" i="4" s="1"/>
  <c r="R190" i="5"/>
  <c r="T131" i="6"/>
  <c r="P208" i="6"/>
  <c r="P224" i="6"/>
  <c r="BK266" i="6"/>
  <c r="J266" i="6"/>
  <c r="J105" i="6"/>
  <c r="BK269" i="6"/>
  <c r="J269" i="6"/>
  <c r="J106" i="6"/>
  <c r="T228" i="7"/>
  <c r="BK278" i="7"/>
  <c r="J278" i="7"/>
  <c r="J105" i="7"/>
  <c r="P278" i="7"/>
  <c r="P267" i="7"/>
  <c r="R278" i="7"/>
  <c r="R267" i="7"/>
  <c r="T278" i="7"/>
  <c r="T267" i="7"/>
  <c r="BK281" i="7"/>
  <c r="J281" i="7"/>
  <c r="J106" i="7" s="1"/>
  <c r="P281" i="7"/>
  <c r="R288" i="7"/>
  <c r="R287" i="7"/>
  <c r="R130" i="3"/>
  <c r="R193" i="3"/>
  <c r="T224" i="3"/>
  <c r="T222" i="3"/>
  <c r="R227" i="3"/>
  <c r="P234" i="3"/>
  <c r="P233" i="3"/>
  <c r="BK137" i="4"/>
  <c r="BK168" i="4"/>
  <c r="J168" i="4"/>
  <c r="J100" i="4"/>
  <c r="BK190" i="4"/>
  <c r="J190" i="4"/>
  <c r="J102" i="4"/>
  <c r="T204" i="4"/>
  <c r="R236" i="4"/>
  <c r="R217" i="4"/>
  <c r="R239" i="4"/>
  <c r="T246" i="4"/>
  <c r="T126" i="5"/>
  <c r="T125" i="5" s="1"/>
  <c r="T149" i="5"/>
  <c r="R156" i="5"/>
  <c r="T156" i="5"/>
  <c r="P190" i="5"/>
  <c r="R194" i="5"/>
  <c r="R131" i="6"/>
  <c r="P203" i="6"/>
  <c r="R224" i="6"/>
  <c r="P266" i="6"/>
  <c r="P256" i="6"/>
  <c r="T266" i="6"/>
  <c r="T256" i="6" s="1"/>
  <c r="BK228" i="7"/>
  <c r="J228" i="7"/>
  <c r="J103" i="7" s="1"/>
  <c r="T281" i="7"/>
  <c r="BK131" i="2"/>
  <c r="P211" i="2"/>
  <c r="P221" i="2"/>
  <c r="T237" i="2"/>
  <c r="T260" i="2"/>
  <c r="T252" i="2"/>
  <c r="R263" i="2"/>
  <c r="BK272" i="2"/>
  <c r="J272" i="2" s="1"/>
  <c r="J109" i="2" s="1"/>
  <c r="BK130" i="3"/>
  <c r="J130" i="3"/>
  <c r="J98" i="3"/>
  <c r="P193" i="3"/>
  <c r="P224" i="3"/>
  <c r="P222" i="3"/>
  <c r="T227" i="3"/>
  <c r="T234" i="3"/>
  <c r="T233" i="3"/>
  <c r="P168" i="4"/>
  <c r="P166" i="4" s="1"/>
  <c r="P190" i="4"/>
  <c r="R197" i="4"/>
  <c r="P236" i="4"/>
  <c r="P217" i="4"/>
  <c r="P239" i="4"/>
  <c r="R265" i="4"/>
  <c r="BK126" i="5"/>
  <c r="BK125" i="5" s="1"/>
  <c r="J125" i="5" s="1"/>
  <c r="J97" i="5" s="1"/>
  <c r="R149" i="5"/>
  <c r="P156" i="5"/>
  <c r="R159" i="5"/>
  <c r="P194" i="5"/>
  <c r="P228" i="7"/>
  <c r="BK288" i="7"/>
  <c r="J288" i="7" s="1"/>
  <c r="J108" i="7" s="1"/>
  <c r="P131" i="2"/>
  <c r="T211" i="2"/>
  <c r="R221" i="2"/>
  <c r="BK237" i="2"/>
  <c r="J237" i="2" s="1"/>
  <c r="J103" i="2" s="1"/>
  <c r="P260" i="2"/>
  <c r="P252" i="2" s="1"/>
  <c r="T263" i="2"/>
  <c r="P272" i="2"/>
  <c r="P130" i="3"/>
  <c r="T193" i="3"/>
  <c r="BK224" i="3"/>
  <c r="J224" i="3" s="1"/>
  <c r="J103" i="3" s="1"/>
  <c r="R224" i="3"/>
  <c r="R222" i="3" s="1"/>
  <c r="P227" i="3"/>
  <c r="R234" i="3"/>
  <c r="R233" i="3" s="1"/>
  <c r="T168" i="4"/>
  <c r="T166" i="4"/>
  <c r="T190" i="4"/>
  <c r="T197" i="4"/>
  <c r="BK239" i="4"/>
  <c r="J239" i="4" s="1"/>
  <c r="J107" i="4" s="1"/>
  <c r="P246" i="4"/>
  <c r="P265" i="4"/>
  <c r="P149" i="5"/>
  <c r="BK156" i="5"/>
  <c r="J156" i="5" s="1"/>
  <c r="J101" i="5" s="1"/>
  <c r="T159" i="5"/>
  <c r="T194" i="5"/>
  <c r="BK131" i="6"/>
  <c r="BK203" i="6"/>
  <c r="J203" i="6" s="1"/>
  <c r="J101" i="6" s="1"/>
  <c r="R203" i="6"/>
  <c r="R208" i="6"/>
  <c r="T208" i="6"/>
  <c r="P269" i="6"/>
  <c r="BK133" i="7"/>
  <c r="J133" i="7"/>
  <c r="J98" i="7"/>
  <c r="P133" i="7"/>
  <c r="R133" i="7"/>
  <c r="T133" i="7"/>
  <c r="BK189" i="7"/>
  <c r="J189" i="7"/>
  <c r="J99" i="7"/>
  <c r="P189" i="7"/>
  <c r="R228" i="7"/>
  <c r="R281" i="7"/>
  <c r="T131" i="2"/>
  <c r="BK211" i="2"/>
  <c r="J211" i="2"/>
  <c r="J101" i="2" s="1"/>
  <c r="T221" i="2"/>
  <c r="P237" i="2"/>
  <c r="BK260" i="2"/>
  <c r="J260" i="2" s="1"/>
  <c r="J105" i="2" s="1"/>
  <c r="BK263" i="2"/>
  <c r="J263" i="2"/>
  <c r="J106" i="2"/>
  <c r="T272" i="2"/>
  <c r="P137" i="4"/>
  <c r="R168" i="4"/>
  <c r="R166" i="4" s="1"/>
  <c r="P197" i="4"/>
  <c r="R204" i="4"/>
  <c r="BK236" i="4"/>
  <c r="J236" i="4" s="1"/>
  <c r="J106" i="4" s="1"/>
  <c r="R246" i="4"/>
  <c r="R245" i="4"/>
  <c r="P126" i="5"/>
  <c r="P125" i="5" s="1"/>
  <c r="BK149" i="5"/>
  <c r="J149" i="5"/>
  <c r="J100" i="5" s="1"/>
  <c r="P159" i="5"/>
  <c r="BK190" i="5"/>
  <c r="J190" i="5" s="1"/>
  <c r="J103" i="5" s="1"/>
  <c r="T190" i="5"/>
  <c r="T203" i="6"/>
  <c r="T224" i="6"/>
  <c r="R266" i="6"/>
  <c r="R256" i="6" s="1"/>
  <c r="T269" i="6"/>
  <c r="R189" i="7"/>
  <c r="BK202" i="7"/>
  <c r="J202" i="7"/>
  <c r="J100" i="7"/>
  <c r="P288" i="7"/>
  <c r="P287" i="7" s="1"/>
  <c r="R131" i="2"/>
  <c r="R211" i="2"/>
  <c r="BK221" i="2"/>
  <c r="J221" i="2"/>
  <c r="J102" i="2"/>
  <c r="R237" i="2"/>
  <c r="R260" i="2"/>
  <c r="R252" i="2" s="1"/>
  <c r="P263" i="2"/>
  <c r="R272" i="2"/>
  <c r="T130" i="3"/>
  <c r="BK193" i="3"/>
  <c r="J193" i="3"/>
  <c r="J101" i="3" s="1"/>
  <c r="BK227" i="3"/>
  <c r="J227" i="3"/>
  <c r="J104" i="3"/>
  <c r="BK234" i="3"/>
  <c r="J234" i="3"/>
  <c r="J106" i="3" s="1"/>
  <c r="T137" i="4"/>
  <c r="BK197" i="4"/>
  <c r="J197" i="4"/>
  <c r="J103" i="4" s="1"/>
  <c r="P204" i="4"/>
  <c r="T236" i="4"/>
  <c r="T217" i="4"/>
  <c r="T239" i="4"/>
  <c r="T265" i="4"/>
  <c r="R126" i="5"/>
  <c r="R125" i="5"/>
  <c r="BK159" i="5"/>
  <c r="J159" i="5"/>
  <c r="J102" i="5" s="1"/>
  <c r="BK194" i="5"/>
  <c r="J194" i="5" s="1"/>
  <c r="J104" i="5" s="1"/>
  <c r="P131" i="6"/>
  <c r="BK208" i="6"/>
  <c r="J208" i="6" s="1"/>
  <c r="J102" i="6" s="1"/>
  <c r="BK224" i="6"/>
  <c r="J224" i="6"/>
  <c r="J103" i="6" s="1"/>
  <c r="R269" i="6"/>
  <c r="T189" i="7"/>
  <c r="P202" i="7"/>
  <c r="R202" i="7"/>
  <c r="T202" i="7"/>
  <c r="BK210" i="7"/>
  <c r="J210" i="7"/>
  <c r="J101" i="7" s="1"/>
  <c r="P210" i="7"/>
  <c r="R210" i="7"/>
  <c r="T210" i="7"/>
  <c r="BK224" i="7"/>
  <c r="J224" i="7"/>
  <c r="J102" i="7" s="1"/>
  <c r="P224" i="7"/>
  <c r="R224" i="7"/>
  <c r="T224" i="7"/>
  <c r="T288" i="7"/>
  <c r="T287" i="7"/>
  <c r="E85" i="2"/>
  <c r="J123" i="2"/>
  <c r="BE141" i="2"/>
  <c r="BE146" i="2"/>
  <c r="BE156" i="2"/>
  <c r="BE189" i="2"/>
  <c r="BE201" i="2"/>
  <c r="BE222" i="2"/>
  <c r="BE233" i="2"/>
  <c r="BE244" i="2"/>
  <c r="BE247" i="2"/>
  <c r="BE250" i="2"/>
  <c r="BE259" i="2"/>
  <c r="BE261" i="2"/>
  <c r="BE268" i="2"/>
  <c r="BK166" i="4"/>
  <c r="J166" i="4" s="1"/>
  <c r="J99" i="4" s="1"/>
  <c r="BK217" i="4"/>
  <c r="J217" i="4"/>
  <c r="J105" i="4" s="1"/>
  <c r="BK306" i="4"/>
  <c r="J306" i="4" s="1"/>
  <c r="J114" i="4" s="1"/>
  <c r="BE128" i="5"/>
  <c r="BE131" i="5"/>
  <c r="BE139" i="5"/>
  <c r="BE142" i="5"/>
  <c r="BE143" i="5"/>
  <c r="BE147" i="5"/>
  <c r="BE168" i="5"/>
  <c r="BE170" i="5"/>
  <c r="BE177" i="5"/>
  <c r="BE188" i="5"/>
  <c r="E85" i="6"/>
  <c r="J123" i="6"/>
  <c r="BE152" i="6"/>
  <c r="BE171" i="6"/>
  <c r="BE173" i="6"/>
  <c r="BE225" i="6"/>
  <c r="BE229" i="6"/>
  <c r="BE232" i="6"/>
  <c r="BE236" i="6"/>
  <c r="BE239" i="6"/>
  <c r="BE242" i="6"/>
  <c r="BE277" i="6"/>
  <c r="BK278" i="6"/>
  <c r="J278" i="6"/>
  <c r="J109" i="6"/>
  <c r="J125" i="7"/>
  <c r="F128" i="7"/>
  <c r="BE151" i="7"/>
  <c r="BE163" i="7"/>
  <c r="BE165" i="7"/>
  <c r="BE169" i="7"/>
  <c r="BE181" i="7"/>
  <c r="BE188" i="7"/>
  <c r="BE190" i="7"/>
  <c r="BE205" i="7"/>
  <c r="BE209" i="7"/>
  <c r="BE213" i="7"/>
  <c r="BE215" i="7"/>
  <c r="BE217" i="7"/>
  <c r="BE227" i="7"/>
  <c r="BE235" i="7"/>
  <c r="BE240" i="7"/>
  <c r="BE243" i="7"/>
  <c r="BE244" i="7"/>
  <c r="BE245" i="7"/>
  <c r="BE246" i="7"/>
  <c r="BE247" i="7"/>
  <c r="BE248" i="7"/>
  <c r="BE249" i="7"/>
  <c r="BE250" i="7"/>
  <c r="BE253" i="7"/>
  <c r="BE259" i="7"/>
  <c r="BE260" i="7"/>
  <c r="BE261" i="7"/>
  <c r="BE262" i="7"/>
  <c r="BE265" i="7"/>
  <c r="BE266" i="7"/>
  <c r="BE268" i="7"/>
  <c r="BE269" i="7"/>
  <c r="BE271" i="7"/>
  <c r="BE272" i="7"/>
  <c r="BE274" i="7"/>
  <c r="BE275" i="7"/>
  <c r="BK267" i="7"/>
  <c r="J267" i="7" s="1"/>
  <c r="J104" i="7" s="1"/>
  <c r="BE142" i="3"/>
  <c r="BE177" i="3"/>
  <c r="BE191" i="3"/>
  <c r="BE199" i="3"/>
  <c r="BE213" i="3"/>
  <c r="BE223" i="3"/>
  <c r="BE232" i="3"/>
  <c r="BE241" i="3"/>
  <c r="BK190" i="3"/>
  <c r="J190" i="3"/>
  <c r="J100" i="3" s="1"/>
  <c r="F92" i="4"/>
  <c r="J129" i="4"/>
  <c r="BE138" i="4"/>
  <c r="BE144" i="4"/>
  <c r="BE150" i="4"/>
  <c r="BE151" i="4"/>
  <c r="BE161" i="4"/>
  <c r="BE167" i="4"/>
  <c r="BE172" i="4"/>
  <c r="BE175" i="4"/>
  <c r="BE178" i="4"/>
  <c r="BE179" i="4"/>
  <c r="BE182" i="4"/>
  <c r="BE198" i="4"/>
  <c r="BE200" i="4"/>
  <c r="BE210" i="4"/>
  <c r="BE247" i="4"/>
  <c r="BE260" i="4"/>
  <c r="BE264" i="4"/>
  <c r="BE272" i="4"/>
  <c r="BE275" i="4"/>
  <c r="BE276" i="4"/>
  <c r="BE288" i="4"/>
  <c r="BE291" i="4"/>
  <c r="BK187" i="4"/>
  <c r="J187" i="4"/>
  <c r="J101" i="4"/>
  <c r="BK298" i="4"/>
  <c r="J298" i="4"/>
  <c r="J112" i="4" s="1"/>
  <c r="E85" i="5"/>
  <c r="F121" i="5"/>
  <c r="BE132" i="5"/>
  <c r="BE141" i="5"/>
  <c r="BE146" i="5"/>
  <c r="BE161" i="5"/>
  <c r="BE178" i="5"/>
  <c r="BE187" i="5"/>
  <c r="F92" i="6"/>
  <c r="BE132" i="6"/>
  <c r="BE133" i="6"/>
  <c r="BE142" i="6"/>
  <c r="BE145" i="6"/>
  <c r="BE150" i="6"/>
  <c r="BE165" i="6"/>
  <c r="BE174" i="6"/>
  <c r="BE209" i="6"/>
  <c r="BE211" i="6"/>
  <c r="BE234" i="6"/>
  <c r="BE240" i="6"/>
  <c r="BE252" i="6"/>
  <c r="BE253" i="6"/>
  <c r="BE257" i="6"/>
  <c r="BE262" i="6"/>
  <c r="BE171" i="7"/>
  <c r="BE172" i="7"/>
  <c r="BE183" i="7"/>
  <c r="BE186" i="7"/>
  <c r="BE191" i="7"/>
  <c r="BE201" i="7"/>
  <c r="BE208" i="7"/>
  <c r="BE211" i="7"/>
  <c r="BE216" i="7"/>
  <c r="BE220" i="7"/>
  <c r="BE225" i="7"/>
  <c r="BE229" i="7"/>
  <c r="BE230" i="7"/>
  <c r="BE231" i="7"/>
  <c r="BE132" i="2"/>
  <c r="BE148" i="2"/>
  <c r="BE168" i="2"/>
  <c r="BE192" i="2"/>
  <c r="BE204" i="2"/>
  <c r="BE212" i="2"/>
  <c r="BE216" i="2"/>
  <c r="BE218" i="2"/>
  <c r="BE219" i="2"/>
  <c r="BE228" i="2"/>
  <c r="BE231" i="2"/>
  <c r="BE243" i="2"/>
  <c r="BE249" i="2"/>
  <c r="BE256" i="2"/>
  <c r="BE262" i="2"/>
  <c r="BE264" i="2"/>
  <c r="BE271" i="2"/>
  <c r="BE273" i="2"/>
  <c r="BE274" i="2"/>
  <c r="J89" i="3"/>
  <c r="E118" i="3"/>
  <c r="BE133" i="3"/>
  <c r="BE137" i="3"/>
  <c r="BE148" i="3"/>
  <c r="BE157" i="3"/>
  <c r="BE166" i="3"/>
  <c r="BE173" i="3"/>
  <c r="BE184" i="3"/>
  <c r="BE185" i="3"/>
  <c r="BE197" i="3"/>
  <c r="BE204" i="3"/>
  <c r="BE210" i="3"/>
  <c r="BE219" i="3"/>
  <c r="BE225" i="3"/>
  <c r="BE237" i="3"/>
  <c r="BE239" i="3"/>
  <c r="BK187" i="3"/>
  <c r="J187" i="3"/>
  <c r="J99" i="3"/>
  <c r="BE160" i="4"/>
  <c r="BE174" i="4"/>
  <c r="BE176" i="4"/>
  <c r="BE177" i="4"/>
  <c r="BE180" i="4"/>
  <c r="BE181" i="4"/>
  <c r="BE201" i="4"/>
  <c r="BE203" i="4"/>
  <c r="BE222" i="4"/>
  <c r="BE251" i="4"/>
  <c r="BE257" i="4"/>
  <c r="BE261" i="4"/>
  <c r="BE273" i="4"/>
  <c r="BE274" i="4"/>
  <c r="BE278" i="4"/>
  <c r="BE290" i="4"/>
  <c r="BE296" i="4"/>
  <c r="J118" i="5"/>
  <c r="BE137" i="5"/>
  <c r="BE140" i="5"/>
  <c r="BE157" i="5"/>
  <c r="BE160" i="5"/>
  <c r="BE163" i="5"/>
  <c r="BE169" i="5"/>
  <c r="BE179" i="5"/>
  <c r="BE181" i="5"/>
  <c r="BE183" i="5"/>
  <c r="BE186" i="5"/>
  <c r="BE192" i="5"/>
  <c r="BE195" i="5"/>
  <c r="BE138" i="6"/>
  <c r="BE141" i="6"/>
  <c r="BE162" i="6"/>
  <c r="BE164" i="6"/>
  <c r="BE194" i="6"/>
  <c r="BE196" i="6"/>
  <c r="BE206" i="6"/>
  <c r="BE219" i="6"/>
  <c r="BE238" i="6"/>
  <c r="BE241" i="6"/>
  <c r="BE243" i="6"/>
  <c r="BE251" i="6"/>
  <c r="BE271" i="6"/>
  <c r="BE296" i="7"/>
  <c r="BK295" i="7"/>
  <c r="J295" i="7" s="1"/>
  <c r="J111" i="7" s="1"/>
  <c r="BE143" i="2"/>
  <c r="BE154" i="2"/>
  <c r="BE184" i="2"/>
  <c r="BE202" i="2"/>
  <c r="BE206" i="2"/>
  <c r="BE210" i="2"/>
  <c r="BE214" i="2"/>
  <c r="BE220" i="2"/>
  <c r="BE224" i="2"/>
  <c r="BE232" i="2"/>
  <c r="BE238" i="2"/>
  <c r="BE248" i="2"/>
  <c r="BE251" i="2"/>
  <c r="BE254" i="2"/>
  <c r="BE257" i="2"/>
  <c r="BK207" i="2"/>
  <c r="J207" i="2" s="1"/>
  <c r="J99" i="2" s="1"/>
  <c r="BK252" i="2"/>
  <c r="J252" i="2" s="1"/>
  <c r="J104" i="2" s="1"/>
  <c r="BK270" i="2"/>
  <c r="BK269" i="2" s="1"/>
  <c r="J269" i="2" s="1"/>
  <c r="J107" i="2" s="1"/>
  <c r="F92" i="3"/>
  <c r="BE132" i="3"/>
  <c r="BE140" i="3"/>
  <c r="BE146" i="3"/>
  <c r="BE151" i="3"/>
  <c r="BE158" i="3"/>
  <c r="BE165" i="3"/>
  <c r="BE168" i="3"/>
  <c r="BE175" i="3"/>
  <c r="BE179" i="3"/>
  <c r="BE195" i="3"/>
  <c r="BE200" i="3"/>
  <c r="BE203" i="3"/>
  <c r="BE214" i="3"/>
  <c r="BE215" i="3"/>
  <c r="BE217" i="3"/>
  <c r="BE218" i="3"/>
  <c r="BE229" i="3"/>
  <c r="BE231" i="3"/>
  <c r="BE235" i="3"/>
  <c r="BK240" i="3"/>
  <c r="J240" i="3" s="1"/>
  <c r="J108" i="3" s="1"/>
  <c r="E85" i="4"/>
  <c r="BE139" i="4"/>
  <c r="BE140" i="4"/>
  <c r="BE146" i="4"/>
  <c r="BE153" i="4"/>
  <c r="BE169" i="4"/>
  <c r="BE170" i="4"/>
  <c r="BE171" i="4"/>
  <c r="BE183" i="4"/>
  <c r="BE193" i="4"/>
  <c r="BE206" i="4"/>
  <c r="BE208" i="4"/>
  <c r="BE216" i="4"/>
  <c r="BE218" i="4"/>
  <c r="BE231" i="4"/>
  <c r="BE234" i="4"/>
  <c r="BE235" i="4"/>
  <c r="BE241" i="4"/>
  <c r="BE243" i="4"/>
  <c r="BE262" i="4"/>
  <c r="BE266" i="4"/>
  <c r="BE292" i="4"/>
  <c r="BE295" i="4"/>
  <c r="BE130" i="5"/>
  <c r="BE138" i="5"/>
  <c r="BE150" i="5"/>
  <c r="BE158" i="5"/>
  <c r="BE165" i="5"/>
  <c r="BE172" i="5"/>
  <c r="BE182" i="5"/>
  <c r="BE191" i="5"/>
  <c r="BE155" i="6"/>
  <c r="BE178" i="6"/>
  <c r="BE187" i="6"/>
  <c r="BE189" i="6"/>
  <c r="BE217" i="6"/>
  <c r="BE226" i="6"/>
  <c r="BE258" i="6"/>
  <c r="BE261" i="6"/>
  <c r="BE268" i="6"/>
  <c r="BE279" i="6"/>
  <c r="BK256" i="6"/>
  <c r="J256" i="6"/>
  <c r="J104" i="6" s="1"/>
  <c r="BK276" i="6"/>
  <c r="J276" i="6"/>
  <c r="J108" i="6" s="1"/>
  <c r="E85" i="7"/>
  <c r="BE135" i="7"/>
  <c r="BE137" i="7"/>
  <c r="BE142" i="7"/>
  <c r="BE149" i="7"/>
  <c r="BE153" i="7"/>
  <c r="BE156" i="7"/>
  <c r="BE162" i="7"/>
  <c r="BE166" i="7"/>
  <c r="BE176" i="7"/>
  <c r="BE184" i="7"/>
  <c r="BE196" i="7"/>
  <c r="BE200" i="7"/>
  <c r="BE203" i="7"/>
  <c r="BE207" i="7"/>
  <c r="BE218" i="7"/>
  <c r="BE232" i="7"/>
  <c r="BE233" i="7"/>
  <c r="BE234" i="7"/>
  <c r="BE237" i="7"/>
  <c r="BE238" i="7"/>
  <c r="BE241" i="7"/>
  <c r="BE251" i="7"/>
  <c r="BE252" i="7"/>
  <c r="BE254" i="7"/>
  <c r="BE255" i="7"/>
  <c r="BE256" i="7"/>
  <c r="BE257" i="7"/>
  <c r="BE258" i="7"/>
  <c r="BE263" i="7"/>
  <c r="BE264" i="7"/>
  <c r="BE277" i="7"/>
  <c r="BE279" i="7"/>
  <c r="BE280" i="7"/>
  <c r="BE282" i="7"/>
  <c r="BE283" i="7"/>
  <c r="BE285" i="7"/>
  <c r="BE286" i="7"/>
  <c r="BE289" i="7"/>
  <c r="BE290" i="7"/>
  <c r="BE291" i="7"/>
  <c r="BE294" i="7"/>
  <c r="BE135" i="2"/>
  <c r="BE138" i="2"/>
  <c r="BE152" i="2"/>
  <c r="BE159" i="2"/>
  <c r="BE169" i="2"/>
  <c r="BE183" i="2"/>
  <c r="BE199" i="2"/>
  <c r="BE208" i="2"/>
  <c r="BE217" i="2"/>
  <c r="BE242" i="2"/>
  <c r="BE245" i="2"/>
  <c r="BE265" i="2"/>
  <c r="BE267" i="2"/>
  <c r="BE131" i="3"/>
  <c r="BE134" i="3"/>
  <c r="BE136" i="3"/>
  <c r="BE159" i="3"/>
  <c r="BE160" i="3"/>
  <c r="BE162" i="3"/>
  <c r="BE164" i="3"/>
  <c r="BE167" i="3"/>
  <c r="BE170" i="3"/>
  <c r="BE180" i="3"/>
  <c r="BE186" i="3"/>
  <c r="BE196" i="3"/>
  <c r="BE205" i="3"/>
  <c r="BE206" i="3"/>
  <c r="BE207" i="3"/>
  <c r="BE289" i="4"/>
  <c r="BE299" i="4"/>
  <c r="BK263" i="4"/>
  <c r="J263" i="4"/>
  <c r="J110" i="4" s="1"/>
  <c r="BK308" i="4"/>
  <c r="J308" i="4"/>
  <c r="J115" i="4" s="1"/>
  <c r="BE127" i="5"/>
  <c r="BE145" i="5"/>
  <c r="BE153" i="5"/>
  <c r="BE155" i="5"/>
  <c r="BE166" i="5"/>
  <c r="BE176" i="5"/>
  <c r="BE193" i="5"/>
  <c r="BE135" i="6"/>
  <c r="BE147" i="6"/>
  <c r="BE161" i="6"/>
  <c r="BE181" i="6"/>
  <c r="BE192" i="6"/>
  <c r="BE200" i="6"/>
  <c r="BE220" i="6"/>
  <c r="BE231" i="6"/>
  <c r="BE260" i="6"/>
  <c r="BE267" i="6"/>
  <c r="BE270" i="6"/>
  <c r="BE273" i="6"/>
  <c r="BE274" i="6"/>
  <c r="BK195" i="6"/>
  <c r="J195" i="6"/>
  <c r="J99" i="6"/>
  <c r="BE140" i="7"/>
  <c r="F92" i="2"/>
  <c r="BE133" i="2"/>
  <c r="BE147" i="2"/>
  <c r="BE150" i="2"/>
  <c r="BE175" i="2"/>
  <c r="BE176" i="2"/>
  <c r="BE185" i="2"/>
  <c r="BE227" i="2"/>
  <c r="BE229" i="2"/>
  <c r="BE239" i="2"/>
  <c r="BE240" i="2"/>
  <c r="BE246" i="2"/>
  <c r="BE253" i="2"/>
  <c r="BK209" i="2"/>
  <c r="J209" i="2" s="1"/>
  <c r="J100" i="2" s="1"/>
  <c r="BE135" i="3"/>
  <c r="BE138" i="3"/>
  <c r="BE163" i="3"/>
  <c r="BE172" i="3"/>
  <c r="BE182" i="3"/>
  <c r="BE188" i="3"/>
  <c r="BE194" i="3"/>
  <c r="BE202" i="3"/>
  <c r="BE208" i="3"/>
  <c r="BE209" i="3"/>
  <c r="BE211" i="3"/>
  <c r="BE212" i="3"/>
  <c r="BE216" i="3"/>
  <c r="BE221" i="3"/>
  <c r="BE226" i="3"/>
  <c r="BE228" i="3"/>
  <c r="BE236" i="3"/>
  <c r="BK222" i="3"/>
  <c r="J222" i="3"/>
  <c r="J102" i="3" s="1"/>
  <c r="BK238" i="3"/>
  <c r="J238" i="3"/>
  <c r="J107" i="3" s="1"/>
  <c r="BE148" i="4"/>
  <c r="BE163" i="4"/>
  <c r="BE164" i="4"/>
  <c r="BE173" i="4"/>
  <c r="BE184" i="4"/>
  <c r="BE185" i="4"/>
  <c r="BE186" i="4"/>
  <c r="BE188" i="4"/>
  <c r="BE191" i="4"/>
  <c r="BE195" i="4"/>
  <c r="BE202" i="4"/>
  <c r="BE205" i="4"/>
  <c r="BE237" i="4"/>
  <c r="BE238" i="4"/>
  <c r="BE240" i="4"/>
  <c r="BE244" i="4"/>
  <c r="BE253" i="4"/>
  <c r="BE294" i="4"/>
  <c r="BE297" i="4"/>
  <c r="BE307" i="4"/>
  <c r="BE309" i="4"/>
  <c r="BE134" i="5"/>
  <c r="BE135" i="5"/>
  <c r="BE144" i="5"/>
  <c r="BE151" i="5"/>
  <c r="BE152" i="5"/>
  <c r="BE154" i="5"/>
  <c r="BE167" i="5"/>
  <c r="BE174" i="5"/>
  <c r="BE185" i="5"/>
  <c r="BE196" i="5"/>
  <c r="BE140" i="6"/>
  <c r="BE143" i="6"/>
  <c r="BE190" i="6"/>
  <c r="BE204" i="6"/>
  <c r="BE214" i="6"/>
  <c r="BE218" i="6"/>
  <c r="BE227" i="6"/>
  <c r="BE228" i="6"/>
  <c r="BE235" i="6"/>
  <c r="BE237" i="6"/>
  <c r="BE254" i="6"/>
  <c r="BE255" i="6"/>
  <c r="BK199" i="6"/>
  <c r="J199" i="6" s="1"/>
  <c r="J100" i="6" s="1"/>
  <c r="BE134" i="7"/>
  <c r="BE143" i="7"/>
  <c r="BE144" i="7"/>
  <c r="BE145" i="7"/>
  <c r="BE147" i="7"/>
  <c r="BK293" i="7"/>
  <c r="J293" i="7"/>
  <c r="J110" i="7" s="1"/>
  <c r="F36" i="7"/>
  <c r="BC100" i="1"/>
  <c r="F34" i="3"/>
  <c r="BA96" i="1" s="1"/>
  <c r="J34" i="4"/>
  <c r="AW97" i="1" s="1"/>
  <c r="F37" i="3"/>
  <c r="BD96" i="1"/>
  <c r="F37" i="2"/>
  <c r="BD95" i="1" s="1"/>
  <c r="F35" i="5"/>
  <c r="BB98" i="1" s="1"/>
  <c r="J34" i="7"/>
  <c r="AW100" i="1"/>
  <c r="F36" i="3"/>
  <c r="BC96" i="1" s="1"/>
  <c r="F37" i="7"/>
  <c r="BD100" i="1" s="1"/>
  <c r="F34" i="2"/>
  <c r="BA95" i="1"/>
  <c r="F36" i="5"/>
  <c r="BC98" i="1" s="1"/>
  <c r="F35" i="3"/>
  <c r="BB96" i="1" s="1"/>
  <c r="F36" i="4"/>
  <c r="BC97" i="1" s="1"/>
  <c r="F35" i="6"/>
  <c r="BB99" i="1" s="1"/>
  <c r="F35" i="2"/>
  <c r="BB95" i="1" s="1"/>
  <c r="J34" i="3"/>
  <c r="AW96" i="1" s="1"/>
  <c r="J34" i="5"/>
  <c r="AW98" i="1" s="1"/>
  <c r="F36" i="2"/>
  <c r="BC95" i="1" s="1"/>
  <c r="F37" i="4"/>
  <c r="BD97" i="1" s="1"/>
  <c r="J34" i="6"/>
  <c r="AW99" i="1" s="1"/>
  <c r="F35" i="7"/>
  <c r="BB100" i="1" s="1"/>
  <c r="F34" i="4"/>
  <c r="BA97" i="1" s="1"/>
  <c r="F34" i="6"/>
  <c r="BA99" i="1" s="1"/>
  <c r="J34" i="2"/>
  <c r="AW95" i="1" s="1"/>
  <c r="F35" i="4"/>
  <c r="BB97" i="1" s="1"/>
  <c r="F37" i="5"/>
  <c r="BD98" i="1" s="1"/>
  <c r="F37" i="6"/>
  <c r="BD99" i="1" s="1"/>
  <c r="F34" i="7"/>
  <c r="BA100" i="1" s="1"/>
  <c r="F34" i="5"/>
  <c r="BA98" i="1" s="1"/>
  <c r="F36" i="6"/>
  <c r="BC99" i="1" s="1"/>
  <c r="T130" i="6" l="1"/>
  <c r="T129" i="6"/>
  <c r="BK136" i="4"/>
  <c r="T129" i="3"/>
  <c r="T128" i="3" s="1"/>
  <c r="R130" i="2"/>
  <c r="R129" i="2" s="1"/>
  <c r="T130" i="2"/>
  <c r="T129" i="2"/>
  <c r="T132" i="7"/>
  <c r="T131" i="7" s="1"/>
  <c r="P129" i="3"/>
  <c r="P128" i="3" s="1"/>
  <c r="AU96" i="1" s="1"/>
  <c r="R148" i="5"/>
  <c r="R130" i="6"/>
  <c r="R129" i="6" s="1"/>
  <c r="T148" i="5"/>
  <c r="T124" i="5" s="1"/>
  <c r="T245" i="4"/>
  <c r="P130" i="6"/>
  <c r="P129" i="6"/>
  <c r="AU99" i="1" s="1"/>
  <c r="R124" i="5"/>
  <c r="T136" i="4"/>
  <c r="T135" i="4"/>
  <c r="P136" i="4"/>
  <c r="R132" i="7"/>
  <c r="R131" i="7" s="1"/>
  <c r="P132" i="7"/>
  <c r="P131" i="7" s="1"/>
  <c r="AU100" i="1" s="1"/>
  <c r="BK130" i="6"/>
  <c r="J130" i="6"/>
  <c r="J97" i="6" s="1"/>
  <c r="P148" i="5"/>
  <c r="P124" i="5" s="1"/>
  <c r="AU98" i="1" s="1"/>
  <c r="P245" i="4"/>
  <c r="P130" i="2"/>
  <c r="P129" i="2" s="1"/>
  <c r="AU95" i="1" s="1"/>
  <c r="BK130" i="2"/>
  <c r="BK129" i="2"/>
  <c r="J129" i="2"/>
  <c r="J30" i="2" s="1"/>
  <c r="AG95" i="1" s="1"/>
  <c r="R129" i="3"/>
  <c r="R128" i="3" s="1"/>
  <c r="R136" i="4"/>
  <c r="R135" i="4" s="1"/>
  <c r="BK275" i="6"/>
  <c r="J275" i="6"/>
  <c r="J107" i="6"/>
  <c r="BK292" i="7"/>
  <c r="J292" i="7"/>
  <c r="J109" i="7" s="1"/>
  <c r="BK129" i="3"/>
  <c r="J129" i="3"/>
  <c r="J97" i="3"/>
  <c r="J137" i="4"/>
  <c r="J98" i="4"/>
  <c r="BK287" i="7"/>
  <c r="J287" i="7"/>
  <c r="J107" i="7"/>
  <c r="J131" i="2"/>
  <c r="J98" i="2" s="1"/>
  <c r="J270" i="2"/>
  <c r="J108" i="2" s="1"/>
  <c r="BK245" i="4"/>
  <c r="J245" i="4"/>
  <c r="J108" i="4"/>
  <c r="J126" i="5"/>
  <c r="J98" i="5"/>
  <c r="BK148" i="5"/>
  <c r="J148" i="5"/>
  <c r="J99" i="5"/>
  <c r="BK233" i="3"/>
  <c r="J233" i="3" s="1"/>
  <c r="J105" i="3" s="1"/>
  <c r="BK124" i="5"/>
  <c r="J124" i="5"/>
  <c r="J96" i="5"/>
  <c r="J131" i="6"/>
  <c r="J98" i="6" s="1"/>
  <c r="BK132" i="7"/>
  <c r="J132" i="7" s="1"/>
  <c r="J97" i="7" s="1"/>
  <c r="BK305" i="4"/>
  <c r="J305" i="4"/>
  <c r="J113" i="4" s="1"/>
  <c r="BC94" i="1"/>
  <c r="AY94" i="1" s="1"/>
  <c r="J33" i="7"/>
  <c r="AV100" i="1"/>
  <c r="AT100" i="1"/>
  <c r="J33" i="3"/>
  <c r="AV96" i="1"/>
  <c r="AT96" i="1" s="1"/>
  <c r="F33" i="5"/>
  <c r="AZ98" i="1"/>
  <c r="BA94" i="1"/>
  <c r="W30" i="1" s="1"/>
  <c r="F33" i="3"/>
  <c r="AZ96" i="1" s="1"/>
  <c r="F33" i="7"/>
  <c r="AZ100" i="1" s="1"/>
  <c r="J33" i="6"/>
  <c r="AV99" i="1" s="1"/>
  <c r="AT99" i="1" s="1"/>
  <c r="BB94" i="1"/>
  <c r="W31" i="1"/>
  <c r="F33" i="4"/>
  <c r="AZ97" i="1"/>
  <c r="F33" i="2"/>
  <c r="AZ95" i="1"/>
  <c r="F33" i="6"/>
  <c r="AZ99" i="1"/>
  <c r="J33" i="5"/>
  <c r="AV98" i="1"/>
  <c r="AT98" i="1" s="1"/>
  <c r="J33" i="2"/>
  <c r="AV95" i="1"/>
  <c r="AT95" i="1"/>
  <c r="J33" i="4"/>
  <c r="AV97" i="1"/>
  <c r="AT97" i="1" s="1"/>
  <c r="BD94" i="1"/>
  <c r="W33" i="1"/>
  <c r="P135" i="4" l="1"/>
  <c r="AU97" i="1"/>
  <c r="BK135" i="4"/>
  <c r="J135" i="4"/>
  <c r="J96" i="4" s="1"/>
  <c r="J39" i="2"/>
  <c r="J96" i="2"/>
  <c r="J130" i="2"/>
  <c r="J97" i="2"/>
  <c r="BK128" i="3"/>
  <c r="J128" i="3" s="1"/>
  <c r="J30" i="3" s="1"/>
  <c r="AG96" i="1" s="1"/>
  <c r="AN96" i="1" s="1"/>
  <c r="J136" i="4"/>
  <c r="J97" i="4" s="1"/>
  <c r="BK131" i="7"/>
  <c r="J131" i="7"/>
  <c r="J96" i="7"/>
  <c r="BK129" i="6"/>
  <c r="J129" i="6"/>
  <c r="J96" i="6" s="1"/>
  <c r="AN95" i="1"/>
  <c r="AU94" i="1"/>
  <c r="AW94" i="1"/>
  <c r="AK30" i="1" s="1"/>
  <c r="J30" i="5"/>
  <c r="AG98" i="1" s="1"/>
  <c r="AN98" i="1" s="1"/>
  <c r="W32" i="1"/>
  <c r="AX94" i="1"/>
  <c r="AZ94" i="1"/>
  <c r="W29" i="1"/>
  <c r="J96" i="3" l="1"/>
  <c r="J39" i="3"/>
  <c r="J39" i="5"/>
  <c r="J30" i="7"/>
  <c r="AG100" i="1" s="1"/>
  <c r="AN100" i="1" s="1"/>
  <c r="J30" i="6"/>
  <c r="AG99" i="1"/>
  <c r="AN99" i="1"/>
  <c r="J30" i="4"/>
  <c r="AG97" i="1"/>
  <c r="AN97" i="1"/>
  <c r="AV94" i="1"/>
  <c r="AK29" i="1"/>
  <c r="J39" i="4" l="1"/>
  <c r="J39" i="6"/>
  <c r="J39" i="7"/>
  <c r="AG94" i="1"/>
  <c r="AK26" i="1"/>
  <c r="AK35" i="1" s="1"/>
  <c r="AT94" i="1"/>
  <c r="AN94" i="1" l="1"/>
</calcChain>
</file>

<file path=xl/sharedStrings.xml><?xml version="1.0" encoding="utf-8"?>
<sst xmlns="http://schemas.openxmlformats.org/spreadsheetml/2006/main" count="10410" uniqueCount="1405">
  <si>
    <t>Export Komplet</t>
  </si>
  <si>
    <t/>
  </si>
  <si>
    <t>2.0</t>
  </si>
  <si>
    <t>ZAMOK</t>
  </si>
  <si>
    <t>False</t>
  </si>
  <si>
    <t>{f2126c96-6e8e-4ee3-b526-6ecea8090289}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</si>
  <si>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</si>
  <si>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</si>
  <si>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</si>
  <si>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</si>
  <si>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</si>
  <si>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</si>
  <si>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</si>
  <si>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</si>
  <si>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2021-07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</si>
  <si>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</si>
  <si>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</si>
  <si>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Kanaliazce Trnkova I.etapa</t>
  </si>
  <si>
    <t>KSO:</t>
  </si>
  <si>
    <t>CC-CZ:</t>
  </si>
  <si>
    <t>Místo:</t>
  </si>
  <si>
    <t>Bohumín</t>
  </si>
  <si>
    <t>Datum:</t>
  </si>
  <si>
    <t>22. 2. 2021</t>
  </si>
  <si>
    <t>Zadavatel:</t>
  </si>
  <si>
    <t>IČ:</t>
  </si>
  <si>
    <t>Město Bohumín</t>
  </si>
  <si>
    <t>DIČ:</t>
  </si>
  <si>
    <t>Uchazeč:</t>
  </si>
  <si>
    <t>Vyplň údaj</t>
  </si>
  <si>
    <t>Projektant:</t>
  </si>
  <si>
    <t>Rechtik - PROJEKT</t>
  </si>
  <si>
    <t>True</t>
  </si>
  <si>
    <t>Zpracovatel:</t>
  </si>
  <si>
    <t>Josef Rechtik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</si>
  <si>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</si>
  <si>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</si>
  <si>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</si>
  <si>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</si>
  <si>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</si>
  <si>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</si>
  <si>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</si>
  <si>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</si>
  <si>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</si>
  <si>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</si>
  <si>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</si>
  <si>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</si>
  <si>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</si>
  <si>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</si>
  <si>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</si>
  <si>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</si>
  <si>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</si>
  <si>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</si>
  <si>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</si>
  <si>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</si>
  <si>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</si>
  <si>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</si>
  <si>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</si>
  <si>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</si>
  <si>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</si>
  <si>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</si>
  <si>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</si>
  <si>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</si>
  <si>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</si>
  <si>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</si>
  <si>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</si>
  <si>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</si>
  <si>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</si>
  <si>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</si>
  <si>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</si>
  <si>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</si>
  <si>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</si>
  <si>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</si>
  <si>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</si>
  <si>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</si>
  <si>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</si>
  <si>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</si>
  <si>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</si>
  <si>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</si>
  <si>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</si>
  <si>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</si>
  <si>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</si>
  <si>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SO 01 Kanaliazce gravitační</t>
  </si>
  <si>
    <t>ING</t>
  </si>
  <si>
    <t>1</t>
  </si>
  <si>
    <t>{9cbf6fea-27b8-40a7-a912-3e9432b9ce73}</t>
  </si>
  <si>
    <t>2</t>
  </si>
  <si>
    <t>02</t>
  </si>
  <si>
    <t>SO 02 Kanaliazce tlaková</t>
  </si>
  <si>
    <t>{ff70cfd6-b6c0-46ea-a488-da7ec928d59f}</t>
  </si>
  <si>
    <t>03_1</t>
  </si>
  <si>
    <t>SO 03.1 Čerpací stanice, stavební a strojní část</t>
  </si>
  <si>
    <t>{c959f189-a1c1-499f-999e-401458e99003}</t>
  </si>
  <si>
    <t>03_2</t>
  </si>
  <si>
    <t>SO 03.2 Čerpací stanice, přípojka NN</t>
  </si>
  <si>
    <t>{b8189c6b-887a-450b-9694-63540c088979}</t>
  </si>
  <si>
    <t>04</t>
  </si>
  <si>
    <t>SO 04 Kanalizační přípojky</t>
  </si>
  <si>
    <t>{b80921d7-f561-4cc6-a64b-646dbbeade41}</t>
  </si>
  <si>
    <t>05</t>
  </si>
  <si>
    <t>SO 05 Dešťová kanalizace - úpravy</t>
  </si>
  <si>
    <t>{5d896846-3220-45b3-9c91-f479d38de9aa}</t>
  </si>
  <si>
    <t>KRYCÍ LIST SOUPISU PRACÍ</t>
  </si>
  <si>
    <t>Objekt:</t>
  </si>
  <si>
    <t>01 - SO 01 Kanaliazce gravitační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</si>
  <si>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</si>
  <si>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</si>
  <si>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</si>
  <si>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</si>
  <si>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</si>
  <si>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</si>
  <si>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</si>
  <si>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</si>
  <si>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</si>
  <si>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</si>
  <si>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</si>
  <si>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</si>
  <si>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</si>
  <si>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  99 - Přesun hmot</t>
  </si>
  <si>
    <t xml:space="preserve">    997 - Přesun sutě</t>
  </si>
  <si>
    <t>M - Práce a dodávky M</t>
  </si>
  <si>
    <t xml:space="preserve">    46-M - Zemní práce při extr.mont.pracích</t>
  </si>
  <si>
    <t>000 -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</si>
  <si>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</si>
  <si>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</si>
  <si>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</si>
  <si>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</si>
  <si>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</si>
  <si>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</si>
  <si>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</si>
  <si>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</si>
  <si>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</si>
  <si>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</si>
  <si>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</si>
  <si>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</si>
  <si>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</si>
  <si>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</si>
  <si>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</si>
  <si>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</si>
  <si>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</si>
  <si>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</si>
  <si>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111211101</t>
  </si>
  <si>
    <t>Odstranění křovin a stromů průměru kmene do 100 mm i s kořeny sklonu terénu do 1:5 ručně</t>
  </si>
  <si>
    <t>m2</t>
  </si>
  <si>
    <t>4</t>
  </si>
  <si>
    <t>-989188981</t>
  </si>
  <si>
    <t>113106022</t>
  </si>
  <si>
    <t>Rozebrání dlažeb při překopech komunikací pro pěší z kamenných dlaždic ručně</t>
  </si>
  <si>
    <t>1170969234</t>
  </si>
  <si>
    <t>VV</t>
  </si>
  <si>
    <t>48,00*1,10</t>
  </si>
  <si>
    <t>3</t>
  </si>
  <si>
    <t>113107512</t>
  </si>
  <si>
    <t>Odstranění podkladu z kameniva těženého tl 200 mm při překopech strojně pl přes 15 m2</t>
  </si>
  <si>
    <t>324688866</t>
  </si>
  <si>
    <t>Komunikace 30,00 m, chodníky 48,00 m</t>
  </si>
  <si>
    <t>(30,00+48,00)*1,10</t>
  </si>
  <si>
    <t>113107542</t>
  </si>
  <si>
    <t>Odstranění podkladu živičných tl 100 mm při překopech strojně pl přes 15 m2</t>
  </si>
  <si>
    <t>1661012468</t>
  </si>
  <si>
    <t>Komunikace 30,00 m</t>
  </si>
  <si>
    <t>30,00*1,10</t>
  </si>
  <si>
    <t>5</t>
  </si>
  <si>
    <t>113154363</t>
  </si>
  <si>
    <t>Frézování živičného krytu tl 50 mm pruh š 2 m pl do 10000 m2 s překážkami v trase</t>
  </si>
  <si>
    <t>-1105157538</t>
  </si>
  <si>
    <t>30,00*3,50</t>
  </si>
  <si>
    <t>6</t>
  </si>
  <si>
    <t>113202111</t>
  </si>
  <si>
    <t>Vytrhání obrub krajníků obrubníků stojatých</t>
  </si>
  <si>
    <t>m</t>
  </si>
  <si>
    <t>645857048</t>
  </si>
  <si>
    <t>v místek křížení chodníků</t>
  </si>
  <si>
    <t>16,00*1,10</t>
  </si>
  <si>
    <t>7</t>
  </si>
  <si>
    <t>115101201</t>
  </si>
  <si>
    <t>Čerpání vody na dopravní výšku do 10 m průměrný přítok do 500 l/min</t>
  </si>
  <si>
    <t>hod</t>
  </si>
  <si>
    <t>1149112371</t>
  </si>
  <si>
    <t>8</t>
  </si>
  <si>
    <t>115101301</t>
  </si>
  <si>
    <t>Pohotovost čerpací soupravy pro dopravní výšku do 10 m přítok do 500 l/min</t>
  </si>
  <si>
    <t>den</t>
  </si>
  <si>
    <t>-613033984</t>
  </si>
  <si>
    <t>9</t>
  </si>
  <si>
    <t>119001405</t>
  </si>
  <si>
    <t>Dočasné zajištění potrubí z PE DN do 200 mm</t>
  </si>
  <si>
    <t>114751393</t>
  </si>
  <si>
    <t>8*1,10</t>
  </si>
  <si>
    <t>10</t>
  </si>
  <si>
    <t>119001421</t>
  </si>
  <si>
    <t>Dočasné zajištění kabelů a kabelových tratí ze 3 volně ložených kabelů</t>
  </si>
  <si>
    <t>-1021980899</t>
  </si>
  <si>
    <t>5*1,10</t>
  </si>
  <si>
    <t>11</t>
  </si>
  <si>
    <t>121151103</t>
  </si>
  <si>
    <t>Sejmutí ornice plochy do 100 m2 tl vrstvy do 200 mm strojně</t>
  </si>
  <si>
    <t>1028050503</t>
  </si>
  <si>
    <t>(161,00-78,00)*1,10</t>
  </si>
  <si>
    <t>12</t>
  </si>
  <si>
    <t>129001101</t>
  </si>
  <si>
    <t>Příplatek za ztížení odkopávky nebo prokopávky v blízkosti inženýrských sítí</t>
  </si>
  <si>
    <t>m3</t>
  </si>
  <si>
    <t>565229973</t>
  </si>
  <si>
    <t>(8,80+5,50)*2,00*1,80</t>
  </si>
  <si>
    <t>13</t>
  </si>
  <si>
    <t>132212111</t>
  </si>
  <si>
    <t>Hloubení rýh š do 800 mm v soudržných horninách třídy těžitelnosti I, skupiny 3 ručně</t>
  </si>
  <si>
    <t>382584340</t>
  </si>
  <si>
    <t xml:space="preserve">Sondy kopané v místech podzemních vedení </t>
  </si>
  <si>
    <t>(8,00+5,00)*2,00*1,50*0,80</t>
  </si>
  <si>
    <t>14</t>
  </si>
  <si>
    <t>132254204</t>
  </si>
  <si>
    <t>Hloubení zapažených rýh š do 2000 mm v hornině třídy těžitelnosti I, skupiny 3 objem do 500 m3</t>
  </si>
  <si>
    <t>834784893</t>
  </si>
  <si>
    <t>Větev A</t>
  </si>
  <si>
    <t>116,10*(1,25+2,11)/2*1,10</t>
  </si>
  <si>
    <t>Větev B</t>
  </si>
  <si>
    <t>44,90*(1,73+2,10)/2*1,10</t>
  </si>
  <si>
    <t>Mezisoučet</t>
  </si>
  <si>
    <t>rozšíření pro šachty 5%</t>
  </si>
  <si>
    <t>309,14*0,05</t>
  </si>
  <si>
    <t>Součet</t>
  </si>
  <si>
    <t>139951121</t>
  </si>
  <si>
    <t>Bourání kcí v hloubených vykopávkách ze zdiva z betonu prostého strojně</t>
  </si>
  <si>
    <t>-1961726341</t>
  </si>
  <si>
    <t>16</t>
  </si>
  <si>
    <t>151101101</t>
  </si>
  <si>
    <t>Zřízení příložného pažení a rozepření stěn rýh hl do 2 m</t>
  </si>
  <si>
    <t>-1373220699</t>
  </si>
  <si>
    <t>116,10*(1,25+2,11)</t>
  </si>
  <si>
    <t>44,90*(1,73+2,10)</t>
  </si>
  <si>
    <t>17</t>
  </si>
  <si>
    <t>151101111</t>
  </si>
  <si>
    <t>Odstranění příložného pažení a rozepření stěn rýh hl do 2 m</t>
  </si>
  <si>
    <t>-46086286</t>
  </si>
  <si>
    <t>18</t>
  </si>
  <si>
    <t>162751117</t>
  </si>
  <si>
    <t>Vodorovné přemístění do 10000 m výkopku/sypaniny z horniny třídy těžitelnosti I, skupiny 1 až 3</t>
  </si>
  <si>
    <t>-141065577</t>
  </si>
  <si>
    <t>průměrná hloubka výkopu 324,59/161,00 = 2,02 m</t>
  </si>
  <si>
    <t>Lože a obsyp potrubí</t>
  </si>
  <si>
    <t>161,00*1,10*0,65</t>
  </si>
  <si>
    <t>Potrubí v komunikacich</t>
  </si>
  <si>
    <t>78,00*1,10*(2,02-0,65)</t>
  </si>
  <si>
    <t>19</t>
  </si>
  <si>
    <t>171201231</t>
  </si>
  <si>
    <t>Poplatek za uložení zeminy a kamení na recyklační skládce (skládkovné) kód odpadu 17 05 04</t>
  </si>
  <si>
    <t>t</t>
  </si>
  <si>
    <t>249429708</t>
  </si>
  <si>
    <t>20</t>
  </si>
  <si>
    <t>171251201</t>
  </si>
  <si>
    <t>Uložení sypaniny na skládky nebo meziskládky</t>
  </si>
  <si>
    <t>1855501145</t>
  </si>
  <si>
    <t>174151101</t>
  </si>
  <si>
    <t>Zásyp jam, šachet rýh nebo kolem objektů sypaninou se zhutněním</t>
  </si>
  <si>
    <t>-47326040</t>
  </si>
  <si>
    <t>324,59+31,20</t>
  </si>
  <si>
    <t>161,00*1,10*0,65*-1</t>
  </si>
  <si>
    <t>22</t>
  </si>
  <si>
    <t>M</t>
  </si>
  <si>
    <t>58331200</t>
  </si>
  <si>
    <t>štěrkopísek netříděný zásypový</t>
  </si>
  <si>
    <t>-722956743</t>
  </si>
  <si>
    <t>78,00*1,10*(2,02-0,65)*1,67</t>
  </si>
  <si>
    <t>23</t>
  </si>
  <si>
    <t>175151101</t>
  </si>
  <si>
    <t>Obsypání potrubí strojně sypaninou bez prohození, uloženou do 3 m</t>
  </si>
  <si>
    <t>1703424887</t>
  </si>
  <si>
    <t>161,00*1,10*0,55</t>
  </si>
  <si>
    <t>vytlačená zemina, potrubí</t>
  </si>
  <si>
    <t>161,00*0,25*0,25*pi/4*-1</t>
  </si>
  <si>
    <t>šachty</t>
  </si>
  <si>
    <t>10*1,15*0,55*-1</t>
  </si>
  <si>
    <t>24</t>
  </si>
  <si>
    <t>58337303</t>
  </si>
  <si>
    <t>štěrkopísek frakce 0/8</t>
  </si>
  <si>
    <t>1148504272</t>
  </si>
  <si>
    <t>83,177*1,67 'Přepočtené koeficientem množství</t>
  </si>
  <si>
    <t>25</t>
  </si>
  <si>
    <t>181351003</t>
  </si>
  <si>
    <t>Rozprostření ornice tl vrstvy do 200 mm pl do 100 m2 v rovině nebo ve svahu do 1:5 strojně</t>
  </si>
  <si>
    <t>-1628081143</t>
  </si>
  <si>
    <t>26</t>
  </si>
  <si>
    <t>181411131</t>
  </si>
  <si>
    <t>Založení parkového trávníku výsevem plochy do 1000 m2 v rovině a ve svahu do 1:5</t>
  </si>
  <si>
    <t>-1773109377</t>
  </si>
  <si>
    <t>(161,00-78,00)*3,00</t>
  </si>
  <si>
    <t>27</t>
  </si>
  <si>
    <t>00572410</t>
  </si>
  <si>
    <t>osivo směs travní parková</t>
  </si>
  <si>
    <t>kg</t>
  </si>
  <si>
    <t>-924645664</t>
  </si>
  <si>
    <t>249*0,02 'Přepočtené koeficientem množství</t>
  </si>
  <si>
    <t>28</t>
  </si>
  <si>
    <t>184818231</t>
  </si>
  <si>
    <t>Ochrana kmene průměru do 300 mm bedněním výšky do 2 m</t>
  </si>
  <si>
    <t>kus</t>
  </si>
  <si>
    <t>1629923111</t>
  </si>
  <si>
    <t>Zakládání</t>
  </si>
  <si>
    <t>29</t>
  </si>
  <si>
    <t>212751102</t>
  </si>
  <si>
    <t>Trativod z drenážních trubek flexibilních PVC-U SN 4 perforace 360° včetně lože otevřený výkop DN 65 pro meliorace</t>
  </si>
  <si>
    <t>416252893</t>
  </si>
  <si>
    <t>Svislé a kompletní konstrukce</t>
  </si>
  <si>
    <t>30</t>
  </si>
  <si>
    <t>359901211</t>
  </si>
  <si>
    <t>Monitoring stoky jakékoli výšky na nové kanalizaci</t>
  </si>
  <si>
    <t>928874813</t>
  </si>
  <si>
    <t>Vodorovné konstrukce</t>
  </si>
  <si>
    <t>31</t>
  </si>
  <si>
    <t>451572111</t>
  </si>
  <si>
    <t>Lože pod potrubí otevřený výkop z kameniva drobného těženého</t>
  </si>
  <si>
    <t>1523522021</t>
  </si>
  <si>
    <t>161,00*1,10*0,10</t>
  </si>
  <si>
    <t>32</t>
  </si>
  <si>
    <t>451577777</t>
  </si>
  <si>
    <t>Podklad nebo lože pod dlažbu vodorovný nebo do sklonu 1:5 z kameniva těženého tl do 100 mm</t>
  </si>
  <si>
    <t>-2086539315</t>
  </si>
  <si>
    <t>33</t>
  </si>
  <si>
    <t>452112111</t>
  </si>
  <si>
    <t>Osazení betonových prstenců nebo rámů v do 100 mm</t>
  </si>
  <si>
    <t>-1868832421</t>
  </si>
  <si>
    <t>34</t>
  </si>
  <si>
    <t>59224011</t>
  </si>
  <si>
    <t>prstenec šachtový vyrovnávací betonový 625x100x60mm</t>
  </si>
  <si>
    <t>2032895322</t>
  </si>
  <si>
    <t>35</t>
  </si>
  <si>
    <t>59224012</t>
  </si>
  <si>
    <t>prstenec šachtový vyrovnávací betonový 625x100x80mm</t>
  </si>
  <si>
    <t>18025673</t>
  </si>
  <si>
    <t>36</t>
  </si>
  <si>
    <t>59224013</t>
  </si>
  <si>
    <t>prstenec šachtový vyrovnávací betonový 625x100x100mm</t>
  </si>
  <si>
    <t>-1203779584</t>
  </si>
  <si>
    <t>37</t>
  </si>
  <si>
    <t>59224014</t>
  </si>
  <si>
    <t>prstenec šachtový vyrovnávací betonový 625x100x120mm</t>
  </si>
  <si>
    <t>1834949989</t>
  </si>
  <si>
    <t>Komunikace pozemní</t>
  </si>
  <si>
    <t>38</t>
  </si>
  <si>
    <t>564851114</t>
  </si>
  <si>
    <t>Podklad ze štěrkodrtě ŠD tl 180 mm</t>
  </si>
  <si>
    <t>-400174761</t>
  </si>
  <si>
    <t>39</t>
  </si>
  <si>
    <t>564952111</t>
  </si>
  <si>
    <t>Podklad z mechanicky zpevněného kameniva MZK tl 150 mm</t>
  </si>
  <si>
    <t>-1657986536</t>
  </si>
  <si>
    <t>chodník</t>
  </si>
  <si>
    <t>40</t>
  </si>
  <si>
    <t>564952113</t>
  </si>
  <si>
    <t>Podklad z mechanicky zpevněného kameniva MZK tl 170 mm</t>
  </si>
  <si>
    <t>470830839</t>
  </si>
  <si>
    <t>41</t>
  </si>
  <si>
    <t>565146101</t>
  </si>
  <si>
    <t>Asfaltový beton vrstva podkladní ACP 22 (obalované kamenivo OKH) tl 60 mm š do 1,5 m</t>
  </si>
  <si>
    <t>1878793311</t>
  </si>
  <si>
    <t>42</t>
  </si>
  <si>
    <t>573211109</t>
  </si>
  <si>
    <t>Postřik živičný spojovací z asfaltu v množství 0,50 kg/m2</t>
  </si>
  <si>
    <t>1666493544</t>
  </si>
  <si>
    <t>43</t>
  </si>
  <si>
    <t>577144111</t>
  </si>
  <si>
    <t>Asfaltový beton vrstva obrusná ACO 11 (ABS) tř. I tl 50 mm š do 3 m z nemodifikovaného asfaltu</t>
  </si>
  <si>
    <t>1769488104</t>
  </si>
  <si>
    <t>44</t>
  </si>
  <si>
    <t>596811120</t>
  </si>
  <si>
    <t>Kladení betonové dlažby komunikací pro pěší do lože z kameniva vel do 0,09 m2 plochy do 50 m2</t>
  </si>
  <si>
    <t>1333884489</t>
  </si>
  <si>
    <t>45</t>
  </si>
  <si>
    <t>59248005</t>
  </si>
  <si>
    <t>dlažba plošná betonová chodníková 300x300x50mm přírodní</t>
  </si>
  <si>
    <t>-585196802</t>
  </si>
  <si>
    <t>50 % dlaždic</t>
  </si>
  <si>
    <t>52,80*0,50</t>
  </si>
  <si>
    <t>26,4*1,03 'Přepočtené koeficientem množství</t>
  </si>
  <si>
    <t>Trubní vedení</t>
  </si>
  <si>
    <t>46</t>
  </si>
  <si>
    <t>810391811</t>
  </si>
  <si>
    <t>Bourání stávajícího potrubí z betonu DN přes 200 do 400</t>
  </si>
  <si>
    <t>1119232805</t>
  </si>
  <si>
    <t>47</t>
  </si>
  <si>
    <t>871360420</t>
  </si>
  <si>
    <t>Montáž kanalizačního potrubí korugovaného SN 12 z polypropylenu DN 250</t>
  </si>
  <si>
    <t>-410148709</t>
  </si>
  <si>
    <t>48</t>
  </si>
  <si>
    <t>28617268</t>
  </si>
  <si>
    <t>trubka kanalizační PP korugovaná DN 250x6000mm SN12</t>
  </si>
  <si>
    <t>1408036535</t>
  </si>
  <si>
    <t>161*1,015 'Přepočtené koeficientem množství</t>
  </si>
  <si>
    <t>49</t>
  </si>
  <si>
    <t>892372111</t>
  </si>
  <si>
    <t>Zabezpečení konců potrubí DN do 300 při tlakových zkouškách vodou</t>
  </si>
  <si>
    <t>1684298171</t>
  </si>
  <si>
    <t>50</t>
  </si>
  <si>
    <t>892381111</t>
  </si>
  <si>
    <t>Tlaková zkouška vodou potrubí DN 250, DN 300 nebo 350</t>
  </si>
  <si>
    <t>-262695443</t>
  </si>
  <si>
    <t>51</t>
  </si>
  <si>
    <t>894411121</t>
  </si>
  <si>
    <t>Zřízení šachet kanalizačních z betonových dílců na potrubí DN nad 200 do 300 dno beton tř. C 25/30</t>
  </si>
  <si>
    <t>-648542928</t>
  </si>
  <si>
    <t>52</t>
  </si>
  <si>
    <t>59224056</t>
  </si>
  <si>
    <t>kónus pro kanalizační šachty s kapsovým stupadlem 100/62,5x67x12cm</t>
  </si>
  <si>
    <t>1472392908</t>
  </si>
  <si>
    <t>53</t>
  </si>
  <si>
    <t>59224337</t>
  </si>
  <si>
    <t>dno betonové šachty kanalizační přímé 100x60x40cm</t>
  </si>
  <si>
    <t>-1610492229</t>
  </si>
  <si>
    <t>54</t>
  </si>
  <si>
    <t>59224075</t>
  </si>
  <si>
    <t>deska betonová zákrytová k ukončení šachet 1000/625x200mm</t>
  </si>
  <si>
    <t>1248625014</t>
  </si>
  <si>
    <t>55</t>
  </si>
  <si>
    <t>59224066</t>
  </si>
  <si>
    <t>skruž betonová DN 1000x250 PS, 100x25x12cm</t>
  </si>
  <si>
    <t>-1005522901</t>
  </si>
  <si>
    <t>56</t>
  </si>
  <si>
    <t>59224068</t>
  </si>
  <si>
    <t>skruž betonová DN 1000x500 PS, 100x50x12cm</t>
  </si>
  <si>
    <t>-1111225198</t>
  </si>
  <si>
    <t>57</t>
  </si>
  <si>
    <t>899103112</t>
  </si>
  <si>
    <t>Osazení poklopů litinových nebo ocelových včetně rámů pro třídu zatížení B125, C250</t>
  </si>
  <si>
    <t>-349558064</t>
  </si>
  <si>
    <t>58</t>
  </si>
  <si>
    <t>55241011</t>
  </si>
  <si>
    <t>poklop třída B125, kruhový rám, vstup 600mm bez ventilace</t>
  </si>
  <si>
    <t>-595994969</t>
  </si>
  <si>
    <t>Ostatní konstrukce a práce, bourání</t>
  </si>
  <si>
    <t>59</t>
  </si>
  <si>
    <t>916131212</t>
  </si>
  <si>
    <t>Osazení silničního obrubníku betonového stojatého bez boční opěry do lože z betonu prostého</t>
  </si>
  <si>
    <t>1269502080</t>
  </si>
  <si>
    <t>60</t>
  </si>
  <si>
    <t>59217017</t>
  </si>
  <si>
    <t>obrubník betonový chodníkový 1000x100x250mm</t>
  </si>
  <si>
    <t>-910537126</t>
  </si>
  <si>
    <t>18*1,02 'Přepočtené koeficientem množství</t>
  </si>
  <si>
    <t>61</t>
  </si>
  <si>
    <t>919122111</t>
  </si>
  <si>
    <t>Těsnění spár zálivkou za tepla pro komůrky š 10 mm hl 20 mm s těsnicím profilem</t>
  </si>
  <si>
    <t>-1718607052</t>
  </si>
  <si>
    <t>62</t>
  </si>
  <si>
    <t>919735112</t>
  </si>
  <si>
    <t>Řezání stávajícího živičného krytu hl do 100 mm</t>
  </si>
  <si>
    <t>89137700</t>
  </si>
  <si>
    <t>2*6,00+2*3,50</t>
  </si>
  <si>
    <t>63</t>
  </si>
  <si>
    <t>961044111</t>
  </si>
  <si>
    <t>Bourání základů z betonu prostého</t>
  </si>
  <si>
    <t>-1955346610</t>
  </si>
  <si>
    <t>99</t>
  </si>
  <si>
    <t>Přesun hmot</t>
  </si>
  <si>
    <t>64</t>
  </si>
  <si>
    <t>998225111.1</t>
  </si>
  <si>
    <t>Přesun hmot pro pozemní komunikace s krytem z kamene, monolitickým betonovým nebo živičným</t>
  </si>
  <si>
    <t>-1810149317</t>
  </si>
  <si>
    <t>65</t>
  </si>
  <si>
    <t>998276101</t>
  </si>
  <si>
    <t>Přesun hmot pro trubní vedení z trub z plastických hmot otevřený výkop</t>
  </si>
  <si>
    <t>811696338</t>
  </si>
  <si>
    <t>997</t>
  </si>
  <si>
    <t>Přesun sutě</t>
  </si>
  <si>
    <t>66</t>
  </si>
  <si>
    <t>997006512</t>
  </si>
  <si>
    <t>Vodorovné doprava suti s naložením a složením na skládku do 1 km</t>
  </si>
  <si>
    <t>1472829059</t>
  </si>
  <si>
    <t>67</t>
  </si>
  <si>
    <t>997006519</t>
  </si>
  <si>
    <t>Příplatek k vodorovnému přemístění suti na skládku ZKD 1 km přes 1 km</t>
  </si>
  <si>
    <t>-271825383</t>
  </si>
  <si>
    <t>73,691*9 'Přepočtené koeficientem množství</t>
  </si>
  <si>
    <t>68</t>
  </si>
  <si>
    <t>997006551</t>
  </si>
  <si>
    <t>Hrubé urovnání suti na skládce bez zhutnění</t>
  </si>
  <si>
    <t>-1310500847</t>
  </si>
  <si>
    <t>69</t>
  </si>
  <si>
    <t>997013861</t>
  </si>
  <si>
    <t>Poplatek za uložení stavebního odpadu na recyklační skládce (skládkovné) z prostého betonu kód odpadu 17 01 01</t>
  </si>
  <si>
    <t>866324326</t>
  </si>
  <si>
    <t>Práce a dodávky M</t>
  </si>
  <si>
    <t>46-M</t>
  </si>
  <si>
    <t>Zemní práce při extr.mont.pracích</t>
  </si>
  <si>
    <t>70</t>
  </si>
  <si>
    <t>460010025</t>
  </si>
  <si>
    <t>Vytyčení trasy inženýrských sítí v zastavěném prostoru</t>
  </si>
  <si>
    <t>km</t>
  </si>
  <si>
    <t>-52066295</t>
  </si>
  <si>
    <t>000</t>
  </si>
  <si>
    <t>Ostatní náklady</t>
  </si>
  <si>
    <t>71</t>
  </si>
  <si>
    <t>ostatní 2</t>
  </si>
  <si>
    <t>Dopravně inženýrská opatření</t>
  </si>
  <si>
    <t>512</t>
  </si>
  <si>
    <t>-1880345646</t>
  </si>
  <si>
    <t>72</t>
  </si>
  <si>
    <t>ostatní 3</t>
  </si>
  <si>
    <t>Dokumentace skutečného provedení a zaměření stavby, geometrický plán</t>
  </si>
  <si>
    <t>-7050099</t>
  </si>
  <si>
    <t>02 - SO 02 Kanaliazce tlaková</t>
  </si>
  <si>
    <t xml:space="preserve">    23-M - Montáže potrubí</t>
  </si>
  <si>
    <t>112101101</t>
  </si>
  <si>
    <t>Odstranění stromů listnatých průměru kmene do 300 mm</t>
  </si>
  <si>
    <t>1416766846</t>
  </si>
  <si>
    <t>112101102</t>
  </si>
  <si>
    <t>Odstranění stromů listnatých průměru kmene do 500 mm</t>
  </si>
  <si>
    <t>-690472730</t>
  </si>
  <si>
    <t>112251101</t>
  </si>
  <si>
    <t>Odstranění pařezů D do 300 mm</t>
  </si>
  <si>
    <t>567952898</t>
  </si>
  <si>
    <t>112251102</t>
  </si>
  <si>
    <t>Odstranění pařezů D do 500 mm</t>
  </si>
  <si>
    <t>-1700110792</t>
  </si>
  <si>
    <t>3*0,90</t>
  </si>
  <si>
    <t>protlaky: 2*9,50, 8,50 m, celkem: 27,50 m</t>
  </si>
  <si>
    <t>délka potrubí: 124,70 + 25,50 = 150,20 m</t>
  </si>
  <si>
    <t>(150,20-27,50)*0,90</t>
  </si>
  <si>
    <t>(2,70*2,70)*2,00*1,40</t>
  </si>
  <si>
    <t>kopnaé sondy v místě podzemních vedení</t>
  </si>
  <si>
    <t>(3+3)*2,00*0,80*1,40</t>
  </si>
  <si>
    <t>průměrn hloubka výkopu 1,40 m</t>
  </si>
  <si>
    <t>(150,20-27,50)*0,90*1,40</t>
  </si>
  <si>
    <t>rozšíření v místě montážních jam 5%</t>
  </si>
  <si>
    <t>154,60*0,05</t>
  </si>
  <si>
    <t>141720017</t>
  </si>
  <si>
    <t>Neřízený zemní protlak strojně vnějšího průměru do 160 mm v hornině třídy těžitelnosti I a II, skupiny 3 a 4</t>
  </si>
  <si>
    <t>-1271172871</t>
  </si>
  <si>
    <t>141721214</t>
  </si>
  <si>
    <t>Řízený zemní protlak délky do 50 m hloubky do 6 m s protlačením potrubí vnějšího průměru vrtu do 180 mm v hornině třídy těžitelnosti I a II, skupiny 1 až 4</t>
  </si>
  <si>
    <t>-1002994606</t>
  </si>
  <si>
    <t>(150,20-27,50)*1,40*2</t>
  </si>
  <si>
    <t>162201401</t>
  </si>
  <si>
    <t>Vodorovné přemístění větví stromů listnatých do 1 km D kmene do 300 mm</t>
  </si>
  <si>
    <t>-1382627998</t>
  </si>
  <si>
    <t>162201411</t>
  </si>
  <si>
    <t>Vodorovné přemístění kmenů stromů listnatých do 1 km D kmene do 300 mm</t>
  </si>
  <si>
    <t>-1586323275</t>
  </si>
  <si>
    <t>162201412</t>
  </si>
  <si>
    <t>Vodorovné přemístění kmenů stromů listnatých do 1 km D kmene do 500 mm</t>
  </si>
  <si>
    <t>697509197</t>
  </si>
  <si>
    <t>162201421</t>
  </si>
  <si>
    <t>Vodorovné přemístění pařezů do 1 km D do 300 mm</t>
  </si>
  <si>
    <t>870153036</t>
  </si>
  <si>
    <t>162201422</t>
  </si>
  <si>
    <t>Vodorovné přemístění pařezů do 1 km D do 500 mm</t>
  </si>
  <si>
    <t>-617366984</t>
  </si>
  <si>
    <t>(150,20-27,50)*0,90*0,50</t>
  </si>
  <si>
    <t>55,22*1,80</t>
  </si>
  <si>
    <t>162,33+13,44-55,22</t>
  </si>
  <si>
    <t>(150,20-27,50)*0,90*0,40</t>
  </si>
  <si>
    <t>44,172*1,67 'Přepočtené koeficientem množství</t>
  </si>
  <si>
    <t>(150,20-27,50)*3,00</t>
  </si>
  <si>
    <t>368,1*0,02 'Přepočtené koeficientem množství</t>
  </si>
  <si>
    <t>184102115</t>
  </si>
  <si>
    <t>Výsadba dřeviny s balem D do 0,6 m do jamky se zalitím v rovině a svahu do 1:5</t>
  </si>
  <si>
    <t>1694752759</t>
  </si>
  <si>
    <t>02640445</t>
  </si>
  <si>
    <t>habr obecný /Carpinus betulus/ 200-250cm</t>
  </si>
  <si>
    <t>2082476089</t>
  </si>
  <si>
    <t>(150,20-27,50)*0,90*0,10</t>
  </si>
  <si>
    <t>4,00*0,90</t>
  </si>
  <si>
    <t>857241131</t>
  </si>
  <si>
    <t>Montáž litinových tvarovek jednoosých hrdlových otevřený výkop s integrovaným těsněním DN 80</t>
  </si>
  <si>
    <t>882844473</t>
  </si>
  <si>
    <t>55254047</t>
  </si>
  <si>
    <t>koleno 90° s patkou přírubové litinové vodovodní N-kus PN10/40 DN 80</t>
  </si>
  <si>
    <t>773431839</t>
  </si>
  <si>
    <t>871241151</t>
  </si>
  <si>
    <t>Montáž potrubí z PE100 SDR 17 otevřený výkop svařovaných na tupo D 90 x 5,4 mm</t>
  </si>
  <si>
    <t>802538991</t>
  </si>
  <si>
    <t>28613575</t>
  </si>
  <si>
    <t>potrubí dvouvrstvé PE100 RC SDR17 90x5,4 dl 12m</t>
  </si>
  <si>
    <t>1304141889</t>
  </si>
  <si>
    <t>150,2*1,015 'Přepočtené koeficientem množství</t>
  </si>
  <si>
    <t>871321151</t>
  </si>
  <si>
    <t>Montáž potrubí z PE100 SDR 17 otevřený výkop svařovaných na tupo D 160 x 9,5 mm</t>
  </si>
  <si>
    <t>1683389177</t>
  </si>
  <si>
    <t>28613579</t>
  </si>
  <si>
    <t>potrubí dvouvrstvé PE100 RC SDR17 160x9,5 dl 12m</t>
  </si>
  <si>
    <t>-1379042900</t>
  </si>
  <si>
    <t>9,5*1,015 'Přepočtené koeficientem množství</t>
  </si>
  <si>
    <t>877241101</t>
  </si>
  <si>
    <t>Montáž elektrospojek na vodovodním potrubí z PE trub d 90</t>
  </si>
  <si>
    <t>1694393561</t>
  </si>
  <si>
    <t>28615974</t>
  </si>
  <si>
    <t>elektrospojka SDR11 PE 100 PN16 D 90mm</t>
  </si>
  <si>
    <t>575674406</t>
  </si>
  <si>
    <t>28615025</t>
  </si>
  <si>
    <t>elektrozáslepka SDR11 PE 100 PN16 D 90mm KIT</t>
  </si>
  <si>
    <t>-1605092890</t>
  </si>
  <si>
    <t>28653135</t>
  </si>
  <si>
    <t>nákružek lemový PE 100 SDR11 90mm</t>
  </si>
  <si>
    <t>-1867476277</t>
  </si>
  <si>
    <t>877241110</t>
  </si>
  <si>
    <t>Montáž elektrokolen 45° na vodovodním potrubí z PE trub d 90</t>
  </si>
  <si>
    <t>-362956142</t>
  </si>
  <si>
    <t>28614948</t>
  </si>
  <si>
    <t>elektrokoleno 45° PE 100 PN16 D 90mm</t>
  </si>
  <si>
    <t>-31062127</t>
  </si>
  <si>
    <t>877241113</t>
  </si>
  <si>
    <t>Montáž elektro T-kusů na vodovodním potrubí z PE trub d 90</t>
  </si>
  <si>
    <t>-27398169</t>
  </si>
  <si>
    <t>28614960</t>
  </si>
  <si>
    <t>elektrotvarovka T-kus rovnoramenný PE 100 PN16 D 90mm</t>
  </si>
  <si>
    <t>1706293944</t>
  </si>
  <si>
    <t>891247111</t>
  </si>
  <si>
    <t>Montáž hydrantů podzemních DN 80</t>
  </si>
  <si>
    <t>1696050367</t>
  </si>
  <si>
    <t>HWL.D81008012516</t>
  </si>
  <si>
    <t>SOUPRAVA PROPLACHOVACÍ NA ODPADNÍ VODU 80/1,25 m</t>
  </si>
  <si>
    <t>-909706380</t>
  </si>
  <si>
    <t>892241111</t>
  </si>
  <si>
    <t>Tlaková zkouška vodou potrubí do 80</t>
  </si>
  <si>
    <t>899401113</t>
  </si>
  <si>
    <t>Osazení poklopů litinových hydrantových</t>
  </si>
  <si>
    <t>-2031023422</t>
  </si>
  <si>
    <t>42291452</t>
  </si>
  <si>
    <t>poklop litinový hydrantový DN 80</t>
  </si>
  <si>
    <t>246236067</t>
  </si>
  <si>
    <t>899713111</t>
  </si>
  <si>
    <t>Orientační tabulky na sloupku betonovém nebo ocelovém</t>
  </si>
  <si>
    <t>-1765812858</t>
  </si>
  <si>
    <t>55342181.1</t>
  </si>
  <si>
    <t>sloupek D 40-50mm dl 2,0-2,5m povrchová úprava Pz a komaxit</t>
  </si>
  <si>
    <t>1899018317</t>
  </si>
  <si>
    <t>899721111</t>
  </si>
  <si>
    <t>Signalizační vodič DN do 150 mm na potrubí</t>
  </si>
  <si>
    <t>980357398</t>
  </si>
  <si>
    <t>899722112</t>
  </si>
  <si>
    <t>Krytí potrubí z plastů výstražnou fólií z PVC 25 cm</t>
  </si>
  <si>
    <t>1969811562</t>
  </si>
  <si>
    <t>150,20-27,50</t>
  </si>
  <si>
    <t>899913133</t>
  </si>
  <si>
    <t>Uzavírací manžeta chráničky potrubí DN 80 x 150</t>
  </si>
  <si>
    <t>-2110206498</t>
  </si>
  <si>
    <t>1758594400</t>
  </si>
  <si>
    <t>238546324</t>
  </si>
  <si>
    <t>2*9 'Přepočtené koeficientem množství</t>
  </si>
  <si>
    <t>23-M</t>
  </si>
  <si>
    <t>Montáže potrubí</t>
  </si>
  <si>
    <t>230011088</t>
  </si>
  <si>
    <t>Montáž potrubí trouby ocelové hladké tř.11-13 D 159 mm, tl 4,5 mm</t>
  </si>
  <si>
    <t>317194231</t>
  </si>
  <si>
    <t>14011098</t>
  </si>
  <si>
    <t>trubka ocelová bezešvá hladká jakost 11 353 159x4,5mm</t>
  </si>
  <si>
    <t>128</t>
  </si>
  <si>
    <t>-1273989477</t>
  </si>
  <si>
    <t>230200117</t>
  </si>
  <si>
    <t>Nasunutí potrubní sekce do ocelové chráničky DN 80</t>
  </si>
  <si>
    <t>-1371327374</t>
  </si>
  <si>
    <t>73</t>
  </si>
  <si>
    <t>74</t>
  </si>
  <si>
    <t>267127227</t>
  </si>
  <si>
    <t>03_1 - SO 03.1 Čerpací stanice, stavební a strojní část</t>
  </si>
  <si>
    <t xml:space="preserve">      38 - Různé kompletní konstrukce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</si>
  <si>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</si>
  <si>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</si>
  <si>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</si>
  <si>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767 - Konstrukce zámečnické</t>
  </si>
  <si>
    <t xml:space="preserve">    787 - Dokončovací práce - zasklívání</t>
  </si>
  <si>
    <t>HZS - Hodinové zúčtovací sazby</t>
  </si>
  <si>
    <t>115101202</t>
  </si>
  <si>
    <t>Čerpání vody na dopravní výšku do 10 m průměrný přítok do 1000 l/min</t>
  </si>
  <si>
    <t>115101302</t>
  </si>
  <si>
    <t>Pohotovost čerpací soupravy pro dopravní výšku do 10 m přítok do 1000 l/min</t>
  </si>
  <si>
    <t>3,00*10,50</t>
  </si>
  <si>
    <t>4,00*4,00</t>
  </si>
  <si>
    <t>122251103</t>
  </si>
  <si>
    <t>Odkopávky a prokopávky nezapažené v hornině třídy těžitelnosti I, skupiny 3 objem do 100 m3 strojně</t>
  </si>
  <si>
    <t>1682891533</t>
  </si>
  <si>
    <t>3,00*10,50*0,30</t>
  </si>
  <si>
    <t>133254103</t>
  </si>
  <si>
    <t>Hloubení šachet zapažených v hornině třídy těžitelnosti I, skupiny 3 objem do 100 m3</t>
  </si>
  <si>
    <t>465837454</t>
  </si>
  <si>
    <t>4,00*4,00*5,40</t>
  </si>
  <si>
    <t>151201103</t>
  </si>
  <si>
    <t>Zřízení zátažného pažení a rozepření stěn rýh hl do 8 m</t>
  </si>
  <si>
    <t>-471208589</t>
  </si>
  <si>
    <t>(4,00+4,00)*2*5,40</t>
  </si>
  <si>
    <t>151201113</t>
  </si>
  <si>
    <t>Odstranění zátažného pažení a rozepření stěn rýh hl do 8 m</t>
  </si>
  <si>
    <t>-833840145</t>
  </si>
  <si>
    <t>161151103</t>
  </si>
  <si>
    <t>Svislé přemístění výkopku z horniny třídy těžitelnosti I, skupiny 1 až 3 hl výkopu přes 4 do 8 m</t>
  </si>
  <si>
    <t>-991330330</t>
  </si>
  <si>
    <t>86,40*0,55</t>
  </si>
  <si>
    <t>174111101</t>
  </si>
  <si>
    <t>Zásyp jam, šachet rýh nebo kolem objektů sypaninou se zhutněním ručně</t>
  </si>
  <si>
    <t>86,40</t>
  </si>
  <si>
    <t>vytlačená zemina</t>
  </si>
  <si>
    <t>2,30*2,30*pi/4*5,40*-1</t>
  </si>
  <si>
    <t>zásyp septiku</t>
  </si>
  <si>
    <t>1,95*4,20*5,45</t>
  </si>
  <si>
    <t>181111111</t>
  </si>
  <si>
    <t>Plošná úprava terénu do 500 m2 zemina skupiny 1 až 4 nerovnosti do 100 mm v rovinně a svahu do 1:5</t>
  </si>
  <si>
    <t>-1904817358</t>
  </si>
  <si>
    <t>47,50*0,20/0,10</t>
  </si>
  <si>
    <t>95*0,02 'Přepočtené koeficientem množství</t>
  </si>
  <si>
    <t>212755212</t>
  </si>
  <si>
    <t>Trativody z drenážních trubek plastových flexibilních D 65 mm bez lože</t>
  </si>
  <si>
    <t>-1009037582</t>
  </si>
  <si>
    <t>Různé kompletní konstrukce</t>
  </si>
  <si>
    <t>388129330</t>
  </si>
  <si>
    <t>Montáž ŽB dílců prefabrikovaných kanálů pro IS uzavřeného profilu hmotnosti do 6,5 t</t>
  </si>
  <si>
    <t>802425262</t>
  </si>
  <si>
    <t>nab1</t>
  </si>
  <si>
    <t>DNO NÁDRŽE KRUHOVÉ PNK-Q.1 200/175 BZP, tl.150mm</t>
  </si>
  <si>
    <t>-1916006119</t>
  </si>
  <si>
    <t>nab5</t>
  </si>
  <si>
    <t>SKRUŽ PNK-Q.1 200/150 SKP, tl.150mm</t>
  </si>
  <si>
    <t>-186675284</t>
  </si>
  <si>
    <t>nab10</t>
  </si>
  <si>
    <t>Montáž čerpací stanice</t>
  </si>
  <si>
    <t>soubor</t>
  </si>
  <si>
    <t>-1112935422</t>
  </si>
  <si>
    <t>nab11</t>
  </si>
  <si>
    <t>Ponorné čerpadlo, 400V, P=1,5 kW, Q= 3 l/s, H=13m, bez plováku</t>
  </si>
  <si>
    <t>-143811467</t>
  </si>
  <si>
    <t>nab12</t>
  </si>
  <si>
    <t xml:space="preserve">Spouštěcí zařízení pro ponorné čeradlo vč. vodících tyčí, 5,4 m </t>
  </si>
  <si>
    <t>-856503626</t>
  </si>
  <si>
    <t>nab13</t>
  </si>
  <si>
    <t>Česlicový koš nerez, s otevřeným nátokem a výklopným dnem 350x400 mm, výška 750 mm, průliny 20 mm s nerez lankem na vodídích tyčích nerez</t>
  </si>
  <si>
    <t>1797012172</t>
  </si>
  <si>
    <t>nab14</t>
  </si>
  <si>
    <t>Potrubí, tvarovky, příruby spojovací materiál v nerez provedení DN80 - 15,00 m</t>
  </si>
  <si>
    <t>kpl</t>
  </si>
  <si>
    <t>407774490</t>
  </si>
  <si>
    <t>nab15</t>
  </si>
  <si>
    <t>Patní ložisko pro přenosné zdvíhací zařízení v.č. 1506 - ZRN150, nosnost 150 kg, průměr sloupku 115 mm</t>
  </si>
  <si>
    <t>1987667311</t>
  </si>
  <si>
    <t>nab16</t>
  </si>
  <si>
    <t>Vypínání a zapínání čerpadel, signalizace atd., řízení provozu</t>
  </si>
  <si>
    <t>-644436740</t>
  </si>
  <si>
    <t>55114156</t>
  </si>
  <si>
    <t>kohout kulový PN 28 T 185°C plnoprůtokový nikl páčka 2"1/2 červený</t>
  </si>
  <si>
    <t>-1310684965</t>
  </si>
  <si>
    <t>ARX.0018995.URS</t>
  </si>
  <si>
    <t>ventil zpětný přímý samočinný ŠL Z16 117 616 DN 65x290mm</t>
  </si>
  <si>
    <t>364256290</t>
  </si>
  <si>
    <t>43634260.1</t>
  </si>
  <si>
    <t>vodoměr indukční 2"</t>
  </si>
  <si>
    <t>1403351837</t>
  </si>
  <si>
    <t>nab17</t>
  </si>
  <si>
    <t>Dálkový přenos dat GSM</t>
  </si>
  <si>
    <t>-686535004</t>
  </si>
  <si>
    <t>nab18</t>
  </si>
  <si>
    <t>Ponorná sonda s rozsahem 0 - 5 m (BD SENSORS)</t>
  </si>
  <si>
    <t>1567001122</t>
  </si>
  <si>
    <t>nab19</t>
  </si>
  <si>
    <t>Technická dokumentace, revize, uvedení do provozu</t>
  </si>
  <si>
    <t>799933427</t>
  </si>
  <si>
    <t>nab20</t>
  </si>
  <si>
    <t>Řetězový zvedák 0,25 t</t>
  </si>
  <si>
    <t>-679391402</t>
  </si>
  <si>
    <t>nab21</t>
  </si>
  <si>
    <t>Jednonosníková kočka Z 420, nosnost 1 t</t>
  </si>
  <si>
    <t>251774643</t>
  </si>
  <si>
    <t>351311132</t>
  </si>
  <si>
    <t>Spodní část stok z betonu prostého se zvýš. nároky na prostředí C 25/30 tl nad 300 mm otevřený výkop</t>
  </si>
  <si>
    <t>1238472140</t>
  </si>
  <si>
    <t>2,00*pi*0,40*0,4/2</t>
  </si>
  <si>
    <t>451541111</t>
  </si>
  <si>
    <t>Lože pod potrubí otevřený výkop ze štěrkodrtě</t>
  </si>
  <si>
    <t>3,00*3,00*0,15</t>
  </si>
  <si>
    <t>452311141</t>
  </si>
  <si>
    <t>Podkladní desky z betonu prostého tř. C 16/20 otevřený výkop</t>
  </si>
  <si>
    <t>835370476</t>
  </si>
  <si>
    <t>2,50*2,50*0,15</t>
  </si>
  <si>
    <t>452351101</t>
  </si>
  <si>
    <t>Bednění podkladních desek nebo bloků nebo sedlového lože otevřený výkop</t>
  </si>
  <si>
    <t>-544423275</t>
  </si>
  <si>
    <t>2,50*4*0,15</t>
  </si>
  <si>
    <t>-1335525661</t>
  </si>
  <si>
    <t>892241111.1</t>
  </si>
  <si>
    <t>Zkouška těsnosti nádrže</t>
  </si>
  <si>
    <t>-279207639</t>
  </si>
  <si>
    <t>2,00*2,00*pi/4*5,00</t>
  </si>
  <si>
    <t>894302261</t>
  </si>
  <si>
    <t>Strop šachet ze ŽB bez zvýšených nároků na prostředí tř. C 25/30</t>
  </si>
  <si>
    <t>-1053901554</t>
  </si>
  <si>
    <t>3,20*2,80*0,20</t>
  </si>
  <si>
    <t>894503111</t>
  </si>
  <si>
    <t>Bednění deskových stropů šachet</t>
  </si>
  <si>
    <t>-1593951429</t>
  </si>
  <si>
    <t>(3,20+2,80)*2*0,15</t>
  </si>
  <si>
    <t>3,20*2,80</t>
  </si>
  <si>
    <t>0,60*4*0,20*2</t>
  </si>
  <si>
    <t>(0,90+0,45)*2*0,2</t>
  </si>
  <si>
    <t>894608211</t>
  </si>
  <si>
    <t>Výztuž šachet ze svařovaných sítí typu Kari</t>
  </si>
  <si>
    <t>-1993520009</t>
  </si>
  <si>
    <t>952903119</t>
  </si>
  <si>
    <t>Příplatek za vyčištění prostor v nad 3,5 m u čištění objektů ČOV, nádrží, žlabů a kanálů</t>
  </si>
  <si>
    <t>548670454</t>
  </si>
  <si>
    <t>(4,50+1,95)*2*5,4</t>
  </si>
  <si>
    <t>4,50*1,95</t>
  </si>
  <si>
    <t>962052211</t>
  </si>
  <si>
    <t>Bourání zdiva nadzákladového ze ŽB přes 1 m3</t>
  </si>
  <si>
    <t>1127114349</t>
  </si>
  <si>
    <t>stěny</t>
  </si>
  <si>
    <t>4,80*0,30*0,80*2</t>
  </si>
  <si>
    <t>1,95*0,30*0,80*3</t>
  </si>
  <si>
    <t>0,60*0,2*0,8*2</t>
  </si>
  <si>
    <t>1,00*0,80*0,20</t>
  </si>
  <si>
    <t>strop</t>
  </si>
  <si>
    <t>2,50*4,80*0,30</t>
  </si>
  <si>
    <t>971052441</t>
  </si>
  <si>
    <t>Vybourání nebo prorážení otvorů v ŽB příčkách a zdech pl do 0,25 m2 tl do 300 mm</t>
  </si>
  <si>
    <t>-49983143</t>
  </si>
  <si>
    <t>otvory do dna původního septiku 0,20*0,20, 2 ks</t>
  </si>
  <si>
    <t>977151123</t>
  </si>
  <si>
    <t>Jádrové vrty diamantovými korunkami do D 150 mm do stavebních materiálů</t>
  </si>
  <si>
    <t>-827717874</t>
  </si>
  <si>
    <t>977151128</t>
  </si>
  <si>
    <t>Jádrové vrty diamantovými korunkami do D 300 mm do stavebních materiálů</t>
  </si>
  <si>
    <t>-239641111</t>
  </si>
  <si>
    <t>998225111</t>
  </si>
  <si>
    <t>-1756362033</t>
  </si>
  <si>
    <t>18,878*9 'Přepočtené koeficientem množství</t>
  </si>
  <si>
    <t>PSV</t>
  </si>
  <si>
    <t>Práce a dodávky PSV</t>
  </si>
  <si>
    <t>711</t>
  </si>
  <si>
    <t>Izolace proti vodě, vlhkosti a plynům</t>
  </si>
  <si>
    <t>711472051</t>
  </si>
  <si>
    <t>Provedení svislé izolace proti tlakové vodě termoplasty lepenou fólií PVC</t>
  </si>
  <si>
    <t>-1471496896</t>
  </si>
  <si>
    <t>2,30*2,30*PI/4</t>
  </si>
  <si>
    <t>2,30*PI*5,20</t>
  </si>
  <si>
    <t>28322003</t>
  </si>
  <si>
    <t>fólie hydroizolační pro spodní stavbu mPVC tl 1,0mm</t>
  </si>
  <si>
    <t>1347898792</t>
  </si>
  <si>
    <t>41,728*1,221 'Přepočtené koeficientem množství</t>
  </si>
  <si>
    <t>711491271</t>
  </si>
  <si>
    <t>Provedení doplňků izolace proti vodě na ploše svislé z textilií vrstva podkladní</t>
  </si>
  <si>
    <t>-625901274</t>
  </si>
  <si>
    <t>69311037</t>
  </si>
  <si>
    <t>geotextilie tkaná separační, filtrační, výztužná PP pevnost v tahu 45kN/m</t>
  </si>
  <si>
    <t>706885395</t>
  </si>
  <si>
    <t>41,73*2</t>
  </si>
  <si>
    <t>83,46*1,05 'Přepočtené koeficientem množství</t>
  </si>
  <si>
    <t>711491272</t>
  </si>
  <si>
    <t>Provedení doplňků izolace proti vodě na ploše svislé z textilií vrstva ochranná</t>
  </si>
  <si>
    <t>213247574</t>
  </si>
  <si>
    <t>711493001</t>
  </si>
  <si>
    <t>Opracování prostupu průměru do 200 mm dvojitého hydroizolačního systému spodní stavby</t>
  </si>
  <si>
    <t>1984364549</t>
  </si>
  <si>
    <t>28322058</t>
  </si>
  <si>
    <t>fólie hydroizolační střešní mPVC nevyztužená, určená na detaily tl 1,5mm</t>
  </si>
  <si>
    <t>-49175070</t>
  </si>
  <si>
    <t>721</t>
  </si>
  <si>
    <t>Zdravotechnika - vnitřní kanalizace</t>
  </si>
  <si>
    <t>721173746</t>
  </si>
  <si>
    <t>Potrubí kanalizační z PE větrací DN 100</t>
  </si>
  <si>
    <t>585598271</t>
  </si>
  <si>
    <t>767</t>
  </si>
  <si>
    <t>Konstrukce zámečnické</t>
  </si>
  <si>
    <t>767111130</t>
  </si>
  <si>
    <t>Montáž stěn pro zasklení z ocelových profilů do 150 kg</t>
  </si>
  <si>
    <t>1101513126</t>
  </si>
  <si>
    <t>(2,90+2,50)*2*2,60</t>
  </si>
  <si>
    <t>střecha</t>
  </si>
  <si>
    <t>3,70*3,10</t>
  </si>
  <si>
    <t>zam5</t>
  </si>
  <si>
    <t>ocelová konstrukce přístřešku, žárové zinkování</t>
  </si>
  <si>
    <t>435187142</t>
  </si>
  <si>
    <t>767159120</t>
  </si>
  <si>
    <t>Příplatek k cenám za osazení a seřízení dveří dvoukřídlových u přestavitelných a mobilních příček</t>
  </si>
  <si>
    <t>1630263963</t>
  </si>
  <si>
    <t>767221003</t>
  </si>
  <si>
    <t>Montáž zábradlí z kompozitů kotvených do železobetonu</t>
  </si>
  <si>
    <t>868769682</t>
  </si>
  <si>
    <t>63126080</t>
  </si>
  <si>
    <t>zábradlí kompozitní - madlo, jedna vodorovná výplň, výška 1,1m</t>
  </si>
  <si>
    <t>-943133615</t>
  </si>
  <si>
    <t>767591002</t>
  </si>
  <si>
    <t>Montáž podlah nebo podest z kompozitních pochůzných litých roštů o hmotnosti do 30 kg/m2</t>
  </si>
  <si>
    <t>1063259438</t>
  </si>
  <si>
    <t>1,90*0,65</t>
  </si>
  <si>
    <t>zam6</t>
  </si>
  <si>
    <t>rošt podlahový z kompozitů + nosné prvky</t>
  </si>
  <si>
    <t>471942665</t>
  </si>
  <si>
    <t>"rošt PREFAGRID 30x30/30 mm</t>
  </si>
  <si>
    <t>nosník I 103x100/6</t>
  </si>
  <si>
    <t>profil L 75x43/10</t>
  </si>
  <si>
    <t>příponky roštu</t>
  </si>
  <si>
    <t>kotevní profil typ E</t>
  </si>
  <si>
    <t xml:space="preserve">spojovací profil </t>
  </si>
  <si>
    <t>mechanické kotvy M10x100</t>
  </si>
  <si>
    <t>šrouby M8-30"</t>
  </si>
  <si>
    <t>767835003</t>
  </si>
  <si>
    <t>Montáž nástěnných žebříků z kompozitů kotvených do železobetonu</t>
  </si>
  <si>
    <t>1399315303</t>
  </si>
  <si>
    <t>zam1</t>
  </si>
  <si>
    <t>žebřík, kompozit, šířka 400 mm</t>
  </si>
  <si>
    <t>1886647531</t>
  </si>
  <si>
    <t>75</t>
  </si>
  <si>
    <t>767991004</t>
  </si>
  <si>
    <t>Montáž pomocné nebo nosné konstrukce z kompozitních profilů o hmotnosti do 10 kg/m</t>
  </si>
  <si>
    <t>1038357783</t>
  </si>
  <si>
    <t>76</t>
  </si>
  <si>
    <t>767995113</t>
  </si>
  <si>
    <t>Montáž atypických zámečnických konstrukcí hmotnosti do 20 kg</t>
  </si>
  <si>
    <t>1005064420</t>
  </si>
  <si>
    <t>77</t>
  </si>
  <si>
    <t>13010746</t>
  </si>
  <si>
    <t>ocel profilová IPE 140 jakost 11 375</t>
  </si>
  <si>
    <t>308871790</t>
  </si>
  <si>
    <t>P</t>
  </si>
  <si>
    <t>Poznámka k položce:_x000D_
Hmotnost: 13,40 kg/m</t>
  </si>
  <si>
    <t>78</t>
  </si>
  <si>
    <t>767995114</t>
  </si>
  <si>
    <t>Montáž atypických zámečnických konstrukcí hmotnosti do 50 kg</t>
  </si>
  <si>
    <t>240535274</t>
  </si>
  <si>
    <t>79</t>
  </si>
  <si>
    <t>zam2</t>
  </si>
  <si>
    <t>poklop z kompozitů 600/600 mm, se zámkem</t>
  </si>
  <si>
    <t>-712084908</t>
  </si>
  <si>
    <t>80</t>
  </si>
  <si>
    <t>zam3</t>
  </si>
  <si>
    <t>poklop z kompozitů 900/450 mm, se zámkem</t>
  </si>
  <si>
    <t>-2042556982</t>
  </si>
  <si>
    <t>81</t>
  </si>
  <si>
    <t>zam4</t>
  </si>
  <si>
    <t>vstupní madlo z kompozitů</t>
  </si>
  <si>
    <t>-150330646</t>
  </si>
  <si>
    <t>787</t>
  </si>
  <si>
    <t>Dokončovací práce - zasklívání</t>
  </si>
  <si>
    <t>82</t>
  </si>
  <si>
    <t>787127224</t>
  </si>
  <si>
    <t>Zasklívání stěn a příček PC profilem komůrkovým do Al profilu s krycí a přítlačnou lištou tl 10 mm</t>
  </si>
  <si>
    <t>-134545270</t>
  </si>
  <si>
    <t>83</t>
  </si>
  <si>
    <t>HZS</t>
  </si>
  <si>
    <t>Hodinové zúčtovací sazby</t>
  </si>
  <si>
    <t>84</t>
  </si>
  <si>
    <t>HZS4112</t>
  </si>
  <si>
    <t>Hodinová zúčtovací sazba řidič speciálních vozidel</t>
  </si>
  <si>
    <t>151560979</t>
  </si>
  <si>
    <t>03_2 - SO 03.2 Čerpací stanice, přípojka NN</t>
  </si>
  <si>
    <t xml:space="preserve">    741 - Elektroinstalace - silnoproud</t>
  </si>
  <si>
    <t xml:space="preserve">    21-M - Elektromontáže</t>
  </si>
  <si>
    <t xml:space="preserve">    36-M - Montáž prov.,měř. a regul. zařízení</t>
  </si>
  <si>
    <t xml:space="preserve">    58-M - Revize vyhrazených technických zařízení</t>
  </si>
  <si>
    <t>741</t>
  </si>
  <si>
    <t>Elektroinstalace - silnoproud</t>
  </si>
  <si>
    <t>741122131</t>
  </si>
  <si>
    <t>Montáž kabel Cu plný kulatý žíla 4x1,5 až 4 mm2 zatažený v trubkách (CYKY)</t>
  </si>
  <si>
    <t>521835769</t>
  </si>
  <si>
    <t>34111064</t>
  </si>
  <si>
    <t>kabel silový s Cu jádrem 1 kV 4x2,5mm2</t>
  </si>
  <si>
    <t>-752059747</t>
  </si>
  <si>
    <t>Poznámka k položce:_x000D_
CYKY</t>
  </si>
  <si>
    <t>741122133</t>
  </si>
  <si>
    <t>Montáž kabel Cu plný kulatý žíla 4x10 mm2 zatažený v trubkách (CYKY)</t>
  </si>
  <si>
    <t>1688643515</t>
  </si>
  <si>
    <t>34571352</t>
  </si>
  <si>
    <t>trubka elektroinstalační ohebná dvouplášťová korugovaná (chránička) D 52/63mm, HDPE+LDPE</t>
  </si>
  <si>
    <t>-1313702192</t>
  </si>
  <si>
    <t>34111076</t>
  </si>
  <si>
    <t>kabel silový s Cu jádrem 1kV 4x10mm2</t>
  </si>
  <si>
    <t>1684897404</t>
  </si>
  <si>
    <t>741124731</t>
  </si>
  <si>
    <t>Montáž kabel Cu stíněný ovládací žíly 2 až 19x0,8 mm2 uložený pevně (JYTY)</t>
  </si>
  <si>
    <t>613490222</t>
  </si>
  <si>
    <t>34121582</t>
  </si>
  <si>
    <t>kabel ovládací stíněný 4x0,8mm</t>
  </si>
  <si>
    <t>-1833328043</t>
  </si>
  <si>
    <t>Poznámka k položce:_x000D_
JQTQ</t>
  </si>
  <si>
    <t>741210131</t>
  </si>
  <si>
    <t>Montáž rozváděčů litinových, hliníkových nebo plastových - těleso do 20 kg</t>
  </si>
  <si>
    <t>1513342246</t>
  </si>
  <si>
    <t>35711651</t>
  </si>
  <si>
    <t>rozvaděč elektroměrový plastový ER112/PVP7P  1x jednosazbový</t>
  </si>
  <si>
    <t>-1013102389</t>
  </si>
  <si>
    <t>34571407</t>
  </si>
  <si>
    <t>rozvodka krabicová do vlhka s víčkem 119x119 mm 4 vývody</t>
  </si>
  <si>
    <t>-56550067</t>
  </si>
  <si>
    <t>34571396</t>
  </si>
  <si>
    <t>rozvodka krabicová do vlhka s víčkem a ochrannou svorkou 96x96 mm 4 vývody</t>
  </si>
  <si>
    <t>-220473198</t>
  </si>
  <si>
    <t>35711734</t>
  </si>
  <si>
    <t>skříň přípojková plastová pro průběžné připojení 3 x 160 A</t>
  </si>
  <si>
    <t>-1493178283</t>
  </si>
  <si>
    <t>35711733</t>
  </si>
  <si>
    <t>skříň přípojková plastová pro průběžné připojení 6 x 160 A</t>
  </si>
  <si>
    <t>-1184959758</t>
  </si>
  <si>
    <t>741410021</t>
  </si>
  <si>
    <t>Montáž vodič uzemňovací pásek průřezu do 120 mm2 v městské zástavbě v zemi</t>
  </si>
  <si>
    <t>-1802844442</t>
  </si>
  <si>
    <t>35442062</t>
  </si>
  <si>
    <t>pás zemnící 30x4mm FeZn</t>
  </si>
  <si>
    <t>-1175646251</t>
  </si>
  <si>
    <t>35441072</t>
  </si>
  <si>
    <t>drát pro hromosvod FeZn D 8mm</t>
  </si>
  <si>
    <t>27973660</t>
  </si>
  <si>
    <t>741440031</t>
  </si>
  <si>
    <t>Montáž tyč zemnicí délky do 2 m</t>
  </si>
  <si>
    <t>1647720633</t>
  </si>
  <si>
    <t>35441050</t>
  </si>
  <si>
    <t>tyč jímací s kovaným hrotem 1000mm FeZn</t>
  </si>
  <si>
    <t>-36161919</t>
  </si>
  <si>
    <t>21-M</t>
  </si>
  <si>
    <t>Elektromontáže</t>
  </si>
  <si>
    <t>210100003</t>
  </si>
  <si>
    <t>Ukončení vodičů v rozváděči nebo na přístroji včetně zapojení průřezu žíly do 16 mm2</t>
  </si>
  <si>
    <t>-368630144</t>
  </si>
  <si>
    <t>35718100.1</t>
  </si>
  <si>
    <t>rozvaděče RMS vystrojení</t>
  </si>
  <si>
    <t>-1851147664</t>
  </si>
  <si>
    <t>35811257</t>
  </si>
  <si>
    <t>zásuvka nástěnná 16 A, 250 V, 4pólová</t>
  </si>
  <si>
    <t>1455647969</t>
  </si>
  <si>
    <t>210280001</t>
  </si>
  <si>
    <t>Zkoušky a prohlídky el rozvodů a zařízení celková prohlídka pro objem mtž prací do 100 000 Kč</t>
  </si>
  <si>
    <t>-458755032</t>
  </si>
  <si>
    <t>210280161</t>
  </si>
  <si>
    <t>Oživení jednoho pole rozváděče se složitou výzbrojí</t>
  </si>
  <si>
    <t>-1460625890</t>
  </si>
  <si>
    <t>210280221</t>
  </si>
  <si>
    <t>Měření zemních odporů zemnící sítě délky pásku do 100 m</t>
  </si>
  <si>
    <t>-1401750120</t>
  </si>
  <si>
    <t>36-M</t>
  </si>
  <si>
    <t>Montáž prov.,měř. a regul. zařízení</t>
  </si>
  <si>
    <t>361410241</t>
  </si>
  <si>
    <t>Montáž měřič výšky hladiny kapacitní limitní, typ VZH 211</t>
  </si>
  <si>
    <t>-517328666</t>
  </si>
  <si>
    <t>35820020.1</t>
  </si>
  <si>
    <t>spínač hladinový s kabelem</t>
  </si>
  <si>
    <t>1687109715</t>
  </si>
  <si>
    <t>460021111</t>
  </si>
  <si>
    <t>Sejmutí ornice při elektromontážích ručně tl vrstvy do 20 cm</t>
  </si>
  <si>
    <t>-1993582803</t>
  </si>
  <si>
    <t>20,00*0,80</t>
  </si>
  <si>
    <t>460172112</t>
  </si>
  <si>
    <t>Hloubení kabelových nezapažených rýh strojně v hornině tř I skupiny 3</t>
  </si>
  <si>
    <t>-440511392</t>
  </si>
  <si>
    <t>35,00*0,60*0,80</t>
  </si>
  <si>
    <t>460551111</t>
  </si>
  <si>
    <t>Rozprostření ornice při elektromotážích ručně tl vrstvy do 20 cm</t>
  </si>
  <si>
    <t>-404982236</t>
  </si>
  <si>
    <t>460641113</t>
  </si>
  <si>
    <t>Základové konstrukce při elektromontážích z monolitického betonu tř. C 16/20</t>
  </si>
  <si>
    <t>719635521</t>
  </si>
  <si>
    <t>460661113</t>
  </si>
  <si>
    <t>Kabelové lože z písku pro kabely nn bez zakrytí š do 65 cm</t>
  </si>
  <si>
    <t>-2055414221</t>
  </si>
  <si>
    <t>460671112</t>
  </si>
  <si>
    <t>Výstražná fólie pro krytí kabelů šířky 25 cm</t>
  </si>
  <si>
    <t>1026050226</t>
  </si>
  <si>
    <t>460431162</t>
  </si>
  <si>
    <t>Zásyp kabelových rýh ručně se zhutněním š 35 cm hl 60 cm z horniny tř I skupiny 3</t>
  </si>
  <si>
    <t>-1689072108</t>
  </si>
  <si>
    <t>460341113</t>
  </si>
  <si>
    <t>Vodorovné přemístění horniny jakékoliv třídy dopravními prostředky při elektromontážích do 1000 m</t>
  </si>
  <si>
    <t>-1557957972</t>
  </si>
  <si>
    <t>35,00*0,10*0,60</t>
  </si>
  <si>
    <t>460341121</t>
  </si>
  <si>
    <t>Příplatek k vodorovnému přemístění horniny dopravními prostředky při elektromontážích za každých dalších 1000 m</t>
  </si>
  <si>
    <t>1329003851</t>
  </si>
  <si>
    <t>2,1*9 'Přepočtené koeficientem množství</t>
  </si>
  <si>
    <t>460620007</t>
  </si>
  <si>
    <t>Zatravnění včetně zalití vodou na rovině</t>
  </si>
  <si>
    <t>-621348121</t>
  </si>
  <si>
    <t>20,00*2,00</t>
  </si>
  <si>
    <t>460911121</t>
  </si>
  <si>
    <t>Očištění dlaždic betonových čtyřhranných z rozebraných dlažeb při elektromontážích</t>
  </si>
  <si>
    <t>813895562</t>
  </si>
  <si>
    <t>460921111</t>
  </si>
  <si>
    <t>Vyspravení krytu komunikací bezesparých po překopech při elektromontážích kamenivem těženým tloušťky 3 cm</t>
  </si>
  <si>
    <t>468765650</t>
  </si>
  <si>
    <t>460921221</t>
  </si>
  <si>
    <t>Kladení dlažby po překopech při elektromontážích dlaždice betonové 4hranné do lože z kameniva těženého</t>
  </si>
  <si>
    <t>1467257504</t>
  </si>
  <si>
    <t>59246115</t>
  </si>
  <si>
    <t>dlažba betonová chodníková 300x300x32mm přírodní</t>
  </si>
  <si>
    <t>1561009438</t>
  </si>
  <si>
    <t>6*1,02 'Přepočtené koeficientem množství</t>
  </si>
  <si>
    <t>460941222</t>
  </si>
  <si>
    <t>Vyplnění a omítnutí rýh při elektroinstalacích ve stěnách hloubky do 5 cm a šířky do 7 cm</t>
  </si>
  <si>
    <t>-1325886908</t>
  </si>
  <si>
    <t>468011112</t>
  </si>
  <si>
    <t>Odstranění podkladu nebo krytu komunikace při elektromontážích z kameniva těženého tloušťky do 20 cm</t>
  </si>
  <si>
    <t>-2026685488</t>
  </si>
  <si>
    <t>468021212</t>
  </si>
  <si>
    <t>Rozebrání dlažeb při elektromontážích ručně z dlaždic betonových nebo keramických do písku spáry nezalité</t>
  </si>
  <si>
    <t>-903898860</t>
  </si>
  <si>
    <t>15,00*0,80</t>
  </si>
  <si>
    <t>468031211</t>
  </si>
  <si>
    <t>Vytrhání obrub při elektromontážích stojatých chodníkových s odhozením nebo naložením na dopravní prostředek</t>
  </si>
  <si>
    <t>954176411</t>
  </si>
  <si>
    <t>468101132</t>
  </si>
  <si>
    <t>Vysekání rýh pro montáž trubek a kabelů ve zdivu betonovém hloubky do 7 cm a šířky do 10 cm</t>
  </si>
  <si>
    <t>1735605479</t>
  </si>
  <si>
    <t>469972111</t>
  </si>
  <si>
    <t>Odvoz suti a vybouraných hmot při elektromontážích do 1 km</t>
  </si>
  <si>
    <t>1198171104</t>
  </si>
  <si>
    <t>469972121</t>
  </si>
  <si>
    <t>Příplatek k odvozu suti a vybouraných hmot při elektromontážích za každý další 1 km</t>
  </si>
  <si>
    <t>1503353213</t>
  </si>
  <si>
    <t>9,692*9 'Přepočtené koeficientem množství</t>
  </si>
  <si>
    <t>58-M</t>
  </si>
  <si>
    <t>Revize vyhrazených technických zařízení</t>
  </si>
  <si>
    <t>580101001</t>
  </si>
  <si>
    <t>Kontrola stavu přípojkové skříně do 63 A rozvodných zařízení</t>
  </si>
  <si>
    <t>-1202804845</t>
  </si>
  <si>
    <t>580105001</t>
  </si>
  <si>
    <t>Kontrola stavu ochrany před úderem blesku tyčového hromosvodu běžného objektu</t>
  </si>
  <si>
    <t>svod</t>
  </si>
  <si>
    <t>1560039421</t>
  </si>
  <si>
    <t>580105062</t>
  </si>
  <si>
    <t>Měření zemního odporu do 8 svodů</t>
  </si>
  <si>
    <t>měření</t>
  </si>
  <si>
    <t>-1493933954</t>
  </si>
  <si>
    <t>HZS2222</t>
  </si>
  <si>
    <t>Hodinová zúčtovací sazba elektrikář odborný</t>
  </si>
  <si>
    <t>1985078141</t>
  </si>
  <si>
    <t>HZS4212</t>
  </si>
  <si>
    <t>Hodinová zúčtovací sazba revizní technik specialista</t>
  </si>
  <si>
    <t>-568163996</t>
  </si>
  <si>
    <t>04 - SO 04 Kanalizační přípojky</t>
  </si>
  <si>
    <t>40,00*1,00</t>
  </si>
  <si>
    <t>dlažby 40,00 m, asfalt 20,00 m, štěrk 55 m</t>
  </si>
  <si>
    <t>(40,00+20,00+55,00)*1,00</t>
  </si>
  <si>
    <t>20,00*1,00</t>
  </si>
  <si>
    <t>10,00*1,00</t>
  </si>
  <si>
    <t>10*1,00</t>
  </si>
  <si>
    <t>celová délka 183,00 m, zpevněné plochy 115,00 m</t>
  </si>
  <si>
    <t>183,00-115,00*1,00</t>
  </si>
  <si>
    <t>(10,00+10,00)*2,00*1,50</t>
  </si>
  <si>
    <t>kopané sondy v místě podzemních vedení 20 ks</t>
  </si>
  <si>
    <t>20*2,00*0,80*1,50</t>
  </si>
  <si>
    <t>průměrná hloubka výkopu 1,50 m, šířka výkopu 1,0 m</t>
  </si>
  <si>
    <t>183,00*1,50*1,00</t>
  </si>
  <si>
    <t>rozšíření v místě šachet a napojení 5 %</t>
  </si>
  <si>
    <t>274,50*0,05</t>
  </si>
  <si>
    <t>183,00*1,50*2</t>
  </si>
  <si>
    <t>obsyp a lože potrubí</t>
  </si>
  <si>
    <t>183,00*1,00*0,55</t>
  </si>
  <si>
    <t xml:space="preserve">Zpevněné plochy </t>
  </si>
  <si>
    <t>115,00*1,00*(1,50-0,55)</t>
  </si>
  <si>
    <t>209,90*1,80</t>
  </si>
  <si>
    <t>288,23+48,00</t>
  </si>
  <si>
    <t>183,00*1,00*0,55*-1</t>
  </si>
  <si>
    <t>115,00*1,00*(1,50-0,55)*1,67</t>
  </si>
  <si>
    <t>183,00*0,16*0,16*pi/4*-1</t>
  </si>
  <si>
    <t>96,971*1,67 'Přepočtené koeficientem množství</t>
  </si>
  <si>
    <t>(183,00-115,00)*3,00</t>
  </si>
  <si>
    <t>204*0,02 'Přepočtené koeficientem množství</t>
  </si>
  <si>
    <t>délka 50 % výkopu</t>
  </si>
  <si>
    <t>183,00*0,50</t>
  </si>
  <si>
    <t>potrubí DN200</t>
  </si>
  <si>
    <t>50,50</t>
  </si>
  <si>
    <t>183,00*1,00*0,10</t>
  </si>
  <si>
    <t>asfalt + štěrk</t>
  </si>
  <si>
    <t>(20,00+55,00)*1,00</t>
  </si>
  <si>
    <t>50% dlaždic</t>
  </si>
  <si>
    <t>40,00*0,50</t>
  </si>
  <si>
    <t>20*1,03 'Přepočtené koeficientem množství</t>
  </si>
  <si>
    <t>810351811</t>
  </si>
  <si>
    <t>Bourání stávajícího potrubí z betonu DN do 200</t>
  </si>
  <si>
    <t>831263195</t>
  </si>
  <si>
    <t>Příplatek za zřízení kanalizační přípojky DN 100 až 300</t>
  </si>
  <si>
    <t>661687121</t>
  </si>
  <si>
    <t>831312193</t>
  </si>
  <si>
    <t>Příplatek k montáži kameninového potrubí za napojení dvou dříků trub pomocí převlečné manžety DN 150</t>
  </si>
  <si>
    <t>-1872697002</t>
  </si>
  <si>
    <t>871313121</t>
  </si>
  <si>
    <t>Montáž kanalizačního potrubí z PVC těsněné gumovým kroužkem otevřený výkop sklon do 20 % DN 160</t>
  </si>
  <si>
    <t>1409148938</t>
  </si>
  <si>
    <t>28611133</t>
  </si>
  <si>
    <t>trubka kanalizační PVC DN 160x3000mm SN8</t>
  </si>
  <si>
    <t>1779972953</t>
  </si>
  <si>
    <t>132,5*1,03 'Přepočtené koeficientem množství</t>
  </si>
  <si>
    <t>871353121</t>
  </si>
  <si>
    <t>Montáž kanalizačního potrubí z PVC těsněné gumovým kroužkem otevřený výkop sklon do 20 % DN 200</t>
  </si>
  <si>
    <t>838750307</t>
  </si>
  <si>
    <t>28611168</t>
  </si>
  <si>
    <t>trubka kanalizační PVC DN 200x3000mm SN8</t>
  </si>
  <si>
    <t>-1674014248</t>
  </si>
  <si>
    <t>50,5*1,03 'Přepočtené koeficientem množství</t>
  </si>
  <si>
    <t>877315211</t>
  </si>
  <si>
    <t>Montáž tvarovek z tvrdého PVC-systém KG nebo z polypropylenu-systém KG 2000 jednoosé DN 160</t>
  </si>
  <si>
    <t>885919075</t>
  </si>
  <si>
    <t>28611588</t>
  </si>
  <si>
    <t>zátka kanalizace plastové KG DN 150</t>
  </si>
  <si>
    <t>65416107</t>
  </si>
  <si>
    <t>877355211</t>
  </si>
  <si>
    <t>Montáž tvarovek z tvrdého PVC-systém KG nebo z polypropylenu-systém KG 2000 jednoosé DN 200</t>
  </si>
  <si>
    <t>-1522885159</t>
  </si>
  <si>
    <t>28611364</t>
  </si>
  <si>
    <t>koleno kanalizace PVC KG 200x15°</t>
  </si>
  <si>
    <t>-763506857</t>
  </si>
  <si>
    <t>28612243</t>
  </si>
  <si>
    <t>přesuvka kanalizační plastová PVC KG DN 160 SN12/16</t>
  </si>
  <si>
    <t>-1254412591</t>
  </si>
  <si>
    <t>28612244</t>
  </si>
  <si>
    <t>přesuvka kanalizační plastová PVC KG DN 200 SN12/16</t>
  </si>
  <si>
    <t>-1565923131</t>
  </si>
  <si>
    <t>877365221</t>
  </si>
  <si>
    <t>Montáž tvarovek z tvrdého PVC-systém KG nebo z polypropylenu-systém KG 2000 dvouosé DN 250</t>
  </si>
  <si>
    <t>-1139606077</t>
  </si>
  <si>
    <t>28611395</t>
  </si>
  <si>
    <t>odbočka kanalizační plastová s hrdlem KG 200/150/45°</t>
  </si>
  <si>
    <t>55299466</t>
  </si>
  <si>
    <t>28611361</t>
  </si>
  <si>
    <t>koleno kanalizační PVC KG 160x45°</t>
  </si>
  <si>
    <t>1812840867</t>
  </si>
  <si>
    <t>890331851</t>
  </si>
  <si>
    <t>Bourání šachet ze ŽB strojně obestavěného prostoru do 3 m3</t>
  </si>
  <si>
    <t>-390311568</t>
  </si>
  <si>
    <t>OMS 1, válcová šachta do hl. 1,5 m; 18 ks</t>
  </si>
  <si>
    <t>1,50*pi*0,15*1,50 *18</t>
  </si>
  <si>
    <t>1,50*1,50*pi/4*0,20*18</t>
  </si>
  <si>
    <t>čtvercové šachty 1,50x1,50 m; 4 ks</t>
  </si>
  <si>
    <t>1,50*1,50*0,20 *4*4</t>
  </si>
  <si>
    <t>1,50*1,50*0,20*4</t>
  </si>
  <si>
    <t>892351111</t>
  </si>
  <si>
    <t>Tlaková zkouška vodou potrubí DN 150 nebo 200</t>
  </si>
  <si>
    <t>894811133</t>
  </si>
  <si>
    <t>Revizní šachta z PVC typ přímý, DN 400/160 tlak 12,5 t hl od 1360 do 1730 mm</t>
  </si>
  <si>
    <t>-1222313931</t>
  </si>
  <si>
    <t>894811233</t>
  </si>
  <si>
    <t>Revizní šachta z PVC typ pravý/přímý/levý, DN 400/160 tlak 12,5 t hl od 1360 do 1730 mm</t>
  </si>
  <si>
    <t>658770545</t>
  </si>
  <si>
    <t>894811253</t>
  </si>
  <si>
    <t>Revizní šachta z PVC typ pravý/přímý/levý, DN 400/200 tlak 12,5 t hl od 1410 do 1780 mm</t>
  </si>
  <si>
    <t>1180148369</t>
  </si>
  <si>
    <t>894812062</t>
  </si>
  <si>
    <t>Revizní a čistící šachta z PP DN 400 poklop litinový s betonovým rámem pro třídu zatížení B125</t>
  </si>
  <si>
    <t>-889338768</t>
  </si>
  <si>
    <t>916231212</t>
  </si>
  <si>
    <t>Osazení chodníkového obrubníku betonového stojatého bez boční opěry do lože z betonu prostého</t>
  </si>
  <si>
    <t>-1712341317</t>
  </si>
  <si>
    <t>-1827856213</t>
  </si>
  <si>
    <t>40*1,02 'Přepočtené koeficientem množství</t>
  </si>
  <si>
    <t>-2104578926</t>
  </si>
  <si>
    <t>1,50*1,50*pi/4*1,50*18</t>
  </si>
  <si>
    <t>1,50*1,50*1,50*4</t>
  </si>
  <si>
    <t>85,268*9 'Přepočtené koeficientem množství</t>
  </si>
  <si>
    <t>545200580</t>
  </si>
  <si>
    <t>05 - SO 05 Dešťová kanalizace - úpravy</t>
  </si>
  <si>
    <t xml:space="preserve">    6 - Úpravy povrchů, podlahy a osazování výplní</t>
  </si>
  <si>
    <t>72,20*1,10</t>
  </si>
  <si>
    <t>Asfalt: 35,00 m, dlažba 72,20 m</t>
  </si>
  <si>
    <t>(35,00+72,20)*1,10</t>
  </si>
  <si>
    <t>35,00*1,10</t>
  </si>
  <si>
    <t>3*1,10</t>
  </si>
  <si>
    <t>6*1,10</t>
  </si>
  <si>
    <t>26,00*1,10</t>
  </si>
  <si>
    <t>(6,60+3,30)*2,00*1,40</t>
  </si>
  <si>
    <t>Sondy vykopané v místě podzemních vedení</t>
  </si>
  <si>
    <t>(3+6)*2,00*1,50*0,80</t>
  </si>
  <si>
    <t>Délka potrubí 145,40 m, průměrná hloubka 1,30 m</t>
  </si>
  <si>
    <t>145,40*1,30</t>
  </si>
  <si>
    <t>rozšíření pro šachty 5 %</t>
  </si>
  <si>
    <t>189,02*0,05</t>
  </si>
  <si>
    <t>145,40*1,30*2</t>
  </si>
  <si>
    <t>145,4*1,10*0,55</t>
  </si>
  <si>
    <t>87,97*1,80</t>
  </si>
  <si>
    <t>198,47+21,60</t>
  </si>
  <si>
    <t>145,40*1,10*0,55*-1</t>
  </si>
  <si>
    <t>145,40*1,00*0,45</t>
  </si>
  <si>
    <t>145,40*0,16*0,16*pi/4*-1</t>
  </si>
  <si>
    <t>62,507*1,67 'Přepočtené koeficientem množství</t>
  </si>
  <si>
    <t>26,00*3,00</t>
  </si>
  <si>
    <t>78*0,02 'Přepočtené koeficientem množství</t>
  </si>
  <si>
    <t>310217861</t>
  </si>
  <si>
    <t>Zazdívka otvorů pl do 0,25 m2 ve zdivu nadzákladovém kamenem tl do 600 mm</t>
  </si>
  <si>
    <t>1231256511</t>
  </si>
  <si>
    <t>341311811</t>
  </si>
  <si>
    <t>Stěny nosné z betonu prostého tř. C 25/30</t>
  </si>
  <si>
    <t>1943346445</t>
  </si>
  <si>
    <t>1,05*0,95*0,20*3</t>
  </si>
  <si>
    <t>0,40*1,05*0,20*3</t>
  </si>
  <si>
    <t>0,40*0,75*0,20*3</t>
  </si>
  <si>
    <t>341351111</t>
  </si>
  <si>
    <t>Zřízení oboustranného bednění nosných stěn</t>
  </si>
  <si>
    <t>-1764004354</t>
  </si>
  <si>
    <t>0,95*1,05*2*3</t>
  </si>
  <si>
    <t>(0,60+1,95)*2*0,20*3</t>
  </si>
  <si>
    <t>341351112</t>
  </si>
  <si>
    <t>Odstranění oboustranného bednění nosných stěn</t>
  </si>
  <si>
    <t>-29690388</t>
  </si>
  <si>
    <t>145,40*1,10*0,10</t>
  </si>
  <si>
    <t>bude použito 50% dlaždic</t>
  </si>
  <si>
    <t>79,42*0,50</t>
  </si>
  <si>
    <t>39,71*1,03 'Přepočtené koeficientem množství</t>
  </si>
  <si>
    <t>Úpravy povrchů, podlahy a osazování výplní</t>
  </si>
  <si>
    <t>631311125</t>
  </si>
  <si>
    <t>Mazanina tl do 120 mm z betonu prostého bez zvýšených nároků na prostředí tř. C 20/25</t>
  </si>
  <si>
    <t>-648905976</t>
  </si>
  <si>
    <t>12,00*1,10*0,12</t>
  </si>
  <si>
    <t>632450124</t>
  </si>
  <si>
    <t>Vyrovnávací cementový potěr tl do 50 mm ze suchých směsí provedený v pásu</t>
  </si>
  <si>
    <t>1565878080</t>
  </si>
  <si>
    <t>100767676</t>
  </si>
  <si>
    <t>-2107096170</t>
  </si>
  <si>
    <t>831352193</t>
  </si>
  <si>
    <t>Příplatek k montáži kameninového potrubí za napojení dvou dříků trub pomocí převlečné manžety DN 200</t>
  </si>
  <si>
    <t>1465197961</t>
  </si>
  <si>
    <t>831372193</t>
  </si>
  <si>
    <t>Příplatek k montáži kameninového potrubí za napojení dvou dříků trub pomocí převlečné manžety DN 300</t>
  </si>
  <si>
    <t>-113126662</t>
  </si>
  <si>
    <t>250916861</t>
  </si>
  <si>
    <t>-901266685</t>
  </si>
  <si>
    <t>80,4*1,03 'Přepočtené koeficientem množství</t>
  </si>
  <si>
    <t>1115825904</t>
  </si>
  <si>
    <t>326970594</t>
  </si>
  <si>
    <t>44*1,03 'Přepočtené koeficientem množství</t>
  </si>
  <si>
    <t>871363121</t>
  </si>
  <si>
    <t>Montáž kanalizačního potrubí z PVC těsněné gumovým kroužkem otevřený výkop sklon do 20 % DN 250</t>
  </si>
  <si>
    <t>-662631287</t>
  </si>
  <si>
    <t>28611154</t>
  </si>
  <si>
    <t>trubka kanalizační PVC DN 250x5000mm SN8</t>
  </si>
  <si>
    <t>1045178699</t>
  </si>
  <si>
    <t>21,1*1,03 'Přepočtené koeficientem množství</t>
  </si>
  <si>
    <t>-1222315602</t>
  </si>
  <si>
    <t>28611366</t>
  </si>
  <si>
    <t>koleno kanalizace PVC KG 200x45°</t>
  </si>
  <si>
    <t>-1305485312</t>
  </si>
  <si>
    <t>1526262275</t>
  </si>
  <si>
    <t>-1520870990</t>
  </si>
  <si>
    <t>-1844522923</t>
  </si>
  <si>
    <t>877355221</t>
  </si>
  <si>
    <t>Montáž tvarovek z tvrdého PVC-systém KG nebo z polypropylenu-systém KG 2000 dvouosé DN 200</t>
  </si>
  <si>
    <t>1270128496</t>
  </si>
  <si>
    <t>-391690388</t>
  </si>
  <si>
    <t>877375121</t>
  </si>
  <si>
    <t>Výřez a montáž tvarovek odbočných na potrubí z kanalizačních trub z PVC DN 300</t>
  </si>
  <si>
    <t>-1867259291</t>
  </si>
  <si>
    <t>877375221</t>
  </si>
  <si>
    <t>Montáž tvarovek z tvrdého PVC-systém KG nebo z polypropylenu-systém KG 2000 dvouosé DN 315</t>
  </si>
  <si>
    <t>-1795001038</t>
  </si>
  <si>
    <t>28611441</t>
  </si>
  <si>
    <t>odbočka kanalizační plastová s hrdlem KG 315/160/87°</t>
  </si>
  <si>
    <t>1260339054</t>
  </si>
  <si>
    <t>1900817383</t>
  </si>
  <si>
    <t>891372421</t>
  </si>
  <si>
    <t>Montáž koncových klapek PE-HD na kolmou stěnu DN 300</t>
  </si>
  <si>
    <t>599251979</t>
  </si>
  <si>
    <t>42283006</t>
  </si>
  <si>
    <t>klapka koncová na kolmou betonovou stěnu PE-HD DN 300</t>
  </si>
  <si>
    <t>2005050877</t>
  </si>
  <si>
    <t>-285199847</t>
  </si>
  <si>
    <t>894811243</t>
  </si>
  <si>
    <t>Revizní šachta z PVC typ pravý/přímý/levý, DN 400/160 tlak 40 t hl od 1360 do 1730 mm</t>
  </si>
  <si>
    <t>126079424</t>
  </si>
  <si>
    <t>1110594361</t>
  </si>
  <si>
    <t>-1539577280</t>
  </si>
  <si>
    <t>899104112</t>
  </si>
  <si>
    <t>Osazení poklopů litinových nebo ocelových včetně rámů pro třídu zatížení D400, E600</t>
  </si>
  <si>
    <t>55241015</t>
  </si>
  <si>
    <t>poklop šachtový třída D400, kruhový rám 785, vstup 600mm, s ventilací</t>
  </si>
  <si>
    <t>-363653849</t>
  </si>
  <si>
    <t>35*1,02 'Přepočtené koeficientem množství</t>
  </si>
  <si>
    <t>35,00*2</t>
  </si>
  <si>
    <t>85</t>
  </si>
  <si>
    <t>86</t>
  </si>
  <si>
    <t>965042241</t>
  </si>
  <si>
    <t>Bourání podkladů pod dlažby nebo mazanin betonových nebo z litého asfaltu tl přes 100 mm pl přes 4 m2</t>
  </si>
  <si>
    <t>1253647956</t>
  </si>
  <si>
    <t>87</t>
  </si>
  <si>
    <t>971028461</t>
  </si>
  <si>
    <t>Vybourání otvorů ve zdivu smíšeném pl do 0,25 m2 tl do 600 mm</t>
  </si>
  <si>
    <t>1126532166</t>
  </si>
  <si>
    <t>88</t>
  </si>
  <si>
    <t>89</t>
  </si>
  <si>
    <t>90</t>
  </si>
  <si>
    <t>91</t>
  </si>
  <si>
    <t>125,833*9 'Přepočtené koeficientem množství</t>
  </si>
  <si>
    <t>92</t>
  </si>
  <si>
    <t>93</t>
  </si>
  <si>
    <t>94</t>
  </si>
  <si>
    <t>721173402</t>
  </si>
  <si>
    <t>Potrubí kanalizační z PVC SN 4 svodné DN 125</t>
  </si>
  <si>
    <t>1250735106</t>
  </si>
  <si>
    <t>95</t>
  </si>
  <si>
    <t>721242106</t>
  </si>
  <si>
    <t>Lapač střešních splavenin z PP se zápachovou klapkou a lapacím košem DN 125</t>
  </si>
  <si>
    <t>174662568</t>
  </si>
  <si>
    <t>96</t>
  </si>
  <si>
    <t>721242804</t>
  </si>
  <si>
    <t>Demontáž lapače střešních splavenin DN 125</t>
  </si>
  <si>
    <t>195184199</t>
  </si>
  <si>
    <t>97</t>
  </si>
  <si>
    <t>98</t>
  </si>
  <si>
    <t>-157553760</t>
  </si>
  <si>
    <t>Rechtik – PROJEKT</t>
  </si>
  <si>
    <t>Hornopolní 12, 702 00 Ostrava</t>
  </si>
  <si>
    <t>tel. 596 618 468</t>
  </si>
  <si>
    <t>e-mail: rechtik-jrp@volny.cz</t>
  </si>
  <si>
    <t>Kanalizace ul. Trnkova I.etapa</t>
  </si>
  <si>
    <t>Název:</t>
  </si>
  <si>
    <t>Soupis prací</t>
  </si>
  <si>
    <t>Stupeň PD:</t>
  </si>
  <si>
    <t>Dokumentace pro provedení stavby (DPS)</t>
  </si>
  <si>
    <t>Objednatel:</t>
  </si>
  <si>
    <t>Vypracoval:</t>
  </si>
  <si>
    <t>Ing. Josef Rechtik</t>
  </si>
  <si>
    <t>Arch.číslo:</t>
  </si>
  <si>
    <t>07/2021</t>
  </si>
  <si>
    <t>březen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</si>
</sst>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%"/>
    <numFmt numFmtId="165" formatCode="dd\.mm\.yyyy"/>
    <numFmt numFmtId="166" formatCode="#,##0.00000"/>
    <numFmt numFmtId="167" formatCode="#,##0.000"/>
    <numFmt numFmtId="168" formatCode="[$-405]mmmm\ yy;@"/>
  </numFmts>
  <fonts count="51" x14ac:knownFonts="1">
    <font>
      <sz val="8"/>
      <name val="Arial CE"/>
      <family val="2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505050"/>
      <name val="Arial CE"/>
      <family val="2"/>
      <charset val="238"/>
    </font>
    <font>
      <sz val="8"/>
      <color rgb="FF800080"/>
      <name val="Arial CE"/>
      <family val="2"/>
      <charset val="238"/>
    </font>
    <font>
      <sz val="8"/>
      <color rgb="FF0000A8"/>
      <name val="Arial CE"/>
      <family val="2"/>
      <charset val="238"/>
    </font>
    <font>
      <sz val="8"/>
      <color rgb="FFFF0000"/>
      <name val="Arial CE"/>
      <family val="2"/>
      <charset val="238"/>
    </font>
    <font>
      <sz val="8"/>
      <color rgb="FFFFFFFF"/>
      <name val="Arial CE"/>
      <family val="2"/>
      <charset val="238"/>
    </font>
    <font>
      <b/>
      <sz val="14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2"/>
      <color rgb="FF969696"/>
      <name val="Arial CE"/>
      <family val="2"/>
      <charset val="238"/>
    </font>
    <font>
      <b/>
      <sz val="8"/>
      <color rgb="FF969696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rgb="FF969696"/>
      <name val="Arial CE"/>
      <family val="2"/>
      <charset val="238"/>
    </font>
    <font>
      <b/>
      <sz val="10"/>
      <color rgb="FF464646"/>
      <name val="Arial CE"/>
      <family val="2"/>
      <charset val="238"/>
    </font>
    <font>
      <sz val="12"/>
      <color rgb="FF96969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2"/>
      <name val="Arial CE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sz val="10"/>
      <color rgb="FF3366FF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sz val="7"/>
      <color rgb="FF969696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  <font>
      <i/>
      <sz val="7"/>
      <color rgb="FF969696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u/>
      <sz val="11"/>
      <color indexed="12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name val="Calibri"/>
      <family val="2"/>
      <charset val="238"/>
    </font>
    <font>
      <sz val="12"/>
      <color indexed="10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8"/>
      <name val="Calibri"/>
      <family val="2"/>
      <charset val="238"/>
    </font>
    <font>
      <sz val="12"/>
      <name val="Calibri"/>
      <family val="2"/>
      <charset val="238"/>
    </font>
    <font>
      <b/>
      <sz val="16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9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</cellStyleXfs>
  <cellXfs count="34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22" xfId="0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38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28" fillId="0" borderId="0" xfId="0" applyFont="1" applyAlignment="1" applyProtection="1">
      <alignment horizontal="left" vertical="center" wrapText="1"/>
    </xf>
    <xf numFmtId="4" fontId="29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0" fillId="0" borderId="23" xfId="0" applyBorder="1" applyAlignment="1">
      <alignment vertical="center"/>
    </xf>
    <xf numFmtId="0" fontId="40" fillId="0" borderId="0" xfId="0" applyFont="1" applyAlignment="1">
      <alignment horizontal="right" vertical="center"/>
    </xf>
    <xf numFmtId="0" fontId="41" fillId="0" borderId="24" xfId="0" applyFont="1" applyBorder="1" applyAlignment="1">
      <alignment horizontal="right" vertical="center"/>
    </xf>
    <xf numFmtId="0" fontId="41" fillId="0" borderId="0" xfId="0" applyFont="1" applyAlignment="1">
      <alignment horizontal="right" vertical="center"/>
    </xf>
    <xf numFmtId="0" fontId="0" fillId="0" borderId="0" xfId="0" applyAlignment="1">
      <alignment vertical="top"/>
    </xf>
    <xf numFmtId="0" fontId="0" fillId="0" borderId="25" xfId="0" applyBorder="1" applyAlignment="1">
      <alignment vertical="top"/>
    </xf>
    <xf numFmtId="0" fontId="42" fillId="0" borderId="24" xfId="2" applyBorder="1" applyAlignment="1" applyProtection="1">
      <alignment horizontal="right" vertical="top"/>
    </xf>
    <xf numFmtId="0" fontId="43" fillId="0" borderId="0" xfId="0" applyFont="1" applyAlignment="1">
      <alignment vertical="center"/>
    </xf>
    <xf numFmtId="0" fontId="43" fillId="0" borderId="26" xfId="0" applyFont="1" applyBorder="1" applyAlignment="1">
      <alignment vertical="center"/>
    </xf>
    <xf numFmtId="0" fontId="43" fillId="0" borderId="27" xfId="0" applyFont="1" applyBorder="1" applyAlignment="1">
      <alignment vertical="center"/>
    </xf>
    <xf numFmtId="0" fontId="43" fillId="0" borderId="23" xfId="0" applyFont="1" applyBorder="1" applyAlignment="1">
      <alignment vertical="center"/>
    </xf>
    <xf numFmtId="0" fontId="43" fillId="0" borderId="23" xfId="0" applyFont="1" applyBorder="1" applyAlignment="1">
      <alignment horizontal="right" vertical="center"/>
    </xf>
    <xf numFmtId="0" fontId="44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48" fillId="0" borderId="0" xfId="0" applyFont="1" applyAlignment="1">
      <alignment horizontal="center" vertical="center"/>
    </xf>
    <xf numFmtId="0" fontId="48" fillId="0" borderId="0" xfId="0" applyFont="1" applyAlignment="1">
      <alignment vertical="center"/>
    </xf>
    <xf numFmtId="0" fontId="43" fillId="0" borderId="23" xfId="0" applyFont="1" applyBorder="1" applyAlignment="1">
      <alignment horizontal="left" vertical="center" indent="1"/>
    </xf>
    <xf numFmtId="0" fontId="49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168" fontId="43" fillId="0" borderId="0" xfId="0" applyNumberFormat="1" applyFont="1" applyAlignment="1">
      <alignment vertical="center"/>
    </xf>
    <xf numFmtId="49" fontId="43" fillId="0" borderId="0" xfId="0" applyNumberFormat="1" applyFont="1" applyAlignment="1">
      <alignment vertical="center"/>
    </xf>
    <xf numFmtId="49" fontId="43" fillId="0" borderId="0" xfId="0" applyNumberFormat="1" applyFont="1" applyAlignment="1">
      <alignment horizontal="left" vertical="center"/>
    </xf>
  </cellXfs>
  <cellStyles count="3">
    <cellStyle name="Hypertextový odkaz" xfId="1" builtinId="8"/>
    <cellStyle name="Hypertextový odkaz_štítky, seznamy" xfId="2" xr:uid="{3A376672-C7DD-4DA1-A409-3F5772210B7E}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6DAD0-9F01-448D-969F-E3303D0C54E4}">
  <dimension ref="B1:J33"/>
  <sheetViews>
    <sheetView tabSelected="1" zoomScale="85" zoomScaleNormal="85" workbookViewId="0">
      <selection activeCell="E19" sqref="E19"/>
    </sheetView>
  </sheetViews>
  <sheetFormatPr defaultColWidth="18.85546875" defaultRowHeight="22.2" customHeight="1" x14ac:dyDescent="0.2"/>
  <cols>
    <col min="1" max="1" width="2.42578125" style="2" customWidth="1"/>
    <col min="2" max="2" width="27.28515625" style="2" customWidth="1"/>
    <col min="3" max="3" width="7.7109375" style="2" customWidth="1"/>
    <col min="4" max="4" width="18.85546875" style="2"/>
    <col min="5" max="5" width="13.28515625" style="2" customWidth="1"/>
    <col min="6" max="6" width="18.85546875" style="2"/>
    <col min="7" max="7" width="20.28515625" style="2" customWidth="1"/>
    <col min="8" max="256" width="18.85546875" style="2"/>
    <col min="257" max="257" width="2.42578125" style="2" customWidth="1"/>
    <col min="258" max="258" width="29.85546875" style="2" customWidth="1"/>
    <col min="259" max="259" width="7.7109375" style="2" customWidth="1"/>
    <col min="260" max="260" width="18.85546875" style="2"/>
    <col min="261" max="261" width="13.28515625" style="2" customWidth="1"/>
    <col min="262" max="262" width="18.85546875" style="2"/>
    <col min="263" max="263" width="20.28515625" style="2" customWidth="1"/>
    <col min="264" max="512" width="18.85546875" style="2"/>
    <col min="513" max="513" width="2.42578125" style="2" customWidth="1"/>
    <col min="514" max="514" width="29.85546875" style="2" customWidth="1"/>
    <col min="515" max="515" width="7.7109375" style="2" customWidth="1"/>
    <col min="516" max="516" width="18.85546875" style="2"/>
    <col min="517" max="517" width="13.28515625" style="2" customWidth="1"/>
    <col min="518" max="518" width="18.85546875" style="2"/>
    <col min="519" max="519" width="20.28515625" style="2" customWidth="1"/>
    <col min="520" max="768" width="18.85546875" style="2"/>
    <col min="769" max="769" width="2.42578125" style="2" customWidth="1"/>
    <col min="770" max="770" width="29.85546875" style="2" customWidth="1"/>
    <col min="771" max="771" width="7.7109375" style="2" customWidth="1"/>
    <col min="772" max="772" width="18.85546875" style="2"/>
    <col min="773" max="773" width="13.28515625" style="2" customWidth="1"/>
    <col min="774" max="774" width="18.85546875" style="2"/>
    <col min="775" max="775" width="20.28515625" style="2" customWidth="1"/>
    <col min="776" max="1024" width="18.85546875" style="2"/>
    <col min="1025" max="1025" width="2.42578125" style="2" customWidth="1"/>
    <col min="1026" max="1026" width="29.85546875" style="2" customWidth="1"/>
    <col min="1027" max="1027" width="7.7109375" style="2" customWidth="1"/>
    <col min="1028" max="1028" width="18.85546875" style="2"/>
    <col min="1029" max="1029" width="13.28515625" style="2" customWidth="1"/>
    <col min="1030" max="1030" width="18.85546875" style="2"/>
    <col min="1031" max="1031" width="20.28515625" style="2" customWidth="1"/>
    <col min="1032" max="1280" width="18.85546875" style="2"/>
    <col min="1281" max="1281" width="2.42578125" style="2" customWidth="1"/>
    <col min="1282" max="1282" width="29.85546875" style="2" customWidth="1"/>
    <col min="1283" max="1283" width="7.7109375" style="2" customWidth="1"/>
    <col min="1284" max="1284" width="18.85546875" style="2"/>
    <col min="1285" max="1285" width="13.28515625" style="2" customWidth="1"/>
    <col min="1286" max="1286" width="18.85546875" style="2"/>
    <col min="1287" max="1287" width="20.28515625" style="2" customWidth="1"/>
    <col min="1288" max="1536" width="18.85546875" style="2"/>
    <col min="1537" max="1537" width="2.42578125" style="2" customWidth="1"/>
    <col min="1538" max="1538" width="29.85546875" style="2" customWidth="1"/>
    <col min="1539" max="1539" width="7.7109375" style="2" customWidth="1"/>
    <col min="1540" max="1540" width="18.85546875" style="2"/>
    <col min="1541" max="1541" width="13.28515625" style="2" customWidth="1"/>
    <col min="1542" max="1542" width="18.85546875" style="2"/>
    <col min="1543" max="1543" width="20.28515625" style="2" customWidth="1"/>
    <col min="1544" max="1792" width="18.85546875" style="2"/>
    <col min="1793" max="1793" width="2.42578125" style="2" customWidth="1"/>
    <col min="1794" max="1794" width="29.85546875" style="2" customWidth="1"/>
    <col min="1795" max="1795" width="7.7109375" style="2" customWidth="1"/>
    <col min="1796" max="1796" width="18.85546875" style="2"/>
    <col min="1797" max="1797" width="13.28515625" style="2" customWidth="1"/>
    <col min="1798" max="1798" width="18.85546875" style="2"/>
    <col min="1799" max="1799" width="20.28515625" style="2" customWidth="1"/>
    <col min="1800" max="2048" width="18.85546875" style="2"/>
    <col min="2049" max="2049" width="2.42578125" style="2" customWidth="1"/>
    <col min="2050" max="2050" width="29.85546875" style="2" customWidth="1"/>
    <col min="2051" max="2051" width="7.7109375" style="2" customWidth="1"/>
    <col min="2052" max="2052" width="18.85546875" style="2"/>
    <col min="2053" max="2053" width="13.28515625" style="2" customWidth="1"/>
    <col min="2054" max="2054" width="18.85546875" style="2"/>
    <col min="2055" max="2055" width="20.28515625" style="2" customWidth="1"/>
    <col min="2056" max="2304" width="18.85546875" style="2"/>
    <col min="2305" max="2305" width="2.42578125" style="2" customWidth="1"/>
    <col min="2306" max="2306" width="29.85546875" style="2" customWidth="1"/>
    <col min="2307" max="2307" width="7.7109375" style="2" customWidth="1"/>
    <col min="2308" max="2308" width="18.85546875" style="2"/>
    <col min="2309" max="2309" width="13.28515625" style="2" customWidth="1"/>
    <col min="2310" max="2310" width="18.85546875" style="2"/>
    <col min="2311" max="2311" width="20.28515625" style="2" customWidth="1"/>
    <col min="2312" max="2560" width="18.85546875" style="2"/>
    <col min="2561" max="2561" width="2.42578125" style="2" customWidth="1"/>
    <col min="2562" max="2562" width="29.85546875" style="2" customWidth="1"/>
    <col min="2563" max="2563" width="7.7109375" style="2" customWidth="1"/>
    <col min="2564" max="2564" width="18.85546875" style="2"/>
    <col min="2565" max="2565" width="13.28515625" style="2" customWidth="1"/>
    <col min="2566" max="2566" width="18.85546875" style="2"/>
    <col min="2567" max="2567" width="20.28515625" style="2" customWidth="1"/>
    <col min="2568" max="2816" width="18.85546875" style="2"/>
    <col min="2817" max="2817" width="2.42578125" style="2" customWidth="1"/>
    <col min="2818" max="2818" width="29.85546875" style="2" customWidth="1"/>
    <col min="2819" max="2819" width="7.7109375" style="2" customWidth="1"/>
    <col min="2820" max="2820" width="18.85546875" style="2"/>
    <col min="2821" max="2821" width="13.28515625" style="2" customWidth="1"/>
    <col min="2822" max="2822" width="18.85546875" style="2"/>
    <col min="2823" max="2823" width="20.28515625" style="2" customWidth="1"/>
    <col min="2824" max="3072" width="18.85546875" style="2"/>
    <col min="3073" max="3073" width="2.42578125" style="2" customWidth="1"/>
    <col min="3074" max="3074" width="29.85546875" style="2" customWidth="1"/>
    <col min="3075" max="3075" width="7.7109375" style="2" customWidth="1"/>
    <col min="3076" max="3076" width="18.85546875" style="2"/>
    <col min="3077" max="3077" width="13.28515625" style="2" customWidth="1"/>
    <col min="3078" max="3078" width="18.85546875" style="2"/>
    <col min="3079" max="3079" width="20.28515625" style="2" customWidth="1"/>
    <col min="3080" max="3328" width="18.85546875" style="2"/>
    <col min="3329" max="3329" width="2.42578125" style="2" customWidth="1"/>
    <col min="3330" max="3330" width="29.85546875" style="2" customWidth="1"/>
    <col min="3331" max="3331" width="7.7109375" style="2" customWidth="1"/>
    <col min="3332" max="3332" width="18.85546875" style="2"/>
    <col min="3333" max="3333" width="13.28515625" style="2" customWidth="1"/>
    <col min="3334" max="3334" width="18.85546875" style="2"/>
    <col min="3335" max="3335" width="20.28515625" style="2" customWidth="1"/>
    <col min="3336" max="3584" width="18.85546875" style="2"/>
    <col min="3585" max="3585" width="2.42578125" style="2" customWidth="1"/>
    <col min="3586" max="3586" width="29.85546875" style="2" customWidth="1"/>
    <col min="3587" max="3587" width="7.7109375" style="2" customWidth="1"/>
    <col min="3588" max="3588" width="18.85546875" style="2"/>
    <col min="3589" max="3589" width="13.28515625" style="2" customWidth="1"/>
    <col min="3590" max="3590" width="18.85546875" style="2"/>
    <col min="3591" max="3591" width="20.28515625" style="2" customWidth="1"/>
    <col min="3592" max="3840" width="18.85546875" style="2"/>
    <col min="3841" max="3841" width="2.42578125" style="2" customWidth="1"/>
    <col min="3842" max="3842" width="29.85546875" style="2" customWidth="1"/>
    <col min="3843" max="3843" width="7.7109375" style="2" customWidth="1"/>
    <col min="3844" max="3844" width="18.85546875" style="2"/>
    <col min="3845" max="3845" width="13.28515625" style="2" customWidth="1"/>
    <col min="3846" max="3846" width="18.85546875" style="2"/>
    <col min="3847" max="3847" width="20.28515625" style="2" customWidth="1"/>
    <col min="3848" max="4096" width="18.85546875" style="2"/>
    <col min="4097" max="4097" width="2.42578125" style="2" customWidth="1"/>
    <col min="4098" max="4098" width="29.85546875" style="2" customWidth="1"/>
    <col min="4099" max="4099" width="7.7109375" style="2" customWidth="1"/>
    <col min="4100" max="4100" width="18.85546875" style="2"/>
    <col min="4101" max="4101" width="13.28515625" style="2" customWidth="1"/>
    <col min="4102" max="4102" width="18.85546875" style="2"/>
    <col min="4103" max="4103" width="20.28515625" style="2" customWidth="1"/>
    <col min="4104" max="4352" width="18.85546875" style="2"/>
    <col min="4353" max="4353" width="2.42578125" style="2" customWidth="1"/>
    <col min="4354" max="4354" width="29.85546875" style="2" customWidth="1"/>
    <col min="4355" max="4355" width="7.7109375" style="2" customWidth="1"/>
    <col min="4356" max="4356" width="18.85546875" style="2"/>
    <col min="4357" max="4357" width="13.28515625" style="2" customWidth="1"/>
    <col min="4358" max="4358" width="18.85546875" style="2"/>
    <col min="4359" max="4359" width="20.28515625" style="2" customWidth="1"/>
    <col min="4360" max="4608" width="18.85546875" style="2"/>
    <col min="4609" max="4609" width="2.42578125" style="2" customWidth="1"/>
    <col min="4610" max="4610" width="29.85546875" style="2" customWidth="1"/>
    <col min="4611" max="4611" width="7.7109375" style="2" customWidth="1"/>
    <col min="4612" max="4612" width="18.85546875" style="2"/>
    <col min="4613" max="4613" width="13.28515625" style="2" customWidth="1"/>
    <col min="4614" max="4614" width="18.85546875" style="2"/>
    <col min="4615" max="4615" width="20.28515625" style="2" customWidth="1"/>
    <col min="4616" max="4864" width="18.85546875" style="2"/>
    <col min="4865" max="4865" width="2.42578125" style="2" customWidth="1"/>
    <col min="4866" max="4866" width="29.85546875" style="2" customWidth="1"/>
    <col min="4867" max="4867" width="7.7109375" style="2" customWidth="1"/>
    <col min="4868" max="4868" width="18.85546875" style="2"/>
    <col min="4869" max="4869" width="13.28515625" style="2" customWidth="1"/>
    <col min="4870" max="4870" width="18.85546875" style="2"/>
    <col min="4871" max="4871" width="20.28515625" style="2" customWidth="1"/>
    <col min="4872" max="5120" width="18.85546875" style="2"/>
    <col min="5121" max="5121" width="2.42578125" style="2" customWidth="1"/>
    <col min="5122" max="5122" width="29.85546875" style="2" customWidth="1"/>
    <col min="5123" max="5123" width="7.7109375" style="2" customWidth="1"/>
    <col min="5124" max="5124" width="18.85546875" style="2"/>
    <col min="5125" max="5125" width="13.28515625" style="2" customWidth="1"/>
    <col min="5126" max="5126" width="18.85546875" style="2"/>
    <col min="5127" max="5127" width="20.28515625" style="2" customWidth="1"/>
    <col min="5128" max="5376" width="18.85546875" style="2"/>
    <col min="5377" max="5377" width="2.42578125" style="2" customWidth="1"/>
    <col min="5378" max="5378" width="29.85546875" style="2" customWidth="1"/>
    <col min="5379" max="5379" width="7.7109375" style="2" customWidth="1"/>
    <col min="5380" max="5380" width="18.85546875" style="2"/>
    <col min="5381" max="5381" width="13.28515625" style="2" customWidth="1"/>
    <col min="5382" max="5382" width="18.85546875" style="2"/>
    <col min="5383" max="5383" width="20.28515625" style="2" customWidth="1"/>
    <col min="5384" max="5632" width="18.85546875" style="2"/>
    <col min="5633" max="5633" width="2.42578125" style="2" customWidth="1"/>
    <col min="5634" max="5634" width="29.85546875" style="2" customWidth="1"/>
    <col min="5635" max="5635" width="7.7109375" style="2" customWidth="1"/>
    <col min="5636" max="5636" width="18.85546875" style="2"/>
    <col min="5637" max="5637" width="13.28515625" style="2" customWidth="1"/>
    <col min="5638" max="5638" width="18.85546875" style="2"/>
    <col min="5639" max="5639" width="20.28515625" style="2" customWidth="1"/>
    <col min="5640" max="5888" width="18.85546875" style="2"/>
    <col min="5889" max="5889" width="2.42578125" style="2" customWidth="1"/>
    <col min="5890" max="5890" width="29.85546875" style="2" customWidth="1"/>
    <col min="5891" max="5891" width="7.7109375" style="2" customWidth="1"/>
    <col min="5892" max="5892" width="18.85546875" style="2"/>
    <col min="5893" max="5893" width="13.28515625" style="2" customWidth="1"/>
    <col min="5894" max="5894" width="18.85546875" style="2"/>
    <col min="5895" max="5895" width="20.28515625" style="2" customWidth="1"/>
    <col min="5896" max="6144" width="18.85546875" style="2"/>
    <col min="6145" max="6145" width="2.42578125" style="2" customWidth="1"/>
    <col min="6146" max="6146" width="29.85546875" style="2" customWidth="1"/>
    <col min="6147" max="6147" width="7.7109375" style="2" customWidth="1"/>
    <col min="6148" max="6148" width="18.85546875" style="2"/>
    <col min="6149" max="6149" width="13.28515625" style="2" customWidth="1"/>
    <col min="6150" max="6150" width="18.85546875" style="2"/>
    <col min="6151" max="6151" width="20.28515625" style="2" customWidth="1"/>
    <col min="6152" max="6400" width="18.85546875" style="2"/>
    <col min="6401" max="6401" width="2.42578125" style="2" customWidth="1"/>
    <col min="6402" max="6402" width="29.85546875" style="2" customWidth="1"/>
    <col min="6403" max="6403" width="7.7109375" style="2" customWidth="1"/>
    <col min="6404" max="6404" width="18.85546875" style="2"/>
    <col min="6405" max="6405" width="13.28515625" style="2" customWidth="1"/>
    <col min="6406" max="6406" width="18.85546875" style="2"/>
    <col min="6407" max="6407" width="20.28515625" style="2" customWidth="1"/>
    <col min="6408" max="6656" width="18.85546875" style="2"/>
    <col min="6657" max="6657" width="2.42578125" style="2" customWidth="1"/>
    <col min="6658" max="6658" width="29.85546875" style="2" customWidth="1"/>
    <col min="6659" max="6659" width="7.7109375" style="2" customWidth="1"/>
    <col min="6660" max="6660" width="18.85546875" style="2"/>
    <col min="6661" max="6661" width="13.28515625" style="2" customWidth="1"/>
    <col min="6662" max="6662" width="18.85546875" style="2"/>
    <col min="6663" max="6663" width="20.28515625" style="2" customWidth="1"/>
    <col min="6664" max="6912" width="18.85546875" style="2"/>
    <col min="6913" max="6913" width="2.42578125" style="2" customWidth="1"/>
    <col min="6914" max="6914" width="29.85546875" style="2" customWidth="1"/>
    <col min="6915" max="6915" width="7.7109375" style="2" customWidth="1"/>
    <col min="6916" max="6916" width="18.85546875" style="2"/>
    <col min="6917" max="6917" width="13.28515625" style="2" customWidth="1"/>
    <col min="6918" max="6918" width="18.85546875" style="2"/>
    <col min="6919" max="6919" width="20.28515625" style="2" customWidth="1"/>
    <col min="6920" max="7168" width="18.85546875" style="2"/>
    <col min="7169" max="7169" width="2.42578125" style="2" customWidth="1"/>
    <col min="7170" max="7170" width="29.85546875" style="2" customWidth="1"/>
    <col min="7171" max="7171" width="7.7109375" style="2" customWidth="1"/>
    <col min="7172" max="7172" width="18.85546875" style="2"/>
    <col min="7173" max="7173" width="13.28515625" style="2" customWidth="1"/>
    <col min="7174" max="7174" width="18.85546875" style="2"/>
    <col min="7175" max="7175" width="20.28515625" style="2" customWidth="1"/>
    <col min="7176" max="7424" width="18.85546875" style="2"/>
    <col min="7425" max="7425" width="2.42578125" style="2" customWidth="1"/>
    <col min="7426" max="7426" width="29.85546875" style="2" customWidth="1"/>
    <col min="7427" max="7427" width="7.7109375" style="2" customWidth="1"/>
    <col min="7428" max="7428" width="18.85546875" style="2"/>
    <col min="7429" max="7429" width="13.28515625" style="2" customWidth="1"/>
    <col min="7430" max="7430" width="18.85546875" style="2"/>
    <col min="7431" max="7431" width="20.28515625" style="2" customWidth="1"/>
    <col min="7432" max="7680" width="18.85546875" style="2"/>
    <col min="7681" max="7681" width="2.42578125" style="2" customWidth="1"/>
    <col min="7682" max="7682" width="29.85546875" style="2" customWidth="1"/>
    <col min="7683" max="7683" width="7.7109375" style="2" customWidth="1"/>
    <col min="7684" max="7684" width="18.85546875" style="2"/>
    <col min="7685" max="7685" width="13.28515625" style="2" customWidth="1"/>
    <col min="7686" max="7686" width="18.85546875" style="2"/>
    <col min="7687" max="7687" width="20.28515625" style="2" customWidth="1"/>
    <col min="7688" max="7936" width="18.85546875" style="2"/>
    <col min="7937" max="7937" width="2.42578125" style="2" customWidth="1"/>
    <col min="7938" max="7938" width="29.85546875" style="2" customWidth="1"/>
    <col min="7939" max="7939" width="7.7109375" style="2" customWidth="1"/>
    <col min="7940" max="7940" width="18.85546875" style="2"/>
    <col min="7941" max="7941" width="13.28515625" style="2" customWidth="1"/>
    <col min="7942" max="7942" width="18.85546875" style="2"/>
    <col min="7943" max="7943" width="20.28515625" style="2" customWidth="1"/>
    <col min="7944" max="8192" width="18.85546875" style="2"/>
    <col min="8193" max="8193" width="2.42578125" style="2" customWidth="1"/>
    <col min="8194" max="8194" width="29.85546875" style="2" customWidth="1"/>
    <col min="8195" max="8195" width="7.7109375" style="2" customWidth="1"/>
    <col min="8196" max="8196" width="18.85546875" style="2"/>
    <col min="8197" max="8197" width="13.28515625" style="2" customWidth="1"/>
    <col min="8198" max="8198" width="18.85546875" style="2"/>
    <col min="8199" max="8199" width="20.28515625" style="2" customWidth="1"/>
    <col min="8200" max="8448" width="18.85546875" style="2"/>
    <col min="8449" max="8449" width="2.42578125" style="2" customWidth="1"/>
    <col min="8450" max="8450" width="29.85546875" style="2" customWidth="1"/>
    <col min="8451" max="8451" width="7.7109375" style="2" customWidth="1"/>
    <col min="8452" max="8452" width="18.85546875" style="2"/>
    <col min="8453" max="8453" width="13.28515625" style="2" customWidth="1"/>
    <col min="8454" max="8454" width="18.85546875" style="2"/>
    <col min="8455" max="8455" width="20.28515625" style="2" customWidth="1"/>
    <col min="8456" max="8704" width="18.85546875" style="2"/>
    <col min="8705" max="8705" width="2.42578125" style="2" customWidth="1"/>
    <col min="8706" max="8706" width="29.85546875" style="2" customWidth="1"/>
    <col min="8707" max="8707" width="7.7109375" style="2" customWidth="1"/>
    <col min="8708" max="8708" width="18.85546875" style="2"/>
    <col min="8709" max="8709" width="13.28515625" style="2" customWidth="1"/>
    <col min="8710" max="8710" width="18.85546875" style="2"/>
    <col min="8711" max="8711" width="20.28515625" style="2" customWidth="1"/>
    <col min="8712" max="8960" width="18.85546875" style="2"/>
    <col min="8961" max="8961" width="2.42578125" style="2" customWidth="1"/>
    <col min="8962" max="8962" width="29.85546875" style="2" customWidth="1"/>
    <col min="8963" max="8963" width="7.7109375" style="2" customWidth="1"/>
    <col min="8964" max="8964" width="18.85546875" style="2"/>
    <col min="8965" max="8965" width="13.28515625" style="2" customWidth="1"/>
    <col min="8966" max="8966" width="18.85546875" style="2"/>
    <col min="8967" max="8967" width="20.28515625" style="2" customWidth="1"/>
    <col min="8968" max="9216" width="18.85546875" style="2"/>
    <col min="9217" max="9217" width="2.42578125" style="2" customWidth="1"/>
    <col min="9218" max="9218" width="29.85546875" style="2" customWidth="1"/>
    <col min="9219" max="9219" width="7.7109375" style="2" customWidth="1"/>
    <col min="9220" max="9220" width="18.85546875" style="2"/>
    <col min="9221" max="9221" width="13.28515625" style="2" customWidth="1"/>
    <col min="9222" max="9222" width="18.85546875" style="2"/>
    <col min="9223" max="9223" width="20.28515625" style="2" customWidth="1"/>
    <col min="9224" max="9472" width="18.85546875" style="2"/>
    <col min="9473" max="9473" width="2.42578125" style="2" customWidth="1"/>
    <col min="9474" max="9474" width="29.85546875" style="2" customWidth="1"/>
    <col min="9475" max="9475" width="7.7109375" style="2" customWidth="1"/>
    <col min="9476" max="9476" width="18.85546875" style="2"/>
    <col min="9477" max="9477" width="13.28515625" style="2" customWidth="1"/>
    <col min="9478" max="9478" width="18.85546875" style="2"/>
    <col min="9479" max="9479" width="20.28515625" style="2" customWidth="1"/>
    <col min="9480" max="9728" width="18.85546875" style="2"/>
    <col min="9729" max="9729" width="2.42578125" style="2" customWidth="1"/>
    <col min="9730" max="9730" width="29.85546875" style="2" customWidth="1"/>
    <col min="9731" max="9731" width="7.7109375" style="2" customWidth="1"/>
    <col min="9732" max="9732" width="18.85546875" style="2"/>
    <col min="9733" max="9733" width="13.28515625" style="2" customWidth="1"/>
    <col min="9734" max="9734" width="18.85546875" style="2"/>
    <col min="9735" max="9735" width="20.28515625" style="2" customWidth="1"/>
    <col min="9736" max="9984" width="18.85546875" style="2"/>
    <col min="9985" max="9985" width="2.42578125" style="2" customWidth="1"/>
    <col min="9986" max="9986" width="29.85546875" style="2" customWidth="1"/>
    <col min="9987" max="9987" width="7.7109375" style="2" customWidth="1"/>
    <col min="9988" max="9988" width="18.85546875" style="2"/>
    <col min="9989" max="9989" width="13.28515625" style="2" customWidth="1"/>
    <col min="9990" max="9990" width="18.85546875" style="2"/>
    <col min="9991" max="9991" width="20.28515625" style="2" customWidth="1"/>
    <col min="9992" max="10240" width="18.85546875" style="2"/>
    <col min="10241" max="10241" width="2.42578125" style="2" customWidth="1"/>
    <col min="10242" max="10242" width="29.85546875" style="2" customWidth="1"/>
    <col min="10243" max="10243" width="7.7109375" style="2" customWidth="1"/>
    <col min="10244" max="10244" width="18.85546875" style="2"/>
    <col min="10245" max="10245" width="13.28515625" style="2" customWidth="1"/>
    <col min="10246" max="10246" width="18.85546875" style="2"/>
    <col min="10247" max="10247" width="20.28515625" style="2" customWidth="1"/>
    <col min="10248" max="10496" width="18.85546875" style="2"/>
    <col min="10497" max="10497" width="2.42578125" style="2" customWidth="1"/>
    <col min="10498" max="10498" width="29.85546875" style="2" customWidth="1"/>
    <col min="10499" max="10499" width="7.7109375" style="2" customWidth="1"/>
    <col min="10500" max="10500" width="18.85546875" style="2"/>
    <col min="10501" max="10501" width="13.28515625" style="2" customWidth="1"/>
    <col min="10502" max="10502" width="18.85546875" style="2"/>
    <col min="10503" max="10503" width="20.28515625" style="2" customWidth="1"/>
    <col min="10504" max="10752" width="18.85546875" style="2"/>
    <col min="10753" max="10753" width="2.42578125" style="2" customWidth="1"/>
    <col min="10754" max="10754" width="29.85546875" style="2" customWidth="1"/>
    <col min="10755" max="10755" width="7.7109375" style="2" customWidth="1"/>
    <col min="10756" max="10756" width="18.85546875" style="2"/>
    <col min="10757" max="10757" width="13.28515625" style="2" customWidth="1"/>
    <col min="10758" max="10758" width="18.85546875" style="2"/>
    <col min="10759" max="10759" width="20.28515625" style="2" customWidth="1"/>
    <col min="10760" max="11008" width="18.85546875" style="2"/>
    <col min="11009" max="11009" width="2.42578125" style="2" customWidth="1"/>
    <col min="11010" max="11010" width="29.85546875" style="2" customWidth="1"/>
    <col min="11011" max="11011" width="7.7109375" style="2" customWidth="1"/>
    <col min="11012" max="11012" width="18.85546875" style="2"/>
    <col min="11013" max="11013" width="13.28515625" style="2" customWidth="1"/>
    <col min="11014" max="11014" width="18.85546875" style="2"/>
    <col min="11015" max="11015" width="20.28515625" style="2" customWidth="1"/>
    <col min="11016" max="11264" width="18.85546875" style="2"/>
    <col min="11265" max="11265" width="2.42578125" style="2" customWidth="1"/>
    <col min="11266" max="11266" width="29.85546875" style="2" customWidth="1"/>
    <col min="11267" max="11267" width="7.7109375" style="2" customWidth="1"/>
    <col min="11268" max="11268" width="18.85546875" style="2"/>
    <col min="11269" max="11269" width="13.28515625" style="2" customWidth="1"/>
    <col min="11270" max="11270" width="18.85546875" style="2"/>
    <col min="11271" max="11271" width="20.28515625" style="2" customWidth="1"/>
    <col min="11272" max="11520" width="18.85546875" style="2"/>
    <col min="11521" max="11521" width="2.42578125" style="2" customWidth="1"/>
    <col min="11522" max="11522" width="29.85546875" style="2" customWidth="1"/>
    <col min="11523" max="11523" width="7.7109375" style="2" customWidth="1"/>
    <col min="11524" max="11524" width="18.85546875" style="2"/>
    <col min="11525" max="11525" width="13.28515625" style="2" customWidth="1"/>
    <col min="11526" max="11526" width="18.85546875" style="2"/>
    <col min="11527" max="11527" width="20.28515625" style="2" customWidth="1"/>
    <col min="11528" max="11776" width="18.85546875" style="2"/>
    <col min="11777" max="11777" width="2.42578125" style="2" customWidth="1"/>
    <col min="11778" max="11778" width="29.85546875" style="2" customWidth="1"/>
    <col min="11779" max="11779" width="7.7109375" style="2" customWidth="1"/>
    <col min="11780" max="11780" width="18.85546875" style="2"/>
    <col min="11781" max="11781" width="13.28515625" style="2" customWidth="1"/>
    <col min="11782" max="11782" width="18.85546875" style="2"/>
    <col min="11783" max="11783" width="20.28515625" style="2" customWidth="1"/>
    <col min="11784" max="12032" width="18.85546875" style="2"/>
    <col min="12033" max="12033" width="2.42578125" style="2" customWidth="1"/>
    <col min="12034" max="12034" width="29.85546875" style="2" customWidth="1"/>
    <col min="12035" max="12035" width="7.7109375" style="2" customWidth="1"/>
    <col min="12036" max="12036" width="18.85546875" style="2"/>
    <col min="12037" max="12037" width="13.28515625" style="2" customWidth="1"/>
    <col min="12038" max="12038" width="18.85546875" style="2"/>
    <col min="12039" max="12039" width="20.28515625" style="2" customWidth="1"/>
    <col min="12040" max="12288" width="18.85546875" style="2"/>
    <col min="12289" max="12289" width="2.42578125" style="2" customWidth="1"/>
    <col min="12290" max="12290" width="29.85546875" style="2" customWidth="1"/>
    <col min="12291" max="12291" width="7.7109375" style="2" customWidth="1"/>
    <col min="12292" max="12292" width="18.85546875" style="2"/>
    <col min="12293" max="12293" width="13.28515625" style="2" customWidth="1"/>
    <col min="12294" max="12294" width="18.85546875" style="2"/>
    <col min="12295" max="12295" width="20.28515625" style="2" customWidth="1"/>
    <col min="12296" max="12544" width="18.85546875" style="2"/>
    <col min="12545" max="12545" width="2.42578125" style="2" customWidth="1"/>
    <col min="12546" max="12546" width="29.85546875" style="2" customWidth="1"/>
    <col min="12547" max="12547" width="7.7109375" style="2" customWidth="1"/>
    <col min="12548" max="12548" width="18.85546875" style="2"/>
    <col min="12549" max="12549" width="13.28515625" style="2" customWidth="1"/>
    <col min="12550" max="12550" width="18.85546875" style="2"/>
    <col min="12551" max="12551" width="20.28515625" style="2" customWidth="1"/>
    <col min="12552" max="12800" width="18.85546875" style="2"/>
    <col min="12801" max="12801" width="2.42578125" style="2" customWidth="1"/>
    <col min="12802" max="12802" width="29.85546875" style="2" customWidth="1"/>
    <col min="12803" max="12803" width="7.7109375" style="2" customWidth="1"/>
    <col min="12804" max="12804" width="18.85546875" style="2"/>
    <col min="12805" max="12805" width="13.28515625" style="2" customWidth="1"/>
    <col min="12806" max="12806" width="18.85546875" style="2"/>
    <col min="12807" max="12807" width="20.28515625" style="2" customWidth="1"/>
    <col min="12808" max="13056" width="18.85546875" style="2"/>
    <col min="13057" max="13057" width="2.42578125" style="2" customWidth="1"/>
    <col min="13058" max="13058" width="29.85546875" style="2" customWidth="1"/>
    <col min="13059" max="13059" width="7.7109375" style="2" customWidth="1"/>
    <col min="13060" max="13060" width="18.85546875" style="2"/>
    <col min="13061" max="13061" width="13.28515625" style="2" customWidth="1"/>
    <col min="13062" max="13062" width="18.85546875" style="2"/>
    <col min="13063" max="13063" width="20.28515625" style="2" customWidth="1"/>
    <col min="13064" max="13312" width="18.85546875" style="2"/>
    <col min="13313" max="13313" width="2.42578125" style="2" customWidth="1"/>
    <col min="13314" max="13314" width="29.85546875" style="2" customWidth="1"/>
    <col min="13315" max="13315" width="7.7109375" style="2" customWidth="1"/>
    <col min="13316" max="13316" width="18.85546875" style="2"/>
    <col min="13317" max="13317" width="13.28515625" style="2" customWidth="1"/>
    <col min="13318" max="13318" width="18.85546875" style="2"/>
    <col min="13319" max="13319" width="20.28515625" style="2" customWidth="1"/>
    <col min="13320" max="13568" width="18.85546875" style="2"/>
    <col min="13569" max="13569" width="2.42578125" style="2" customWidth="1"/>
    <col min="13570" max="13570" width="29.85546875" style="2" customWidth="1"/>
    <col min="13571" max="13571" width="7.7109375" style="2" customWidth="1"/>
    <col min="13572" max="13572" width="18.85546875" style="2"/>
    <col min="13573" max="13573" width="13.28515625" style="2" customWidth="1"/>
    <col min="13574" max="13574" width="18.85546875" style="2"/>
    <col min="13575" max="13575" width="20.28515625" style="2" customWidth="1"/>
    <col min="13576" max="13824" width="18.85546875" style="2"/>
    <col min="13825" max="13825" width="2.42578125" style="2" customWidth="1"/>
    <col min="13826" max="13826" width="29.85546875" style="2" customWidth="1"/>
    <col min="13827" max="13827" width="7.7109375" style="2" customWidth="1"/>
    <col min="13828" max="13828" width="18.85546875" style="2"/>
    <col min="13829" max="13829" width="13.28515625" style="2" customWidth="1"/>
    <col min="13830" max="13830" width="18.85546875" style="2"/>
    <col min="13831" max="13831" width="20.28515625" style="2" customWidth="1"/>
    <col min="13832" max="14080" width="18.85546875" style="2"/>
    <col min="14081" max="14081" width="2.42578125" style="2" customWidth="1"/>
    <col min="14082" max="14082" width="29.85546875" style="2" customWidth="1"/>
    <col min="14083" max="14083" width="7.7109375" style="2" customWidth="1"/>
    <col min="14084" max="14084" width="18.85546875" style="2"/>
    <col min="14085" max="14085" width="13.28515625" style="2" customWidth="1"/>
    <col min="14086" max="14086" width="18.85546875" style="2"/>
    <col min="14087" max="14087" width="20.28515625" style="2" customWidth="1"/>
    <col min="14088" max="14336" width="18.85546875" style="2"/>
    <col min="14337" max="14337" width="2.42578125" style="2" customWidth="1"/>
    <col min="14338" max="14338" width="29.85546875" style="2" customWidth="1"/>
    <col min="14339" max="14339" width="7.7109375" style="2" customWidth="1"/>
    <col min="14340" max="14340" width="18.85546875" style="2"/>
    <col min="14341" max="14341" width="13.28515625" style="2" customWidth="1"/>
    <col min="14342" max="14342" width="18.85546875" style="2"/>
    <col min="14343" max="14343" width="20.28515625" style="2" customWidth="1"/>
    <col min="14344" max="14592" width="18.85546875" style="2"/>
    <col min="14593" max="14593" width="2.42578125" style="2" customWidth="1"/>
    <col min="14594" max="14594" width="29.85546875" style="2" customWidth="1"/>
    <col min="14595" max="14595" width="7.7109375" style="2" customWidth="1"/>
    <col min="14596" max="14596" width="18.85546875" style="2"/>
    <col min="14597" max="14597" width="13.28515625" style="2" customWidth="1"/>
    <col min="14598" max="14598" width="18.85546875" style="2"/>
    <col min="14599" max="14599" width="20.28515625" style="2" customWidth="1"/>
    <col min="14600" max="14848" width="18.85546875" style="2"/>
    <col min="14849" max="14849" width="2.42578125" style="2" customWidth="1"/>
    <col min="14850" max="14850" width="29.85546875" style="2" customWidth="1"/>
    <col min="14851" max="14851" width="7.7109375" style="2" customWidth="1"/>
    <col min="14852" max="14852" width="18.85546875" style="2"/>
    <col min="14853" max="14853" width="13.28515625" style="2" customWidth="1"/>
    <col min="14854" max="14854" width="18.85546875" style="2"/>
    <col min="14855" max="14855" width="20.28515625" style="2" customWidth="1"/>
    <col min="14856" max="15104" width="18.85546875" style="2"/>
    <col min="15105" max="15105" width="2.42578125" style="2" customWidth="1"/>
    <col min="15106" max="15106" width="29.85546875" style="2" customWidth="1"/>
    <col min="15107" max="15107" width="7.7109375" style="2" customWidth="1"/>
    <col min="15108" max="15108" width="18.85546875" style="2"/>
    <col min="15109" max="15109" width="13.28515625" style="2" customWidth="1"/>
    <col min="15110" max="15110" width="18.85546875" style="2"/>
    <col min="15111" max="15111" width="20.28515625" style="2" customWidth="1"/>
    <col min="15112" max="15360" width="18.85546875" style="2"/>
    <col min="15361" max="15361" width="2.42578125" style="2" customWidth="1"/>
    <col min="15362" max="15362" width="29.85546875" style="2" customWidth="1"/>
    <col min="15363" max="15363" width="7.7109375" style="2" customWidth="1"/>
    <col min="15364" max="15364" width="18.85546875" style="2"/>
    <col min="15365" max="15365" width="13.28515625" style="2" customWidth="1"/>
    <col min="15366" max="15366" width="18.85546875" style="2"/>
    <col min="15367" max="15367" width="20.28515625" style="2" customWidth="1"/>
    <col min="15368" max="15616" width="18.85546875" style="2"/>
    <col min="15617" max="15617" width="2.42578125" style="2" customWidth="1"/>
    <col min="15618" max="15618" width="29.85546875" style="2" customWidth="1"/>
    <col min="15619" max="15619" width="7.7109375" style="2" customWidth="1"/>
    <col min="15620" max="15620" width="18.85546875" style="2"/>
    <col min="15621" max="15621" width="13.28515625" style="2" customWidth="1"/>
    <col min="15622" max="15622" width="18.85546875" style="2"/>
    <col min="15623" max="15623" width="20.28515625" style="2" customWidth="1"/>
    <col min="15624" max="15872" width="18.85546875" style="2"/>
    <col min="15873" max="15873" width="2.42578125" style="2" customWidth="1"/>
    <col min="15874" max="15874" width="29.85546875" style="2" customWidth="1"/>
    <col min="15875" max="15875" width="7.7109375" style="2" customWidth="1"/>
    <col min="15876" max="15876" width="18.85546875" style="2"/>
    <col min="15877" max="15877" width="13.28515625" style="2" customWidth="1"/>
    <col min="15878" max="15878" width="18.85546875" style="2"/>
    <col min="15879" max="15879" width="20.28515625" style="2" customWidth="1"/>
    <col min="15880" max="16128" width="18.85546875" style="2"/>
    <col min="16129" max="16129" width="2.42578125" style="2" customWidth="1"/>
    <col min="16130" max="16130" width="29.85546875" style="2" customWidth="1"/>
    <col min="16131" max="16131" width="7.7109375" style="2" customWidth="1"/>
    <col min="16132" max="16132" width="18.85546875" style="2"/>
    <col min="16133" max="16133" width="13.28515625" style="2" customWidth="1"/>
    <col min="16134" max="16134" width="18.85546875" style="2"/>
    <col min="16135" max="16135" width="20.28515625" style="2" customWidth="1"/>
    <col min="16136" max="16384" width="18.85546875" style="2"/>
  </cols>
  <sheetData>
    <row r="1" spans="2:10" ht="16.8" customHeight="1" x14ac:dyDescent="0.2">
      <c r="B1" s="317"/>
      <c r="G1" s="318" t="s">
        <v>1390</v>
      </c>
    </row>
    <row r="2" spans="2:10" ht="16.8" customHeight="1" x14ac:dyDescent="0.2">
      <c r="B2" s="317"/>
      <c r="G2" s="319" t="s">
        <v>1391</v>
      </c>
    </row>
    <row r="3" spans="2:10" ht="16.8" customHeight="1" x14ac:dyDescent="0.2">
      <c r="B3" s="317"/>
      <c r="G3" s="320" t="s">
        <v>1392</v>
      </c>
    </row>
    <row r="4" spans="2:10" s="321" customFormat="1" ht="16.8" customHeight="1" x14ac:dyDescent="0.2">
      <c r="B4" s="322"/>
      <c r="G4" s="323" t="s">
        <v>1393</v>
      </c>
    </row>
    <row r="5" spans="2:10" s="324" customFormat="1" ht="22.2" customHeight="1" x14ac:dyDescent="0.2">
      <c r="B5" s="325"/>
      <c r="C5" s="326"/>
      <c r="D5" s="326"/>
      <c r="E5" s="326"/>
      <c r="F5" s="326"/>
      <c r="G5" s="326"/>
    </row>
    <row r="6" spans="2:10" s="324" customFormat="1" ht="22.2" customHeight="1" x14ac:dyDescent="0.2">
      <c r="B6" s="327"/>
    </row>
    <row r="7" spans="2:10" s="324" customFormat="1" ht="22.2" customHeight="1" x14ac:dyDescent="0.2">
      <c r="B7" s="328"/>
    </row>
    <row r="8" spans="2:10" s="324" customFormat="1" ht="22.2" customHeight="1" x14ac:dyDescent="0.2">
      <c r="B8" s="327"/>
      <c r="C8" s="329"/>
      <c r="D8" s="329"/>
      <c r="E8" s="329"/>
      <c r="F8" s="330"/>
      <c r="G8" s="331"/>
      <c r="I8" s="331"/>
      <c r="J8" s="332"/>
    </row>
    <row r="9" spans="2:10" s="324" customFormat="1" ht="22.2" customHeight="1" x14ac:dyDescent="0.2">
      <c r="B9" s="327"/>
      <c r="C9" s="329"/>
      <c r="D9" s="329"/>
      <c r="E9" s="329"/>
      <c r="F9" s="330"/>
      <c r="I9" s="331"/>
      <c r="J9" s="332"/>
    </row>
    <row r="10" spans="2:10" s="324" customFormat="1" ht="22.2" customHeight="1" x14ac:dyDescent="0.2">
      <c r="B10" s="327"/>
      <c r="C10" s="333"/>
      <c r="D10" s="334"/>
      <c r="F10" s="330"/>
      <c r="G10" s="331"/>
      <c r="I10" s="331"/>
      <c r="J10" s="332"/>
    </row>
    <row r="11" spans="2:10" s="324" customFormat="1" ht="22.2" customHeight="1" x14ac:dyDescent="0.2">
      <c r="B11" s="327"/>
      <c r="C11" s="333"/>
      <c r="D11" s="334"/>
      <c r="F11" s="330"/>
      <c r="G11" s="331"/>
      <c r="I11" s="331"/>
      <c r="J11" s="332"/>
    </row>
    <row r="12" spans="2:10" s="324" customFormat="1" ht="22.2" customHeight="1" x14ac:dyDescent="0.2">
      <c r="B12" s="327"/>
      <c r="C12" s="329"/>
      <c r="D12" s="329"/>
      <c r="E12" s="329"/>
      <c r="F12" s="330"/>
      <c r="G12" s="331"/>
    </row>
    <row r="13" spans="2:10" s="324" customFormat="1" ht="22.2" customHeight="1" x14ac:dyDescent="0.2">
      <c r="B13" s="327"/>
      <c r="C13" s="329"/>
      <c r="D13" s="329"/>
      <c r="F13" s="330"/>
    </row>
    <row r="14" spans="2:10" s="324" customFormat="1" ht="22.2" customHeight="1" x14ac:dyDescent="0.2">
      <c r="B14" s="327"/>
      <c r="C14" s="333"/>
      <c r="D14" s="334"/>
      <c r="F14" s="330"/>
    </row>
    <row r="15" spans="2:10" s="324" customFormat="1" ht="22.2" customHeight="1" x14ac:dyDescent="0.2">
      <c r="B15" s="327"/>
      <c r="C15" s="333"/>
      <c r="D15" s="334"/>
      <c r="F15" s="330"/>
    </row>
    <row r="16" spans="2:10" s="324" customFormat="1" ht="22.2" customHeight="1" x14ac:dyDescent="0.2">
      <c r="B16" s="327"/>
      <c r="C16" s="333"/>
      <c r="D16" s="334"/>
      <c r="F16" s="330"/>
    </row>
    <row r="17" spans="2:6" s="324" customFormat="1" ht="22.2" customHeight="1" x14ac:dyDescent="0.2">
      <c r="B17" s="327"/>
      <c r="C17" s="333"/>
      <c r="D17" s="334"/>
      <c r="F17" s="330"/>
    </row>
    <row r="18" spans="2:6" s="324" customFormat="1" ht="22.2" customHeight="1" x14ac:dyDescent="0.2">
      <c r="B18" s="327"/>
      <c r="C18" s="333"/>
      <c r="D18" s="334"/>
      <c r="F18" s="330"/>
    </row>
    <row r="19" spans="2:6" s="324" customFormat="1" ht="22.2" customHeight="1" x14ac:dyDescent="0.2">
      <c r="B19" s="327"/>
    </row>
    <row r="20" spans="2:6" s="324" customFormat="1" ht="22.2" customHeight="1" x14ac:dyDescent="0.2">
      <c r="B20" s="327"/>
    </row>
    <row r="21" spans="2:6" s="324" customFormat="1" ht="22.2" customHeight="1" x14ac:dyDescent="0.2">
      <c r="B21" s="327"/>
    </row>
    <row r="22" spans="2:6" s="324" customFormat="1" ht="22.2" customHeight="1" x14ac:dyDescent="0.2">
      <c r="B22" s="327"/>
    </row>
    <row r="23" spans="2:6" s="324" customFormat="1" ht="22.2" customHeight="1" x14ac:dyDescent="0.2">
      <c r="B23" s="335" t="s">
        <v>16</v>
      </c>
      <c r="C23" s="336" t="s">
        <v>1394</v>
      </c>
    </row>
    <row r="24" spans="2:6" s="324" customFormat="1" ht="22.2" customHeight="1" x14ac:dyDescent="0.2">
      <c r="B24" s="327"/>
      <c r="C24" s="337"/>
    </row>
    <row r="25" spans="2:6" s="324" customFormat="1" ht="22.2" customHeight="1" x14ac:dyDescent="0.2">
      <c r="B25" s="335" t="s">
        <v>1395</v>
      </c>
      <c r="C25" s="338" t="s">
        <v>1396</v>
      </c>
      <c r="D25" s="337"/>
      <c r="E25" s="338"/>
    </row>
    <row r="26" spans="2:6" s="324" customFormat="1" ht="22.2" customHeight="1" x14ac:dyDescent="0.2">
      <c r="B26" s="335"/>
      <c r="C26" s="337"/>
      <c r="D26" s="337"/>
      <c r="E26" s="337"/>
    </row>
    <row r="27" spans="2:6" s="324" customFormat="1" ht="22.2" customHeight="1" x14ac:dyDescent="0.2">
      <c r="B27" s="335" t="s">
        <v>1397</v>
      </c>
      <c r="C27" s="324" t="s">
        <v>1398</v>
      </c>
    </row>
    <row r="28" spans="2:6" s="324" customFormat="1" ht="22.2" customHeight="1" x14ac:dyDescent="0.2">
      <c r="B28" s="335"/>
    </row>
    <row r="29" spans="2:6" s="324" customFormat="1" ht="22.2" customHeight="1" x14ac:dyDescent="0.2">
      <c r="B29" s="335" t="s">
        <v>1399</v>
      </c>
      <c r="C29" s="339" t="s">
        <v>26</v>
      </c>
    </row>
    <row r="30" spans="2:6" s="324" customFormat="1" ht="22.2" customHeight="1" x14ac:dyDescent="0.2">
      <c r="B30" s="335"/>
    </row>
    <row r="31" spans="2:6" s="324" customFormat="1" ht="22.2" customHeight="1" x14ac:dyDescent="0.2">
      <c r="B31" s="335" t="s">
        <v>1400</v>
      </c>
      <c r="C31" s="324" t="s">
        <v>1401</v>
      </c>
    </row>
    <row r="32" spans="2:6" s="324" customFormat="1" ht="22.2" customHeight="1" x14ac:dyDescent="0.2">
      <c r="B32" s="335" t="s">
        <v>1402</v>
      </c>
      <c r="C32" s="340" t="s">
        <v>1403</v>
      </c>
    </row>
    <row r="33" spans="2:3" s="324" customFormat="1" ht="22.2" customHeight="1" x14ac:dyDescent="0.2">
      <c r="B33" s="335" t="s">
        <v>22</v>
      </c>
      <c r="C33" s="341" t="s">
        <v>1404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2"/>
  <sheetViews>
    <sheetView showGridLines="0" topLeftCell="A85" workbookViewId="0"/>
  </sheetViews>
  <sheetFormatPr defaultRowHeight="14.4" x14ac:dyDescent="0.2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 ht="10.199999999999999" x14ac:dyDescent="0.2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" customHeight="1" x14ac:dyDescent="0.2">
      <c r="AR2" s="306"/>
      <c r="AS2" s="306"/>
      <c r="AT2" s="306"/>
      <c r="AU2" s="306"/>
      <c r="AV2" s="306"/>
      <c r="AW2" s="306"/>
      <c r="AX2" s="306"/>
      <c r="AY2" s="306"/>
      <c r="AZ2" s="306"/>
      <c r="BA2" s="306"/>
      <c r="BB2" s="306"/>
      <c r="BC2" s="306"/>
      <c r="BD2" s="306"/>
      <c r="BE2" s="306"/>
      <c r="BS2" s="18" t="s">
        <v>6</v>
      </c>
      <c r="BT2" s="18" t="s">
        <v>7</v>
      </c>
    </row>
    <row r="3" spans="1:74" s="1" customFormat="1" ht="6.9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" customHeight="1" x14ac:dyDescent="0.2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 x14ac:dyDescent="0.2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90" t="s">
        <v>14</v>
      </c>
      <c r="L5" s="291"/>
      <c r="M5" s="291"/>
      <c r="N5" s="291"/>
      <c r="O5" s="291"/>
      <c r="P5" s="291"/>
      <c r="Q5" s="291"/>
      <c r="R5" s="291"/>
      <c r="S5" s="291"/>
      <c r="T5" s="291"/>
      <c r="U5" s="291"/>
      <c r="V5" s="291"/>
      <c r="W5" s="291"/>
      <c r="X5" s="291"/>
      <c r="Y5" s="291"/>
      <c r="Z5" s="291"/>
      <c r="AA5" s="291"/>
      <c r="AB5" s="291"/>
      <c r="AC5" s="291"/>
      <c r="AD5" s="291"/>
      <c r="AE5" s="291"/>
      <c r="AF5" s="291"/>
      <c r="AG5" s="291"/>
      <c r="AH5" s="291"/>
      <c r="AI5" s="291"/>
      <c r="AJ5" s="291"/>
      <c r="AK5" s="291"/>
      <c r="AL5" s="291"/>
      <c r="AM5" s="291"/>
      <c r="AN5" s="291"/>
      <c r="AO5" s="291"/>
      <c r="AP5" s="23"/>
      <c r="AQ5" s="23"/>
      <c r="AR5" s="21"/>
      <c r="BE5" s="287" t="s">
        <v>15</v>
      </c>
      <c r="BS5" s="18" t="s">
        <v>6</v>
      </c>
    </row>
    <row r="6" spans="1:74" s="1" customFormat="1" ht="36.9" customHeight="1" x14ac:dyDescent="0.2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292" t="s">
        <v>17</v>
      </c>
      <c r="L6" s="291"/>
      <c r="M6" s="291"/>
      <c r="N6" s="291"/>
      <c r="O6" s="291"/>
      <c r="P6" s="291"/>
      <c r="Q6" s="291"/>
      <c r="R6" s="291"/>
      <c r="S6" s="291"/>
      <c r="T6" s="291"/>
      <c r="U6" s="291"/>
      <c r="V6" s="291"/>
      <c r="W6" s="291"/>
      <c r="X6" s="291"/>
      <c r="Y6" s="291"/>
      <c r="Z6" s="291"/>
      <c r="AA6" s="291"/>
      <c r="AB6" s="291"/>
      <c r="AC6" s="291"/>
      <c r="AD6" s="291"/>
      <c r="AE6" s="291"/>
      <c r="AF6" s="291"/>
      <c r="AG6" s="291"/>
      <c r="AH6" s="291"/>
      <c r="AI6" s="291"/>
      <c r="AJ6" s="291"/>
      <c r="AK6" s="291"/>
      <c r="AL6" s="291"/>
      <c r="AM6" s="291"/>
      <c r="AN6" s="291"/>
      <c r="AO6" s="291"/>
      <c r="AP6" s="23"/>
      <c r="AQ6" s="23"/>
      <c r="AR6" s="21"/>
      <c r="BE6" s="288"/>
      <c r="BS6" s="18" t="s">
        <v>6</v>
      </c>
    </row>
    <row r="7" spans="1:74" s="1" customFormat="1" ht="12" customHeight="1" x14ac:dyDescent="0.2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19</v>
      </c>
      <c r="AL7" s="23"/>
      <c r="AM7" s="23"/>
      <c r="AN7" s="28" t="s">
        <v>1</v>
      </c>
      <c r="AO7" s="23"/>
      <c r="AP7" s="23"/>
      <c r="AQ7" s="23"/>
      <c r="AR7" s="21"/>
      <c r="BE7" s="288"/>
      <c r="BS7" s="18" t="s">
        <v>6</v>
      </c>
    </row>
    <row r="8" spans="1:74" s="1" customFormat="1" ht="12" customHeight="1" x14ac:dyDescent="0.2">
      <c r="B8" s="22"/>
      <c r="C8" s="23"/>
      <c r="D8" s="30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22</v>
      </c>
      <c r="AL8" s="23"/>
      <c r="AM8" s="23"/>
      <c r="AN8" s="31" t="s">
        <v>23</v>
      </c>
      <c r="AO8" s="23"/>
      <c r="AP8" s="23"/>
      <c r="AQ8" s="23"/>
      <c r="AR8" s="21"/>
      <c r="BE8" s="288"/>
      <c r="BS8" s="18" t="s">
        <v>6</v>
      </c>
    </row>
    <row r="9" spans="1:74" s="1" customFormat="1" ht="14.4" customHeight="1" x14ac:dyDescent="0.2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288"/>
      <c r="BS9" s="18" t="s">
        <v>6</v>
      </c>
    </row>
    <row r="10" spans="1:74" s="1" customFormat="1" ht="12" customHeight="1" x14ac:dyDescent="0.2">
      <c r="B10" s="22"/>
      <c r="C10" s="23"/>
      <c r="D10" s="30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288"/>
      <c r="BS10" s="18" t="s">
        <v>6</v>
      </c>
    </row>
    <row r="11" spans="1:74" s="1" customFormat="1" ht="18.45" customHeight="1" x14ac:dyDescent="0.2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288"/>
      <c r="BS11" s="18" t="s">
        <v>6</v>
      </c>
    </row>
    <row r="12" spans="1:74" s="1" customFormat="1" ht="6.9" customHeight="1" x14ac:dyDescent="0.2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288"/>
      <c r="BS12" s="18" t="s">
        <v>6</v>
      </c>
    </row>
    <row r="13" spans="1:74" s="1" customFormat="1" ht="12" customHeight="1" x14ac:dyDescent="0.2">
      <c r="B13" s="22"/>
      <c r="C13" s="23"/>
      <c r="D13" s="30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25</v>
      </c>
      <c r="AL13" s="23"/>
      <c r="AM13" s="23"/>
      <c r="AN13" s="32" t="s">
        <v>29</v>
      </c>
      <c r="AO13" s="23"/>
      <c r="AP13" s="23"/>
      <c r="AQ13" s="23"/>
      <c r="AR13" s="21"/>
      <c r="BE13" s="288"/>
      <c r="BS13" s="18" t="s">
        <v>6</v>
      </c>
    </row>
    <row r="14" spans="1:74" ht="13.2" x14ac:dyDescent="0.2">
      <c r="B14" s="22"/>
      <c r="C14" s="23"/>
      <c r="D14" s="23"/>
      <c r="E14" s="293" t="s">
        <v>29</v>
      </c>
      <c r="F14" s="294"/>
      <c r="G14" s="294"/>
      <c r="H14" s="294"/>
      <c r="I14" s="294"/>
      <c r="J14" s="294"/>
      <c r="K14" s="294"/>
      <c r="L14" s="294"/>
      <c r="M14" s="294"/>
      <c r="N14" s="294"/>
      <c r="O14" s="294"/>
      <c r="P14" s="294"/>
      <c r="Q14" s="294"/>
      <c r="R14" s="294"/>
      <c r="S14" s="294"/>
      <c r="T14" s="294"/>
      <c r="U14" s="294"/>
      <c r="V14" s="294"/>
      <c r="W14" s="294"/>
      <c r="X14" s="294"/>
      <c r="Y14" s="294"/>
      <c r="Z14" s="294"/>
      <c r="AA14" s="294"/>
      <c r="AB14" s="294"/>
      <c r="AC14" s="294"/>
      <c r="AD14" s="294"/>
      <c r="AE14" s="294"/>
      <c r="AF14" s="294"/>
      <c r="AG14" s="294"/>
      <c r="AH14" s="294"/>
      <c r="AI14" s="294"/>
      <c r="AJ14" s="294"/>
      <c r="AK14" s="30" t="s">
        <v>27</v>
      </c>
      <c r="AL14" s="23"/>
      <c r="AM14" s="23"/>
      <c r="AN14" s="32" t="s">
        <v>29</v>
      </c>
      <c r="AO14" s="23"/>
      <c r="AP14" s="23"/>
      <c r="AQ14" s="23"/>
      <c r="AR14" s="21"/>
      <c r="BE14" s="288"/>
      <c r="BS14" s="18" t="s">
        <v>6</v>
      </c>
    </row>
    <row r="15" spans="1:74" s="1" customFormat="1" ht="6.9" customHeight="1" x14ac:dyDescent="0.2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288"/>
      <c r="BS15" s="18" t="s">
        <v>4</v>
      </c>
    </row>
    <row r="16" spans="1:74" s="1" customFormat="1" ht="12" customHeight="1" x14ac:dyDescent="0.2">
      <c r="B16" s="22"/>
      <c r="C16" s="23"/>
      <c r="D16" s="30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288"/>
      <c r="BS16" s="18" t="s">
        <v>4</v>
      </c>
    </row>
    <row r="17" spans="1:71" s="1" customFormat="1" ht="18.45" customHeight="1" x14ac:dyDescent="0.2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288"/>
      <c r="BS17" s="18" t="s">
        <v>32</v>
      </c>
    </row>
    <row r="18" spans="1:71" s="1" customFormat="1" ht="6.9" customHeight="1" x14ac:dyDescent="0.2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288"/>
      <c r="BS18" s="18" t="s">
        <v>6</v>
      </c>
    </row>
    <row r="19" spans="1:71" s="1" customFormat="1" ht="12" customHeight="1" x14ac:dyDescent="0.2">
      <c r="B19" s="22"/>
      <c r="C19" s="23"/>
      <c r="D19" s="30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288"/>
      <c r="BS19" s="18" t="s">
        <v>6</v>
      </c>
    </row>
    <row r="20" spans="1:71" s="1" customFormat="1" ht="18.45" customHeight="1" x14ac:dyDescent="0.2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288"/>
      <c r="BS20" s="18" t="s">
        <v>32</v>
      </c>
    </row>
    <row r="21" spans="1:71" s="1" customFormat="1" ht="6.9" customHeight="1" x14ac:dyDescent="0.2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288"/>
    </row>
    <row r="22" spans="1:71" s="1" customFormat="1" ht="12" customHeight="1" x14ac:dyDescent="0.2">
      <c r="B22" s="22"/>
      <c r="C22" s="23"/>
      <c r="D22" s="30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288"/>
    </row>
    <row r="23" spans="1:71" s="1" customFormat="1" ht="16.5" customHeight="1" x14ac:dyDescent="0.2">
      <c r="B23" s="22"/>
      <c r="C23" s="23"/>
      <c r="D23" s="23"/>
      <c r="E23" s="295" t="s">
        <v>1</v>
      </c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3"/>
      <c r="AP23" s="23"/>
      <c r="AQ23" s="23"/>
      <c r="AR23" s="21"/>
      <c r="BE23" s="288"/>
    </row>
    <row r="24" spans="1:71" s="1" customFormat="1" ht="6.9" customHeight="1" x14ac:dyDescent="0.2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288"/>
    </row>
    <row r="25" spans="1:71" s="1" customFormat="1" ht="6.9" customHeight="1" x14ac:dyDescent="0.2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288"/>
    </row>
    <row r="26" spans="1:71" s="2" customFormat="1" ht="25.95" customHeight="1" x14ac:dyDescent="0.2">
      <c r="A26" s="35"/>
      <c r="B26" s="36"/>
      <c r="C26" s="37"/>
      <c r="D26" s="38" t="s">
        <v>36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296">
        <f>ROUND(AG94,2)</f>
        <v>0</v>
      </c>
      <c r="AL26" s="297"/>
      <c r="AM26" s="297"/>
      <c r="AN26" s="297"/>
      <c r="AO26" s="297"/>
      <c r="AP26" s="37"/>
      <c r="AQ26" s="37"/>
      <c r="AR26" s="40"/>
      <c r="BE26" s="288"/>
    </row>
    <row r="27" spans="1:71" s="2" customFormat="1" ht="6.9" customHeight="1" x14ac:dyDescent="0.2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288"/>
    </row>
    <row r="28" spans="1:71" s="2" customFormat="1" ht="13.2" x14ac:dyDescent="0.2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298" t="s">
        <v>37</v>
      </c>
      <c r="M28" s="298"/>
      <c r="N28" s="298"/>
      <c r="O28" s="298"/>
      <c r="P28" s="298"/>
      <c r="Q28" s="37"/>
      <c r="R28" s="37"/>
      <c r="S28" s="37"/>
      <c r="T28" s="37"/>
      <c r="U28" s="37"/>
      <c r="V28" s="37"/>
      <c r="W28" s="298" t="s">
        <v>38</v>
      </c>
      <c r="X28" s="298"/>
      <c r="Y28" s="298"/>
      <c r="Z28" s="298"/>
      <c r="AA28" s="298"/>
      <c r="AB28" s="298"/>
      <c r="AC28" s="298"/>
      <c r="AD28" s="298"/>
      <c r="AE28" s="298"/>
      <c r="AF28" s="37"/>
      <c r="AG28" s="37"/>
      <c r="AH28" s="37"/>
      <c r="AI28" s="37"/>
      <c r="AJ28" s="37"/>
      <c r="AK28" s="298" t="s">
        <v>39</v>
      </c>
      <c r="AL28" s="298"/>
      <c r="AM28" s="298"/>
      <c r="AN28" s="298"/>
      <c r="AO28" s="298"/>
      <c r="AP28" s="37"/>
      <c r="AQ28" s="37"/>
      <c r="AR28" s="40"/>
      <c r="BE28" s="288"/>
    </row>
    <row r="29" spans="1:71" s="3" customFormat="1" ht="14.4" customHeight="1" x14ac:dyDescent="0.2">
      <c r="B29" s="41"/>
      <c r="C29" s="42"/>
      <c r="D29" s="30" t="s">
        <v>40</v>
      </c>
      <c r="E29" s="42"/>
      <c r="F29" s="30" t="s">
        <v>41</v>
      </c>
      <c r="G29" s="42"/>
      <c r="H29" s="42"/>
      <c r="I29" s="42"/>
      <c r="J29" s="42"/>
      <c r="K29" s="42"/>
      <c r="L29" s="301">
        <v>0.21</v>
      </c>
      <c r="M29" s="300"/>
      <c r="N29" s="300"/>
      <c r="O29" s="300"/>
      <c r="P29" s="300"/>
      <c r="Q29" s="42"/>
      <c r="R29" s="42"/>
      <c r="S29" s="42"/>
      <c r="T29" s="42"/>
      <c r="U29" s="42"/>
      <c r="V29" s="42"/>
      <c r="W29" s="299">
        <f>ROUND(AZ94, 2)</f>
        <v>0</v>
      </c>
      <c r="X29" s="300"/>
      <c r="Y29" s="300"/>
      <c r="Z29" s="300"/>
      <c r="AA29" s="300"/>
      <c r="AB29" s="300"/>
      <c r="AC29" s="300"/>
      <c r="AD29" s="300"/>
      <c r="AE29" s="300"/>
      <c r="AF29" s="42"/>
      <c r="AG29" s="42"/>
      <c r="AH29" s="42"/>
      <c r="AI29" s="42"/>
      <c r="AJ29" s="42"/>
      <c r="AK29" s="299">
        <f>ROUND(AV94, 2)</f>
        <v>0</v>
      </c>
      <c r="AL29" s="300"/>
      <c r="AM29" s="300"/>
      <c r="AN29" s="300"/>
      <c r="AO29" s="300"/>
      <c r="AP29" s="42"/>
      <c r="AQ29" s="42"/>
      <c r="AR29" s="43"/>
      <c r="BE29" s="289"/>
    </row>
    <row r="30" spans="1:71" s="3" customFormat="1" ht="14.4" customHeight="1" x14ac:dyDescent="0.2">
      <c r="B30" s="41"/>
      <c r="C30" s="42"/>
      <c r="D30" s="42"/>
      <c r="E30" s="42"/>
      <c r="F30" s="30" t="s">
        <v>42</v>
      </c>
      <c r="G30" s="42"/>
      <c r="H30" s="42"/>
      <c r="I30" s="42"/>
      <c r="J30" s="42"/>
      <c r="K30" s="42"/>
      <c r="L30" s="301">
        <v>0.15</v>
      </c>
      <c r="M30" s="300"/>
      <c r="N30" s="300"/>
      <c r="O30" s="300"/>
      <c r="P30" s="300"/>
      <c r="Q30" s="42"/>
      <c r="R30" s="42"/>
      <c r="S30" s="42"/>
      <c r="T30" s="42"/>
      <c r="U30" s="42"/>
      <c r="V30" s="42"/>
      <c r="W30" s="299">
        <f>ROUND(BA94, 2)</f>
        <v>0</v>
      </c>
      <c r="X30" s="300"/>
      <c r="Y30" s="300"/>
      <c r="Z30" s="300"/>
      <c r="AA30" s="300"/>
      <c r="AB30" s="300"/>
      <c r="AC30" s="300"/>
      <c r="AD30" s="300"/>
      <c r="AE30" s="300"/>
      <c r="AF30" s="42"/>
      <c r="AG30" s="42"/>
      <c r="AH30" s="42"/>
      <c r="AI30" s="42"/>
      <c r="AJ30" s="42"/>
      <c r="AK30" s="299">
        <f>ROUND(AW94, 2)</f>
        <v>0</v>
      </c>
      <c r="AL30" s="300"/>
      <c r="AM30" s="300"/>
      <c r="AN30" s="300"/>
      <c r="AO30" s="300"/>
      <c r="AP30" s="42"/>
      <c r="AQ30" s="42"/>
      <c r="AR30" s="43"/>
      <c r="BE30" s="289"/>
    </row>
    <row r="31" spans="1:71" s="3" customFormat="1" ht="14.4" hidden="1" customHeight="1" x14ac:dyDescent="0.2">
      <c r="B31" s="41"/>
      <c r="C31" s="42"/>
      <c r="D31" s="42"/>
      <c r="E31" s="42"/>
      <c r="F31" s="30" t="s">
        <v>43</v>
      </c>
      <c r="G31" s="42"/>
      <c r="H31" s="42"/>
      <c r="I31" s="42"/>
      <c r="J31" s="42"/>
      <c r="K31" s="42"/>
      <c r="L31" s="301">
        <v>0.21</v>
      </c>
      <c r="M31" s="300"/>
      <c r="N31" s="300"/>
      <c r="O31" s="300"/>
      <c r="P31" s="300"/>
      <c r="Q31" s="42"/>
      <c r="R31" s="42"/>
      <c r="S31" s="42"/>
      <c r="T31" s="42"/>
      <c r="U31" s="42"/>
      <c r="V31" s="42"/>
      <c r="W31" s="299">
        <f>ROUND(BB94, 2)</f>
        <v>0</v>
      </c>
      <c r="X31" s="300"/>
      <c r="Y31" s="300"/>
      <c r="Z31" s="300"/>
      <c r="AA31" s="300"/>
      <c r="AB31" s="300"/>
      <c r="AC31" s="300"/>
      <c r="AD31" s="300"/>
      <c r="AE31" s="300"/>
      <c r="AF31" s="42"/>
      <c r="AG31" s="42"/>
      <c r="AH31" s="42"/>
      <c r="AI31" s="42"/>
      <c r="AJ31" s="42"/>
      <c r="AK31" s="299">
        <v>0</v>
      </c>
      <c r="AL31" s="300"/>
      <c r="AM31" s="300"/>
      <c r="AN31" s="300"/>
      <c r="AO31" s="300"/>
      <c r="AP31" s="42"/>
      <c r="AQ31" s="42"/>
      <c r="AR31" s="43"/>
      <c r="BE31" s="289"/>
    </row>
    <row r="32" spans="1:71" s="3" customFormat="1" ht="14.4" hidden="1" customHeight="1" x14ac:dyDescent="0.2">
      <c r="B32" s="41"/>
      <c r="C32" s="42"/>
      <c r="D32" s="42"/>
      <c r="E32" s="42"/>
      <c r="F32" s="30" t="s">
        <v>44</v>
      </c>
      <c r="G32" s="42"/>
      <c r="H32" s="42"/>
      <c r="I32" s="42"/>
      <c r="J32" s="42"/>
      <c r="K32" s="42"/>
      <c r="L32" s="301">
        <v>0.15</v>
      </c>
      <c r="M32" s="300"/>
      <c r="N32" s="300"/>
      <c r="O32" s="300"/>
      <c r="P32" s="300"/>
      <c r="Q32" s="42"/>
      <c r="R32" s="42"/>
      <c r="S32" s="42"/>
      <c r="T32" s="42"/>
      <c r="U32" s="42"/>
      <c r="V32" s="42"/>
      <c r="W32" s="299">
        <f>ROUND(BC94, 2)</f>
        <v>0</v>
      </c>
      <c r="X32" s="300"/>
      <c r="Y32" s="300"/>
      <c r="Z32" s="300"/>
      <c r="AA32" s="300"/>
      <c r="AB32" s="300"/>
      <c r="AC32" s="300"/>
      <c r="AD32" s="300"/>
      <c r="AE32" s="300"/>
      <c r="AF32" s="42"/>
      <c r="AG32" s="42"/>
      <c r="AH32" s="42"/>
      <c r="AI32" s="42"/>
      <c r="AJ32" s="42"/>
      <c r="AK32" s="299">
        <v>0</v>
      </c>
      <c r="AL32" s="300"/>
      <c r="AM32" s="300"/>
      <c r="AN32" s="300"/>
      <c r="AO32" s="300"/>
      <c r="AP32" s="42"/>
      <c r="AQ32" s="42"/>
      <c r="AR32" s="43"/>
      <c r="BE32" s="289"/>
    </row>
    <row r="33" spans="1:57" s="3" customFormat="1" ht="14.4" hidden="1" customHeight="1" x14ac:dyDescent="0.2">
      <c r="B33" s="41"/>
      <c r="C33" s="42"/>
      <c r="D33" s="42"/>
      <c r="E33" s="42"/>
      <c r="F33" s="30" t="s">
        <v>45</v>
      </c>
      <c r="G33" s="42"/>
      <c r="H33" s="42"/>
      <c r="I33" s="42"/>
      <c r="J33" s="42"/>
      <c r="K33" s="42"/>
      <c r="L33" s="301">
        <v>0</v>
      </c>
      <c r="M33" s="300"/>
      <c r="N33" s="300"/>
      <c r="O33" s="300"/>
      <c r="P33" s="300"/>
      <c r="Q33" s="42"/>
      <c r="R33" s="42"/>
      <c r="S33" s="42"/>
      <c r="T33" s="42"/>
      <c r="U33" s="42"/>
      <c r="V33" s="42"/>
      <c r="W33" s="299">
        <f>ROUND(BD94, 2)</f>
        <v>0</v>
      </c>
      <c r="X33" s="300"/>
      <c r="Y33" s="300"/>
      <c r="Z33" s="300"/>
      <c r="AA33" s="300"/>
      <c r="AB33" s="300"/>
      <c r="AC33" s="300"/>
      <c r="AD33" s="300"/>
      <c r="AE33" s="300"/>
      <c r="AF33" s="42"/>
      <c r="AG33" s="42"/>
      <c r="AH33" s="42"/>
      <c r="AI33" s="42"/>
      <c r="AJ33" s="42"/>
      <c r="AK33" s="299">
        <v>0</v>
      </c>
      <c r="AL33" s="300"/>
      <c r="AM33" s="300"/>
      <c r="AN33" s="300"/>
      <c r="AO33" s="300"/>
      <c r="AP33" s="42"/>
      <c r="AQ33" s="42"/>
      <c r="AR33" s="43"/>
      <c r="BE33" s="289"/>
    </row>
    <row r="34" spans="1:57" s="2" customFormat="1" ht="6.9" customHeight="1" x14ac:dyDescent="0.2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288"/>
    </row>
    <row r="35" spans="1:57" s="2" customFormat="1" ht="25.95" customHeight="1" x14ac:dyDescent="0.2">
      <c r="A35" s="35"/>
      <c r="B35" s="36"/>
      <c r="C35" s="44"/>
      <c r="D35" s="45" t="s">
        <v>46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47</v>
      </c>
      <c r="U35" s="46"/>
      <c r="V35" s="46"/>
      <c r="W35" s="46"/>
      <c r="X35" s="305" t="s">
        <v>48</v>
      </c>
      <c r="Y35" s="303"/>
      <c r="Z35" s="303"/>
      <c r="AA35" s="303"/>
      <c r="AB35" s="303"/>
      <c r="AC35" s="46"/>
      <c r="AD35" s="46"/>
      <c r="AE35" s="46"/>
      <c r="AF35" s="46"/>
      <c r="AG35" s="46"/>
      <c r="AH35" s="46"/>
      <c r="AI35" s="46"/>
      <c r="AJ35" s="46"/>
      <c r="AK35" s="302">
        <f>SUM(AK26:AK33)</f>
        <v>0</v>
      </c>
      <c r="AL35" s="303"/>
      <c r="AM35" s="303"/>
      <c r="AN35" s="303"/>
      <c r="AO35" s="304"/>
      <c r="AP35" s="44"/>
      <c r="AQ35" s="44"/>
      <c r="AR35" s="40"/>
      <c r="BE35" s="35"/>
    </row>
    <row r="36" spans="1:57" s="2" customFormat="1" ht="6.9" customHeight="1" x14ac:dyDescent="0.2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14.4" customHeight="1" x14ac:dyDescent="0.2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0"/>
      <c r="BE37" s="35"/>
    </row>
    <row r="38" spans="1:57" s="1" customFormat="1" ht="14.4" customHeight="1" x14ac:dyDescent="0.2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pans="1:57" s="1" customFormat="1" ht="14.4" customHeight="1" x14ac:dyDescent="0.2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pans="1:57" s="1" customFormat="1" ht="14.4" customHeight="1" x14ac:dyDescent="0.2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pans="1:57" s="1" customFormat="1" ht="14.4" customHeight="1" x14ac:dyDescent="0.2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pans="1:57" s="1" customFormat="1" ht="14.4" customHeight="1" x14ac:dyDescent="0.2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pans="1:57" s="1" customFormat="1" ht="14.4" customHeight="1" x14ac:dyDescent="0.2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pans="1:57" s="1" customFormat="1" ht="14.4" customHeight="1" x14ac:dyDescent="0.2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pans="1:57" s="1" customFormat="1" ht="14.4" customHeight="1" x14ac:dyDescent="0.2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pans="1:57" s="1" customFormat="1" ht="14.4" customHeight="1" x14ac:dyDescent="0.2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pans="1:57" s="1" customFormat="1" ht="14.4" customHeight="1" x14ac:dyDescent="0.2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pans="1:57" s="1" customFormat="1" ht="14.4" customHeight="1" x14ac:dyDescent="0.2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pans="1:57" s="2" customFormat="1" ht="14.4" customHeight="1" x14ac:dyDescent="0.2">
      <c r="B49" s="48"/>
      <c r="C49" s="49"/>
      <c r="D49" s="50" t="s">
        <v>49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0" t="s">
        <v>50</v>
      </c>
      <c r="AI49" s="51"/>
      <c r="AJ49" s="51"/>
      <c r="AK49" s="51"/>
      <c r="AL49" s="51"/>
      <c r="AM49" s="51"/>
      <c r="AN49" s="51"/>
      <c r="AO49" s="51"/>
      <c r="AP49" s="49"/>
      <c r="AQ49" s="49"/>
      <c r="AR49" s="52"/>
    </row>
    <row r="50" spans="1:57" ht="10.199999999999999" x14ac:dyDescent="0.2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 spans="1:57" ht="10.199999999999999" x14ac:dyDescent="0.2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 spans="1:57" ht="10.199999999999999" x14ac:dyDescent="0.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 spans="1:57" ht="10.199999999999999" x14ac:dyDescent="0.2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 spans="1:57" ht="10.199999999999999" x14ac:dyDescent="0.2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 spans="1:57" ht="10.199999999999999" x14ac:dyDescent="0.2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 spans="1:57" ht="10.199999999999999" x14ac:dyDescent="0.2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 spans="1:57" ht="10.199999999999999" x14ac:dyDescent="0.2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 spans="1:57" ht="10.199999999999999" x14ac:dyDescent="0.2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 spans="1:57" ht="10.199999999999999" x14ac:dyDescent="0.2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pans="1:57" s="2" customFormat="1" ht="13.2" x14ac:dyDescent="0.2">
      <c r="A60" s="35"/>
      <c r="B60" s="36"/>
      <c r="C60" s="37"/>
      <c r="D60" s="53" t="s">
        <v>51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3" t="s">
        <v>52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3" t="s">
        <v>51</v>
      </c>
      <c r="AI60" s="39"/>
      <c r="AJ60" s="39"/>
      <c r="AK60" s="39"/>
      <c r="AL60" s="39"/>
      <c r="AM60" s="53" t="s">
        <v>52</v>
      </c>
      <c r="AN60" s="39"/>
      <c r="AO60" s="39"/>
      <c r="AP60" s="37"/>
      <c r="AQ60" s="37"/>
      <c r="AR60" s="40"/>
      <c r="BE60" s="35"/>
    </row>
    <row r="61" spans="1:57" ht="10.199999999999999" x14ac:dyDescent="0.2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 spans="1:57" ht="10.199999999999999" x14ac:dyDescent="0.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 spans="1:57" ht="10.199999999999999" x14ac:dyDescent="0.2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pans="1:57" s="2" customFormat="1" ht="13.2" x14ac:dyDescent="0.2">
      <c r="A64" s="35"/>
      <c r="B64" s="36"/>
      <c r="C64" s="37"/>
      <c r="D64" s="50" t="s">
        <v>53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0" t="s">
        <v>54</v>
      </c>
      <c r="AI64" s="54"/>
      <c r="AJ64" s="54"/>
      <c r="AK64" s="54"/>
      <c r="AL64" s="54"/>
      <c r="AM64" s="54"/>
      <c r="AN64" s="54"/>
      <c r="AO64" s="54"/>
      <c r="AP64" s="37"/>
      <c r="AQ64" s="37"/>
      <c r="AR64" s="40"/>
      <c r="BE64" s="35"/>
    </row>
    <row r="65" spans="1:57" ht="10.199999999999999" x14ac:dyDescent="0.2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 spans="1:57" ht="10.199999999999999" x14ac:dyDescent="0.2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 spans="1:57" ht="10.199999999999999" x14ac:dyDescent="0.2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 spans="1:57" ht="10.199999999999999" x14ac:dyDescent="0.2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 spans="1:57" ht="10.199999999999999" x14ac:dyDescent="0.2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 spans="1:57" ht="10.199999999999999" x14ac:dyDescent="0.2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 spans="1:57" ht="10.199999999999999" x14ac:dyDescent="0.2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 spans="1:57" ht="10.199999999999999" x14ac:dyDescent="0.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 spans="1:57" ht="10.199999999999999" x14ac:dyDescent="0.2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 spans="1:57" ht="10.199999999999999" x14ac:dyDescent="0.2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pans="1:57" s="2" customFormat="1" ht="13.2" x14ac:dyDescent="0.2">
      <c r="A75" s="35"/>
      <c r="B75" s="36"/>
      <c r="C75" s="37"/>
      <c r="D75" s="53" t="s">
        <v>51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3" t="s">
        <v>52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3" t="s">
        <v>51</v>
      </c>
      <c r="AI75" s="39"/>
      <c r="AJ75" s="39"/>
      <c r="AK75" s="39"/>
      <c r="AL75" s="39"/>
      <c r="AM75" s="53" t="s">
        <v>52</v>
      </c>
      <c r="AN75" s="39"/>
      <c r="AO75" s="39"/>
      <c r="AP75" s="37"/>
      <c r="AQ75" s="37"/>
      <c r="AR75" s="40"/>
      <c r="BE75" s="35"/>
    </row>
    <row r="76" spans="1:57" s="2" customFormat="1" ht="10.199999999999999" x14ac:dyDescent="0.2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0"/>
      <c r="BE76" s="35"/>
    </row>
    <row r="77" spans="1:57" s="2" customFormat="1" ht="6.9" customHeight="1" x14ac:dyDescent="0.2">
      <c r="A77" s="35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40"/>
      <c r="BE77" s="35"/>
    </row>
    <row r="81" spans="1:91" s="2" customFormat="1" ht="6.9" customHeight="1" x14ac:dyDescent="0.2">
      <c r="A81" s="35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40"/>
      <c r="BE81" s="35"/>
    </row>
    <row r="82" spans="1:91" s="2" customFormat="1" ht="24.9" customHeight="1" x14ac:dyDescent="0.2">
      <c r="A82" s="35"/>
      <c r="B82" s="36"/>
      <c r="C82" s="24" t="s">
        <v>55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0"/>
      <c r="BE82" s="35"/>
    </row>
    <row r="83" spans="1:91" s="2" customFormat="1" ht="6.9" customHeight="1" x14ac:dyDescent="0.2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0"/>
      <c r="BE83" s="35"/>
    </row>
    <row r="84" spans="1:91" s="4" customFormat="1" ht="12" customHeight="1" x14ac:dyDescent="0.2">
      <c r="B84" s="59"/>
      <c r="C84" s="30" t="s">
        <v>13</v>
      </c>
      <c r="D84" s="60"/>
      <c r="E84" s="60"/>
      <c r="F84" s="60"/>
      <c r="G84" s="60"/>
      <c r="H84" s="60"/>
      <c r="I84" s="60"/>
      <c r="J84" s="60"/>
      <c r="K84" s="60"/>
      <c r="L84" s="60" t="str">
        <f>K5</f>
        <v>2021-07</v>
      </c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1"/>
    </row>
    <row r="85" spans="1:91" s="5" customFormat="1" ht="36.9" customHeight="1" x14ac:dyDescent="0.2">
      <c r="B85" s="62"/>
      <c r="C85" s="63" t="s">
        <v>16</v>
      </c>
      <c r="D85" s="64"/>
      <c r="E85" s="64"/>
      <c r="F85" s="64"/>
      <c r="G85" s="64"/>
      <c r="H85" s="64"/>
      <c r="I85" s="64"/>
      <c r="J85" s="64"/>
      <c r="K85" s="64"/>
      <c r="L85" s="266" t="str">
        <f>K6</f>
        <v>Kanaliazce Trnkova I.etapa</v>
      </c>
      <c r="M85" s="267"/>
      <c r="N85" s="267"/>
      <c r="O85" s="267"/>
      <c r="P85" s="267"/>
      <c r="Q85" s="267"/>
      <c r="R85" s="267"/>
      <c r="S85" s="267"/>
      <c r="T85" s="267"/>
      <c r="U85" s="267"/>
      <c r="V85" s="267"/>
      <c r="W85" s="267"/>
      <c r="X85" s="267"/>
      <c r="Y85" s="267"/>
      <c r="Z85" s="267"/>
      <c r="AA85" s="267"/>
      <c r="AB85" s="267"/>
      <c r="AC85" s="267"/>
      <c r="AD85" s="267"/>
      <c r="AE85" s="267"/>
      <c r="AF85" s="267"/>
      <c r="AG85" s="267"/>
      <c r="AH85" s="267"/>
      <c r="AI85" s="267"/>
      <c r="AJ85" s="267"/>
      <c r="AK85" s="267"/>
      <c r="AL85" s="267"/>
      <c r="AM85" s="267"/>
      <c r="AN85" s="267"/>
      <c r="AO85" s="267"/>
      <c r="AP85" s="64"/>
      <c r="AQ85" s="64"/>
      <c r="AR85" s="65"/>
    </row>
    <row r="86" spans="1:91" s="2" customFormat="1" ht="6.9" customHeight="1" x14ac:dyDescent="0.2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0"/>
      <c r="BE86" s="35"/>
    </row>
    <row r="87" spans="1:91" s="2" customFormat="1" ht="12" customHeight="1" x14ac:dyDescent="0.2">
      <c r="A87" s="35"/>
      <c r="B87" s="36"/>
      <c r="C87" s="30" t="s">
        <v>20</v>
      </c>
      <c r="D87" s="37"/>
      <c r="E87" s="37"/>
      <c r="F87" s="37"/>
      <c r="G87" s="37"/>
      <c r="H87" s="37"/>
      <c r="I87" s="37"/>
      <c r="J87" s="37"/>
      <c r="K87" s="37"/>
      <c r="L87" s="66" t="str">
        <f>IF(K8="","",K8)</f>
        <v>Bohumín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0" t="s">
        <v>22</v>
      </c>
      <c r="AJ87" s="37"/>
      <c r="AK87" s="37"/>
      <c r="AL87" s="37"/>
      <c r="AM87" s="268" t="str">
        <f>IF(AN8= "","",AN8)</f>
        <v>22. 2. 2021</v>
      </c>
      <c r="AN87" s="268"/>
      <c r="AO87" s="37"/>
      <c r="AP87" s="37"/>
      <c r="AQ87" s="37"/>
      <c r="AR87" s="40"/>
      <c r="BE87" s="35"/>
    </row>
    <row r="88" spans="1:91" s="2" customFormat="1" ht="6.9" customHeight="1" x14ac:dyDescent="0.2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0"/>
      <c r="BE88" s="35"/>
    </row>
    <row r="89" spans="1:91" s="2" customFormat="1" ht="15.15" customHeight="1" x14ac:dyDescent="0.2">
      <c r="A89" s="35"/>
      <c r="B89" s="36"/>
      <c r="C89" s="30" t="s">
        <v>24</v>
      </c>
      <c r="D89" s="37"/>
      <c r="E89" s="37"/>
      <c r="F89" s="37"/>
      <c r="G89" s="37"/>
      <c r="H89" s="37"/>
      <c r="I89" s="37"/>
      <c r="J89" s="37"/>
      <c r="K89" s="37"/>
      <c r="L89" s="60" t="str">
        <f>IF(E11= "","",E11)</f>
        <v>Město Bohumín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0" t="s">
        <v>30</v>
      </c>
      <c r="AJ89" s="37"/>
      <c r="AK89" s="37"/>
      <c r="AL89" s="37"/>
      <c r="AM89" s="269" t="str">
        <f>IF(E17="","",E17)</f>
        <v>Rechtik - PROJEKT</v>
      </c>
      <c r="AN89" s="270"/>
      <c r="AO89" s="270"/>
      <c r="AP89" s="270"/>
      <c r="AQ89" s="37"/>
      <c r="AR89" s="40"/>
      <c r="AS89" s="271" t="s">
        <v>56</v>
      </c>
      <c r="AT89" s="272"/>
      <c r="AU89" s="68"/>
      <c r="AV89" s="68"/>
      <c r="AW89" s="68"/>
      <c r="AX89" s="68"/>
      <c r="AY89" s="68"/>
      <c r="AZ89" s="68"/>
      <c r="BA89" s="68"/>
      <c r="BB89" s="68"/>
      <c r="BC89" s="68"/>
      <c r="BD89" s="69"/>
      <c r="BE89" s="35"/>
    </row>
    <row r="90" spans="1:91" s="2" customFormat="1" ht="15.15" customHeight="1" x14ac:dyDescent="0.2">
      <c r="A90" s="35"/>
      <c r="B90" s="36"/>
      <c r="C90" s="30" t="s">
        <v>28</v>
      </c>
      <c r="D90" s="37"/>
      <c r="E90" s="37"/>
      <c r="F90" s="37"/>
      <c r="G90" s="37"/>
      <c r="H90" s="37"/>
      <c r="I90" s="37"/>
      <c r="J90" s="37"/>
      <c r="K90" s="37"/>
      <c r="L90" s="60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0" t="s">
        <v>33</v>
      </c>
      <c r="AJ90" s="37"/>
      <c r="AK90" s="37"/>
      <c r="AL90" s="37"/>
      <c r="AM90" s="269" t="str">
        <f>IF(E20="","",E20)</f>
        <v>Josef Rechtik</v>
      </c>
      <c r="AN90" s="270"/>
      <c r="AO90" s="270"/>
      <c r="AP90" s="270"/>
      <c r="AQ90" s="37"/>
      <c r="AR90" s="40"/>
      <c r="AS90" s="273"/>
      <c r="AT90" s="274"/>
      <c r="AU90" s="70"/>
      <c r="AV90" s="70"/>
      <c r="AW90" s="70"/>
      <c r="AX90" s="70"/>
      <c r="AY90" s="70"/>
      <c r="AZ90" s="70"/>
      <c r="BA90" s="70"/>
      <c r="BB90" s="70"/>
      <c r="BC90" s="70"/>
      <c r="BD90" s="71"/>
      <c r="BE90" s="35"/>
    </row>
    <row r="91" spans="1:91" s="2" customFormat="1" ht="10.8" customHeight="1" x14ac:dyDescent="0.2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0"/>
      <c r="AS91" s="275"/>
      <c r="AT91" s="276"/>
      <c r="AU91" s="72"/>
      <c r="AV91" s="72"/>
      <c r="AW91" s="72"/>
      <c r="AX91" s="72"/>
      <c r="AY91" s="72"/>
      <c r="AZ91" s="72"/>
      <c r="BA91" s="72"/>
      <c r="BB91" s="72"/>
      <c r="BC91" s="72"/>
      <c r="BD91" s="73"/>
      <c r="BE91" s="35"/>
    </row>
    <row r="92" spans="1:91" s="2" customFormat="1" ht="29.25" customHeight="1" x14ac:dyDescent="0.2">
      <c r="A92" s="35"/>
      <c r="B92" s="36"/>
      <c r="C92" s="277" t="s">
        <v>57</v>
      </c>
      <c r="D92" s="278"/>
      <c r="E92" s="278"/>
      <c r="F92" s="278"/>
      <c r="G92" s="278"/>
      <c r="H92" s="74"/>
      <c r="I92" s="280" t="s">
        <v>58</v>
      </c>
      <c r="J92" s="278"/>
      <c r="K92" s="278"/>
      <c r="L92" s="278"/>
      <c r="M92" s="278"/>
      <c r="N92" s="278"/>
      <c r="O92" s="278"/>
      <c r="P92" s="278"/>
      <c r="Q92" s="278"/>
      <c r="R92" s="278"/>
      <c r="S92" s="278"/>
      <c r="T92" s="278"/>
      <c r="U92" s="278"/>
      <c r="V92" s="278"/>
      <c r="W92" s="278"/>
      <c r="X92" s="278"/>
      <c r="Y92" s="278"/>
      <c r="Z92" s="278"/>
      <c r="AA92" s="278"/>
      <c r="AB92" s="278"/>
      <c r="AC92" s="278"/>
      <c r="AD92" s="278"/>
      <c r="AE92" s="278"/>
      <c r="AF92" s="278"/>
      <c r="AG92" s="279" t="s">
        <v>59</v>
      </c>
      <c r="AH92" s="278"/>
      <c r="AI92" s="278"/>
      <c r="AJ92" s="278"/>
      <c r="AK92" s="278"/>
      <c r="AL92" s="278"/>
      <c r="AM92" s="278"/>
      <c r="AN92" s="280" t="s">
        <v>60</v>
      </c>
      <c r="AO92" s="278"/>
      <c r="AP92" s="281"/>
      <c r="AQ92" s="75" t="s">
        <v>61</v>
      </c>
      <c r="AR92" s="40"/>
      <c r="AS92" s="76" t="s">
        <v>62</v>
      </c>
      <c r="AT92" s="77" t="s">
        <v>63</v>
      </c>
      <c r="AU92" s="77" t="s">
        <v>64</v>
      </c>
      <c r="AV92" s="77" t="s">
        <v>65</v>
      </c>
      <c r="AW92" s="77" t="s">
        <v>66</v>
      </c>
      <c r="AX92" s="77" t="s">
        <v>67</v>
      </c>
      <c r="AY92" s="77" t="s">
        <v>68</v>
      </c>
      <c r="AZ92" s="77" t="s">
        <v>69</v>
      </c>
      <c r="BA92" s="77" t="s">
        <v>70</v>
      </c>
      <c r="BB92" s="77" t="s">
        <v>71</v>
      </c>
      <c r="BC92" s="77" t="s">
        <v>72</v>
      </c>
      <c r="BD92" s="78" t="s">
        <v>73</v>
      </c>
      <c r="BE92" s="35"/>
    </row>
    <row r="93" spans="1:91" s="2" customFormat="1" ht="10.8" customHeight="1" x14ac:dyDescent="0.2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0"/>
      <c r="AS93" s="79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1"/>
      <c r="BE93" s="35"/>
    </row>
    <row r="94" spans="1:91" s="6" customFormat="1" ht="32.4" customHeight="1" x14ac:dyDescent="0.2">
      <c r="B94" s="82"/>
      <c r="C94" s="83" t="s">
        <v>74</v>
      </c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285">
        <f>ROUND(SUM(AG95:AG100),2)</f>
        <v>0</v>
      </c>
      <c r="AH94" s="285"/>
      <c r="AI94" s="285"/>
      <c r="AJ94" s="285"/>
      <c r="AK94" s="285"/>
      <c r="AL94" s="285"/>
      <c r="AM94" s="285"/>
      <c r="AN94" s="286">
        <f t="shared" ref="AN94:AN100" si="0">SUM(AG94,AT94)</f>
        <v>0</v>
      </c>
      <c r="AO94" s="286"/>
      <c r="AP94" s="286"/>
      <c r="AQ94" s="86" t="s">
        <v>1</v>
      </c>
      <c r="AR94" s="87"/>
      <c r="AS94" s="88">
        <f>ROUND(SUM(AS95:AS100),2)</f>
        <v>0</v>
      </c>
      <c r="AT94" s="89">
        <f t="shared" ref="AT94:AT100" si="1">ROUND(SUM(AV94:AW94),2)</f>
        <v>0</v>
      </c>
      <c r="AU94" s="90">
        <f>ROUND(SUM(AU95:AU100),5)</f>
        <v>0</v>
      </c>
      <c r="AV94" s="89">
        <f>ROUND(AZ94*L29,2)</f>
        <v>0</v>
      </c>
      <c r="AW94" s="89">
        <f>ROUND(BA94*L30,2)</f>
        <v>0</v>
      </c>
      <c r="AX94" s="89">
        <f>ROUND(BB94*L29,2)</f>
        <v>0</v>
      </c>
      <c r="AY94" s="89">
        <f>ROUND(BC94*L30,2)</f>
        <v>0</v>
      </c>
      <c r="AZ94" s="89">
        <f>ROUND(SUM(AZ95:AZ100),2)</f>
        <v>0</v>
      </c>
      <c r="BA94" s="89">
        <f>ROUND(SUM(BA95:BA100),2)</f>
        <v>0</v>
      </c>
      <c r="BB94" s="89">
        <f>ROUND(SUM(BB95:BB100),2)</f>
        <v>0</v>
      </c>
      <c r="BC94" s="89">
        <f>ROUND(SUM(BC95:BC100),2)</f>
        <v>0</v>
      </c>
      <c r="BD94" s="91">
        <f>ROUND(SUM(BD95:BD100),2)</f>
        <v>0</v>
      </c>
      <c r="BS94" s="92" t="s">
        <v>75</v>
      </c>
      <c r="BT94" s="92" t="s">
        <v>76</v>
      </c>
      <c r="BU94" s="93" t="s">
        <v>77</v>
      </c>
      <c r="BV94" s="92" t="s">
        <v>78</v>
      </c>
      <c r="BW94" s="92" t="s">
        <v>5</v>
      </c>
      <c r="BX94" s="92" t="s">
        <v>79</v>
      </c>
      <c r="CL94" s="92" t="s">
        <v>1</v>
      </c>
    </row>
    <row r="95" spans="1:91" s="7" customFormat="1" ht="16.5" customHeight="1" x14ac:dyDescent="0.2">
      <c r="A95" s="94" t="s">
        <v>80</v>
      </c>
      <c r="B95" s="95"/>
      <c r="C95" s="96"/>
      <c r="D95" s="282" t="s">
        <v>81</v>
      </c>
      <c r="E95" s="282"/>
      <c r="F95" s="282"/>
      <c r="G95" s="282"/>
      <c r="H95" s="282"/>
      <c r="I95" s="97"/>
      <c r="J95" s="282" t="s">
        <v>82</v>
      </c>
      <c r="K95" s="282"/>
      <c r="L95" s="282"/>
      <c r="M95" s="282"/>
      <c r="N95" s="282"/>
      <c r="O95" s="282"/>
      <c r="P95" s="282"/>
      <c r="Q95" s="282"/>
      <c r="R95" s="282"/>
      <c r="S95" s="282"/>
      <c r="T95" s="282"/>
      <c r="U95" s="282"/>
      <c r="V95" s="282"/>
      <c r="W95" s="282"/>
      <c r="X95" s="282"/>
      <c r="Y95" s="282"/>
      <c r="Z95" s="282"/>
      <c r="AA95" s="282"/>
      <c r="AB95" s="282"/>
      <c r="AC95" s="282"/>
      <c r="AD95" s="282"/>
      <c r="AE95" s="282"/>
      <c r="AF95" s="282"/>
      <c r="AG95" s="283">
        <f>'01 - SO 01 Kanaliazce gra...'!J30</f>
        <v>0</v>
      </c>
      <c r="AH95" s="284"/>
      <c r="AI95" s="284"/>
      <c r="AJ95" s="284"/>
      <c r="AK95" s="284"/>
      <c r="AL95" s="284"/>
      <c r="AM95" s="284"/>
      <c r="AN95" s="283">
        <f t="shared" si="0"/>
        <v>0</v>
      </c>
      <c r="AO95" s="284"/>
      <c r="AP95" s="284"/>
      <c r="AQ95" s="98" t="s">
        <v>83</v>
      </c>
      <c r="AR95" s="99"/>
      <c r="AS95" s="100">
        <v>0</v>
      </c>
      <c r="AT95" s="101">
        <f t="shared" si="1"/>
        <v>0</v>
      </c>
      <c r="AU95" s="102">
        <f>'01 - SO 01 Kanaliazce gra...'!P129</f>
        <v>0</v>
      </c>
      <c r="AV95" s="101">
        <f>'01 - SO 01 Kanaliazce gra...'!J33</f>
        <v>0</v>
      </c>
      <c r="AW95" s="101">
        <f>'01 - SO 01 Kanaliazce gra...'!J34</f>
        <v>0</v>
      </c>
      <c r="AX95" s="101">
        <f>'01 - SO 01 Kanaliazce gra...'!J35</f>
        <v>0</v>
      </c>
      <c r="AY95" s="101">
        <f>'01 - SO 01 Kanaliazce gra...'!J36</f>
        <v>0</v>
      </c>
      <c r="AZ95" s="101">
        <f>'01 - SO 01 Kanaliazce gra...'!F33</f>
        <v>0</v>
      </c>
      <c r="BA95" s="101">
        <f>'01 - SO 01 Kanaliazce gra...'!F34</f>
        <v>0</v>
      </c>
      <c r="BB95" s="101">
        <f>'01 - SO 01 Kanaliazce gra...'!F35</f>
        <v>0</v>
      </c>
      <c r="BC95" s="101">
        <f>'01 - SO 01 Kanaliazce gra...'!F36</f>
        <v>0</v>
      </c>
      <c r="BD95" s="103">
        <f>'01 - SO 01 Kanaliazce gra...'!F37</f>
        <v>0</v>
      </c>
      <c r="BT95" s="104" t="s">
        <v>84</v>
      </c>
      <c r="BV95" s="104" t="s">
        <v>78</v>
      </c>
      <c r="BW95" s="104" t="s">
        <v>85</v>
      </c>
      <c r="BX95" s="104" t="s">
        <v>5</v>
      </c>
      <c r="CL95" s="104" t="s">
        <v>1</v>
      </c>
      <c r="CM95" s="104" t="s">
        <v>86</v>
      </c>
    </row>
    <row r="96" spans="1:91" s="7" customFormat="1" ht="16.5" customHeight="1" x14ac:dyDescent="0.2">
      <c r="A96" s="94" t="s">
        <v>80</v>
      </c>
      <c r="B96" s="95"/>
      <c r="C96" s="96"/>
      <c r="D96" s="282" t="s">
        <v>87</v>
      </c>
      <c r="E96" s="282"/>
      <c r="F96" s="282"/>
      <c r="G96" s="282"/>
      <c r="H96" s="282"/>
      <c r="I96" s="97"/>
      <c r="J96" s="282" t="s">
        <v>88</v>
      </c>
      <c r="K96" s="282"/>
      <c r="L96" s="282"/>
      <c r="M96" s="282"/>
      <c r="N96" s="282"/>
      <c r="O96" s="282"/>
      <c r="P96" s="282"/>
      <c r="Q96" s="282"/>
      <c r="R96" s="282"/>
      <c r="S96" s="282"/>
      <c r="T96" s="282"/>
      <c r="U96" s="282"/>
      <c r="V96" s="282"/>
      <c r="W96" s="282"/>
      <c r="X96" s="282"/>
      <c r="Y96" s="282"/>
      <c r="Z96" s="282"/>
      <c r="AA96" s="282"/>
      <c r="AB96" s="282"/>
      <c r="AC96" s="282"/>
      <c r="AD96" s="282"/>
      <c r="AE96" s="282"/>
      <c r="AF96" s="282"/>
      <c r="AG96" s="283">
        <f>'02 - SO 02 Kanaliazce tla...'!J30</f>
        <v>0</v>
      </c>
      <c r="AH96" s="284"/>
      <c r="AI96" s="284"/>
      <c r="AJ96" s="284"/>
      <c r="AK96" s="284"/>
      <c r="AL96" s="284"/>
      <c r="AM96" s="284"/>
      <c r="AN96" s="283">
        <f t="shared" si="0"/>
        <v>0</v>
      </c>
      <c r="AO96" s="284"/>
      <c r="AP96" s="284"/>
      <c r="AQ96" s="98" t="s">
        <v>83</v>
      </c>
      <c r="AR96" s="99"/>
      <c r="AS96" s="100">
        <v>0</v>
      </c>
      <c r="AT96" s="101">
        <f t="shared" si="1"/>
        <v>0</v>
      </c>
      <c r="AU96" s="102">
        <f>'02 - SO 02 Kanaliazce tla...'!P128</f>
        <v>0</v>
      </c>
      <c r="AV96" s="101">
        <f>'02 - SO 02 Kanaliazce tla...'!J33</f>
        <v>0</v>
      </c>
      <c r="AW96" s="101">
        <f>'02 - SO 02 Kanaliazce tla...'!J34</f>
        <v>0</v>
      </c>
      <c r="AX96" s="101">
        <f>'02 - SO 02 Kanaliazce tla...'!J35</f>
        <v>0</v>
      </c>
      <c r="AY96" s="101">
        <f>'02 - SO 02 Kanaliazce tla...'!J36</f>
        <v>0</v>
      </c>
      <c r="AZ96" s="101">
        <f>'02 - SO 02 Kanaliazce tla...'!F33</f>
        <v>0</v>
      </c>
      <c r="BA96" s="101">
        <f>'02 - SO 02 Kanaliazce tla...'!F34</f>
        <v>0</v>
      </c>
      <c r="BB96" s="101">
        <f>'02 - SO 02 Kanaliazce tla...'!F35</f>
        <v>0</v>
      </c>
      <c r="BC96" s="101">
        <f>'02 - SO 02 Kanaliazce tla...'!F36</f>
        <v>0</v>
      </c>
      <c r="BD96" s="103">
        <f>'02 - SO 02 Kanaliazce tla...'!F37</f>
        <v>0</v>
      </c>
      <c r="BT96" s="104" t="s">
        <v>84</v>
      </c>
      <c r="BV96" s="104" t="s">
        <v>78</v>
      </c>
      <c r="BW96" s="104" t="s">
        <v>89</v>
      </c>
      <c r="BX96" s="104" t="s">
        <v>5</v>
      </c>
      <c r="CL96" s="104" t="s">
        <v>1</v>
      </c>
      <c r="CM96" s="104" t="s">
        <v>86</v>
      </c>
    </row>
    <row r="97" spans="1:91" s="7" customFormat="1" ht="24.75" customHeight="1" x14ac:dyDescent="0.2">
      <c r="A97" s="94" t="s">
        <v>80</v>
      </c>
      <c r="B97" s="95"/>
      <c r="C97" s="96"/>
      <c r="D97" s="282" t="s">
        <v>90</v>
      </c>
      <c r="E97" s="282"/>
      <c r="F97" s="282"/>
      <c r="G97" s="282"/>
      <c r="H97" s="282"/>
      <c r="I97" s="97"/>
      <c r="J97" s="282" t="s">
        <v>91</v>
      </c>
      <c r="K97" s="282"/>
      <c r="L97" s="282"/>
      <c r="M97" s="282"/>
      <c r="N97" s="282"/>
      <c r="O97" s="282"/>
      <c r="P97" s="282"/>
      <c r="Q97" s="282"/>
      <c r="R97" s="282"/>
      <c r="S97" s="282"/>
      <c r="T97" s="282"/>
      <c r="U97" s="282"/>
      <c r="V97" s="282"/>
      <c r="W97" s="282"/>
      <c r="X97" s="282"/>
      <c r="Y97" s="282"/>
      <c r="Z97" s="282"/>
      <c r="AA97" s="282"/>
      <c r="AB97" s="282"/>
      <c r="AC97" s="282"/>
      <c r="AD97" s="282"/>
      <c r="AE97" s="282"/>
      <c r="AF97" s="282"/>
      <c r="AG97" s="283">
        <f>'03_1 - SO 03.1 Čerpací st...'!J30</f>
        <v>0</v>
      </c>
      <c r="AH97" s="284"/>
      <c r="AI97" s="284"/>
      <c r="AJ97" s="284"/>
      <c r="AK97" s="284"/>
      <c r="AL97" s="284"/>
      <c r="AM97" s="284"/>
      <c r="AN97" s="283">
        <f t="shared" si="0"/>
        <v>0</v>
      </c>
      <c r="AO97" s="284"/>
      <c r="AP97" s="284"/>
      <c r="AQ97" s="98" t="s">
        <v>83</v>
      </c>
      <c r="AR97" s="99"/>
      <c r="AS97" s="100">
        <v>0</v>
      </c>
      <c r="AT97" s="101">
        <f t="shared" si="1"/>
        <v>0</v>
      </c>
      <c r="AU97" s="102">
        <f>'03_1 - SO 03.1 Čerpací st...'!P135</f>
        <v>0</v>
      </c>
      <c r="AV97" s="101">
        <f>'03_1 - SO 03.1 Čerpací st...'!J33</f>
        <v>0</v>
      </c>
      <c r="AW97" s="101">
        <f>'03_1 - SO 03.1 Čerpací st...'!J34</f>
        <v>0</v>
      </c>
      <c r="AX97" s="101">
        <f>'03_1 - SO 03.1 Čerpací st...'!J35</f>
        <v>0</v>
      </c>
      <c r="AY97" s="101">
        <f>'03_1 - SO 03.1 Čerpací st...'!J36</f>
        <v>0</v>
      </c>
      <c r="AZ97" s="101">
        <f>'03_1 - SO 03.1 Čerpací st...'!F33</f>
        <v>0</v>
      </c>
      <c r="BA97" s="101">
        <f>'03_1 - SO 03.1 Čerpací st...'!F34</f>
        <v>0</v>
      </c>
      <c r="BB97" s="101">
        <f>'03_1 - SO 03.1 Čerpací st...'!F35</f>
        <v>0</v>
      </c>
      <c r="BC97" s="101">
        <f>'03_1 - SO 03.1 Čerpací st...'!F36</f>
        <v>0</v>
      </c>
      <c r="BD97" s="103">
        <f>'03_1 - SO 03.1 Čerpací st...'!F37</f>
        <v>0</v>
      </c>
      <c r="BT97" s="104" t="s">
        <v>84</v>
      </c>
      <c r="BV97" s="104" t="s">
        <v>78</v>
      </c>
      <c r="BW97" s="104" t="s">
        <v>92</v>
      </c>
      <c r="BX97" s="104" t="s">
        <v>5</v>
      </c>
      <c r="CL97" s="104" t="s">
        <v>1</v>
      </c>
      <c r="CM97" s="104" t="s">
        <v>86</v>
      </c>
    </row>
    <row r="98" spans="1:91" s="7" customFormat="1" ht="16.5" customHeight="1" x14ac:dyDescent="0.2">
      <c r="A98" s="94" t="s">
        <v>80</v>
      </c>
      <c r="B98" s="95"/>
      <c r="C98" s="96"/>
      <c r="D98" s="282" t="s">
        <v>93</v>
      </c>
      <c r="E98" s="282"/>
      <c r="F98" s="282"/>
      <c r="G98" s="282"/>
      <c r="H98" s="282"/>
      <c r="I98" s="97"/>
      <c r="J98" s="282" t="s">
        <v>94</v>
      </c>
      <c r="K98" s="282"/>
      <c r="L98" s="282"/>
      <c r="M98" s="282"/>
      <c r="N98" s="282"/>
      <c r="O98" s="282"/>
      <c r="P98" s="282"/>
      <c r="Q98" s="282"/>
      <c r="R98" s="282"/>
      <c r="S98" s="282"/>
      <c r="T98" s="282"/>
      <c r="U98" s="282"/>
      <c r="V98" s="282"/>
      <c r="W98" s="282"/>
      <c r="X98" s="282"/>
      <c r="Y98" s="282"/>
      <c r="Z98" s="282"/>
      <c r="AA98" s="282"/>
      <c r="AB98" s="282"/>
      <c r="AC98" s="282"/>
      <c r="AD98" s="282"/>
      <c r="AE98" s="282"/>
      <c r="AF98" s="282"/>
      <c r="AG98" s="283">
        <f>'03_2 - SO 03.2 Čerpací st...'!J30</f>
        <v>0</v>
      </c>
      <c r="AH98" s="284"/>
      <c r="AI98" s="284"/>
      <c r="AJ98" s="284"/>
      <c r="AK98" s="284"/>
      <c r="AL98" s="284"/>
      <c r="AM98" s="284"/>
      <c r="AN98" s="283">
        <f t="shared" si="0"/>
        <v>0</v>
      </c>
      <c r="AO98" s="284"/>
      <c r="AP98" s="284"/>
      <c r="AQ98" s="98" t="s">
        <v>83</v>
      </c>
      <c r="AR98" s="99"/>
      <c r="AS98" s="100">
        <v>0</v>
      </c>
      <c r="AT98" s="101">
        <f t="shared" si="1"/>
        <v>0</v>
      </c>
      <c r="AU98" s="102">
        <f>'03_2 - SO 03.2 Čerpací st...'!P124</f>
        <v>0</v>
      </c>
      <c r="AV98" s="101">
        <f>'03_2 - SO 03.2 Čerpací st...'!J33</f>
        <v>0</v>
      </c>
      <c r="AW98" s="101">
        <f>'03_2 - SO 03.2 Čerpací st...'!J34</f>
        <v>0</v>
      </c>
      <c r="AX98" s="101">
        <f>'03_2 - SO 03.2 Čerpací st...'!J35</f>
        <v>0</v>
      </c>
      <c r="AY98" s="101">
        <f>'03_2 - SO 03.2 Čerpací st...'!J36</f>
        <v>0</v>
      </c>
      <c r="AZ98" s="101">
        <f>'03_2 - SO 03.2 Čerpací st...'!F33</f>
        <v>0</v>
      </c>
      <c r="BA98" s="101">
        <f>'03_2 - SO 03.2 Čerpací st...'!F34</f>
        <v>0</v>
      </c>
      <c r="BB98" s="101">
        <f>'03_2 - SO 03.2 Čerpací st...'!F35</f>
        <v>0</v>
      </c>
      <c r="BC98" s="101">
        <f>'03_2 - SO 03.2 Čerpací st...'!F36</f>
        <v>0</v>
      </c>
      <c r="BD98" s="103">
        <f>'03_2 - SO 03.2 Čerpací st...'!F37</f>
        <v>0</v>
      </c>
      <c r="BT98" s="104" t="s">
        <v>84</v>
      </c>
      <c r="BV98" s="104" t="s">
        <v>78</v>
      </c>
      <c r="BW98" s="104" t="s">
        <v>95</v>
      </c>
      <c r="BX98" s="104" t="s">
        <v>5</v>
      </c>
      <c r="CL98" s="104" t="s">
        <v>1</v>
      </c>
      <c r="CM98" s="104" t="s">
        <v>86</v>
      </c>
    </row>
    <row r="99" spans="1:91" s="7" customFormat="1" ht="16.5" customHeight="1" x14ac:dyDescent="0.2">
      <c r="A99" s="94" t="s">
        <v>80</v>
      </c>
      <c r="B99" s="95"/>
      <c r="C99" s="96"/>
      <c r="D99" s="282" t="s">
        <v>96</v>
      </c>
      <c r="E99" s="282"/>
      <c r="F99" s="282"/>
      <c r="G99" s="282"/>
      <c r="H99" s="282"/>
      <c r="I99" s="97"/>
      <c r="J99" s="282" t="s">
        <v>97</v>
      </c>
      <c r="K99" s="282"/>
      <c r="L99" s="282"/>
      <c r="M99" s="282"/>
      <c r="N99" s="282"/>
      <c r="O99" s="282"/>
      <c r="P99" s="282"/>
      <c r="Q99" s="282"/>
      <c r="R99" s="282"/>
      <c r="S99" s="282"/>
      <c r="T99" s="282"/>
      <c r="U99" s="282"/>
      <c r="V99" s="282"/>
      <c r="W99" s="282"/>
      <c r="X99" s="282"/>
      <c r="Y99" s="282"/>
      <c r="Z99" s="282"/>
      <c r="AA99" s="282"/>
      <c r="AB99" s="282"/>
      <c r="AC99" s="282"/>
      <c r="AD99" s="282"/>
      <c r="AE99" s="282"/>
      <c r="AF99" s="282"/>
      <c r="AG99" s="283">
        <f>'04 - SO 04 Kanalizační př...'!J30</f>
        <v>0</v>
      </c>
      <c r="AH99" s="284"/>
      <c r="AI99" s="284"/>
      <c r="AJ99" s="284"/>
      <c r="AK99" s="284"/>
      <c r="AL99" s="284"/>
      <c r="AM99" s="284"/>
      <c r="AN99" s="283">
        <f t="shared" si="0"/>
        <v>0</v>
      </c>
      <c r="AO99" s="284"/>
      <c r="AP99" s="284"/>
      <c r="AQ99" s="98" t="s">
        <v>83</v>
      </c>
      <c r="AR99" s="99"/>
      <c r="AS99" s="100">
        <v>0</v>
      </c>
      <c r="AT99" s="101">
        <f t="shared" si="1"/>
        <v>0</v>
      </c>
      <c r="AU99" s="102">
        <f>'04 - SO 04 Kanalizační př...'!P129</f>
        <v>0</v>
      </c>
      <c r="AV99" s="101">
        <f>'04 - SO 04 Kanalizační př...'!J33</f>
        <v>0</v>
      </c>
      <c r="AW99" s="101">
        <f>'04 - SO 04 Kanalizační př...'!J34</f>
        <v>0</v>
      </c>
      <c r="AX99" s="101">
        <f>'04 - SO 04 Kanalizační př...'!J35</f>
        <v>0</v>
      </c>
      <c r="AY99" s="101">
        <f>'04 - SO 04 Kanalizační př...'!J36</f>
        <v>0</v>
      </c>
      <c r="AZ99" s="101">
        <f>'04 - SO 04 Kanalizační př...'!F33</f>
        <v>0</v>
      </c>
      <c r="BA99" s="101">
        <f>'04 - SO 04 Kanalizační př...'!F34</f>
        <v>0</v>
      </c>
      <c r="BB99" s="101">
        <f>'04 - SO 04 Kanalizační př...'!F35</f>
        <v>0</v>
      </c>
      <c r="BC99" s="101">
        <f>'04 - SO 04 Kanalizační př...'!F36</f>
        <v>0</v>
      </c>
      <c r="BD99" s="103">
        <f>'04 - SO 04 Kanalizační př...'!F37</f>
        <v>0</v>
      </c>
      <c r="BT99" s="104" t="s">
        <v>84</v>
      </c>
      <c r="BV99" s="104" t="s">
        <v>78</v>
      </c>
      <c r="BW99" s="104" t="s">
        <v>98</v>
      </c>
      <c r="BX99" s="104" t="s">
        <v>5</v>
      </c>
      <c r="CL99" s="104" t="s">
        <v>1</v>
      </c>
      <c r="CM99" s="104" t="s">
        <v>86</v>
      </c>
    </row>
    <row r="100" spans="1:91" s="7" customFormat="1" ht="16.5" customHeight="1" x14ac:dyDescent="0.2">
      <c r="A100" s="94" t="s">
        <v>80</v>
      </c>
      <c r="B100" s="95"/>
      <c r="C100" s="96"/>
      <c r="D100" s="282" t="s">
        <v>99</v>
      </c>
      <c r="E100" s="282"/>
      <c r="F100" s="282"/>
      <c r="G100" s="282"/>
      <c r="H100" s="282"/>
      <c r="I100" s="97"/>
      <c r="J100" s="282" t="s">
        <v>100</v>
      </c>
      <c r="K100" s="282"/>
      <c r="L100" s="282"/>
      <c r="M100" s="282"/>
      <c r="N100" s="282"/>
      <c r="O100" s="282"/>
      <c r="P100" s="282"/>
      <c r="Q100" s="282"/>
      <c r="R100" s="282"/>
      <c r="S100" s="282"/>
      <c r="T100" s="282"/>
      <c r="U100" s="282"/>
      <c r="V100" s="282"/>
      <c r="W100" s="282"/>
      <c r="X100" s="282"/>
      <c r="Y100" s="282"/>
      <c r="Z100" s="282"/>
      <c r="AA100" s="282"/>
      <c r="AB100" s="282"/>
      <c r="AC100" s="282"/>
      <c r="AD100" s="282"/>
      <c r="AE100" s="282"/>
      <c r="AF100" s="282"/>
      <c r="AG100" s="283">
        <f>'05 - SO 05 Dešťová kanali...'!J30</f>
        <v>0</v>
      </c>
      <c r="AH100" s="284"/>
      <c r="AI100" s="284"/>
      <c r="AJ100" s="284"/>
      <c r="AK100" s="284"/>
      <c r="AL100" s="284"/>
      <c r="AM100" s="284"/>
      <c r="AN100" s="283">
        <f t="shared" si="0"/>
        <v>0</v>
      </c>
      <c r="AO100" s="284"/>
      <c r="AP100" s="284"/>
      <c r="AQ100" s="98" t="s">
        <v>83</v>
      </c>
      <c r="AR100" s="99"/>
      <c r="AS100" s="105">
        <v>0</v>
      </c>
      <c r="AT100" s="106">
        <f t="shared" si="1"/>
        <v>0</v>
      </c>
      <c r="AU100" s="107">
        <f>'05 - SO 05 Dešťová kanali...'!P131</f>
        <v>0</v>
      </c>
      <c r="AV100" s="106">
        <f>'05 - SO 05 Dešťová kanali...'!J33</f>
        <v>0</v>
      </c>
      <c r="AW100" s="106">
        <f>'05 - SO 05 Dešťová kanali...'!J34</f>
        <v>0</v>
      </c>
      <c r="AX100" s="106">
        <f>'05 - SO 05 Dešťová kanali...'!J35</f>
        <v>0</v>
      </c>
      <c r="AY100" s="106">
        <f>'05 - SO 05 Dešťová kanali...'!J36</f>
        <v>0</v>
      </c>
      <c r="AZ100" s="106">
        <f>'05 - SO 05 Dešťová kanali...'!F33</f>
        <v>0</v>
      </c>
      <c r="BA100" s="106">
        <f>'05 - SO 05 Dešťová kanali...'!F34</f>
        <v>0</v>
      </c>
      <c r="BB100" s="106">
        <f>'05 - SO 05 Dešťová kanali...'!F35</f>
        <v>0</v>
      </c>
      <c r="BC100" s="106">
        <f>'05 - SO 05 Dešťová kanali...'!F36</f>
        <v>0</v>
      </c>
      <c r="BD100" s="108">
        <f>'05 - SO 05 Dešťová kanali...'!F37</f>
        <v>0</v>
      </c>
      <c r="BT100" s="104" t="s">
        <v>84</v>
      </c>
      <c r="BV100" s="104" t="s">
        <v>78</v>
      </c>
      <c r="BW100" s="104" t="s">
        <v>101</v>
      </c>
      <c r="BX100" s="104" t="s">
        <v>5</v>
      </c>
      <c r="CL100" s="104" t="s">
        <v>1</v>
      </c>
      <c r="CM100" s="104" t="s">
        <v>86</v>
      </c>
    </row>
    <row r="101" spans="1:91" s="2" customFormat="1" ht="30" customHeight="1" x14ac:dyDescent="0.2">
      <c r="A101" s="35"/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40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</row>
    <row r="102" spans="1:91" s="2" customFormat="1" ht="6.9" customHeight="1" x14ac:dyDescent="0.2">
      <c r="A102" s="35"/>
      <c r="B102" s="55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56"/>
      <c r="AG102" s="56"/>
      <c r="AH102" s="56"/>
      <c r="AI102" s="56"/>
      <c r="AJ102" s="56"/>
      <c r="AK102" s="56"/>
      <c r="AL102" s="56"/>
      <c r="AM102" s="56"/>
      <c r="AN102" s="56"/>
      <c r="AO102" s="56"/>
      <c r="AP102" s="56"/>
      <c r="AQ102" s="56"/>
      <c r="AR102" s="40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</row>
  </sheetData>
  <sheetProtection algorithmName="SHA-512" hashValue="AunQTkX7781CSV8bXDId4rKe8N1GkDhgW9fnUSixpjtTRuXIXkFHZXm0bSklPEP48vDDpb5Ofi/LkwzKAqRQIQ==" saltValue="VkbhKrrrMZOTEVuoabomw6R9dnEqy0IY+KhndptTSTSL3/b5Hwki2S/yF+zfg7u2K2Lev8SLpgTT0FUhDiEuEA==" spinCount="100000" sheet="1" objects="1" scenarios="1" formatColumns="0" formatRows="0"/>
  <mergeCells count="62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100:AP100"/>
    <mergeCell ref="AG100:AM100"/>
    <mergeCell ref="D100:H100"/>
    <mergeCell ref="J100:AF100"/>
    <mergeCell ref="AG94:AM94"/>
    <mergeCell ref="AN94:AP94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L85:AO85"/>
    <mergeCell ref="AM87:AN87"/>
    <mergeCell ref="AM89:AP89"/>
    <mergeCell ref="AS89:AT91"/>
    <mergeCell ref="AM90:AP90"/>
  </mergeCells>
  <hyperlinks>
    <hyperlink ref="A95" location="'01 - SO 01 Kanaliazce gra...'!C2" display="/" xr:uid="{00000000-0004-0000-0000-000000000000}"/>
    <hyperlink ref="A96" location="'02 - SO 02 Kanaliazce tla...'!C2" display="/" xr:uid="{00000000-0004-0000-0000-000001000000}"/>
    <hyperlink ref="A97" location="'03_1 - SO 03.1 Čerpací st...'!C2" display="/" xr:uid="{00000000-0004-0000-0000-000002000000}"/>
    <hyperlink ref="A98" location="'03_2 - SO 03.2 Čerpací st...'!C2" display="/" xr:uid="{00000000-0004-0000-0000-000003000000}"/>
    <hyperlink ref="A99" location="'04 - SO 04 Kanalizační př...'!C2" display="/" xr:uid="{00000000-0004-0000-0000-000004000000}"/>
    <hyperlink ref="A100" location="'05 - SO 05 Dešťová kanali...'!C2" display="/" xr:uid="{00000000-0004-0000-0000-00000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75"/>
  <sheetViews>
    <sheetView showGridLines="0" workbookViewId="0"/>
  </sheetViews>
  <sheetFormatPr defaultRowHeight="14.4" x14ac:dyDescent="0.2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 x14ac:dyDescent="0.2"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AT2" s="18" t="s">
        <v>85</v>
      </c>
    </row>
    <row r="3" spans="1:46" s="1" customFormat="1" ht="6.9" customHeight="1" x14ac:dyDescent="0.2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86</v>
      </c>
    </row>
    <row r="4" spans="1:46" s="1" customFormat="1" ht="24.9" customHeight="1" x14ac:dyDescent="0.2">
      <c r="B4" s="21"/>
      <c r="D4" s="111" t="s">
        <v>102</v>
      </c>
      <c r="L4" s="21"/>
      <c r="M4" s="112" t="s">
        <v>10</v>
      </c>
      <c r="AT4" s="18" t="s">
        <v>4</v>
      </c>
    </row>
    <row r="5" spans="1:46" s="1" customFormat="1" ht="6.9" customHeight="1" x14ac:dyDescent="0.2">
      <c r="B5" s="21"/>
      <c r="L5" s="21"/>
    </row>
    <row r="6" spans="1:46" s="1" customFormat="1" ht="12" customHeight="1" x14ac:dyDescent="0.2">
      <c r="B6" s="21"/>
      <c r="D6" s="113" t="s">
        <v>16</v>
      </c>
      <c r="L6" s="21"/>
    </row>
    <row r="7" spans="1:46" s="1" customFormat="1" ht="16.5" customHeight="1" x14ac:dyDescent="0.2">
      <c r="B7" s="21"/>
      <c r="E7" s="307" t="str">
        <f>'Rekapitulace stavby'!K6</f>
        <v>Kanaliazce Trnkova I.etapa</v>
      </c>
      <c r="F7" s="308"/>
      <c r="G7" s="308"/>
      <c r="H7" s="308"/>
      <c r="L7" s="21"/>
    </row>
    <row r="8" spans="1:46" s="2" customFormat="1" ht="12" customHeight="1" x14ac:dyDescent="0.2">
      <c r="A8" s="35"/>
      <c r="B8" s="40"/>
      <c r="C8" s="35"/>
      <c r="D8" s="113" t="s">
        <v>103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 x14ac:dyDescent="0.2">
      <c r="A9" s="35"/>
      <c r="B9" s="40"/>
      <c r="C9" s="35"/>
      <c r="D9" s="35"/>
      <c r="E9" s="309" t="s">
        <v>104</v>
      </c>
      <c r="F9" s="310"/>
      <c r="G9" s="310"/>
      <c r="H9" s="310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0.199999999999999" x14ac:dyDescent="0.2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 x14ac:dyDescent="0.2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 x14ac:dyDescent="0.2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22. 2. 2021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8" customHeight="1" x14ac:dyDescent="0.2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 x14ac:dyDescent="0.2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 x14ac:dyDescent="0.2">
      <c r="A15" s="35"/>
      <c r="B15" s="40"/>
      <c r="C15" s="35"/>
      <c r="D15" s="35"/>
      <c r="E15" s="114" t="s">
        <v>26</v>
      </c>
      <c r="F15" s="35"/>
      <c r="G15" s="35"/>
      <c r="H15" s="35"/>
      <c r="I15" s="113" t="s">
        <v>27</v>
      </c>
      <c r="J15" s="114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" customHeight="1" x14ac:dyDescent="0.2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 x14ac:dyDescent="0.2">
      <c r="A17" s="35"/>
      <c r="B17" s="40"/>
      <c r="C17" s="35"/>
      <c r="D17" s="113" t="s">
        <v>28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 x14ac:dyDescent="0.2">
      <c r="A18" s="35"/>
      <c r="B18" s="40"/>
      <c r="C18" s="35"/>
      <c r="D18" s="35"/>
      <c r="E18" s="311" t="str">
        <f>'Rekapitulace stavby'!E14</f>
        <v>Vyplň údaj</v>
      </c>
      <c r="F18" s="312"/>
      <c r="G18" s="312"/>
      <c r="H18" s="312"/>
      <c r="I18" s="113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" customHeight="1" x14ac:dyDescent="0.2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 x14ac:dyDescent="0.2">
      <c r="A20" s="35"/>
      <c r="B20" s="40"/>
      <c r="C20" s="35"/>
      <c r="D20" s="113" t="s">
        <v>30</v>
      </c>
      <c r="E20" s="35"/>
      <c r="F20" s="35"/>
      <c r="G20" s="35"/>
      <c r="H20" s="35"/>
      <c r="I20" s="113" t="s">
        <v>25</v>
      </c>
      <c r="J20" s="114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 x14ac:dyDescent="0.2">
      <c r="A21" s="35"/>
      <c r="B21" s="40"/>
      <c r="C21" s="35"/>
      <c r="D21" s="35"/>
      <c r="E21" s="114" t="s">
        <v>31</v>
      </c>
      <c r="F21" s="35"/>
      <c r="G21" s="35"/>
      <c r="H21" s="35"/>
      <c r="I21" s="113" t="s">
        <v>27</v>
      </c>
      <c r="J21" s="114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" customHeight="1" x14ac:dyDescent="0.2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 x14ac:dyDescent="0.2">
      <c r="A23" s="35"/>
      <c r="B23" s="40"/>
      <c r="C23" s="35"/>
      <c r="D23" s="113" t="s">
        <v>33</v>
      </c>
      <c r="E23" s="35"/>
      <c r="F23" s="35"/>
      <c r="G23" s="35"/>
      <c r="H23" s="35"/>
      <c r="I23" s="113" t="s">
        <v>25</v>
      </c>
      <c r="J23" s="114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 x14ac:dyDescent="0.2">
      <c r="A24" s="35"/>
      <c r="B24" s="40"/>
      <c r="C24" s="35"/>
      <c r="D24" s="35"/>
      <c r="E24" s="114" t="s">
        <v>34</v>
      </c>
      <c r="F24" s="35"/>
      <c r="G24" s="35"/>
      <c r="H24" s="35"/>
      <c r="I24" s="113" t="s">
        <v>27</v>
      </c>
      <c r="J24" s="114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" customHeight="1" x14ac:dyDescent="0.2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 x14ac:dyDescent="0.2">
      <c r="A26" s="35"/>
      <c r="B26" s="40"/>
      <c r="C26" s="35"/>
      <c r="D26" s="113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 x14ac:dyDescent="0.2">
      <c r="A27" s="116"/>
      <c r="B27" s="117"/>
      <c r="C27" s="116"/>
      <c r="D27" s="116"/>
      <c r="E27" s="313" t="s">
        <v>1</v>
      </c>
      <c r="F27" s="313"/>
      <c r="G27" s="313"/>
      <c r="H27" s="313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" customHeight="1" x14ac:dyDescent="0.2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customHeight="1" x14ac:dyDescent="0.2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 x14ac:dyDescent="0.2">
      <c r="A30" s="35"/>
      <c r="B30" s="40"/>
      <c r="C30" s="35"/>
      <c r="D30" s="120" t="s">
        <v>36</v>
      </c>
      <c r="E30" s="35"/>
      <c r="F30" s="35"/>
      <c r="G30" s="35"/>
      <c r="H30" s="35"/>
      <c r="I30" s="35"/>
      <c r="J30" s="121">
        <f>ROUND(J129,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 x14ac:dyDescent="0.2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 x14ac:dyDescent="0.2">
      <c r="A32" s="35"/>
      <c r="B32" s="40"/>
      <c r="C32" s="35"/>
      <c r="D32" s="35"/>
      <c r="E32" s="35"/>
      <c r="F32" s="122" t="s">
        <v>38</v>
      </c>
      <c r="G32" s="35"/>
      <c r="H32" s="35"/>
      <c r="I32" s="122" t="s">
        <v>37</v>
      </c>
      <c r="J32" s="122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customHeight="1" x14ac:dyDescent="0.2">
      <c r="A33" s="35"/>
      <c r="B33" s="40"/>
      <c r="C33" s="35"/>
      <c r="D33" s="123" t="s">
        <v>40</v>
      </c>
      <c r="E33" s="113" t="s">
        <v>41</v>
      </c>
      <c r="F33" s="124">
        <f>ROUND((SUM(BE129:BE274)),  2)</f>
        <v>0</v>
      </c>
      <c r="G33" s="35"/>
      <c r="H33" s="35"/>
      <c r="I33" s="125">
        <v>0.21</v>
      </c>
      <c r="J33" s="124">
        <f>ROUND(((SUM(BE129:BE274))*I33),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 x14ac:dyDescent="0.2">
      <c r="A34" s="35"/>
      <c r="B34" s="40"/>
      <c r="C34" s="35"/>
      <c r="D34" s="35"/>
      <c r="E34" s="113" t="s">
        <v>42</v>
      </c>
      <c r="F34" s="124">
        <f>ROUND((SUM(BF129:BF274)),  2)</f>
        <v>0</v>
      </c>
      <c r="G34" s="35"/>
      <c r="H34" s="35"/>
      <c r="I34" s="125">
        <v>0.15</v>
      </c>
      <c r="J34" s="124">
        <f>ROUND(((SUM(BF129:BF274))*I34),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 x14ac:dyDescent="0.2">
      <c r="A35" s="35"/>
      <c r="B35" s="40"/>
      <c r="C35" s="35"/>
      <c r="D35" s="35"/>
      <c r="E35" s="113" t="s">
        <v>43</v>
      </c>
      <c r="F35" s="124">
        <f>ROUND((SUM(BG129:BG274)),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 x14ac:dyDescent="0.2">
      <c r="A36" s="35"/>
      <c r="B36" s="40"/>
      <c r="C36" s="35"/>
      <c r="D36" s="35"/>
      <c r="E36" s="113" t="s">
        <v>44</v>
      </c>
      <c r="F36" s="124">
        <f>ROUND((SUM(BH129:BH274)),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 x14ac:dyDescent="0.2">
      <c r="A37" s="35"/>
      <c r="B37" s="40"/>
      <c r="C37" s="35"/>
      <c r="D37" s="35"/>
      <c r="E37" s="113" t="s">
        <v>45</v>
      </c>
      <c r="F37" s="124">
        <f>ROUND((SUM(BI129:BI274)),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" customHeight="1" x14ac:dyDescent="0.2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 x14ac:dyDescent="0.2">
      <c r="A39" s="35"/>
      <c r="B39" s="40"/>
      <c r="C39" s="126"/>
      <c r="D39" s="127" t="s">
        <v>46</v>
      </c>
      <c r="E39" s="128"/>
      <c r="F39" s="128"/>
      <c r="G39" s="129" t="s">
        <v>47</v>
      </c>
      <c r="H39" s="130" t="s">
        <v>48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customHeight="1" x14ac:dyDescent="0.2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" customHeight="1" x14ac:dyDescent="0.2">
      <c r="B41" s="21"/>
      <c r="L41" s="21"/>
    </row>
    <row r="42" spans="1:31" s="1" customFormat="1" ht="14.4" customHeight="1" x14ac:dyDescent="0.2">
      <c r="B42" s="21"/>
      <c r="L42" s="21"/>
    </row>
    <row r="43" spans="1:31" s="1" customFormat="1" ht="14.4" customHeight="1" x14ac:dyDescent="0.2">
      <c r="B43" s="21"/>
      <c r="L43" s="21"/>
    </row>
    <row r="44" spans="1:31" s="1" customFormat="1" ht="14.4" customHeight="1" x14ac:dyDescent="0.2">
      <c r="B44" s="21"/>
      <c r="L44" s="21"/>
    </row>
    <row r="45" spans="1:31" s="1" customFormat="1" ht="14.4" customHeight="1" x14ac:dyDescent="0.2">
      <c r="B45" s="21"/>
      <c r="L45" s="21"/>
    </row>
    <row r="46" spans="1:31" s="1" customFormat="1" ht="14.4" customHeight="1" x14ac:dyDescent="0.2">
      <c r="B46" s="21"/>
      <c r="L46" s="21"/>
    </row>
    <row r="47" spans="1:31" s="1" customFormat="1" ht="14.4" customHeight="1" x14ac:dyDescent="0.2">
      <c r="B47" s="21"/>
      <c r="L47" s="21"/>
    </row>
    <row r="48" spans="1:31" s="1" customFormat="1" ht="14.4" customHeight="1" x14ac:dyDescent="0.2">
      <c r="B48" s="21"/>
      <c r="L48" s="21"/>
    </row>
    <row r="49" spans="1:31" s="1" customFormat="1" ht="14.4" customHeight="1" x14ac:dyDescent="0.2">
      <c r="B49" s="21"/>
      <c r="L49" s="21"/>
    </row>
    <row r="50" spans="1:31" s="2" customFormat="1" ht="14.4" customHeight="1" x14ac:dyDescent="0.2">
      <c r="B50" s="52"/>
      <c r="D50" s="133" t="s">
        <v>49</v>
      </c>
      <c r="E50" s="134"/>
      <c r="F50" s="134"/>
      <c r="G50" s="133" t="s">
        <v>50</v>
      </c>
      <c r="H50" s="134"/>
      <c r="I50" s="134"/>
      <c r="J50" s="134"/>
      <c r="K50" s="134"/>
      <c r="L50" s="52"/>
    </row>
    <row r="51" spans="1:31" ht="10.199999999999999" x14ac:dyDescent="0.2">
      <c r="B51" s="21"/>
      <c r="L51" s="21"/>
    </row>
    <row r="52" spans="1:31" ht="10.199999999999999" x14ac:dyDescent="0.2">
      <c r="B52" s="21"/>
      <c r="L52" s="21"/>
    </row>
    <row r="53" spans="1:31" ht="10.199999999999999" x14ac:dyDescent="0.2">
      <c r="B53" s="21"/>
      <c r="L53" s="21"/>
    </row>
    <row r="54" spans="1:31" ht="10.199999999999999" x14ac:dyDescent="0.2">
      <c r="B54" s="21"/>
      <c r="L54" s="21"/>
    </row>
    <row r="55" spans="1:31" ht="10.199999999999999" x14ac:dyDescent="0.2">
      <c r="B55" s="21"/>
      <c r="L55" s="21"/>
    </row>
    <row r="56" spans="1:31" ht="10.199999999999999" x14ac:dyDescent="0.2">
      <c r="B56" s="21"/>
      <c r="L56" s="21"/>
    </row>
    <row r="57" spans="1:31" ht="10.199999999999999" x14ac:dyDescent="0.2">
      <c r="B57" s="21"/>
      <c r="L57" s="21"/>
    </row>
    <row r="58" spans="1:31" ht="10.199999999999999" x14ac:dyDescent="0.2">
      <c r="B58" s="21"/>
      <c r="L58" s="21"/>
    </row>
    <row r="59" spans="1:31" ht="10.199999999999999" x14ac:dyDescent="0.2">
      <c r="B59" s="21"/>
      <c r="L59" s="21"/>
    </row>
    <row r="60" spans="1:31" ht="10.199999999999999" x14ac:dyDescent="0.2">
      <c r="B60" s="21"/>
      <c r="L60" s="21"/>
    </row>
    <row r="61" spans="1:31" s="2" customFormat="1" ht="13.2" x14ac:dyDescent="0.2">
      <c r="A61" s="35"/>
      <c r="B61" s="40"/>
      <c r="C61" s="35"/>
      <c r="D61" s="135" t="s">
        <v>51</v>
      </c>
      <c r="E61" s="136"/>
      <c r="F61" s="137" t="s">
        <v>52</v>
      </c>
      <c r="G61" s="135" t="s">
        <v>51</v>
      </c>
      <c r="H61" s="136"/>
      <c r="I61" s="136"/>
      <c r="J61" s="138" t="s">
        <v>52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.199999999999999" x14ac:dyDescent="0.2">
      <c r="B62" s="21"/>
      <c r="L62" s="21"/>
    </row>
    <row r="63" spans="1:31" ht="10.199999999999999" x14ac:dyDescent="0.2">
      <c r="B63" s="21"/>
      <c r="L63" s="21"/>
    </row>
    <row r="64" spans="1:31" ht="10.199999999999999" x14ac:dyDescent="0.2">
      <c r="B64" s="21"/>
      <c r="L64" s="21"/>
    </row>
    <row r="65" spans="1:31" s="2" customFormat="1" ht="13.2" x14ac:dyDescent="0.2">
      <c r="A65" s="35"/>
      <c r="B65" s="40"/>
      <c r="C65" s="35"/>
      <c r="D65" s="133" t="s">
        <v>53</v>
      </c>
      <c r="E65" s="139"/>
      <c r="F65" s="139"/>
      <c r="G65" s="133" t="s">
        <v>54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.199999999999999" x14ac:dyDescent="0.2">
      <c r="B66" s="21"/>
      <c r="L66" s="21"/>
    </row>
    <row r="67" spans="1:31" ht="10.199999999999999" x14ac:dyDescent="0.2">
      <c r="B67" s="21"/>
      <c r="L67" s="21"/>
    </row>
    <row r="68" spans="1:31" ht="10.199999999999999" x14ac:dyDescent="0.2">
      <c r="B68" s="21"/>
      <c r="L68" s="21"/>
    </row>
    <row r="69" spans="1:31" ht="10.199999999999999" x14ac:dyDescent="0.2">
      <c r="B69" s="21"/>
      <c r="L69" s="21"/>
    </row>
    <row r="70" spans="1:31" ht="10.199999999999999" x14ac:dyDescent="0.2">
      <c r="B70" s="21"/>
      <c r="L70" s="21"/>
    </row>
    <row r="71" spans="1:31" ht="10.199999999999999" x14ac:dyDescent="0.2">
      <c r="B71" s="21"/>
      <c r="L71" s="21"/>
    </row>
    <row r="72" spans="1:31" ht="10.199999999999999" x14ac:dyDescent="0.2">
      <c r="B72" s="21"/>
      <c r="L72" s="21"/>
    </row>
    <row r="73" spans="1:31" ht="10.199999999999999" x14ac:dyDescent="0.2">
      <c r="B73" s="21"/>
      <c r="L73" s="21"/>
    </row>
    <row r="74" spans="1:31" ht="10.199999999999999" x14ac:dyDescent="0.2">
      <c r="B74" s="21"/>
      <c r="L74" s="21"/>
    </row>
    <row r="75" spans="1:31" ht="10.199999999999999" x14ac:dyDescent="0.2">
      <c r="B75" s="21"/>
      <c r="L75" s="21"/>
    </row>
    <row r="76" spans="1:31" s="2" customFormat="1" ht="13.2" x14ac:dyDescent="0.2">
      <c r="A76" s="35"/>
      <c r="B76" s="40"/>
      <c r="C76" s="35"/>
      <c r="D76" s="135" t="s">
        <v>51</v>
      </c>
      <c r="E76" s="136"/>
      <c r="F76" s="137" t="s">
        <v>52</v>
      </c>
      <c r="G76" s="135" t="s">
        <v>51</v>
      </c>
      <c r="H76" s="136"/>
      <c r="I76" s="136"/>
      <c r="J76" s="138" t="s">
        <v>52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 x14ac:dyDescent="0.2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" customHeight="1" x14ac:dyDescent="0.2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" customHeight="1" x14ac:dyDescent="0.2">
      <c r="A82" s="35"/>
      <c r="B82" s="36"/>
      <c r="C82" s="24" t="s">
        <v>105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" customHeight="1" x14ac:dyDescent="0.2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 x14ac:dyDescent="0.2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 x14ac:dyDescent="0.2">
      <c r="A85" s="35"/>
      <c r="B85" s="36"/>
      <c r="C85" s="37"/>
      <c r="D85" s="37"/>
      <c r="E85" s="314" t="str">
        <f>E7</f>
        <v>Kanaliazce Trnkova I.etapa</v>
      </c>
      <c r="F85" s="315"/>
      <c r="G85" s="315"/>
      <c r="H85" s="31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 x14ac:dyDescent="0.2">
      <c r="A86" s="35"/>
      <c r="B86" s="36"/>
      <c r="C86" s="30" t="s">
        <v>103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 x14ac:dyDescent="0.2">
      <c r="A87" s="35"/>
      <c r="B87" s="36"/>
      <c r="C87" s="37"/>
      <c r="D87" s="37"/>
      <c r="E87" s="266" t="str">
        <f>E9</f>
        <v>01 - SO 01 Kanaliazce gravitační</v>
      </c>
      <c r="F87" s="316"/>
      <c r="G87" s="316"/>
      <c r="H87" s="316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" customHeight="1" x14ac:dyDescent="0.2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 x14ac:dyDescent="0.2">
      <c r="A89" s="35"/>
      <c r="B89" s="36"/>
      <c r="C89" s="30" t="s">
        <v>20</v>
      </c>
      <c r="D89" s="37"/>
      <c r="E89" s="37"/>
      <c r="F89" s="28" t="str">
        <f>F12</f>
        <v>Bohumín</v>
      </c>
      <c r="G89" s="37"/>
      <c r="H89" s="37"/>
      <c r="I89" s="30" t="s">
        <v>22</v>
      </c>
      <c r="J89" s="67" t="str">
        <f>IF(J12="","",J12)</f>
        <v>22. 2. 2021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" customHeight="1" x14ac:dyDescent="0.2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15" customHeight="1" x14ac:dyDescent="0.2">
      <c r="A91" s="35"/>
      <c r="B91" s="36"/>
      <c r="C91" s="30" t="s">
        <v>24</v>
      </c>
      <c r="D91" s="37"/>
      <c r="E91" s="37"/>
      <c r="F91" s="28" t="str">
        <f>E15</f>
        <v>Město Bohumín</v>
      </c>
      <c r="G91" s="37"/>
      <c r="H91" s="37"/>
      <c r="I91" s="30" t="s">
        <v>30</v>
      </c>
      <c r="J91" s="33" t="str">
        <f>E21</f>
        <v>Rechtik - PROJEKT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15" customHeight="1" x14ac:dyDescent="0.2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>Josef Rechtik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 x14ac:dyDescent="0.2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 x14ac:dyDescent="0.2">
      <c r="A94" s="35"/>
      <c r="B94" s="36"/>
      <c r="C94" s="144" t="s">
        <v>106</v>
      </c>
      <c r="D94" s="145"/>
      <c r="E94" s="145"/>
      <c r="F94" s="145"/>
      <c r="G94" s="145"/>
      <c r="H94" s="145"/>
      <c r="I94" s="145"/>
      <c r="J94" s="146" t="s">
        <v>107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 x14ac:dyDescent="0.2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8" customHeight="1" x14ac:dyDescent="0.2">
      <c r="A96" s="35"/>
      <c r="B96" s="36"/>
      <c r="C96" s="147" t="s">
        <v>108</v>
      </c>
      <c r="D96" s="37"/>
      <c r="E96" s="37"/>
      <c r="F96" s="37"/>
      <c r="G96" s="37"/>
      <c r="H96" s="37"/>
      <c r="I96" s="37"/>
      <c r="J96" s="85">
        <f>J129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109</v>
      </c>
    </row>
    <row r="97" spans="1:31" s="9" customFormat="1" ht="24.9" customHeight="1" x14ac:dyDescent="0.2">
      <c r="B97" s="148"/>
      <c r="C97" s="149"/>
      <c r="D97" s="150" t="s">
        <v>110</v>
      </c>
      <c r="E97" s="151"/>
      <c r="F97" s="151"/>
      <c r="G97" s="151"/>
      <c r="H97" s="151"/>
      <c r="I97" s="151"/>
      <c r="J97" s="152">
        <f>J130</f>
        <v>0</v>
      </c>
      <c r="K97" s="149"/>
      <c r="L97" s="153"/>
    </row>
    <row r="98" spans="1:31" s="10" customFormat="1" ht="19.95" customHeight="1" x14ac:dyDescent="0.2">
      <c r="B98" s="154"/>
      <c r="C98" s="155"/>
      <c r="D98" s="156" t="s">
        <v>111</v>
      </c>
      <c r="E98" s="157"/>
      <c r="F98" s="157"/>
      <c r="G98" s="157"/>
      <c r="H98" s="157"/>
      <c r="I98" s="157"/>
      <c r="J98" s="158">
        <f>J131</f>
        <v>0</v>
      </c>
      <c r="K98" s="155"/>
      <c r="L98" s="159"/>
    </row>
    <row r="99" spans="1:31" s="10" customFormat="1" ht="19.95" customHeight="1" x14ac:dyDescent="0.2">
      <c r="B99" s="154"/>
      <c r="C99" s="155"/>
      <c r="D99" s="156" t="s">
        <v>112</v>
      </c>
      <c r="E99" s="157"/>
      <c r="F99" s="157"/>
      <c r="G99" s="157"/>
      <c r="H99" s="157"/>
      <c r="I99" s="157"/>
      <c r="J99" s="158">
        <f>J207</f>
        <v>0</v>
      </c>
      <c r="K99" s="155"/>
      <c r="L99" s="159"/>
    </row>
    <row r="100" spans="1:31" s="10" customFormat="1" ht="19.95" customHeight="1" x14ac:dyDescent="0.2">
      <c r="B100" s="154"/>
      <c r="C100" s="155"/>
      <c r="D100" s="156" t="s">
        <v>113</v>
      </c>
      <c r="E100" s="157"/>
      <c r="F100" s="157"/>
      <c r="G100" s="157"/>
      <c r="H100" s="157"/>
      <c r="I100" s="157"/>
      <c r="J100" s="158">
        <f>J209</f>
        <v>0</v>
      </c>
      <c r="K100" s="155"/>
      <c r="L100" s="159"/>
    </row>
    <row r="101" spans="1:31" s="10" customFormat="1" ht="19.95" customHeight="1" x14ac:dyDescent="0.2">
      <c r="B101" s="154"/>
      <c r="C101" s="155"/>
      <c r="D101" s="156" t="s">
        <v>114</v>
      </c>
      <c r="E101" s="157"/>
      <c r="F101" s="157"/>
      <c r="G101" s="157"/>
      <c r="H101" s="157"/>
      <c r="I101" s="157"/>
      <c r="J101" s="158">
        <f>J211</f>
        <v>0</v>
      </c>
      <c r="K101" s="155"/>
      <c r="L101" s="159"/>
    </row>
    <row r="102" spans="1:31" s="10" customFormat="1" ht="19.95" customHeight="1" x14ac:dyDescent="0.2">
      <c r="B102" s="154"/>
      <c r="C102" s="155"/>
      <c r="D102" s="156" t="s">
        <v>115</v>
      </c>
      <c r="E102" s="157"/>
      <c r="F102" s="157"/>
      <c r="G102" s="157"/>
      <c r="H102" s="157"/>
      <c r="I102" s="157"/>
      <c r="J102" s="158">
        <f>J221</f>
        <v>0</v>
      </c>
      <c r="K102" s="155"/>
      <c r="L102" s="159"/>
    </row>
    <row r="103" spans="1:31" s="10" customFormat="1" ht="19.95" customHeight="1" x14ac:dyDescent="0.2">
      <c r="B103" s="154"/>
      <c r="C103" s="155"/>
      <c r="D103" s="156" t="s">
        <v>116</v>
      </c>
      <c r="E103" s="157"/>
      <c r="F103" s="157"/>
      <c r="G103" s="157"/>
      <c r="H103" s="157"/>
      <c r="I103" s="157"/>
      <c r="J103" s="158">
        <f>J237</f>
        <v>0</v>
      </c>
      <c r="K103" s="155"/>
      <c r="L103" s="159"/>
    </row>
    <row r="104" spans="1:31" s="10" customFormat="1" ht="19.95" customHeight="1" x14ac:dyDescent="0.2">
      <c r="B104" s="154"/>
      <c r="C104" s="155"/>
      <c r="D104" s="156" t="s">
        <v>117</v>
      </c>
      <c r="E104" s="157"/>
      <c r="F104" s="157"/>
      <c r="G104" s="157"/>
      <c r="H104" s="157"/>
      <c r="I104" s="157"/>
      <c r="J104" s="158">
        <f>J252</f>
        <v>0</v>
      </c>
      <c r="K104" s="155"/>
      <c r="L104" s="159"/>
    </row>
    <row r="105" spans="1:31" s="10" customFormat="1" ht="14.85" customHeight="1" x14ac:dyDescent="0.2">
      <c r="B105" s="154"/>
      <c r="C105" s="155"/>
      <c r="D105" s="156" t="s">
        <v>118</v>
      </c>
      <c r="E105" s="157"/>
      <c r="F105" s="157"/>
      <c r="G105" s="157"/>
      <c r="H105" s="157"/>
      <c r="I105" s="157"/>
      <c r="J105" s="158">
        <f>J260</f>
        <v>0</v>
      </c>
      <c r="K105" s="155"/>
      <c r="L105" s="159"/>
    </row>
    <row r="106" spans="1:31" s="10" customFormat="1" ht="19.95" customHeight="1" x14ac:dyDescent="0.2">
      <c r="B106" s="154"/>
      <c r="C106" s="155"/>
      <c r="D106" s="156" t="s">
        <v>119</v>
      </c>
      <c r="E106" s="157"/>
      <c r="F106" s="157"/>
      <c r="G106" s="157"/>
      <c r="H106" s="157"/>
      <c r="I106" s="157"/>
      <c r="J106" s="158">
        <f>J263</f>
        <v>0</v>
      </c>
      <c r="K106" s="155"/>
      <c r="L106" s="159"/>
    </row>
    <row r="107" spans="1:31" s="9" customFormat="1" ht="24.9" customHeight="1" x14ac:dyDescent="0.2">
      <c r="B107" s="148"/>
      <c r="C107" s="149"/>
      <c r="D107" s="150" t="s">
        <v>120</v>
      </c>
      <c r="E107" s="151"/>
      <c r="F107" s="151"/>
      <c r="G107" s="151"/>
      <c r="H107" s="151"/>
      <c r="I107" s="151"/>
      <c r="J107" s="152">
        <f>J269</f>
        <v>0</v>
      </c>
      <c r="K107" s="149"/>
      <c r="L107" s="153"/>
    </row>
    <row r="108" spans="1:31" s="10" customFormat="1" ht="19.95" customHeight="1" x14ac:dyDescent="0.2">
      <c r="B108" s="154"/>
      <c r="C108" s="155"/>
      <c r="D108" s="156" t="s">
        <v>121</v>
      </c>
      <c r="E108" s="157"/>
      <c r="F108" s="157"/>
      <c r="G108" s="157"/>
      <c r="H108" s="157"/>
      <c r="I108" s="157"/>
      <c r="J108" s="158">
        <f>J270</f>
        <v>0</v>
      </c>
      <c r="K108" s="155"/>
      <c r="L108" s="159"/>
    </row>
    <row r="109" spans="1:31" s="9" customFormat="1" ht="24.9" customHeight="1" x14ac:dyDescent="0.2">
      <c r="B109" s="148"/>
      <c r="C109" s="149"/>
      <c r="D109" s="150" t="s">
        <v>122</v>
      </c>
      <c r="E109" s="151"/>
      <c r="F109" s="151"/>
      <c r="G109" s="151"/>
      <c r="H109" s="151"/>
      <c r="I109" s="151"/>
      <c r="J109" s="152">
        <f>J272</f>
        <v>0</v>
      </c>
      <c r="K109" s="149"/>
      <c r="L109" s="153"/>
    </row>
    <row r="110" spans="1:31" s="2" customFormat="1" ht="21.75" customHeight="1" x14ac:dyDescent="0.2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6.9" customHeight="1" x14ac:dyDescent="0.2">
      <c r="A111" s="35"/>
      <c r="B111" s="55"/>
      <c r="C111" s="56"/>
      <c r="D111" s="56"/>
      <c r="E111" s="56"/>
      <c r="F111" s="56"/>
      <c r="G111" s="56"/>
      <c r="H111" s="56"/>
      <c r="I111" s="56"/>
      <c r="J111" s="56"/>
      <c r="K111" s="56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5" spans="1:31" s="2" customFormat="1" ht="6.9" customHeight="1" x14ac:dyDescent="0.2">
      <c r="A115" s="35"/>
      <c r="B115" s="57"/>
      <c r="C115" s="58"/>
      <c r="D115" s="58"/>
      <c r="E115" s="58"/>
      <c r="F115" s="58"/>
      <c r="G115" s="58"/>
      <c r="H115" s="58"/>
      <c r="I115" s="58"/>
      <c r="J115" s="58"/>
      <c r="K115" s="58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24.9" customHeight="1" x14ac:dyDescent="0.2">
      <c r="A116" s="35"/>
      <c r="B116" s="36"/>
      <c r="C116" s="24" t="s">
        <v>123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6.9" customHeight="1" x14ac:dyDescent="0.2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12" customHeight="1" x14ac:dyDescent="0.2">
      <c r="A118" s="35"/>
      <c r="B118" s="36"/>
      <c r="C118" s="30" t="s">
        <v>16</v>
      </c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16.5" customHeight="1" x14ac:dyDescent="0.2">
      <c r="A119" s="35"/>
      <c r="B119" s="36"/>
      <c r="C119" s="37"/>
      <c r="D119" s="37"/>
      <c r="E119" s="314" t="str">
        <f>E7</f>
        <v>Kanaliazce Trnkova I.etapa</v>
      </c>
      <c r="F119" s="315"/>
      <c r="G119" s="315"/>
      <c r="H119" s="315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2" customHeight="1" x14ac:dyDescent="0.2">
      <c r="A120" s="35"/>
      <c r="B120" s="36"/>
      <c r="C120" s="30" t="s">
        <v>103</v>
      </c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6.5" customHeight="1" x14ac:dyDescent="0.2">
      <c r="A121" s="35"/>
      <c r="B121" s="36"/>
      <c r="C121" s="37"/>
      <c r="D121" s="37"/>
      <c r="E121" s="266" t="str">
        <f>E9</f>
        <v>01 - SO 01 Kanaliazce gravitační</v>
      </c>
      <c r="F121" s="316"/>
      <c r="G121" s="316"/>
      <c r="H121" s="316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6.9" customHeight="1" x14ac:dyDescent="0.2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2" customHeight="1" x14ac:dyDescent="0.2">
      <c r="A123" s="35"/>
      <c r="B123" s="36"/>
      <c r="C123" s="30" t="s">
        <v>20</v>
      </c>
      <c r="D123" s="37"/>
      <c r="E123" s="37"/>
      <c r="F123" s="28" t="str">
        <f>F12</f>
        <v>Bohumín</v>
      </c>
      <c r="G123" s="37"/>
      <c r="H123" s="37"/>
      <c r="I123" s="30" t="s">
        <v>22</v>
      </c>
      <c r="J123" s="67" t="str">
        <f>IF(J12="","",J12)</f>
        <v>22. 2. 2021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6.9" customHeight="1" x14ac:dyDescent="0.2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5.15" customHeight="1" x14ac:dyDescent="0.2">
      <c r="A125" s="35"/>
      <c r="B125" s="36"/>
      <c r="C125" s="30" t="s">
        <v>24</v>
      </c>
      <c r="D125" s="37"/>
      <c r="E125" s="37"/>
      <c r="F125" s="28" t="str">
        <f>E15</f>
        <v>Město Bohumín</v>
      </c>
      <c r="G125" s="37"/>
      <c r="H125" s="37"/>
      <c r="I125" s="30" t="s">
        <v>30</v>
      </c>
      <c r="J125" s="33" t="str">
        <f>E21</f>
        <v>Rechtik - PROJEKT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5.15" customHeight="1" x14ac:dyDescent="0.2">
      <c r="A126" s="35"/>
      <c r="B126" s="36"/>
      <c r="C126" s="30" t="s">
        <v>28</v>
      </c>
      <c r="D126" s="37"/>
      <c r="E126" s="37"/>
      <c r="F126" s="28" t="str">
        <f>IF(E18="","",E18)</f>
        <v>Vyplň údaj</v>
      </c>
      <c r="G126" s="37"/>
      <c r="H126" s="37"/>
      <c r="I126" s="30" t="s">
        <v>33</v>
      </c>
      <c r="J126" s="33" t="str">
        <f>E24</f>
        <v>Josef Rechtik</v>
      </c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0.35" customHeight="1" x14ac:dyDescent="0.2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11" customFormat="1" ht="29.25" customHeight="1" x14ac:dyDescent="0.2">
      <c r="A128" s="160"/>
      <c r="B128" s="161"/>
      <c r="C128" s="162" t="s">
        <v>124</v>
      </c>
      <c r="D128" s="163" t="s">
        <v>61</v>
      </c>
      <c r="E128" s="163" t="s">
        <v>57</v>
      </c>
      <c r="F128" s="163" t="s">
        <v>58</v>
      </c>
      <c r="G128" s="163" t="s">
        <v>125</v>
      </c>
      <c r="H128" s="163" t="s">
        <v>126</v>
      </c>
      <c r="I128" s="163" t="s">
        <v>127</v>
      </c>
      <c r="J128" s="164" t="s">
        <v>107</v>
      </c>
      <c r="K128" s="165" t="s">
        <v>128</v>
      </c>
      <c r="L128" s="166"/>
      <c r="M128" s="76" t="s">
        <v>1</v>
      </c>
      <c r="N128" s="77" t="s">
        <v>40</v>
      </c>
      <c r="O128" s="77" t="s">
        <v>129</v>
      </c>
      <c r="P128" s="77" t="s">
        <v>130</v>
      </c>
      <c r="Q128" s="77" t="s">
        <v>131</v>
      </c>
      <c r="R128" s="77" t="s">
        <v>132</v>
      </c>
      <c r="S128" s="77" t="s">
        <v>133</v>
      </c>
      <c r="T128" s="78" t="s">
        <v>134</v>
      </c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</row>
    <row r="129" spans="1:65" s="2" customFormat="1" ht="22.8" customHeight="1" x14ac:dyDescent="0.3">
      <c r="A129" s="35"/>
      <c r="B129" s="36"/>
      <c r="C129" s="83" t="s">
        <v>135</v>
      </c>
      <c r="D129" s="37"/>
      <c r="E129" s="37"/>
      <c r="F129" s="37"/>
      <c r="G129" s="37"/>
      <c r="H129" s="37"/>
      <c r="I129" s="37"/>
      <c r="J129" s="167">
        <f>BK129</f>
        <v>0</v>
      </c>
      <c r="K129" s="37"/>
      <c r="L129" s="40"/>
      <c r="M129" s="79"/>
      <c r="N129" s="168"/>
      <c r="O129" s="80"/>
      <c r="P129" s="169">
        <f>P130+P269+P272</f>
        <v>0</v>
      </c>
      <c r="Q129" s="80"/>
      <c r="R129" s="169">
        <f>R130+R269+R272</f>
        <v>428.97380261999996</v>
      </c>
      <c r="S129" s="80"/>
      <c r="T129" s="170">
        <f>T130+T269+T272</f>
        <v>73.690999999999988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75</v>
      </c>
      <c r="AU129" s="18" t="s">
        <v>109</v>
      </c>
      <c r="BK129" s="171">
        <f>BK130+BK269+BK272</f>
        <v>0</v>
      </c>
    </row>
    <row r="130" spans="1:65" s="12" customFormat="1" ht="25.95" customHeight="1" x14ac:dyDescent="0.25">
      <c r="B130" s="172"/>
      <c r="C130" s="173"/>
      <c r="D130" s="174" t="s">
        <v>75</v>
      </c>
      <c r="E130" s="175" t="s">
        <v>136</v>
      </c>
      <c r="F130" s="175" t="s">
        <v>137</v>
      </c>
      <c r="G130" s="173"/>
      <c r="H130" s="173"/>
      <c r="I130" s="176"/>
      <c r="J130" s="177">
        <f>BK130</f>
        <v>0</v>
      </c>
      <c r="K130" s="173"/>
      <c r="L130" s="178"/>
      <c r="M130" s="179"/>
      <c r="N130" s="180"/>
      <c r="O130" s="180"/>
      <c r="P130" s="181">
        <f>P131+P207+P209+P211+P221+P237+P252+P263</f>
        <v>0</v>
      </c>
      <c r="Q130" s="180"/>
      <c r="R130" s="181">
        <f>R131+R207+R209+R211+R221+R237+R252+R263</f>
        <v>428.97182261999995</v>
      </c>
      <c r="S130" s="180"/>
      <c r="T130" s="182">
        <f>T131+T207+T209+T211+T221+T237+T252+T263</f>
        <v>73.690999999999988</v>
      </c>
      <c r="AR130" s="183" t="s">
        <v>84</v>
      </c>
      <c r="AT130" s="184" t="s">
        <v>75</v>
      </c>
      <c r="AU130" s="184" t="s">
        <v>76</v>
      </c>
      <c r="AY130" s="183" t="s">
        <v>138</v>
      </c>
      <c r="BK130" s="185">
        <f>BK131+BK207+BK209+BK211+BK221+BK237+BK252+BK263</f>
        <v>0</v>
      </c>
    </row>
    <row r="131" spans="1:65" s="12" customFormat="1" ht="22.8" customHeight="1" x14ac:dyDescent="0.25">
      <c r="B131" s="172"/>
      <c r="C131" s="173"/>
      <c r="D131" s="174" t="s">
        <v>75</v>
      </c>
      <c r="E131" s="186" t="s">
        <v>84</v>
      </c>
      <c r="F131" s="186" t="s">
        <v>139</v>
      </c>
      <c r="G131" s="173"/>
      <c r="H131" s="173"/>
      <c r="I131" s="176"/>
      <c r="J131" s="187">
        <f>BK131</f>
        <v>0</v>
      </c>
      <c r="K131" s="173"/>
      <c r="L131" s="178"/>
      <c r="M131" s="179"/>
      <c r="N131" s="180"/>
      <c r="O131" s="180"/>
      <c r="P131" s="181">
        <f>SUM(P132:P206)</f>
        <v>0</v>
      </c>
      <c r="Q131" s="180"/>
      <c r="R131" s="181">
        <f>SUM(R132:R206)</f>
        <v>336.30059291999999</v>
      </c>
      <c r="S131" s="180"/>
      <c r="T131" s="182">
        <f>SUM(T132:T206)</f>
        <v>61.090999999999994</v>
      </c>
      <c r="AR131" s="183" t="s">
        <v>84</v>
      </c>
      <c r="AT131" s="184" t="s">
        <v>75</v>
      </c>
      <c r="AU131" s="184" t="s">
        <v>84</v>
      </c>
      <c r="AY131" s="183" t="s">
        <v>138</v>
      </c>
      <c r="BK131" s="185">
        <f>SUM(BK132:BK206)</f>
        <v>0</v>
      </c>
    </row>
    <row r="132" spans="1:65" s="2" customFormat="1" ht="33" customHeight="1" x14ac:dyDescent="0.2">
      <c r="A132" s="35"/>
      <c r="B132" s="36"/>
      <c r="C132" s="188" t="s">
        <v>84</v>
      </c>
      <c r="D132" s="188" t="s">
        <v>140</v>
      </c>
      <c r="E132" s="189" t="s">
        <v>141</v>
      </c>
      <c r="F132" s="190" t="s">
        <v>142</v>
      </c>
      <c r="G132" s="191" t="s">
        <v>143</v>
      </c>
      <c r="H132" s="192">
        <v>25</v>
      </c>
      <c r="I132" s="193"/>
      <c r="J132" s="194">
        <f>ROUND(I132*H132,2)</f>
        <v>0</v>
      </c>
      <c r="K132" s="195"/>
      <c r="L132" s="40"/>
      <c r="M132" s="196" t="s">
        <v>1</v>
      </c>
      <c r="N132" s="197" t="s">
        <v>41</v>
      </c>
      <c r="O132" s="72"/>
      <c r="P132" s="198">
        <f>O132*H132</f>
        <v>0</v>
      </c>
      <c r="Q132" s="198">
        <v>0</v>
      </c>
      <c r="R132" s="198">
        <f>Q132*H132</f>
        <v>0</v>
      </c>
      <c r="S132" s="198">
        <v>0</v>
      </c>
      <c r="T132" s="199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0" t="s">
        <v>144</v>
      </c>
      <c r="AT132" s="200" t="s">
        <v>140</v>
      </c>
      <c r="AU132" s="200" t="s">
        <v>86</v>
      </c>
      <c r="AY132" s="18" t="s">
        <v>138</v>
      </c>
      <c r="BE132" s="201">
        <f>IF(N132="základní",J132,0)</f>
        <v>0</v>
      </c>
      <c r="BF132" s="201">
        <f>IF(N132="snížená",J132,0)</f>
        <v>0</v>
      </c>
      <c r="BG132" s="201">
        <f>IF(N132="zákl. přenesená",J132,0)</f>
        <v>0</v>
      </c>
      <c r="BH132" s="201">
        <f>IF(N132="sníž. přenesená",J132,0)</f>
        <v>0</v>
      </c>
      <c r="BI132" s="201">
        <f>IF(N132="nulová",J132,0)</f>
        <v>0</v>
      </c>
      <c r="BJ132" s="18" t="s">
        <v>84</v>
      </c>
      <c r="BK132" s="201">
        <f>ROUND(I132*H132,2)</f>
        <v>0</v>
      </c>
      <c r="BL132" s="18" t="s">
        <v>144</v>
      </c>
      <c r="BM132" s="200" t="s">
        <v>145</v>
      </c>
    </row>
    <row r="133" spans="1:65" s="2" customFormat="1" ht="21.75" customHeight="1" x14ac:dyDescent="0.2">
      <c r="A133" s="35"/>
      <c r="B133" s="36"/>
      <c r="C133" s="188" t="s">
        <v>86</v>
      </c>
      <c r="D133" s="188" t="s">
        <v>140</v>
      </c>
      <c r="E133" s="189" t="s">
        <v>146</v>
      </c>
      <c r="F133" s="190" t="s">
        <v>147</v>
      </c>
      <c r="G133" s="191" t="s">
        <v>143</v>
      </c>
      <c r="H133" s="192">
        <v>52.8</v>
      </c>
      <c r="I133" s="193"/>
      <c r="J133" s="194">
        <f>ROUND(I133*H133,2)</f>
        <v>0</v>
      </c>
      <c r="K133" s="195"/>
      <c r="L133" s="40"/>
      <c r="M133" s="196" t="s">
        <v>1</v>
      </c>
      <c r="N133" s="197" t="s">
        <v>41</v>
      </c>
      <c r="O133" s="72"/>
      <c r="P133" s="198">
        <f>O133*H133</f>
        <v>0</v>
      </c>
      <c r="Q133" s="198">
        <v>0</v>
      </c>
      <c r="R133" s="198">
        <f>Q133*H133</f>
        <v>0</v>
      </c>
      <c r="S133" s="198">
        <v>0.23499999999999999</v>
      </c>
      <c r="T133" s="199">
        <f>S133*H133</f>
        <v>12.407999999999999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0" t="s">
        <v>144</v>
      </c>
      <c r="AT133" s="200" t="s">
        <v>140</v>
      </c>
      <c r="AU133" s="200" t="s">
        <v>86</v>
      </c>
      <c r="AY133" s="18" t="s">
        <v>138</v>
      </c>
      <c r="BE133" s="201">
        <f>IF(N133="základní",J133,0)</f>
        <v>0</v>
      </c>
      <c r="BF133" s="201">
        <f>IF(N133="snížená",J133,0)</f>
        <v>0</v>
      </c>
      <c r="BG133" s="201">
        <f>IF(N133="zákl. přenesená",J133,0)</f>
        <v>0</v>
      </c>
      <c r="BH133" s="201">
        <f>IF(N133="sníž. přenesená",J133,0)</f>
        <v>0</v>
      </c>
      <c r="BI133" s="201">
        <f>IF(N133="nulová",J133,0)</f>
        <v>0</v>
      </c>
      <c r="BJ133" s="18" t="s">
        <v>84</v>
      </c>
      <c r="BK133" s="201">
        <f>ROUND(I133*H133,2)</f>
        <v>0</v>
      </c>
      <c r="BL133" s="18" t="s">
        <v>144</v>
      </c>
      <c r="BM133" s="200" t="s">
        <v>148</v>
      </c>
    </row>
    <row r="134" spans="1:65" s="13" customFormat="1" ht="10.199999999999999" x14ac:dyDescent="0.2">
      <c r="B134" s="202"/>
      <c r="C134" s="203"/>
      <c r="D134" s="204" t="s">
        <v>149</v>
      </c>
      <c r="E134" s="205" t="s">
        <v>1</v>
      </c>
      <c r="F134" s="206" t="s">
        <v>150</v>
      </c>
      <c r="G134" s="203"/>
      <c r="H134" s="207">
        <v>52.8</v>
      </c>
      <c r="I134" s="208"/>
      <c r="J134" s="203"/>
      <c r="K134" s="203"/>
      <c r="L134" s="209"/>
      <c r="M134" s="210"/>
      <c r="N134" s="211"/>
      <c r="O134" s="211"/>
      <c r="P134" s="211"/>
      <c r="Q134" s="211"/>
      <c r="R134" s="211"/>
      <c r="S134" s="211"/>
      <c r="T134" s="212"/>
      <c r="AT134" s="213" t="s">
        <v>149</v>
      </c>
      <c r="AU134" s="213" t="s">
        <v>86</v>
      </c>
      <c r="AV134" s="13" t="s">
        <v>86</v>
      </c>
      <c r="AW134" s="13" t="s">
        <v>32</v>
      </c>
      <c r="AX134" s="13" t="s">
        <v>84</v>
      </c>
      <c r="AY134" s="213" t="s">
        <v>138</v>
      </c>
    </row>
    <row r="135" spans="1:65" s="2" customFormat="1" ht="21.75" customHeight="1" x14ac:dyDescent="0.2">
      <c r="A135" s="35"/>
      <c r="B135" s="36"/>
      <c r="C135" s="188" t="s">
        <v>151</v>
      </c>
      <c r="D135" s="188" t="s">
        <v>140</v>
      </c>
      <c r="E135" s="189" t="s">
        <v>152</v>
      </c>
      <c r="F135" s="190" t="s">
        <v>153</v>
      </c>
      <c r="G135" s="191" t="s">
        <v>143</v>
      </c>
      <c r="H135" s="192">
        <v>85.8</v>
      </c>
      <c r="I135" s="193"/>
      <c r="J135" s="194">
        <f>ROUND(I135*H135,2)</f>
        <v>0</v>
      </c>
      <c r="K135" s="195"/>
      <c r="L135" s="40"/>
      <c r="M135" s="196" t="s">
        <v>1</v>
      </c>
      <c r="N135" s="197" t="s">
        <v>41</v>
      </c>
      <c r="O135" s="72"/>
      <c r="P135" s="198">
        <f>O135*H135</f>
        <v>0</v>
      </c>
      <c r="Q135" s="198">
        <v>0</v>
      </c>
      <c r="R135" s="198">
        <f>Q135*H135</f>
        <v>0</v>
      </c>
      <c r="S135" s="198">
        <v>0.3</v>
      </c>
      <c r="T135" s="199">
        <f>S135*H135</f>
        <v>25.74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0" t="s">
        <v>144</v>
      </c>
      <c r="AT135" s="200" t="s">
        <v>140</v>
      </c>
      <c r="AU135" s="200" t="s">
        <v>86</v>
      </c>
      <c r="AY135" s="18" t="s">
        <v>138</v>
      </c>
      <c r="BE135" s="201">
        <f>IF(N135="základní",J135,0)</f>
        <v>0</v>
      </c>
      <c r="BF135" s="201">
        <f>IF(N135="snížená",J135,0)</f>
        <v>0</v>
      </c>
      <c r="BG135" s="201">
        <f>IF(N135="zákl. přenesená",J135,0)</f>
        <v>0</v>
      </c>
      <c r="BH135" s="201">
        <f>IF(N135="sníž. přenesená",J135,0)</f>
        <v>0</v>
      </c>
      <c r="BI135" s="201">
        <f>IF(N135="nulová",J135,0)</f>
        <v>0</v>
      </c>
      <c r="BJ135" s="18" t="s">
        <v>84</v>
      </c>
      <c r="BK135" s="201">
        <f>ROUND(I135*H135,2)</f>
        <v>0</v>
      </c>
      <c r="BL135" s="18" t="s">
        <v>144</v>
      </c>
      <c r="BM135" s="200" t="s">
        <v>154</v>
      </c>
    </row>
    <row r="136" spans="1:65" s="14" customFormat="1" ht="10.199999999999999" x14ac:dyDescent="0.2">
      <c r="B136" s="214"/>
      <c r="C136" s="215"/>
      <c r="D136" s="204" t="s">
        <v>149</v>
      </c>
      <c r="E136" s="216" t="s">
        <v>1</v>
      </c>
      <c r="F136" s="217" t="s">
        <v>155</v>
      </c>
      <c r="G136" s="215"/>
      <c r="H136" s="216" t="s">
        <v>1</v>
      </c>
      <c r="I136" s="218"/>
      <c r="J136" s="215"/>
      <c r="K136" s="215"/>
      <c r="L136" s="219"/>
      <c r="M136" s="220"/>
      <c r="N136" s="221"/>
      <c r="O136" s="221"/>
      <c r="P136" s="221"/>
      <c r="Q136" s="221"/>
      <c r="R136" s="221"/>
      <c r="S136" s="221"/>
      <c r="T136" s="222"/>
      <c r="AT136" s="223" t="s">
        <v>149</v>
      </c>
      <c r="AU136" s="223" t="s">
        <v>86</v>
      </c>
      <c r="AV136" s="14" t="s">
        <v>84</v>
      </c>
      <c r="AW136" s="14" t="s">
        <v>32</v>
      </c>
      <c r="AX136" s="14" t="s">
        <v>76</v>
      </c>
      <c r="AY136" s="223" t="s">
        <v>138</v>
      </c>
    </row>
    <row r="137" spans="1:65" s="13" customFormat="1" ht="10.199999999999999" x14ac:dyDescent="0.2">
      <c r="B137" s="202"/>
      <c r="C137" s="203"/>
      <c r="D137" s="204" t="s">
        <v>149</v>
      </c>
      <c r="E137" s="205" t="s">
        <v>1</v>
      </c>
      <c r="F137" s="206" t="s">
        <v>156</v>
      </c>
      <c r="G137" s="203"/>
      <c r="H137" s="207">
        <v>85.8</v>
      </c>
      <c r="I137" s="208"/>
      <c r="J137" s="203"/>
      <c r="K137" s="203"/>
      <c r="L137" s="209"/>
      <c r="M137" s="210"/>
      <c r="N137" s="211"/>
      <c r="O137" s="211"/>
      <c r="P137" s="211"/>
      <c r="Q137" s="211"/>
      <c r="R137" s="211"/>
      <c r="S137" s="211"/>
      <c r="T137" s="212"/>
      <c r="AT137" s="213" t="s">
        <v>149</v>
      </c>
      <c r="AU137" s="213" t="s">
        <v>86</v>
      </c>
      <c r="AV137" s="13" t="s">
        <v>86</v>
      </c>
      <c r="AW137" s="13" t="s">
        <v>32</v>
      </c>
      <c r="AX137" s="13" t="s">
        <v>84</v>
      </c>
      <c r="AY137" s="213" t="s">
        <v>138</v>
      </c>
    </row>
    <row r="138" spans="1:65" s="2" customFormat="1" ht="21.75" customHeight="1" x14ac:dyDescent="0.2">
      <c r="A138" s="35"/>
      <c r="B138" s="36"/>
      <c r="C138" s="188" t="s">
        <v>144</v>
      </c>
      <c r="D138" s="188" t="s">
        <v>140</v>
      </c>
      <c r="E138" s="189" t="s">
        <v>157</v>
      </c>
      <c r="F138" s="190" t="s">
        <v>158</v>
      </c>
      <c r="G138" s="191" t="s">
        <v>143</v>
      </c>
      <c r="H138" s="192">
        <v>33</v>
      </c>
      <c r="I138" s="193"/>
      <c r="J138" s="194">
        <f>ROUND(I138*H138,2)</f>
        <v>0</v>
      </c>
      <c r="K138" s="195"/>
      <c r="L138" s="40"/>
      <c r="M138" s="196" t="s">
        <v>1</v>
      </c>
      <c r="N138" s="197" t="s">
        <v>41</v>
      </c>
      <c r="O138" s="72"/>
      <c r="P138" s="198">
        <f>O138*H138</f>
        <v>0</v>
      </c>
      <c r="Q138" s="198">
        <v>0</v>
      </c>
      <c r="R138" s="198">
        <f>Q138*H138</f>
        <v>0</v>
      </c>
      <c r="S138" s="198">
        <v>0.22</v>
      </c>
      <c r="T138" s="199">
        <f>S138*H138</f>
        <v>7.26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0" t="s">
        <v>144</v>
      </c>
      <c r="AT138" s="200" t="s">
        <v>140</v>
      </c>
      <c r="AU138" s="200" t="s">
        <v>86</v>
      </c>
      <c r="AY138" s="18" t="s">
        <v>138</v>
      </c>
      <c r="BE138" s="201">
        <f>IF(N138="základní",J138,0)</f>
        <v>0</v>
      </c>
      <c r="BF138" s="201">
        <f>IF(N138="snížená",J138,0)</f>
        <v>0</v>
      </c>
      <c r="BG138" s="201">
        <f>IF(N138="zákl. přenesená",J138,0)</f>
        <v>0</v>
      </c>
      <c r="BH138" s="201">
        <f>IF(N138="sníž. přenesená",J138,0)</f>
        <v>0</v>
      </c>
      <c r="BI138" s="201">
        <f>IF(N138="nulová",J138,0)</f>
        <v>0</v>
      </c>
      <c r="BJ138" s="18" t="s">
        <v>84</v>
      </c>
      <c r="BK138" s="201">
        <f>ROUND(I138*H138,2)</f>
        <v>0</v>
      </c>
      <c r="BL138" s="18" t="s">
        <v>144</v>
      </c>
      <c r="BM138" s="200" t="s">
        <v>159</v>
      </c>
    </row>
    <row r="139" spans="1:65" s="14" customFormat="1" ht="10.199999999999999" x14ac:dyDescent="0.2">
      <c r="B139" s="214"/>
      <c r="C139" s="215"/>
      <c r="D139" s="204" t="s">
        <v>149</v>
      </c>
      <c r="E139" s="216" t="s">
        <v>1</v>
      </c>
      <c r="F139" s="217" t="s">
        <v>160</v>
      </c>
      <c r="G139" s="215"/>
      <c r="H139" s="216" t="s">
        <v>1</v>
      </c>
      <c r="I139" s="218"/>
      <c r="J139" s="215"/>
      <c r="K139" s="215"/>
      <c r="L139" s="219"/>
      <c r="M139" s="220"/>
      <c r="N139" s="221"/>
      <c r="O139" s="221"/>
      <c r="P139" s="221"/>
      <c r="Q139" s="221"/>
      <c r="R139" s="221"/>
      <c r="S139" s="221"/>
      <c r="T139" s="222"/>
      <c r="AT139" s="223" t="s">
        <v>149</v>
      </c>
      <c r="AU139" s="223" t="s">
        <v>86</v>
      </c>
      <c r="AV139" s="14" t="s">
        <v>84</v>
      </c>
      <c r="AW139" s="14" t="s">
        <v>32</v>
      </c>
      <c r="AX139" s="14" t="s">
        <v>76</v>
      </c>
      <c r="AY139" s="223" t="s">
        <v>138</v>
      </c>
    </row>
    <row r="140" spans="1:65" s="13" customFormat="1" ht="10.199999999999999" x14ac:dyDescent="0.2">
      <c r="B140" s="202"/>
      <c r="C140" s="203"/>
      <c r="D140" s="204" t="s">
        <v>149</v>
      </c>
      <c r="E140" s="205" t="s">
        <v>1</v>
      </c>
      <c r="F140" s="206" t="s">
        <v>161</v>
      </c>
      <c r="G140" s="203"/>
      <c r="H140" s="207">
        <v>33</v>
      </c>
      <c r="I140" s="208"/>
      <c r="J140" s="203"/>
      <c r="K140" s="203"/>
      <c r="L140" s="209"/>
      <c r="M140" s="210"/>
      <c r="N140" s="211"/>
      <c r="O140" s="211"/>
      <c r="P140" s="211"/>
      <c r="Q140" s="211"/>
      <c r="R140" s="211"/>
      <c r="S140" s="211"/>
      <c r="T140" s="212"/>
      <c r="AT140" s="213" t="s">
        <v>149</v>
      </c>
      <c r="AU140" s="213" t="s">
        <v>86</v>
      </c>
      <c r="AV140" s="13" t="s">
        <v>86</v>
      </c>
      <c r="AW140" s="13" t="s">
        <v>32</v>
      </c>
      <c r="AX140" s="13" t="s">
        <v>84</v>
      </c>
      <c r="AY140" s="213" t="s">
        <v>138</v>
      </c>
    </row>
    <row r="141" spans="1:65" s="2" customFormat="1" ht="21.75" customHeight="1" x14ac:dyDescent="0.2">
      <c r="A141" s="35"/>
      <c r="B141" s="36"/>
      <c r="C141" s="188" t="s">
        <v>162</v>
      </c>
      <c r="D141" s="188" t="s">
        <v>140</v>
      </c>
      <c r="E141" s="189" t="s">
        <v>163</v>
      </c>
      <c r="F141" s="190" t="s">
        <v>164</v>
      </c>
      <c r="G141" s="191" t="s">
        <v>143</v>
      </c>
      <c r="H141" s="192">
        <v>105</v>
      </c>
      <c r="I141" s="193"/>
      <c r="J141" s="194">
        <f>ROUND(I141*H141,2)</f>
        <v>0</v>
      </c>
      <c r="K141" s="195"/>
      <c r="L141" s="40"/>
      <c r="M141" s="196" t="s">
        <v>1</v>
      </c>
      <c r="N141" s="197" t="s">
        <v>41</v>
      </c>
      <c r="O141" s="72"/>
      <c r="P141" s="198">
        <f>O141*H141</f>
        <v>0</v>
      </c>
      <c r="Q141" s="198">
        <v>9.0000000000000006E-5</v>
      </c>
      <c r="R141" s="198">
        <f>Q141*H141</f>
        <v>9.4500000000000001E-3</v>
      </c>
      <c r="S141" s="198">
        <v>0.115</v>
      </c>
      <c r="T141" s="199">
        <f>S141*H141</f>
        <v>12.075000000000001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0" t="s">
        <v>144</v>
      </c>
      <c r="AT141" s="200" t="s">
        <v>140</v>
      </c>
      <c r="AU141" s="200" t="s">
        <v>86</v>
      </c>
      <c r="AY141" s="18" t="s">
        <v>138</v>
      </c>
      <c r="BE141" s="201">
        <f>IF(N141="základní",J141,0)</f>
        <v>0</v>
      </c>
      <c r="BF141" s="201">
        <f>IF(N141="snížená",J141,0)</f>
        <v>0</v>
      </c>
      <c r="BG141" s="201">
        <f>IF(N141="zákl. přenesená",J141,0)</f>
        <v>0</v>
      </c>
      <c r="BH141" s="201">
        <f>IF(N141="sníž. přenesená",J141,0)</f>
        <v>0</v>
      </c>
      <c r="BI141" s="201">
        <f>IF(N141="nulová",J141,0)</f>
        <v>0</v>
      </c>
      <c r="BJ141" s="18" t="s">
        <v>84</v>
      </c>
      <c r="BK141" s="201">
        <f>ROUND(I141*H141,2)</f>
        <v>0</v>
      </c>
      <c r="BL141" s="18" t="s">
        <v>144</v>
      </c>
      <c r="BM141" s="200" t="s">
        <v>165</v>
      </c>
    </row>
    <row r="142" spans="1:65" s="13" customFormat="1" ht="10.199999999999999" x14ac:dyDescent="0.2">
      <c r="B142" s="202"/>
      <c r="C142" s="203"/>
      <c r="D142" s="204" t="s">
        <v>149</v>
      </c>
      <c r="E142" s="205" t="s">
        <v>1</v>
      </c>
      <c r="F142" s="206" t="s">
        <v>166</v>
      </c>
      <c r="G142" s="203"/>
      <c r="H142" s="207">
        <v>105</v>
      </c>
      <c r="I142" s="208"/>
      <c r="J142" s="203"/>
      <c r="K142" s="203"/>
      <c r="L142" s="209"/>
      <c r="M142" s="210"/>
      <c r="N142" s="211"/>
      <c r="O142" s="211"/>
      <c r="P142" s="211"/>
      <c r="Q142" s="211"/>
      <c r="R142" s="211"/>
      <c r="S142" s="211"/>
      <c r="T142" s="212"/>
      <c r="AT142" s="213" t="s">
        <v>149</v>
      </c>
      <c r="AU142" s="213" t="s">
        <v>86</v>
      </c>
      <c r="AV142" s="13" t="s">
        <v>86</v>
      </c>
      <c r="AW142" s="13" t="s">
        <v>32</v>
      </c>
      <c r="AX142" s="13" t="s">
        <v>84</v>
      </c>
      <c r="AY142" s="213" t="s">
        <v>138</v>
      </c>
    </row>
    <row r="143" spans="1:65" s="2" customFormat="1" ht="16.5" customHeight="1" x14ac:dyDescent="0.2">
      <c r="A143" s="35"/>
      <c r="B143" s="36"/>
      <c r="C143" s="188" t="s">
        <v>167</v>
      </c>
      <c r="D143" s="188" t="s">
        <v>140</v>
      </c>
      <c r="E143" s="189" t="s">
        <v>168</v>
      </c>
      <c r="F143" s="190" t="s">
        <v>169</v>
      </c>
      <c r="G143" s="191" t="s">
        <v>170</v>
      </c>
      <c r="H143" s="192">
        <v>17.600000000000001</v>
      </c>
      <c r="I143" s="193"/>
      <c r="J143" s="194">
        <f>ROUND(I143*H143,2)</f>
        <v>0</v>
      </c>
      <c r="K143" s="195"/>
      <c r="L143" s="40"/>
      <c r="M143" s="196" t="s">
        <v>1</v>
      </c>
      <c r="N143" s="197" t="s">
        <v>41</v>
      </c>
      <c r="O143" s="72"/>
      <c r="P143" s="198">
        <f>O143*H143</f>
        <v>0</v>
      </c>
      <c r="Q143" s="198">
        <v>0</v>
      </c>
      <c r="R143" s="198">
        <f>Q143*H143</f>
        <v>0</v>
      </c>
      <c r="S143" s="198">
        <v>0.20499999999999999</v>
      </c>
      <c r="T143" s="199">
        <f>S143*H143</f>
        <v>3.6080000000000001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0" t="s">
        <v>144</v>
      </c>
      <c r="AT143" s="200" t="s">
        <v>140</v>
      </c>
      <c r="AU143" s="200" t="s">
        <v>86</v>
      </c>
      <c r="AY143" s="18" t="s">
        <v>138</v>
      </c>
      <c r="BE143" s="201">
        <f>IF(N143="základní",J143,0)</f>
        <v>0</v>
      </c>
      <c r="BF143" s="201">
        <f>IF(N143="snížená",J143,0)</f>
        <v>0</v>
      </c>
      <c r="BG143" s="201">
        <f>IF(N143="zákl. přenesená",J143,0)</f>
        <v>0</v>
      </c>
      <c r="BH143" s="201">
        <f>IF(N143="sníž. přenesená",J143,0)</f>
        <v>0</v>
      </c>
      <c r="BI143" s="201">
        <f>IF(N143="nulová",J143,0)</f>
        <v>0</v>
      </c>
      <c r="BJ143" s="18" t="s">
        <v>84</v>
      </c>
      <c r="BK143" s="201">
        <f>ROUND(I143*H143,2)</f>
        <v>0</v>
      </c>
      <c r="BL143" s="18" t="s">
        <v>144</v>
      </c>
      <c r="BM143" s="200" t="s">
        <v>171</v>
      </c>
    </row>
    <row r="144" spans="1:65" s="14" customFormat="1" ht="10.199999999999999" x14ac:dyDescent="0.2">
      <c r="B144" s="214"/>
      <c r="C144" s="215"/>
      <c r="D144" s="204" t="s">
        <v>149</v>
      </c>
      <c r="E144" s="216" t="s">
        <v>1</v>
      </c>
      <c r="F144" s="217" t="s">
        <v>172</v>
      </c>
      <c r="G144" s="215"/>
      <c r="H144" s="216" t="s">
        <v>1</v>
      </c>
      <c r="I144" s="218"/>
      <c r="J144" s="215"/>
      <c r="K144" s="215"/>
      <c r="L144" s="219"/>
      <c r="M144" s="220"/>
      <c r="N144" s="221"/>
      <c r="O144" s="221"/>
      <c r="P144" s="221"/>
      <c r="Q144" s="221"/>
      <c r="R144" s="221"/>
      <c r="S144" s="221"/>
      <c r="T144" s="222"/>
      <c r="AT144" s="223" t="s">
        <v>149</v>
      </c>
      <c r="AU144" s="223" t="s">
        <v>86</v>
      </c>
      <c r="AV144" s="14" t="s">
        <v>84</v>
      </c>
      <c r="AW144" s="14" t="s">
        <v>32</v>
      </c>
      <c r="AX144" s="14" t="s">
        <v>76</v>
      </c>
      <c r="AY144" s="223" t="s">
        <v>138</v>
      </c>
    </row>
    <row r="145" spans="1:65" s="13" customFormat="1" ht="10.199999999999999" x14ac:dyDescent="0.2">
      <c r="B145" s="202"/>
      <c r="C145" s="203"/>
      <c r="D145" s="204" t="s">
        <v>149</v>
      </c>
      <c r="E145" s="205" t="s">
        <v>1</v>
      </c>
      <c r="F145" s="206" t="s">
        <v>173</v>
      </c>
      <c r="G145" s="203"/>
      <c r="H145" s="207">
        <v>17.600000000000001</v>
      </c>
      <c r="I145" s="208"/>
      <c r="J145" s="203"/>
      <c r="K145" s="203"/>
      <c r="L145" s="209"/>
      <c r="M145" s="210"/>
      <c r="N145" s="211"/>
      <c r="O145" s="211"/>
      <c r="P145" s="211"/>
      <c r="Q145" s="211"/>
      <c r="R145" s="211"/>
      <c r="S145" s="211"/>
      <c r="T145" s="212"/>
      <c r="AT145" s="213" t="s">
        <v>149</v>
      </c>
      <c r="AU145" s="213" t="s">
        <v>86</v>
      </c>
      <c r="AV145" s="13" t="s">
        <v>86</v>
      </c>
      <c r="AW145" s="13" t="s">
        <v>32</v>
      </c>
      <c r="AX145" s="13" t="s">
        <v>84</v>
      </c>
      <c r="AY145" s="213" t="s">
        <v>138</v>
      </c>
    </row>
    <row r="146" spans="1:65" s="2" customFormat="1" ht="21.75" customHeight="1" x14ac:dyDescent="0.2">
      <c r="A146" s="35"/>
      <c r="B146" s="36"/>
      <c r="C146" s="188" t="s">
        <v>174</v>
      </c>
      <c r="D146" s="188" t="s">
        <v>140</v>
      </c>
      <c r="E146" s="189" t="s">
        <v>175</v>
      </c>
      <c r="F146" s="190" t="s">
        <v>176</v>
      </c>
      <c r="G146" s="191" t="s">
        <v>177</v>
      </c>
      <c r="H146" s="192">
        <v>50</v>
      </c>
      <c r="I146" s="193"/>
      <c r="J146" s="194">
        <f>ROUND(I146*H146,2)</f>
        <v>0</v>
      </c>
      <c r="K146" s="195"/>
      <c r="L146" s="40"/>
      <c r="M146" s="196" t="s">
        <v>1</v>
      </c>
      <c r="N146" s="197" t="s">
        <v>41</v>
      </c>
      <c r="O146" s="72"/>
      <c r="P146" s="198">
        <f>O146*H146</f>
        <v>0</v>
      </c>
      <c r="Q146" s="198">
        <v>3.0000000000000001E-5</v>
      </c>
      <c r="R146" s="198">
        <f>Q146*H146</f>
        <v>1.5E-3</v>
      </c>
      <c r="S146" s="198">
        <v>0</v>
      </c>
      <c r="T146" s="199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0" t="s">
        <v>144</v>
      </c>
      <c r="AT146" s="200" t="s">
        <v>140</v>
      </c>
      <c r="AU146" s="200" t="s">
        <v>86</v>
      </c>
      <c r="AY146" s="18" t="s">
        <v>138</v>
      </c>
      <c r="BE146" s="201">
        <f>IF(N146="základní",J146,0)</f>
        <v>0</v>
      </c>
      <c r="BF146" s="201">
        <f>IF(N146="snížená",J146,0)</f>
        <v>0</v>
      </c>
      <c r="BG146" s="201">
        <f>IF(N146="zákl. přenesená",J146,0)</f>
        <v>0</v>
      </c>
      <c r="BH146" s="201">
        <f>IF(N146="sníž. přenesená",J146,0)</f>
        <v>0</v>
      </c>
      <c r="BI146" s="201">
        <f>IF(N146="nulová",J146,0)</f>
        <v>0</v>
      </c>
      <c r="BJ146" s="18" t="s">
        <v>84</v>
      </c>
      <c r="BK146" s="201">
        <f>ROUND(I146*H146,2)</f>
        <v>0</v>
      </c>
      <c r="BL146" s="18" t="s">
        <v>144</v>
      </c>
      <c r="BM146" s="200" t="s">
        <v>178</v>
      </c>
    </row>
    <row r="147" spans="1:65" s="2" customFormat="1" ht="21.75" customHeight="1" x14ac:dyDescent="0.2">
      <c r="A147" s="35"/>
      <c r="B147" s="36"/>
      <c r="C147" s="188" t="s">
        <v>179</v>
      </c>
      <c r="D147" s="188" t="s">
        <v>140</v>
      </c>
      <c r="E147" s="189" t="s">
        <v>180</v>
      </c>
      <c r="F147" s="190" t="s">
        <v>181</v>
      </c>
      <c r="G147" s="191" t="s">
        <v>182</v>
      </c>
      <c r="H147" s="192">
        <v>20</v>
      </c>
      <c r="I147" s="193"/>
      <c r="J147" s="194">
        <f>ROUND(I147*H147,2)</f>
        <v>0</v>
      </c>
      <c r="K147" s="195"/>
      <c r="L147" s="40"/>
      <c r="M147" s="196" t="s">
        <v>1</v>
      </c>
      <c r="N147" s="197" t="s">
        <v>41</v>
      </c>
      <c r="O147" s="72"/>
      <c r="P147" s="198">
        <f>O147*H147</f>
        <v>0</v>
      </c>
      <c r="Q147" s="198">
        <v>0</v>
      </c>
      <c r="R147" s="198">
        <f>Q147*H147</f>
        <v>0</v>
      </c>
      <c r="S147" s="198">
        <v>0</v>
      </c>
      <c r="T147" s="199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0" t="s">
        <v>144</v>
      </c>
      <c r="AT147" s="200" t="s">
        <v>140</v>
      </c>
      <c r="AU147" s="200" t="s">
        <v>86</v>
      </c>
      <c r="AY147" s="18" t="s">
        <v>138</v>
      </c>
      <c r="BE147" s="201">
        <f>IF(N147="základní",J147,0)</f>
        <v>0</v>
      </c>
      <c r="BF147" s="201">
        <f>IF(N147="snížená",J147,0)</f>
        <v>0</v>
      </c>
      <c r="BG147" s="201">
        <f>IF(N147="zákl. přenesená",J147,0)</f>
        <v>0</v>
      </c>
      <c r="BH147" s="201">
        <f>IF(N147="sníž. přenesená",J147,0)</f>
        <v>0</v>
      </c>
      <c r="BI147" s="201">
        <f>IF(N147="nulová",J147,0)</f>
        <v>0</v>
      </c>
      <c r="BJ147" s="18" t="s">
        <v>84</v>
      </c>
      <c r="BK147" s="201">
        <f>ROUND(I147*H147,2)</f>
        <v>0</v>
      </c>
      <c r="BL147" s="18" t="s">
        <v>144</v>
      </c>
      <c r="BM147" s="200" t="s">
        <v>183</v>
      </c>
    </row>
    <row r="148" spans="1:65" s="2" customFormat="1" ht="16.5" customHeight="1" x14ac:dyDescent="0.2">
      <c r="A148" s="35"/>
      <c r="B148" s="36"/>
      <c r="C148" s="188" t="s">
        <v>184</v>
      </c>
      <c r="D148" s="188" t="s">
        <v>140</v>
      </c>
      <c r="E148" s="189" t="s">
        <v>185</v>
      </c>
      <c r="F148" s="190" t="s">
        <v>186</v>
      </c>
      <c r="G148" s="191" t="s">
        <v>170</v>
      </c>
      <c r="H148" s="192">
        <v>8.8000000000000007</v>
      </c>
      <c r="I148" s="193"/>
      <c r="J148" s="194">
        <f>ROUND(I148*H148,2)</f>
        <v>0</v>
      </c>
      <c r="K148" s="195"/>
      <c r="L148" s="40"/>
      <c r="M148" s="196" t="s">
        <v>1</v>
      </c>
      <c r="N148" s="197" t="s">
        <v>41</v>
      </c>
      <c r="O148" s="72"/>
      <c r="P148" s="198">
        <f>O148*H148</f>
        <v>0</v>
      </c>
      <c r="Q148" s="198">
        <v>3.6900000000000002E-2</v>
      </c>
      <c r="R148" s="198">
        <f>Q148*H148</f>
        <v>0.32472000000000006</v>
      </c>
      <c r="S148" s="198">
        <v>0</v>
      </c>
      <c r="T148" s="199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0" t="s">
        <v>144</v>
      </c>
      <c r="AT148" s="200" t="s">
        <v>140</v>
      </c>
      <c r="AU148" s="200" t="s">
        <v>86</v>
      </c>
      <c r="AY148" s="18" t="s">
        <v>138</v>
      </c>
      <c r="BE148" s="201">
        <f>IF(N148="základní",J148,0)</f>
        <v>0</v>
      </c>
      <c r="BF148" s="201">
        <f>IF(N148="snížená",J148,0)</f>
        <v>0</v>
      </c>
      <c r="BG148" s="201">
        <f>IF(N148="zákl. přenesená",J148,0)</f>
        <v>0</v>
      </c>
      <c r="BH148" s="201">
        <f>IF(N148="sníž. přenesená",J148,0)</f>
        <v>0</v>
      </c>
      <c r="BI148" s="201">
        <f>IF(N148="nulová",J148,0)</f>
        <v>0</v>
      </c>
      <c r="BJ148" s="18" t="s">
        <v>84</v>
      </c>
      <c r="BK148" s="201">
        <f>ROUND(I148*H148,2)</f>
        <v>0</v>
      </c>
      <c r="BL148" s="18" t="s">
        <v>144</v>
      </c>
      <c r="BM148" s="200" t="s">
        <v>187</v>
      </c>
    </row>
    <row r="149" spans="1:65" s="13" customFormat="1" ht="10.199999999999999" x14ac:dyDescent="0.2">
      <c r="B149" s="202"/>
      <c r="C149" s="203"/>
      <c r="D149" s="204" t="s">
        <v>149</v>
      </c>
      <c r="E149" s="205" t="s">
        <v>1</v>
      </c>
      <c r="F149" s="206" t="s">
        <v>188</v>
      </c>
      <c r="G149" s="203"/>
      <c r="H149" s="207">
        <v>8.8000000000000007</v>
      </c>
      <c r="I149" s="208"/>
      <c r="J149" s="203"/>
      <c r="K149" s="203"/>
      <c r="L149" s="209"/>
      <c r="M149" s="210"/>
      <c r="N149" s="211"/>
      <c r="O149" s="211"/>
      <c r="P149" s="211"/>
      <c r="Q149" s="211"/>
      <c r="R149" s="211"/>
      <c r="S149" s="211"/>
      <c r="T149" s="212"/>
      <c r="AT149" s="213" t="s">
        <v>149</v>
      </c>
      <c r="AU149" s="213" t="s">
        <v>86</v>
      </c>
      <c r="AV149" s="13" t="s">
        <v>86</v>
      </c>
      <c r="AW149" s="13" t="s">
        <v>32</v>
      </c>
      <c r="AX149" s="13" t="s">
        <v>84</v>
      </c>
      <c r="AY149" s="213" t="s">
        <v>138</v>
      </c>
    </row>
    <row r="150" spans="1:65" s="2" customFormat="1" ht="21.75" customHeight="1" x14ac:dyDescent="0.2">
      <c r="A150" s="35"/>
      <c r="B150" s="36"/>
      <c r="C150" s="188" t="s">
        <v>189</v>
      </c>
      <c r="D150" s="188" t="s">
        <v>140</v>
      </c>
      <c r="E150" s="189" t="s">
        <v>190</v>
      </c>
      <c r="F150" s="190" t="s">
        <v>191</v>
      </c>
      <c r="G150" s="191" t="s">
        <v>170</v>
      </c>
      <c r="H150" s="192">
        <v>5.5</v>
      </c>
      <c r="I150" s="193"/>
      <c r="J150" s="194">
        <f>ROUND(I150*H150,2)</f>
        <v>0</v>
      </c>
      <c r="K150" s="195"/>
      <c r="L150" s="40"/>
      <c r="M150" s="196" t="s">
        <v>1</v>
      </c>
      <c r="N150" s="197" t="s">
        <v>41</v>
      </c>
      <c r="O150" s="72"/>
      <c r="P150" s="198">
        <f>O150*H150</f>
        <v>0</v>
      </c>
      <c r="Q150" s="198">
        <v>3.6900000000000002E-2</v>
      </c>
      <c r="R150" s="198">
        <f>Q150*H150</f>
        <v>0.20295000000000002</v>
      </c>
      <c r="S150" s="198">
        <v>0</v>
      </c>
      <c r="T150" s="199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0" t="s">
        <v>144</v>
      </c>
      <c r="AT150" s="200" t="s">
        <v>140</v>
      </c>
      <c r="AU150" s="200" t="s">
        <v>86</v>
      </c>
      <c r="AY150" s="18" t="s">
        <v>138</v>
      </c>
      <c r="BE150" s="201">
        <f>IF(N150="základní",J150,0)</f>
        <v>0</v>
      </c>
      <c r="BF150" s="201">
        <f>IF(N150="snížená",J150,0)</f>
        <v>0</v>
      </c>
      <c r="BG150" s="201">
        <f>IF(N150="zákl. přenesená",J150,0)</f>
        <v>0</v>
      </c>
      <c r="BH150" s="201">
        <f>IF(N150="sníž. přenesená",J150,0)</f>
        <v>0</v>
      </c>
      <c r="BI150" s="201">
        <f>IF(N150="nulová",J150,0)</f>
        <v>0</v>
      </c>
      <c r="BJ150" s="18" t="s">
        <v>84</v>
      </c>
      <c r="BK150" s="201">
        <f>ROUND(I150*H150,2)</f>
        <v>0</v>
      </c>
      <c r="BL150" s="18" t="s">
        <v>144</v>
      </c>
      <c r="BM150" s="200" t="s">
        <v>192</v>
      </c>
    </row>
    <row r="151" spans="1:65" s="13" customFormat="1" ht="10.199999999999999" x14ac:dyDescent="0.2">
      <c r="B151" s="202"/>
      <c r="C151" s="203"/>
      <c r="D151" s="204" t="s">
        <v>149</v>
      </c>
      <c r="E151" s="205" t="s">
        <v>1</v>
      </c>
      <c r="F151" s="206" t="s">
        <v>193</v>
      </c>
      <c r="G151" s="203"/>
      <c r="H151" s="207">
        <v>5.5</v>
      </c>
      <c r="I151" s="208"/>
      <c r="J151" s="203"/>
      <c r="K151" s="203"/>
      <c r="L151" s="209"/>
      <c r="M151" s="210"/>
      <c r="N151" s="211"/>
      <c r="O151" s="211"/>
      <c r="P151" s="211"/>
      <c r="Q151" s="211"/>
      <c r="R151" s="211"/>
      <c r="S151" s="211"/>
      <c r="T151" s="212"/>
      <c r="AT151" s="213" t="s">
        <v>149</v>
      </c>
      <c r="AU151" s="213" t="s">
        <v>86</v>
      </c>
      <c r="AV151" s="13" t="s">
        <v>86</v>
      </c>
      <c r="AW151" s="13" t="s">
        <v>32</v>
      </c>
      <c r="AX151" s="13" t="s">
        <v>84</v>
      </c>
      <c r="AY151" s="213" t="s">
        <v>138</v>
      </c>
    </row>
    <row r="152" spans="1:65" s="2" customFormat="1" ht="21.75" customHeight="1" x14ac:dyDescent="0.2">
      <c r="A152" s="35"/>
      <c r="B152" s="36"/>
      <c r="C152" s="188" t="s">
        <v>194</v>
      </c>
      <c r="D152" s="188" t="s">
        <v>140</v>
      </c>
      <c r="E152" s="189" t="s">
        <v>195</v>
      </c>
      <c r="F152" s="190" t="s">
        <v>196</v>
      </c>
      <c r="G152" s="191" t="s">
        <v>143</v>
      </c>
      <c r="H152" s="192">
        <v>91.3</v>
      </c>
      <c r="I152" s="193"/>
      <c r="J152" s="194">
        <f>ROUND(I152*H152,2)</f>
        <v>0</v>
      </c>
      <c r="K152" s="195"/>
      <c r="L152" s="40"/>
      <c r="M152" s="196" t="s">
        <v>1</v>
      </c>
      <c r="N152" s="197" t="s">
        <v>41</v>
      </c>
      <c r="O152" s="72"/>
      <c r="P152" s="198">
        <f>O152*H152</f>
        <v>0</v>
      </c>
      <c r="Q152" s="198">
        <v>0</v>
      </c>
      <c r="R152" s="198">
        <f>Q152*H152</f>
        <v>0</v>
      </c>
      <c r="S152" s="198">
        <v>0</v>
      </c>
      <c r="T152" s="199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0" t="s">
        <v>144</v>
      </c>
      <c r="AT152" s="200" t="s">
        <v>140</v>
      </c>
      <c r="AU152" s="200" t="s">
        <v>86</v>
      </c>
      <c r="AY152" s="18" t="s">
        <v>138</v>
      </c>
      <c r="BE152" s="201">
        <f>IF(N152="základní",J152,0)</f>
        <v>0</v>
      </c>
      <c r="BF152" s="201">
        <f>IF(N152="snížená",J152,0)</f>
        <v>0</v>
      </c>
      <c r="BG152" s="201">
        <f>IF(N152="zákl. přenesená",J152,0)</f>
        <v>0</v>
      </c>
      <c r="BH152" s="201">
        <f>IF(N152="sníž. přenesená",J152,0)</f>
        <v>0</v>
      </c>
      <c r="BI152" s="201">
        <f>IF(N152="nulová",J152,0)</f>
        <v>0</v>
      </c>
      <c r="BJ152" s="18" t="s">
        <v>84</v>
      </c>
      <c r="BK152" s="201">
        <f>ROUND(I152*H152,2)</f>
        <v>0</v>
      </c>
      <c r="BL152" s="18" t="s">
        <v>144</v>
      </c>
      <c r="BM152" s="200" t="s">
        <v>197</v>
      </c>
    </row>
    <row r="153" spans="1:65" s="13" customFormat="1" ht="10.199999999999999" x14ac:dyDescent="0.2">
      <c r="B153" s="202"/>
      <c r="C153" s="203"/>
      <c r="D153" s="204" t="s">
        <v>149</v>
      </c>
      <c r="E153" s="205" t="s">
        <v>1</v>
      </c>
      <c r="F153" s="206" t="s">
        <v>198</v>
      </c>
      <c r="G153" s="203"/>
      <c r="H153" s="207">
        <v>91.3</v>
      </c>
      <c r="I153" s="208"/>
      <c r="J153" s="203"/>
      <c r="K153" s="203"/>
      <c r="L153" s="209"/>
      <c r="M153" s="210"/>
      <c r="N153" s="211"/>
      <c r="O153" s="211"/>
      <c r="P153" s="211"/>
      <c r="Q153" s="211"/>
      <c r="R153" s="211"/>
      <c r="S153" s="211"/>
      <c r="T153" s="212"/>
      <c r="AT153" s="213" t="s">
        <v>149</v>
      </c>
      <c r="AU153" s="213" t="s">
        <v>86</v>
      </c>
      <c r="AV153" s="13" t="s">
        <v>86</v>
      </c>
      <c r="AW153" s="13" t="s">
        <v>32</v>
      </c>
      <c r="AX153" s="13" t="s">
        <v>84</v>
      </c>
      <c r="AY153" s="213" t="s">
        <v>138</v>
      </c>
    </row>
    <row r="154" spans="1:65" s="2" customFormat="1" ht="21.75" customHeight="1" x14ac:dyDescent="0.2">
      <c r="A154" s="35"/>
      <c r="B154" s="36"/>
      <c r="C154" s="188" t="s">
        <v>199</v>
      </c>
      <c r="D154" s="188" t="s">
        <v>140</v>
      </c>
      <c r="E154" s="189" t="s">
        <v>200</v>
      </c>
      <c r="F154" s="190" t="s">
        <v>201</v>
      </c>
      <c r="G154" s="191" t="s">
        <v>202</v>
      </c>
      <c r="H154" s="192">
        <v>51.48</v>
      </c>
      <c r="I154" s="193"/>
      <c r="J154" s="194">
        <f>ROUND(I154*H154,2)</f>
        <v>0</v>
      </c>
      <c r="K154" s="195"/>
      <c r="L154" s="40"/>
      <c r="M154" s="196" t="s">
        <v>1</v>
      </c>
      <c r="N154" s="197" t="s">
        <v>41</v>
      </c>
      <c r="O154" s="72"/>
      <c r="P154" s="198">
        <f>O154*H154</f>
        <v>0</v>
      </c>
      <c r="Q154" s="198">
        <v>0</v>
      </c>
      <c r="R154" s="198">
        <f>Q154*H154</f>
        <v>0</v>
      </c>
      <c r="S154" s="198">
        <v>0</v>
      </c>
      <c r="T154" s="199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0" t="s">
        <v>144</v>
      </c>
      <c r="AT154" s="200" t="s">
        <v>140</v>
      </c>
      <c r="AU154" s="200" t="s">
        <v>86</v>
      </c>
      <c r="AY154" s="18" t="s">
        <v>138</v>
      </c>
      <c r="BE154" s="201">
        <f>IF(N154="základní",J154,0)</f>
        <v>0</v>
      </c>
      <c r="BF154" s="201">
        <f>IF(N154="snížená",J154,0)</f>
        <v>0</v>
      </c>
      <c r="BG154" s="201">
        <f>IF(N154="zákl. přenesená",J154,0)</f>
        <v>0</v>
      </c>
      <c r="BH154" s="201">
        <f>IF(N154="sníž. přenesená",J154,0)</f>
        <v>0</v>
      </c>
      <c r="BI154" s="201">
        <f>IF(N154="nulová",J154,0)</f>
        <v>0</v>
      </c>
      <c r="BJ154" s="18" t="s">
        <v>84</v>
      </c>
      <c r="BK154" s="201">
        <f>ROUND(I154*H154,2)</f>
        <v>0</v>
      </c>
      <c r="BL154" s="18" t="s">
        <v>144</v>
      </c>
      <c r="BM154" s="200" t="s">
        <v>203</v>
      </c>
    </row>
    <row r="155" spans="1:65" s="13" customFormat="1" ht="10.199999999999999" x14ac:dyDescent="0.2">
      <c r="B155" s="202"/>
      <c r="C155" s="203"/>
      <c r="D155" s="204" t="s">
        <v>149</v>
      </c>
      <c r="E155" s="205" t="s">
        <v>1</v>
      </c>
      <c r="F155" s="206" t="s">
        <v>204</v>
      </c>
      <c r="G155" s="203"/>
      <c r="H155" s="207">
        <v>51.48</v>
      </c>
      <c r="I155" s="208"/>
      <c r="J155" s="203"/>
      <c r="K155" s="203"/>
      <c r="L155" s="209"/>
      <c r="M155" s="210"/>
      <c r="N155" s="211"/>
      <c r="O155" s="211"/>
      <c r="P155" s="211"/>
      <c r="Q155" s="211"/>
      <c r="R155" s="211"/>
      <c r="S155" s="211"/>
      <c r="T155" s="212"/>
      <c r="AT155" s="213" t="s">
        <v>149</v>
      </c>
      <c r="AU155" s="213" t="s">
        <v>86</v>
      </c>
      <c r="AV155" s="13" t="s">
        <v>86</v>
      </c>
      <c r="AW155" s="13" t="s">
        <v>32</v>
      </c>
      <c r="AX155" s="13" t="s">
        <v>84</v>
      </c>
      <c r="AY155" s="213" t="s">
        <v>138</v>
      </c>
    </row>
    <row r="156" spans="1:65" s="2" customFormat="1" ht="21.75" customHeight="1" x14ac:dyDescent="0.2">
      <c r="A156" s="35"/>
      <c r="B156" s="36"/>
      <c r="C156" s="188" t="s">
        <v>205</v>
      </c>
      <c r="D156" s="188" t="s">
        <v>140</v>
      </c>
      <c r="E156" s="189" t="s">
        <v>206</v>
      </c>
      <c r="F156" s="190" t="s">
        <v>207</v>
      </c>
      <c r="G156" s="191" t="s">
        <v>202</v>
      </c>
      <c r="H156" s="192">
        <v>31.2</v>
      </c>
      <c r="I156" s="193"/>
      <c r="J156" s="194">
        <f>ROUND(I156*H156,2)</f>
        <v>0</v>
      </c>
      <c r="K156" s="195"/>
      <c r="L156" s="40"/>
      <c r="M156" s="196" t="s">
        <v>1</v>
      </c>
      <c r="N156" s="197" t="s">
        <v>41</v>
      </c>
      <c r="O156" s="72"/>
      <c r="P156" s="198">
        <f>O156*H156</f>
        <v>0</v>
      </c>
      <c r="Q156" s="198">
        <v>0</v>
      </c>
      <c r="R156" s="198">
        <f>Q156*H156</f>
        <v>0</v>
      </c>
      <c r="S156" s="198">
        <v>0</v>
      </c>
      <c r="T156" s="199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0" t="s">
        <v>144</v>
      </c>
      <c r="AT156" s="200" t="s">
        <v>140</v>
      </c>
      <c r="AU156" s="200" t="s">
        <v>86</v>
      </c>
      <c r="AY156" s="18" t="s">
        <v>138</v>
      </c>
      <c r="BE156" s="201">
        <f>IF(N156="základní",J156,0)</f>
        <v>0</v>
      </c>
      <c r="BF156" s="201">
        <f>IF(N156="snížená",J156,0)</f>
        <v>0</v>
      </c>
      <c r="BG156" s="201">
        <f>IF(N156="zákl. přenesená",J156,0)</f>
        <v>0</v>
      </c>
      <c r="BH156" s="201">
        <f>IF(N156="sníž. přenesená",J156,0)</f>
        <v>0</v>
      </c>
      <c r="BI156" s="201">
        <f>IF(N156="nulová",J156,0)</f>
        <v>0</v>
      </c>
      <c r="BJ156" s="18" t="s">
        <v>84</v>
      </c>
      <c r="BK156" s="201">
        <f>ROUND(I156*H156,2)</f>
        <v>0</v>
      </c>
      <c r="BL156" s="18" t="s">
        <v>144</v>
      </c>
      <c r="BM156" s="200" t="s">
        <v>208</v>
      </c>
    </row>
    <row r="157" spans="1:65" s="14" customFormat="1" ht="10.199999999999999" x14ac:dyDescent="0.2">
      <c r="B157" s="214"/>
      <c r="C157" s="215"/>
      <c r="D157" s="204" t="s">
        <v>149</v>
      </c>
      <c r="E157" s="216" t="s">
        <v>1</v>
      </c>
      <c r="F157" s="217" t="s">
        <v>209</v>
      </c>
      <c r="G157" s="215"/>
      <c r="H157" s="216" t="s">
        <v>1</v>
      </c>
      <c r="I157" s="218"/>
      <c r="J157" s="215"/>
      <c r="K157" s="215"/>
      <c r="L157" s="219"/>
      <c r="M157" s="220"/>
      <c r="N157" s="221"/>
      <c r="O157" s="221"/>
      <c r="P157" s="221"/>
      <c r="Q157" s="221"/>
      <c r="R157" s="221"/>
      <c r="S157" s="221"/>
      <c r="T157" s="222"/>
      <c r="AT157" s="223" t="s">
        <v>149</v>
      </c>
      <c r="AU157" s="223" t="s">
        <v>86</v>
      </c>
      <c r="AV157" s="14" t="s">
        <v>84</v>
      </c>
      <c r="AW157" s="14" t="s">
        <v>32</v>
      </c>
      <c r="AX157" s="14" t="s">
        <v>76</v>
      </c>
      <c r="AY157" s="223" t="s">
        <v>138</v>
      </c>
    </row>
    <row r="158" spans="1:65" s="13" customFormat="1" ht="10.199999999999999" x14ac:dyDescent="0.2">
      <c r="B158" s="202"/>
      <c r="C158" s="203"/>
      <c r="D158" s="204" t="s">
        <v>149</v>
      </c>
      <c r="E158" s="205" t="s">
        <v>1</v>
      </c>
      <c r="F158" s="206" t="s">
        <v>210</v>
      </c>
      <c r="G158" s="203"/>
      <c r="H158" s="207">
        <v>31.2</v>
      </c>
      <c r="I158" s="208"/>
      <c r="J158" s="203"/>
      <c r="K158" s="203"/>
      <c r="L158" s="209"/>
      <c r="M158" s="210"/>
      <c r="N158" s="211"/>
      <c r="O158" s="211"/>
      <c r="P158" s="211"/>
      <c r="Q158" s="211"/>
      <c r="R158" s="211"/>
      <c r="S158" s="211"/>
      <c r="T158" s="212"/>
      <c r="AT158" s="213" t="s">
        <v>149</v>
      </c>
      <c r="AU158" s="213" t="s">
        <v>86</v>
      </c>
      <c r="AV158" s="13" t="s">
        <v>86</v>
      </c>
      <c r="AW158" s="13" t="s">
        <v>32</v>
      </c>
      <c r="AX158" s="13" t="s">
        <v>84</v>
      </c>
      <c r="AY158" s="213" t="s">
        <v>138</v>
      </c>
    </row>
    <row r="159" spans="1:65" s="2" customFormat="1" ht="33" customHeight="1" x14ac:dyDescent="0.2">
      <c r="A159" s="35"/>
      <c r="B159" s="36"/>
      <c r="C159" s="188" t="s">
        <v>211</v>
      </c>
      <c r="D159" s="188" t="s">
        <v>140</v>
      </c>
      <c r="E159" s="189" t="s">
        <v>212</v>
      </c>
      <c r="F159" s="190" t="s">
        <v>213</v>
      </c>
      <c r="G159" s="191" t="s">
        <v>202</v>
      </c>
      <c r="H159" s="192">
        <v>324.59199999999998</v>
      </c>
      <c r="I159" s="193"/>
      <c r="J159" s="194">
        <f>ROUND(I159*H159,2)</f>
        <v>0</v>
      </c>
      <c r="K159" s="195"/>
      <c r="L159" s="40"/>
      <c r="M159" s="196" t="s">
        <v>1</v>
      </c>
      <c r="N159" s="197" t="s">
        <v>41</v>
      </c>
      <c r="O159" s="72"/>
      <c r="P159" s="198">
        <f>O159*H159</f>
        <v>0</v>
      </c>
      <c r="Q159" s="198">
        <v>0</v>
      </c>
      <c r="R159" s="198">
        <f>Q159*H159</f>
        <v>0</v>
      </c>
      <c r="S159" s="198">
        <v>0</v>
      </c>
      <c r="T159" s="199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0" t="s">
        <v>144</v>
      </c>
      <c r="AT159" s="200" t="s">
        <v>140</v>
      </c>
      <c r="AU159" s="200" t="s">
        <v>86</v>
      </c>
      <c r="AY159" s="18" t="s">
        <v>138</v>
      </c>
      <c r="BE159" s="201">
        <f>IF(N159="základní",J159,0)</f>
        <v>0</v>
      </c>
      <c r="BF159" s="201">
        <f>IF(N159="snížená",J159,0)</f>
        <v>0</v>
      </c>
      <c r="BG159" s="201">
        <f>IF(N159="zákl. přenesená",J159,0)</f>
        <v>0</v>
      </c>
      <c r="BH159" s="201">
        <f>IF(N159="sníž. přenesená",J159,0)</f>
        <v>0</v>
      </c>
      <c r="BI159" s="201">
        <f>IF(N159="nulová",J159,0)</f>
        <v>0</v>
      </c>
      <c r="BJ159" s="18" t="s">
        <v>84</v>
      </c>
      <c r="BK159" s="201">
        <f>ROUND(I159*H159,2)</f>
        <v>0</v>
      </c>
      <c r="BL159" s="18" t="s">
        <v>144</v>
      </c>
      <c r="BM159" s="200" t="s">
        <v>214</v>
      </c>
    </row>
    <row r="160" spans="1:65" s="14" customFormat="1" ht="10.199999999999999" x14ac:dyDescent="0.2">
      <c r="B160" s="214"/>
      <c r="C160" s="215"/>
      <c r="D160" s="204" t="s">
        <v>149</v>
      </c>
      <c r="E160" s="216" t="s">
        <v>1</v>
      </c>
      <c r="F160" s="217" t="s">
        <v>215</v>
      </c>
      <c r="G160" s="215"/>
      <c r="H160" s="216" t="s">
        <v>1</v>
      </c>
      <c r="I160" s="218"/>
      <c r="J160" s="215"/>
      <c r="K160" s="215"/>
      <c r="L160" s="219"/>
      <c r="M160" s="220"/>
      <c r="N160" s="221"/>
      <c r="O160" s="221"/>
      <c r="P160" s="221"/>
      <c r="Q160" s="221"/>
      <c r="R160" s="221"/>
      <c r="S160" s="221"/>
      <c r="T160" s="222"/>
      <c r="AT160" s="223" t="s">
        <v>149</v>
      </c>
      <c r="AU160" s="223" t="s">
        <v>86</v>
      </c>
      <c r="AV160" s="14" t="s">
        <v>84</v>
      </c>
      <c r="AW160" s="14" t="s">
        <v>32</v>
      </c>
      <c r="AX160" s="14" t="s">
        <v>76</v>
      </c>
      <c r="AY160" s="223" t="s">
        <v>138</v>
      </c>
    </row>
    <row r="161" spans="1:65" s="13" customFormat="1" ht="10.199999999999999" x14ac:dyDescent="0.2">
      <c r="B161" s="202"/>
      <c r="C161" s="203"/>
      <c r="D161" s="204" t="s">
        <v>149</v>
      </c>
      <c r="E161" s="205" t="s">
        <v>1</v>
      </c>
      <c r="F161" s="206" t="s">
        <v>216</v>
      </c>
      <c r="G161" s="203"/>
      <c r="H161" s="207">
        <v>214.553</v>
      </c>
      <c r="I161" s="208"/>
      <c r="J161" s="203"/>
      <c r="K161" s="203"/>
      <c r="L161" s="209"/>
      <c r="M161" s="210"/>
      <c r="N161" s="211"/>
      <c r="O161" s="211"/>
      <c r="P161" s="211"/>
      <c r="Q161" s="211"/>
      <c r="R161" s="211"/>
      <c r="S161" s="211"/>
      <c r="T161" s="212"/>
      <c r="AT161" s="213" t="s">
        <v>149</v>
      </c>
      <c r="AU161" s="213" t="s">
        <v>86</v>
      </c>
      <c r="AV161" s="13" t="s">
        <v>86</v>
      </c>
      <c r="AW161" s="13" t="s">
        <v>32</v>
      </c>
      <c r="AX161" s="13" t="s">
        <v>76</v>
      </c>
      <c r="AY161" s="213" t="s">
        <v>138</v>
      </c>
    </row>
    <row r="162" spans="1:65" s="14" customFormat="1" ht="10.199999999999999" x14ac:dyDescent="0.2">
      <c r="B162" s="214"/>
      <c r="C162" s="215"/>
      <c r="D162" s="204" t="s">
        <v>149</v>
      </c>
      <c r="E162" s="216" t="s">
        <v>1</v>
      </c>
      <c r="F162" s="217" t="s">
        <v>217</v>
      </c>
      <c r="G162" s="215"/>
      <c r="H162" s="216" t="s">
        <v>1</v>
      </c>
      <c r="I162" s="218"/>
      <c r="J162" s="215"/>
      <c r="K162" s="215"/>
      <c r="L162" s="219"/>
      <c r="M162" s="220"/>
      <c r="N162" s="221"/>
      <c r="O162" s="221"/>
      <c r="P162" s="221"/>
      <c r="Q162" s="221"/>
      <c r="R162" s="221"/>
      <c r="S162" s="221"/>
      <c r="T162" s="222"/>
      <c r="AT162" s="223" t="s">
        <v>149</v>
      </c>
      <c r="AU162" s="223" t="s">
        <v>86</v>
      </c>
      <c r="AV162" s="14" t="s">
        <v>84</v>
      </c>
      <c r="AW162" s="14" t="s">
        <v>32</v>
      </c>
      <c r="AX162" s="14" t="s">
        <v>76</v>
      </c>
      <c r="AY162" s="223" t="s">
        <v>138</v>
      </c>
    </row>
    <row r="163" spans="1:65" s="13" customFormat="1" ht="10.199999999999999" x14ac:dyDescent="0.2">
      <c r="B163" s="202"/>
      <c r="C163" s="203"/>
      <c r="D163" s="204" t="s">
        <v>149</v>
      </c>
      <c r="E163" s="205" t="s">
        <v>1</v>
      </c>
      <c r="F163" s="206" t="s">
        <v>218</v>
      </c>
      <c r="G163" s="203"/>
      <c r="H163" s="207">
        <v>94.581999999999994</v>
      </c>
      <c r="I163" s="208"/>
      <c r="J163" s="203"/>
      <c r="K163" s="203"/>
      <c r="L163" s="209"/>
      <c r="M163" s="210"/>
      <c r="N163" s="211"/>
      <c r="O163" s="211"/>
      <c r="P163" s="211"/>
      <c r="Q163" s="211"/>
      <c r="R163" s="211"/>
      <c r="S163" s="211"/>
      <c r="T163" s="212"/>
      <c r="AT163" s="213" t="s">
        <v>149</v>
      </c>
      <c r="AU163" s="213" t="s">
        <v>86</v>
      </c>
      <c r="AV163" s="13" t="s">
        <v>86</v>
      </c>
      <c r="AW163" s="13" t="s">
        <v>32</v>
      </c>
      <c r="AX163" s="13" t="s">
        <v>76</v>
      </c>
      <c r="AY163" s="213" t="s">
        <v>138</v>
      </c>
    </row>
    <row r="164" spans="1:65" s="15" customFormat="1" ht="10.199999999999999" x14ac:dyDescent="0.2">
      <c r="B164" s="224"/>
      <c r="C164" s="225"/>
      <c r="D164" s="204" t="s">
        <v>149</v>
      </c>
      <c r="E164" s="226" t="s">
        <v>1</v>
      </c>
      <c r="F164" s="227" t="s">
        <v>219</v>
      </c>
      <c r="G164" s="225"/>
      <c r="H164" s="228">
        <v>309.13499999999999</v>
      </c>
      <c r="I164" s="229"/>
      <c r="J164" s="225"/>
      <c r="K164" s="225"/>
      <c r="L164" s="230"/>
      <c r="M164" s="231"/>
      <c r="N164" s="232"/>
      <c r="O164" s="232"/>
      <c r="P164" s="232"/>
      <c r="Q164" s="232"/>
      <c r="R164" s="232"/>
      <c r="S164" s="232"/>
      <c r="T164" s="233"/>
      <c r="AT164" s="234" t="s">
        <v>149</v>
      </c>
      <c r="AU164" s="234" t="s">
        <v>86</v>
      </c>
      <c r="AV164" s="15" t="s">
        <v>151</v>
      </c>
      <c r="AW164" s="15" t="s">
        <v>32</v>
      </c>
      <c r="AX164" s="15" t="s">
        <v>76</v>
      </c>
      <c r="AY164" s="234" t="s">
        <v>138</v>
      </c>
    </row>
    <row r="165" spans="1:65" s="14" customFormat="1" ht="10.199999999999999" x14ac:dyDescent="0.2">
      <c r="B165" s="214"/>
      <c r="C165" s="215"/>
      <c r="D165" s="204" t="s">
        <v>149</v>
      </c>
      <c r="E165" s="216" t="s">
        <v>1</v>
      </c>
      <c r="F165" s="217" t="s">
        <v>220</v>
      </c>
      <c r="G165" s="215"/>
      <c r="H165" s="216" t="s">
        <v>1</v>
      </c>
      <c r="I165" s="218"/>
      <c r="J165" s="215"/>
      <c r="K165" s="215"/>
      <c r="L165" s="219"/>
      <c r="M165" s="220"/>
      <c r="N165" s="221"/>
      <c r="O165" s="221"/>
      <c r="P165" s="221"/>
      <c r="Q165" s="221"/>
      <c r="R165" s="221"/>
      <c r="S165" s="221"/>
      <c r="T165" s="222"/>
      <c r="AT165" s="223" t="s">
        <v>149</v>
      </c>
      <c r="AU165" s="223" t="s">
        <v>86</v>
      </c>
      <c r="AV165" s="14" t="s">
        <v>84</v>
      </c>
      <c r="AW165" s="14" t="s">
        <v>32</v>
      </c>
      <c r="AX165" s="14" t="s">
        <v>76</v>
      </c>
      <c r="AY165" s="223" t="s">
        <v>138</v>
      </c>
    </row>
    <row r="166" spans="1:65" s="13" customFormat="1" ht="10.199999999999999" x14ac:dyDescent="0.2">
      <c r="B166" s="202"/>
      <c r="C166" s="203"/>
      <c r="D166" s="204" t="s">
        <v>149</v>
      </c>
      <c r="E166" s="205" t="s">
        <v>1</v>
      </c>
      <c r="F166" s="206" t="s">
        <v>221</v>
      </c>
      <c r="G166" s="203"/>
      <c r="H166" s="207">
        <v>15.457000000000001</v>
      </c>
      <c r="I166" s="208"/>
      <c r="J166" s="203"/>
      <c r="K166" s="203"/>
      <c r="L166" s="209"/>
      <c r="M166" s="210"/>
      <c r="N166" s="211"/>
      <c r="O166" s="211"/>
      <c r="P166" s="211"/>
      <c r="Q166" s="211"/>
      <c r="R166" s="211"/>
      <c r="S166" s="211"/>
      <c r="T166" s="212"/>
      <c r="AT166" s="213" t="s">
        <v>149</v>
      </c>
      <c r="AU166" s="213" t="s">
        <v>86</v>
      </c>
      <c r="AV166" s="13" t="s">
        <v>86</v>
      </c>
      <c r="AW166" s="13" t="s">
        <v>32</v>
      </c>
      <c r="AX166" s="13" t="s">
        <v>76</v>
      </c>
      <c r="AY166" s="213" t="s">
        <v>138</v>
      </c>
    </row>
    <row r="167" spans="1:65" s="16" customFormat="1" ht="10.199999999999999" x14ac:dyDescent="0.2">
      <c r="B167" s="235"/>
      <c r="C167" s="236"/>
      <c r="D167" s="204" t="s">
        <v>149</v>
      </c>
      <c r="E167" s="237" t="s">
        <v>1</v>
      </c>
      <c r="F167" s="238" t="s">
        <v>222</v>
      </c>
      <c r="G167" s="236"/>
      <c r="H167" s="239">
        <v>324.59199999999998</v>
      </c>
      <c r="I167" s="240"/>
      <c r="J167" s="236"/>
      <c r="K167" s="236"/>
      <c r="L167" s="241"/>
      <c r="M167" s="242"/>
      <c r="N167" s="243"/>
      <c r="O167" s="243"/>
      <c r="P167" s="243"/>
      <c r="Q167" s="243"/>
      <c r="R167" s="243"/>
      <c r="S167" s="243"/>
      <c r="T167" s="244"/>
      <c r="AT167" s="245" t="s">
        <v>149</v>
      </c>
      <c r="AU167" s="245" t="s">
        <v>86</v>
      </c>
      <c r="AV167" s="16" t="s">
        <v>144</v>
      </c>
      <c r="AW167" s="16" t="s">
        <v>32</v>
      </c>
      <c r="AX167" s="16" t="s">
        <v>84</v>
      </c>
      <c r="AY167" s="245" t="s">
        <v>138</v>
      </c>
    </row>
    <row r="168" spans="1:65" s="2" customFormat="1" ht="21.75" customHeight="1" x14ac:dyDescent="0.2">
      <c r="A168" s="35"/>
      <c r="B168" s="36"/>
      <c r="C168" s="188" t="s">
        <v>8</v>
      </c>
      <c r="D168" s="188" t="s">
        <v>140</v>
      </c>
      <c r="E168" s="189" t="s">
        <v>223</v>
      </c>
      <c r="F168" s="190" t="s">
        <v>224</v>
      </c>
      <c r="G168" s="191" t="s">
        <v>202</v>
      </c>
      <c r="H168" s="192">
        <v>2</v>
      </c>
      <c r="I168" s="193"/>
      <c r="J168" s="194">
        <f>ROUND(I168*H168,2)</f>
        <v>0</v>
      </c>
      <c r="K168" s="195"/>
      <c r="L168" s="40"/>
      <c r="M168" s="196" t="s">
        <v>1</v>
      </c>
      <c r="N168" s="197" t="s">
        <v>41</v>
      </c>
      <c r="O168" s="72"/>
      <c r="P168" s="198">
        <f>O168*H168</f>
        <v>0</v>
      </c>
      <c r="Q168" s="198">
        <v>0</v>
      </c>
      <c r="R168" s="198">
        <f>Q168*H168</f>
        <v>0</v>
      </c>
      <c r="S168" s="198">
        <v>0</v>
      </c>
      <c r="T168" s="199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0" t="s">
        <v>144</v>
      </c>
      <c r="AT168" s="200" t="s">
        <v>140</v>
      </c>
      <c r="AU168" s="200" t="s">
        <v>86</v>
      </c>
      <c r="AY168" s="18" t="s">
        <v>138</v>
      </c>
      <c r="BE168" s="201">
        <f>IF(N168="základní",J168,0)</f>
        <v>0</v>
      </c>
      <c r="BF168" s="201">
        <f>IF(N168="snížená",J168,0)</f>
        <v>0</v>
      </c>
      <c r="BG168" s="201">
        <f>IF(N168="zákl. přenesená",J168,0)</f>
        <v>0</v>
      </c>
      <c r="BH168" s="201">
        <f>IF(N168="sníž. přenesená",J168,0)</f>
        <v>0</v>
      </c>
      <c r="BI168" s="201">
        <f>IF(N168="nulová",J168,0)</f>
        <v>0</v>
      </c>
      <c r="BJ168" s="18" t="s">
        <v>84</v>
      </c>
      <c r="BK168" s="201">
        <f>ROUND(I168*H168,2)</f>
        <v>0</v>
      </c>
      <c r="BL168" s="18" t="s">
        <v>144</v>
      </c>
      <c r="BM168" s="200" t="s">
        <v>225</v>
      </c>
    </row>
    <row r="169" spans="1:65" s="2" customFormat="1" ht="21.75" customHeight="1" x14ac:dyDescent="0.2">
      <c r="A169" s="35"/>
      <c r="B169" s="36"/>
      <c r="C169" s="188" t="s">
        <v>226</v>
      </c>
      <c r="D169" s="188" t="s">
        <v>140</v>
      </c>
      <c r="E169" s="189" t="s">
        <v>227</v>
      </c>
      <c r="F169" s="190" t="s">
        <v>228</v>
      </c>
      <c r="G169" s="191" t="s">
        <v>143</v>
      </c>
      <c r="H169" s="192">
        <v>562.06299999999999</v>
      </c>
      <c r="I169" s="193"/>
      <c r="J169" s="194">
        <f>ROUND(I169*H169,2)</f>
        <v>0</v>
      </c>
      <c r="K169" s="195"/>
      <c r="L169" s="40"/>
      <c r="M169" s="196" t="s">
        <v>1</v>
      </c>
      <c r="N169" s="197" t="s">
        <v>41</v>
      </c>
      <c r="O169" s="72"/>
      <c r="P169" s="198">
        <f>O169*H169</f>
        <v>0</v>
      </c>
      <c r="Q169" s="198">
        <v>8.4000000000000003E-4</v>
      </c>
      <c r="R169" s="198">
        <f>Q169*H169</f>
        <v>0.47213292000000001</v>
      </c>
      <c r="S169" s="198">
        <v>0</v>
      </c>
      <c r="T169" s="199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0" t="s">
        <v>144</v>
      </c>
      <c r="AT169" s="200" t="s">
        <v>140</v>
      </c>
      <c r="AU169" s="200" t="s">
        <v>86</v>
      </c>
      <c r="AY169" s="18" t="s">
        <v>138</v>
      </c>
      <c r="BE169" s="201">
        <f>IF(N169="základní",J169,0)</f>
        <v>0</v>
      </c>
      <c r="BF169" s="201">
        <f>IF(N169="snížená",J169,0)</f>
        <v>0</v>
      </c>
      <c r="BG169" s="201">
        <f>IF(N169="zákl. přenesená",J169,0)</f>
        <v>0</v>
      </c>
      <c r="BH169" s="201">
        <f>IF(N169="sníž. přenesená",J169,0)</f>
        <v>0</v>
      </c>
      <c r="BI169" s="201">
        <f>IF(N169="nulová",J169,0)</f>
        <v>0</v>
      </c>
      <c r="BJ169" s="18" t="s">
        <v>84</v>
      </c>
      <c r="BK169" s="201">
        <f>ROUND(I169*H169,2)</f>
        <v>0</v>
      </c>
      <c r="BL169" s="18" t="s">
        <v>144</v>
      </c>
      <c r="BM169" s="200" t="s">
        <v>229</v>
      </c>
    </row>
    <row r="170" spans="1:65" s="14" customFormat="1" ht="10.199999999999999" x14ac:dyDescent="0.2">
      <c r="B170" s="214"/>
      <c r="C170" s="215"/>
      <c r="D170" s="204" t="s">
        <v>149</v>
      </c>
      <c r="E170" s="216" t="s">
        <v>1</v>
      </c>
      <c r="F170" s="217" t="s">
        <v>215</v>
      </c>
      <c r="G170" s="215"/>
      <c r="H170" s="216" t="s">
        <v>1</v>
      </c>
      <c r="I170" s="218"/>
      <c r="J170" s="215"/>
      <c r="K170" s="215"/>
      <c r="L170" s="219"/>
      <c r="M170" s="220"/>
      <c r="N170" s="221"/>
      <c r="O170" s="221"/>
      <c r="P170" s="221"/>
      <c r="Q170" s="221"/>
      <c r="R170" s="221"/>
      <c r="S170" s="221"/>
      <c r="T170" s="222"/>
      <c r="AT170" s="223" t="s">
        <v>149</v>
      </c>
      <c r="AU170" s="223" t="s">
        <v>86</v>
      </c>
      <c r="AV170" s="14" t="s">
        <v>84</v>
      </c>
      <c r="AW170" s="14" t="s">
        <v>32</v>
      </c>
      <c r="AX170" s="14" t="s">
        <v>76</v>
      </c>
      <c r="AY170" s="223" t="s">
        <v>138</v>
      </c>
    </row>
    <row r="171" spans="1:65" s="13" customFormat="1" ht="10.199999999999999" x14ac:dyDescent="0.2">
      <c r="B171" s="202"/>
      <c r="C171" s="203"/>
      <c r="D171" s="204" t="s">
        <v>149</v>
      </c>
      <c r="E171" s="205" t="s">
        <v>1</v>
      </c>
      <c r="F171" s="206" t="s">
        <v>230</v>
      </c>
      <c r="G171" s="203"/>
      <c r="H171" s="207">
        <v>390.096</v>
      </c>
      <c r="I171" s="208"/>
      <c r="J171" s="203"/>
      <c r="K171" s="203"/>
      <c r="L171" s="209"/>
      <c r="M171" s="210"/>
      <c r="N171" s="211"/>
      <c r="O171" s="211"/>
      <c r="P171" s="211"/>
      <c r="Q171" s="211"/>
      <c r="R171" s="211"/>
      <c r="S171" s="211"/>
      <c r="T171" s="212"/>
      <c r="AT171" s="213" t="s">
        <v>149</v>
      </c>
      <c r="AU171" s="213" t="s">
        <v>86</v>
      </c>
      <c r="AV171" s="13" t="s">
        <v>86</v>
      </c>
      <c r="AW171" s="13" t="s">
        <v>32</v>
      </c>
      <c r="AX171" s="13" t="s">
        <v>76</v>
      </c>
      <c r="AY171" s="213" t="s">
        <v>138</v>
      </c>
    </row>
    <row r="172" spans="1:65" s="14" customFormat="1" ht="10.199999999999999" x14ac:dyDescent="0.2">
      <c r="B172" s="214"/>
      <c r="C172" s="215"/>
      <c r="D172" s="204" t="s">
        <v>149</v>
      </c>
      <c r="E172" s="216" t="s">
        <v>1</v>
      </c>
      <c r="F172" s="217" t="s">
        <v>217</v>
      </c>
      <c r="G172" s="215"/>
      <c r="H172" s="216" t="s">
        <v>1</v>
      </c>
      <c r="I172" s="218"/>
      <c r="J172" s="215"/>
      <c r="K172" s="215"/>
      <c r="L172" s="219"/>
      <c r="M172" s="220"/>
      <c r="N172" s="221"/>
      <c r="O172" s="221"/>
      <c r="P172" s="221"/>
      <c r="Q172" s="221"/>
      <c r="R172" s="221"/>
      <c r="S172" s="221"/>
      <c r="T172" s="222"/>
      <c r="AT172" s="223" t="s">
        <v>149</v>
      </c>
      <c r="AU172" s="223" t="s">
        <v>86</v>
      </c>
      <c r="AV172" s="14" t="s">
        <v>84</v>
      </c>
      <c r="AW172" s="14" t="s">
        <v>32</v>
      </c>
      <c r="AX172" s="14" t="s">
        <v>76</v>
      </c>
      <c r="AY172" s="223" t="s">
        <v>138</v>
      </c>
    </row>
    <row r="173" spans="1:65" s="13" customFormat="1" ht="10.199999999999999" x14ac:dyDescent="0.2">
      <c r="B173" s="202"/>
      <c r="C173" s="203"/>
      <c r="D173" s="204" t="s">
        <v>149</v>
      </c>
      <c r="E173" s="205" t="s">
        <v>1</v>
      </c>
      <c r="F173" s="206" t="s">
        <v>231</v>
      </c>
      <c r="G173" s="203"/>
      <c r="H173" s="207">
        <v>171.96700000000001</v>
      </c>
      <c r="I173" s="208"/>
      <c r="J173" s="203"/>
      <c r="K173" s="203"/>
      <c r="L173" s="209"/>
      <c r="M173" s="210"/>
      <c r="N173" s="211"/>
      <c r="O173" s="211"/>
      <c r="P173" s="211"/>
      <c r="Q173" s="211"/>
      <c r="R173" s="211"/>
      <c r="S173" s="211"/>
      <c r="T173" s="212"/>
      <c r="AT173" s="213" t="s">
        <v>149</v>
      </c>
      <c r="AU173" s="213" t="s">
        <v>86</v>
      </c>
      <c r="AV173" s="13" t="s">
        <v>86</v>
      </c>
      <c r="AW173" s="13" t="s">
        <v>32</v>
      </c>
      <c r="AX173" s="13" t="s">
        <v>76</v>
      </c>
      <c r="AY173" s="213" t="s">
        <v>138</v>
      </c>
    </row>
    <row r="174" spans="1:65" s="16" customFormat="1" ht="10.199999999999999" x14ac:dyDescent="0.2">
      <c r="B174" s="235"/>
      <c r="C174" s="236"/>
      <c r="D174" s="204" t="s">
        <v>149</v>
      </c>
      <c r="E174" s="237" t="s">
        <v>1</v>
      </c>
      <c r="F174" s="238" t="s">
        <v>222</v>
      </c>
      <c r="G174" s="236"/>
      <c r="H174" s="239">
        <v>562.06299999999999</v>
      </c>
      <c r="I174" s="240"/>
      <c r="J174" s="236"/>
      <c r="K174" s="236"/>
      <c r="L174" s="241"/>
      <c r="M174" s="242"/>
      <c r="N174" s="243"/>
      <c r="O174" s="243"/>
      <c r="P174" s="243"/>
      <c r="Q174" s="243"/>
      <c r="R174" s="243"/>
      <c r="S174" s="243"/>
      <c r="T174" s="244"/>
      <c r="AT174" s="245" t="s">
        <v>149</v>
      </c>
      <c r="AU174" s="245" t="s">
        <v>86</v>
      </c>
      <c r="AV174" s="16" t="s">
        <v>144</v>
      </c>
      <c r="AW174" s="16" t="s">
        <v>32</v>
      </c>
      <c r="AX174" s="16" t="s">
        <v>84</v>
      </c>
      <c r="AY174" s="245" t="s">
        <v>138</v>
      </c>
    </row>
    <row r="175" spans="1:65" s="2" customFormat="1" ht="21.75" customHeight="1" x14ac:dyDescent="0.2">
      <c r="A175" s="35"/>
      <c r="B175" s="36"/>
      <c r="C175" s="188" t="s">
        <v>232</v>
      </c>
      <c r="D175" s="188" t="s">
        <v>140</v>
      </c>
      <c r="E175" s="189" t="s">
        <v>233</v>
      </c>
      <c r="F175" s="190" t="s">
        <v>234</v>
      </c>
      <c r="G175" s="191" t="s">
        <v>143</v>
      </c>
      <c r="H175" s="192">
        <v>562.06299999999999</v>
      </c>
      <c r="I175" s="193"/>
      <c r="J175" s="194">
        <f>ROUND(I175*H175,2)</f>
        <v>0</v>
      </c>
      <c r="K175" s="195"/>
      <c r="L175" s="40"/>
      <c r="M175" s="196" t="s">
        <v>1</v>
      </c>
      <c r="N175" s="197" t="s">
        <v>41</v>
      </c>
      <c r="O175" s="72"/>
      <c r="P175" s="198">
        <f>O175*H175</f>
        <v>0</v>
      </c>
      <c r="Q175" s="198">
        <v>0</v>
      </c>
      <c r="R175" s="198">
        <f>Q175*H175</f>
        <v>0</v>
      </c>
      <c r="S175" s="198">
        <v>0</v>
      </c>
      <c r="T175" s="199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0" t="s">
        <v>144</v>
      </c>
      <c r="AT175" s="200" t="s">
        <v>140</v>
      </c>
      <c r="AU175" s="200" t="s">
        <v>86</v>
      </c>
      <c r="AY175" s="18" t="s">
        <v>138</v>
      </c>
      <c r="BE175" s="201">
        <f>IF(N175="základní",J175,0)</f>
        <v>0</v>
      </c>
      <c r="BF175" s="201">
        <f>IF(N175="snížená",J175,0)</f>
        <v>0</v>
      </c>
      <c r="BG175" s="201">
        <f>IF(N175="zákl. přenesená",J175,0)</f>
        <v>0</v>
      </c>
      <c r="BH175" s="201">
        <f>IF(N175="sníž. přenesená",J175,0)</f>
        <v>0</v>
      </c>
      <c r="BI175" s="201">
        <f>IF(N175="nulová",J175,0)</f>
        <v>0</v>
      </c>
      <c r="BJ175" s="18" t="s">
        <v>84</v>
      </c>
      <c r="BK175" s="201">
        <f>ROUND(I175*H175,2)</f>
        <v>0</v>
      </c>
      <c r="BL175" s="18" t="s">
        <v>144</v>
      </c>
      <c r="BM175" s="200" t="s">
        <v>235</v>
      </c>
    </row>
    <row r="176" spans="1:65" s="2" customFormat="1" ht="33" customHeight="1" x14ac:dyDescent="0.2">
      <c r="A176" s="35"/>
      <c r="B176" s="36"/>
      <c r="C176" s="188" t="s">
        <v>236</v>
      </c>
      <c r="D176" s="188" t="s">
        <v>140</v>
      </c>
      <c r="E176" s="189" t="s">
        <v>237</v>
      </c>
      <c r="F176" s="190" t="s">
        <v>238</v>
      </c>
      <c r="G176" s="191" t="s">
        <v>202</v>
      </c>
      <c r="H176" s="192">
        <v>232.661</v>
      </c>
      <c r="I176" s="193"/>
      <c r="J176" s="194">
        <f>ROUND(I176*H176,2)</f>
        <v>0</v>
      </c>
      <c r="K176" s="195"/>
      <c r="L176" s="40"/>
      <c r="M176" s="196" t="s">
        <v>1</v>
      </c>
      <c r="N176" s="197" t="s">
        <v>41</v>
      </c>
      <c r="O176" s="72"/>
      <c r="P176" s="198">
        <f>O176*H176</f>
        <v>0</v>
      </c>
      <c r="Q176" s="198">
        <v>0</v>
      </c>
      <c r="R176" s="198">
        <f>Q176*H176</f>
        <v>0</v>
      </c>
      <c r="S176" s="198">
        <v>0</v>
      </c>
      <c r="T176" s="199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0" t="s">
        <v>144</v>
      </c>
      <c r="AT176" s="200" t="s">
        <v>140</v>
      </c>
      <c r="AU176" s="200" t="s">
        <v>86</v>
      </c>
      <c r="AY176" s="18" t="s">
        <v>138</v>
      </c>
      <c r="BE176" s="201">
        <f>IF(N176="základní",J176,0)</f>
        <v>0</v>
      </c>
      <c r="BF176" s="201">
        <f>IF(N176="snížená",J176,0)</f>
        <v>0</v>
      </c>
      <c r="BG176" s="201">
        <f>IF(N176="zákl. přenesená",J176,0)</f>
        <v>0</v>
      </c>
      <c r="BH176" s="201">
        <f>IF(N176="sníž. přenesená",J176,0)</f>
        <v>0</v>
      </c>
      <c r="BI176" s="201">
        <f>IF(N176="nulová",J176,0)</f>
        <v>0</v>
      </c>
      <c r="BJ176" s="18" t="s">
        <v>84</v>
      </c>
      <c r="BK176" s="201">
        <f>ROUND(I176*H176,2)</f>
        <v>0</v>
      </c>
      <c r="BL176" s="18" t="s">
        <v>144</v>
      </c>
      <c r="BM176" s="200" t="s">
        <v>239</v>
      </c>
    </row>
    <row r="177" spans="1:65" s="14" customFormat="1" ht="10.199999999999999" x14ac:dyDescent="0.2">
      <c r="B177" s="214"/>
      <c r="C177" s="215"/>
      <c r="D177" s="204" t="s">
        <v>149</v>
      </c>
      <c r="E177" s="216" t="s">
        <v>1</v>
      </c>
      <c r="F177" s="217" t="s">
        <v>240</v>
      </c>
      <c r="G177" s="215"/>
      <c r="H177" s="216" t="s">
        <v>1</v>
      </c>
      <c r="I177" s="218"/>
      <c r="J177" s="215"/>
      <c r="K177" s="215"/>
      <c r="L177" s="219"/>
      <c r="M177" s="220"/>
      <c r="N177" s="221"/>
      <c r="O177" s="221"/>
      <c r="P177" s="221"/>
      <c r="Q177" s="221"/>
      <c r="R177" s="221"/>
      <c r="S177" s="221"/>
      <c r="T177" s="222"/>
      <c r="AT177" s="223" t="s">
        <v>149</v>
      </c>
      <c r="AU177" s="223" t="s">
        <v>86</v>
      </c>
      <c r="AV177" s="14" t="s">
        <v>84</v>
      </c>
      <c r="AW177" s="14" t="s">
        <v>32</v>
      </c>
      <c r="AX177" s="14" t="s">
        <v>76</v>
      </c>
      <c r="AY177" s="223" t="s">
        <v>138</v>
      </c>
    </row>
    <row r="178" spans="1:65" s="14" customFormat="1" ht="10.199999999999999" x14ac:dyDescent="0.2">
      <c r="B178" s="214"/>
      <c r="C178" s="215"/>
      <c r="D178" s="204" t="s">
        <v>149</v>
      </c>
      <c r="E178" s="216" t="s">
        <v>1</v>
      </c>
      <c r="F178" s="217" t="s">
        <v>241</v>
      </c>
      <c r="G178" s="215"/>
      <c r="H178" s="216" t="s">
        <v>1</v>
      </c>
      <c r="I178" s="218"/>
      <c r="J178" s="215"/>
      <c r="K178" s="215"/>
      <c r="L178" s="219"/>
      <c r="M178" s="220"/>
      <c r="N178" s="221"/>
      <c r="O178" s="221"/>
      <c r="P178" s="221"/>
      <c r="Q178" s="221"/>
      <c r="R178" s="221"/>
      <c r="S178" s="221"/>
      <c r="T178" s="222"/>
      <c r="AT178" s="223" t="s">
        <v>149</v>
      </c>
      <c r="AU178" s="223" t="s">
        <v>86</v>
      </c>
      <c r="AV178" s="14" t="s">
        <v>84</v>
      </c>
      <c r="AW178" s="14" t="s">
        <v>32</v>
      </c>
      <c r="AX178" s="14" t="s">
        <v>76</v>
      </c>
      <c r="AY178" s="223" t="s">
        <v>138</v>
      </c>
    </row>
    <row r="179" spans="1:65" s="13" customFormat="1" ht="10.199999999999999" x14ac:dyDescent="0.2">
      <c r="B179" s="202"/>
      <c r="C179" s="203"/>
      <c r="D179" s="204" t="s">
        <v>149</v>
      </c>
      <c r="E179" s="205" t="s">
        <v>1</v>
      </c>
      <c r="F179" s="206" t="s">
        <v>242</v>
      </c>
      <c r="G179" s="203"/>
      <c r="H179" s="207">
        <v>115.11499999999999</v>
      </c>
      <c r="I179" s="208"/>
      <c r="J179" s="203"/>
      <c r="K179" s="203"/>
      <c r="L179" s="209"/>
      <c r="M179" s="210"/>
      <c r="N179" s="211"/>
      <c r="O179" s="211"/>
      <c r="P179" s="211"/>
      <c r="Q179" s="211"/>
      <c r="R179" s="211"/>
      <c r="S179" s="211"/>
      <c r="T179" s="212"/>
      <c r="AT179" s="213" t="s">
        <v>149</v>
      </c>
      <c r="AU179" s="213" t="s">
        <v>86</v>
      </c>
      <c r="AV179" s="13" t="s">
        <v>86</v>
      </c>
      <c r="AW179" s="13" t="s">
        <v>32</v>
      </c>
      <c r="AX179" s="13" t="s">
        <v>76</v>
      </c>
      <c r="AY179" s="213" t="s">
        <v>138</v>
      </c>
    </row>
    <row r="180" spans="1:65" s="14" customFormat="1" ht="10.199999999999999" x14ac:dyDescent="0.2">
      <c r="B180" s="214"/>
      <c r="C180" s="215"/>
      <c r="D180" s="204" t="s">
        <v>149</v>
      </c>
      <c r="E180" s="216" t="s">
        <v>1</v>
      </c>
      <c r="F180" s="217" t="s">
        <v>243</v>
      </c>
      <c r="G180" s="215"/>
      <c r="H180" s="216" t="s">
        <v>1</v>
      </c>
      <c r="I180" s="218"/>
      <c r="J180" s="215"/>
      <c r="K180" s="215"/>
      <c r="L180" s="219"/>
      <c r="M180" s="220"/>
      <c r="N180" s="221"/>
      <c r="O180" s="221"/>
      <c r="P180" s="221"/>
      <c r="Q180" s="221"/>
      <c r="R180" s="221"/>
      <c r="S180" s="221"/>
      <c r="T180" s="222"/>
      <c r="AT180" s="223" t="s">
        <v>149</v>
      </c>
      <c r="AU180" s="223" t="s">
        <v>86</v>
      </c>
      <c r="AV180" s="14" t="s">
        <v>84</v>
      </c>
      <c r="AW180" s="14" t="s">
        <v>32</v>
      </c>
      <c r="AX180" s="14" t="s">
        <v>76</v>
      </c>
      <c r="AY180" s="223" t="s">
        <v>138</v>
      </c>
    </row>
    <row r="181" spans="1:65" s="13" customFormat="1" ht="10.199999999999999" x14ac:dyDescent="0.2">
      <c r="B181" s="202"/>
      <c r="C181" s="203"/>
      <c r="D181" s="204" t="s">
        <v>149</v>
      </c>
      <c r="E181" s="205" t="s">
        <v>1</v>
      </c>
      <c r="F181" s="206" t="s">
        <v>244</v>
      </c>
      <c r="G181" s="203"/>
      <c r="H181" s="207">
        <v>117.54600000000001</v>
      </c>
      <c r="I181" s="208"/>
      <c r="J181" s="203"/>
      <c r="K181" s="203"/>
      <c r="L181" s="209"/>
      <c r="M181" s="210"/>
      <c r="N181" s="211"/>
      <c r="O181" s="211"/>
      <c r="P181" s="211"/>
      <c r="Q181" s="211"/>
      <c r="R181" s="211"/>
      <c r="S181" s="211"/>
      <c r="T181" s="212"/>
      <c r="AT181" s="213" t="s">
        <v>149</v>
      </c>
      <c r="AU181" s="213" t="s">
        <v>86</v>
      </c>
      <c r="AV181" s="13" t="s">
        <v>86</v>
      </c>
      <c r="AW181" s="13" t="s">
        <v>32</v>
      </c>
      <c r="AX181" s="13" t="s">
        <v>76</v>
      </c>
      <c r="AY181" s="213" t="s">
        <v>138</v>
      </c>
    </row>
    <row r="182" spans="1:65" s="16" customFormat="1" ht="10.199999999999999" x14ac:dyDescent="0.2">
      <c r="B182" s="235"/>
      <c r="C182" s="236"/>
      <c r="D182" s="204" t="s">
        <v>149</v>
      </c>
      <c r="E182" s="237" t="s">
        <v>1</v>
      </c>
      <c r="F182" s="238" t="s">
        <v>222</v>
      </c>
      <c r="G182" s="236"/>
      <c r="H182" s="239">
        <v>232.661</v>
      </c>
      <c r="I182" s="240"/>
      <c r="J182" s="236"/>
      <c r="K182" s="236"/>
      <c r="L182" s="241"/>
      <c r="M182" s="242"/>
      <c r="N182" s="243"/>
      <c r="O182" s="243"/>
      <c r="P182" s="243"/>
      <c r="Q182" s="243"/>
      <c r="R182" s="243"/>
      <c r="S182" s="243"/>
      <c r="T182" s="244"/>
      <c r="AT182" s="245" t="s">
        <v>149</v>
      </c>
      <c r="AU182" s="245" t="s">
        <v>86</v>
      </c>
      <c r="AV182" s="16" t="s">
        <v>144</v>
      </c>
      <c r="AW182" s="16" t="s">
        <v>32</v>
      </c>
      <c r="AX182" s="16" t="s">
        <v>84</v>
      </c>
      <c r="AY182" s="245" t="s">
        <v>138</v>
      </c>
    </row>
    <row r="183" spans="1:65" s="2" customFormat="1" ht="33" customHeight="1" x14ac:dyDescent="0.2">
      <c r="A183" s="35"/>
      <c r="B183" s="36"/>
      <c r="C183" s="188" t="s">
        <v>245</v>
      </c>
      <c r="D183" s="188" t="s">
        <v>140</v>
      </c>
      <c r="E183" s="189" t="s">
        <v>246</v>
      </c>
      <c r="F183" s="190" t="s">
        <v>247</v>
      </c>
      <c r="G183" s="191" t="s">
        <v>248</v>
      </c>
      <c r="H183" s="192">
        <v>232.661</v>
      </c>
      <c r="I183" s="193"/>
      <c r="J183" s="194">
        <f>ROUND(I183*H183,2)</f>
        <v>0</v>
      </c>
      <c r="K183" s="195"/>
      <c r="L183" s="40"/>
      <c r="M183" s="196" t="s">
        <v>1</v>
      </c>
      <c r="N183" s="197" t="s">
        <v>41</v>
      </c>
      <c r="O183" s="72"/>
      <c r="P183" s="198">
        <f>O183*H183</f>
        <v>0</v>
      </c>
      <c r="Q183" s="198">
        <v>0</v>
      </c>
      <c r="R183" s="198">
        <f>Q183*H183</f>
        <v>0</v>
      </c>
      <c r="S183" s="198">
        <v>0</v>
      </c>
      <c r="T183" s="199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0" t="s">
        <v>144</v>
      </c>
      <c r="AT183" s="200" t="s">
        <v>140</v>
      </c>
      <c r="AU183" s="200" t="s">
        <v>86</v>
      </c>
      <c r="AY183" s="18" t="s">
        <v>138</v>
      </c>
      <c r="BE183" s="201">
        <f>IF(N183="základní",J183,0)</f>
        <v>0</v>
      </c>
      <c r="BF183" s="201">
        <f>IF(N183="snížená",J183,0)</f>
        <v>0</v>
      </c>
      <c r="BG183" s="201">
        <f>IF(N183="zákl. přenesená",J183,0)</f>
        <v>0</v>
      </c>
      <c r="BH183" s="201">
        <f>IF(N183="sníž. přenesená",J183,0)</f>
        <v>0</v>
      </c>
      <c r="BI183" s="201">
        <f>IF(N183="nulová",J183,0)</f>
        <v>0</v>
      </c>
      <c r="BJ183" s="18" t="s">
        <v>84</v>
      </c>
      <c r="BK183" s="201">
        <f>ROUND(I183*H183,2)</f>
        <v>0</v>
      </c>
      <c r="BL183" s="18" t="s">
        <v>144</v>
      </c>
      <c r="BM183" s="200" t="s">
        <v>249</v>
      </c>
    </row>
    <row r="184" spans="1:65" s="2" customFormat="1" ht="16.5" customHeight="1" x14ac:dyDescent="0.2">
      <c r="A184" s="35"/>
      <c r="B184" s="36"/>
      <c r="C184" s="188" t="s">
        <v>250</v>
      </c>
      <c r="D184" s="188" t="s">
        <v>140</v>
      </c>
      <c r="E184" s="189" t="s">
        <v>251</v>
      </c>
      <c r="F184" s="190" t="s">
        <v>252</v>
      </c>
      <c r="G184" s="191" t="s">
        <v>202</v>
      </c>
      <c r="H184" s="192">
        <v>232.661</v>
      </c>
      <c r="I184" s="193"/>
      <c r="J184" s="194">
        <f>ROUND(I184*H184,2)</f>
        <v>0</v>
      </c>
      <c r="K184" s="195"/>
      <c r="L184" s="40"/>
      <c r="M184" s="196" t="s">
        <v>1</v>
      </c>
      <c r="N184" s="197" t="s">
        <v>41</v>
      </c>
      <c r="O184" s="72"/>
      <c r="P184" s="198">
        <f>O184*H184</f>
        <v>0</v>
      </c>
      <c r="Q184" s="198">
        <v>0</v>
      </c>
      <c r="R184" s="198">
        <f>Q184*H184</f>
        <v>0</v>
      </c>
      <c r="S184" s="198">
        <v>0</v>
      </c>
      <c r="T184" s="199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0" t="s">
        <v>144</v>
      </c>
      <c r="AT184" s="200" t="s">
        <v>140</v>
      </c>
      <c r="AU184" s="200" t="s">
        <v>86</v>
      </c>
      <c r="AY184" s="18" t="s">
        <v>138</v>
      </c>
      <c r="BE184" s="201">
        <f>IF(N184="základní",J184,0)</f>
        <v>0</v>
      </c>
      <c r="BF184" s="201">
        <f>IF(N184="snížená",J184,0)</f>
        <v>0</v>
      </c>
      <c r="BG184" s="201">
        <f>IF(N184="zákl. přenesená",J184,0)</f>
        <v>0</v>
      </c>
      <c r="BH184" s="201">
        <f>IF(N184="sníž. přenesená",J184,0)</f>
        <v>0</v>
      </c>
      <c r="BI184" s="201">
        <f>IF(N184="nulová",J184,0)</f>
        <v>0</v>
      </c>
      <c r="BJ184" s="18" t="s">
        <v>84</v>
      </c>
      <c r="BK184" s="201">
        <f>ROUND(I184*H184,2)</f>
        <v>0</v>
      </c>
      <c r="BL184" s="18" t="s">
        <v>144</v>
      </c>
      <c r="BM184" s="200" t="s">
        <v>253</v>
      </c>
    </row>
    <row r="185" spans="1:65" s="2" customFormat="1" ht="21.75" customHeight="1" x14ac:dyDescent="0.2">
      <c r="A185" s="35"/>
      <c r="B185" s="36"/>
      <c r="C185" s="188" t="s">
        <v>7</v>
      </c>
      <c r="D185" s="188" t="s">
        <v>140</v>
      </c>
      <c r="E185" s="189" t="s">
        <v>254</v>
      </c>
      <c r="F185" s="190" t="s">
        <v>255</v>
      </c>
      <c r="G185" s="191" t="s">
        <v>202</v>
      </c>
      <c r="H185" s="192">
        <v>240.67500000000001</v>
      </c>
      <c r="I185" s="193"/>
      <c r="J185" s="194">
        <f>ROUND(I185*H185,2)</f>
        <v>0</v>
      </c>
      <c r="K185" s="195"/>
      <c r="L185" s="40"/>
      <c r="M185" s="196" t="s">
        <v>1</v>
      </c>
      <c r="N185" s="197" t="s">
        <v>41</v>
      </c>
      <c r="O185" s="72"/>
      <c r="P185" s="198">
        <f>O185*H185</f>
        <v>0</v>
      </c>
      <c r="Q185" s="198">
        <v>0</v>
      </c>
      <c r="R185" s="198">
        <f>Q185*H185</f>
        <v>0</v>
      </c>
      <c r="S185" s="198">
        <v>0</v>
      </c>
      <c r="T185" s="199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0" t="s">
        <v>144</v>
      </c>
      <c r="AT185" s="200" t="s">
        <v>140</v>
      </c>
      <c r="AU185" s="200" t="s">
        <v>86</v>
      </c>
      <c r="AY185" s="18" t="s">
        <v>138</v>
      </c>
      <c r="BE185" s="201">
        <f>IF(N185="základní",J185,0)</f>
        <v>0</v>
      </c>
      <c r="BF185" s="201">
        <f>IF(N185="snížená",J185,0)</f>
        <v>0</v>
      </c>
      <c r="BG185" s="201">
        <f>IF(N185="zákl. přenesená",J185,0)</f>
        <v>0</v>
      </c>
      <c r="BH185" s="201">
        <f>IF(N185="sníž. přenesená",J185,0)</f>
        <v>0</v>
      </c>
      <c r="BI185" s="201">
        <f>IF(N185="nulová",J185,0)</f>
        <v>0</v>
      </c>
      <c r="BJ185" s="18" t="s">
        <v>84</v>
      </c>
      <c r="BK185" s="201">
        <f>ROUND(I185*H185,2)</f>
        <v>0</v>
      </c>
      <c r="BL185" s="18" t="s">
        <v>144</v>
      </c>
      <c r="BM185" s="200" t="s">
        <v>256</v>
      </c>
    </row>
    <row r="186" spans="1:65" s="13" customFormat="1" ht="10.199999999999999" x14ac:dyDescent="0.2">
      <c r="B186" s="202"/>
      <c r="C186" s="203"/>
      <c r="D186" s="204" t="s">
        <v>149</v>
      </c>
      <c r="E186" s="205" t="s">
        <v>1</v>
      </c>
      <c r="F186" s="206" t="s">
        <v>257</v>
      </c>
      <c r="G186" s="203"/>
      <c r="H186" s="207">
        <v>355.79</v>
      </c>
      <c r="I186" s="208"/>
      <c r="J186" s="203"/>
      <c r="K186" s="203"/>
      <c r="L186" s="209"/>
      <c r="M186" s="210"/>
      <c r="N186" s="211"/>
      <c r="O186" s="211"/>
      <c r="P186" s="211"/>
      <c r="Q186" s="211"/>
      <c r="R186" s="211"/>
      <c r="S186" s="211"/>
      <c r="T186" s="212"/>
      <c r="AT186" s="213" t="s">
        <v>149</v>
      </c>
      <c r="AU186" s="213" t="s">
        <v>86</v>
      </c>
      <c r="AV186" s="13" t="s">
        <v>86</v>
      </c>
      <c r="AW186" s="13" t="s">
        <v>32</v>
      </c>
      <c r="AX186" s="13" t="s">
        <v>76</v>
      </c>
      <c r="AY186" s="213" t="s">
        <v>138</v>
      </c>
    </row>
    <row r="187" spans="1:65" s="13" customFormat="1" ht="10.199999999999999" x14ac:dyDescent="0.2">
      <c r="B187" s="202"/>
      <c r="C187" s="203"/>
      <c r="D187" s="204" t="s">
        <v>149</v>
      </c>
      <c r="E187" s="205" t="s">
        <v>1</v>
      </c>
      <c r="F187" s="206" t="s">
        <v>258</v>
      </c>
      <c r="G187" s="203"/>
      <c r="H187" s="207">
        <v>-115.11499999999999</v>
      </c>
      <c r="I187" s="208"/>
      <c r="J187" s="203"/>
      <c r="K187" s="203"/>
      <c r="L187" s="209"/>
      <c r="M187" s="210"/>
      <c r="N187" s="211"/>
      <c r="O187" s="211"/>
      <c r="P187" s="211"/>
      <c r="Q187" s="211"/>
      <c r="R187" s="211"/>
      <c r="S187" s="211"/>
      <c r="T187" s="212"/>
      <c r="AT187" s="213" t="s">
        <v>149</v>
      </c>
      <c r="AU187" s="213" t="s">
        <v>86</v>
      </c>
      <c r="AV187" s="13" t="s">
        <v>86</v>
      </c>
      <c r="AW187" s="13" t="s">
        <v>32</v>
      </c>
      <c r="AX187" s="13" t="s">
        <v>76</v>
      </c>
      <c r="AY187" s="213" t="s">
        <v>138</v>
      </c>
    </row>
    <row r="188" spans="1:65" s="16" customFormat="1" ht="10.199999999999999" x14ac:dyDescent="0.2">
      <c r="B188" s="235"/>
      <c r="C188" s="236"/>
      <c r="D188" s="204" t="s">
        <v>149</v>
      </c>
      <c r="E188" s="237" t="s">
        <v>1</v>
      </c>
      <c r="F188" s="238" t="s">
        <v>222</v>
      </c>
      <c r="G188" s="236"/>
      <c r="H188" s="239">
        <v>240.67500000000001</v>
      </c>
      <c r="I188" s="240"/>
      <c r="J188" s="236"/>
      <c r="K188" s="236"/>
      <c r="L188" s="241"/>
      <c r="M188" s="242"/>
      <c r="N188" s="243"/>
      <c r="O188" s="243"/>
      <c r="P188" s="243"/>
      <c r="Q188" s="243"/>
      <c r="R188" s="243"/>
      <c r="S188" s="243"/>
      <c r="T188" s="244"/>
      <c r="AT188" s="245" t="s">
        <v>149</v>
      </c>
      <c r="AU188" s="245" t="s">
        <v>86</v>
      </c>
      <c r="AV188" s="16" t="s">
        <v>144</v>
      </c>
      <c r="AW188" s="16" t="s">
        <v>32</v>
      </c>
      <c r="AX188" s="16" t="s">
        <v>84</v>
      </c>
      <c r="AY188" s="245" t="s">
        <v>138</v>
      </c>
    </row>
    <row r="189" spans="1:65" s="2" customFormat="1" ht="16.5" customHeight="1" x14ac:dyDescent="0.2">
      <c r="A189" s="35"/>
      <c r="B189" s="36"/>
      <c r="C189" s="246" t="s">
        <v>259</v>
      </c>
      <c r="D189" s="246" t="s">
        <v>260</v>
      </c>
      <c r="E189" s="247" t="s">
        <v>261</v>
      </c>
      <c r="F189" s="248" t="s">
        <v>262</v>
      </c>
      <c r="G189" s="249" t="s">
        <v>248</v>
      </c>
      <c r="H189" s="250">
        <v>196.30199999999999</v>
      </c>
      <c r="I189" s="251"/>
      <c r="J189" s="252">
        <f>ROUND(I189*H189,2)</f>
        <v>0</v>
      </c>
      <c r="K189" s="253"/>
      <c r="L189" s="254"/>
      <c r="M189" s="255" t="s">
        <v>1</v>
      </c>
      <c r="N189" s="256" t="s">
        <v>41</v>
      </c>
      <c r="O189" s="72"/>
      <c r="P189" s="198">
        <f>O189*H189</f>
        <v>0</v>
      </c>
      <c r="Q189" s="198">
        <v>1</v>
      </c>
      <c r="R189" s="198">
        <f>Q189*H189</f>
        <v>196.30199999999999</v>
      </c>
      <c r="S189" s="198">
        <v>0</v>
      </c>
      <c r="T189" s="199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0" t="s">
        <v>179</v>
      </c>
      <c r="AT189" s="200" t="s">
        <v>260</v>
      </c>
      <c r="AU189" s="200" t="s">
        <v>86</v>
      </c>
      <c r="AY189" s="18" t="s">
        <v>138</v>
      </c>
      <c r="BE189" s="201">
        <f>IF(N189="základní",J189,0)</f>
        <v>0</v>
      </c>
      <c r="BF189" s="201">
        <f>IF(N189="snížená",J189,0)</f>
        <v>0</v>
      </c>
      <c r="BG189" s="201">
        <f>IF(N189="zákl. přenesená",J189,0)</f>
        <v>0</v>
      </c>
      <c r="BH189" s="201">
        <f>IF(N189="sníž. přenesená",J189,0)</f>
        <v>0</v>
      </c>
      <c r="BI189" s="201">
        <f>IF(N189="nulová",J189,0)</f>
        <v>0</v>
      </c>
      <c r="BJ189" s="18" t="s">
        <v>84</v>
      </c>
      <c r="BK189" s="201">
        <f>ROUND(I189*H189,2)</f>
        <v>0</v>
      </c>
      <c r="BL189" s="18" t="s">
        <v>144</v>
      </c>
      <c r="BM189" s="200" t="s">
        <v>263</v>
      </c>
    </row>
    <row r="190" spans="1:65" s="14" customFormat="1" ht="10.199999999999999" x14ac:dyDescent="0.2">
      <c r="B190" s="214"/>
      <c r="C190" s="215"/>
      <c r="D190" s="204" t="s">
        <v>149</v>
      </c>
      <c r="E190" s="216" t="s">
        <v>1</v>
      </c>
      <c r="F190" s="217" t="s">
        <v>243</v>
      </c>
      <c r="G190" s="215"/>
      <c r="H190" s="216" t="s">
        <v>1</v>
      </c>
      <c r="I190" s="218"/>
      <c r="J190" s="215"/>
      <c r="K190" s="215"/>
      <c r="L190" s="219"/>
      <c r="M190" s="220"/>
      <c r="N190" s="221"/>
      <c r="O190" s="221"/>
      <c r="P190" s="221"/>
      <c r="Q190" s="221"/>
      <c r="R190" s="221"/>
      <c r="S190" s="221"/>
      <c r="T190" s="222"/>
      <c r="AT190" s="223" t="s">
        <v>149</v>
      </c>
      <c r="AU190" s="223" t="s">
        <v>86</v>
      </c>
      <c r="AV190" s="14" t="s">
        <v>84</v>
      </c>
      <c r="AW190" s="14" t="s">
        <v>32</v>
      </c>
      <c r="AX190" s="14" t="s">
        <v>76</v>
      </c>
      <c r="AY190" s="223" t="s">
        <v>138</v>
      </c>
    </row>
    <row r="191" spans="1:65" s="13" customFormat="1" ht="10.199999999999999" x14ac:dyDescent="0.2">
      <c r="B191" s="202"/>
      <c r="C191" s="203"/>
      <c r="D191" s="204" t="s">
        <v>149</v>
      </c>
      <c r="E191" s="205" t="s">
        <v>1</v>
      </c>
      <c r="F191" s="206" t="s">
        <v>264</v>
      </c>
      <c r="G191" s="203"/>
      <c r="H191" s="207">
        <v>196.30199999999999</v>
      </c>
      <c r="I191" s="208"/>
      <c r="J191" s="203"/>
      <c r="K191" s="203"/>
      <c r="L191" s="209"/>
      <c r="M191" s="210"/>
      <c r="N191" s="211"/>
      <c r="O191" s="211"/>
      <c r="P191" s="211"/>
      <c r="Q191" s="211"/>
      <c r="R191" s="211"/>
      <c r="S191" s="211"/>
      <c r="T191" s="212"/>
      <c r="AT191" s="213" t="s">
        <v>149</v>
      </c>
      <c r="AU191" s="213" t="s">
        <v>86</v>
      </c>
      <c r="AV191" s="13" t="s">
        <v>86</v>
      </c>
      <c r="AW191" s="13" t="s">
        <v>32</v>
      </c>
      <c r="AX191" s="13" t="s">
        <v>84</v>
      </c>
      <c r="AY191" s="213" t="s">
        <v>138</v>
      </c>
    </row>
    <row r="192" spans="1:65" s="2" customFormat="1" ht="21.75" customHeight="1" x14ac:dyDescent="0.2">
      <c r="A192" s="35"/>
      <c r="B192" s="36"/>
      <c r="C192" s="188" t="s">
        <v>265</v>
      </c>
      <c r="D192" s="188" t="s">
        <v>140</v>
      </c>
      <c r="E192" s="189" t="s">
        <v>266</v>
      </c>
      <c r="F192" s="190" t="s">
        <v>267</v>
      </c>
      <c r="G192" s="191" t="s">
        <v>202</v>
      </c>
      <c r="H192" s="192">
        <v>83.177000000000007</v>
      </c>
      <c r="I192" s="193"/>
      <c r="J192" s="194">
        <f>ROUND(I192*H192,2)</f>
        <v>0</v>
      </c>
      <c r="K192" s="195"/>
      <c r="L192" s="40"/>
      <c r="M192" s="196" t="s">
        <v>1</v>
      </c>
      <c r="N192" s="197" t="s">
        <v>41</v>
      </c>
      <c r="O192" s="72"/>
      <c r="P192" s="198">
        <f>O192*H192</f>
        <v>0</v>
      </c>
      <c r="Q192" s="198">
        <v>0</v>
      </c>
      <c r="R192" s="198">
        <f>Q192*H192</f>
        <v>0</v>
      </c>
      <c r="S192" s="198">
        <v>0</v>
      </c>
      <c r="T192" s="199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0" t="s">
        <v>144</v>
      </c>
      <c r="AT192" s="200" t="s">
        <v>140</v>
      </c>
      <c r="AU192" s="200" t="s">
        <v>86</v>
      </c>
      <c r="AY192" s="18" t="s">
        <v>138</v>
      </c>
      <c r="BE192" s="201">
        <f>IF(N192="základní",J192,0)</f>
        <v>0</v>
      </c>
      <c r="BF192" s="201">
        <f>IF(N192="snížená",J192,0)</f>
        <v>0</v>
      </c>
      <c r="BG192" s="201">
        <f>IF(N192="zákl. přenesená",J192,0)</f>
        <v>0</v>
      </c>
      <c r="BH192" s="201">
        <f>IF(N192="sníž. přenesená",J192,0)</f>
        <v>0</v>
      </c>
      <c r="BI192" s="201">
        <f>IF(N192="nulová",J192,0)</f>
        <v>0</v>
      </c>
      <c r="BJ192" s="18" t="s">
        <v>84</v>
      </c>
      <c r="BK192" s="201">
        <f>ROUND(I192*H192,2)</f>
        <v>0</v>
      </c>
      <c r="BL192" s="18" t="s">
        <v>144</v>
      </c>
      <c r="BM192" s="200" t="s">
        <v>268</v>
      </c>
    </row>
    <row r="193" spans="1:65" s="13" customFormat="1" ht="10.199999999999999" x14ac:dyDescent="0.2">
      <c r="B193" s="202"/>
      <c r="C193" s="203"/>
      <c r="D193" s="204" t="s">
        <v>149</v>
      </c>
      <c r="E193" s="205" t="s">
        <v>1</v>
      </c>
      <c r="F193" s="206" t="s">
        <v>269</v>
      </c>
      <c r="G193" s="203"/>
      <c r="H193" s="207">
        <v>97.405000000000001</v>
      </c>
      <c r="I193" s="208"/>
      <c r="J193" s="203"/>
      <c r="K193" s="203"/>
      <c r="L193" s="209"/>
      <c r="M193" s="210"/>
      <c r="N193" s="211"/>
      <c r="O193" s="211"/>
      <c r="P193" s="211"/>
      <c r="Q193" s="211"/>
      <c r="R193" s="211"/>
      <c r="S193" s="211"/>
      <c r="T193" s="212"/>
      <c r="AT193" s="213" t="s">
        <v>149</v>
      </c>
      <c r="AU193" s="213" t="s">
        <v>86</v>
      </c>
      <c r="AV193" s="13" t="s">
        <v>86</v>
      </c>
      <c r="AW193" s="13" t="s">
        <v>32</v>
      </c>
      <c r="AX193" s="13" t="s">
        <v>76</v>
      </c>
      <c r="AY193" s="213" t="s">
        <v>138</v>
      </c>
    </row>
    <row r="194" spans="1:65" s="14" customFormat="1" ht="10.199999999999999" x14ac:dyDescent="0.2">
      <c r="B194" s="214"/>
      <c r="C194" s="215"/>
      <c r="D194" s="204" t="s">
        <v>149</v>
      </c>
      <c r="E194" s="216" t="s">
        <v>1</v>
      </c>
      <c r="F194" s="217" t="s">
        <v>270</v>
      </c>
      <c r="G194" s="215"/>
      <c r="H194" s="216" t="s">
        <v>1</v>
      </c>
      <c r="I194" s="218"/>
      <c r="J194" s="215"/>
      <c r="K194" s="215"/>
      <c r="L194" s="219"/>
      <c r="M194" s="220"/>
      <c r="N194" s="221"/>
      <c r="O194" s="221"/>
      <c r="P194" s="221"/>
      <c r="Q194" s="221"/>
      <c r="R194" s="221"/>
      <c r="S194" s="221"/>
      <c r="T194" s="222"/>
      <c r="AT194" s="223" t="s">
        <v>149</v>
      </c>
      <c r="AU194" s="223" t="s">
        <v>86</v>
      </c>
      <c r="AV194" s="14" t="s">
        <v>84</v>
      </c>
      <c r="AW194" s="14" t="s">
        <v>32</v>
      </c>
      <c r="AX194" s="14" t="s">
        <v>76</v>
      </c>
      <c r="AY194" s="223" t="s">
        <v>138</v>
      </c>
    </row>
    <row r="195" spans="1:65" s="13" customFormat="1" ht="10.199999999999999" x14ac:dyDescent="0.2">
      <c r="B195" s="202"/>
      <c r="C195" s="203"/>
      <c r="D195" s="204" t="s">
        <v>149</v>
      </c>
      <c r="E195" s="205" t="s">
        <v>1</v>
      </c>
      <c r="F195" s="206" t="s">
        <v>271</v>
      </c>
      <c r="G195" s="203"/>
      <c r="H195" s="207">
        <v>-7.9029999999999996</v>
      </c>
      <c r="I195" s="208"/>
      <c r="J195" s="203"/>
      <c r="K195" s="203"/>
      <c r="L195" s="209"/>
      <c r="M195" s="210"/>
      <c r="N195" s="211"/>
      <c r="O195" s="211"/>
      <c r="P195" s="211"/>
      <c r="Q195" s="211"/>
      <c r="R195" s="211"/>
      <c r="S195" s="211"/>
      <c r="T195" s="212"/>
      <c r="AT195" s="213" t="s">
        <v>149</v>
      </c>
      <c r="AU195" s="213" t="s">
        <v>86</v>
      </c>
      <c r="AV195" s="13" t="s">
        <v>86</v>
      </c>
      <c r="AW195" s="13" t="s">
        <v>32</v>
      </c>
      <c r="AX195" s="13" t="s">
        <v>76</v>
      </c>
      <c r="AY195" s="213" t="s">
        <v>138</v>
      </c>
    </row>
    <row r="196" spans="1:65" s="14" customFormat="1" ht="10.199999999999999" x14ac:dyDescent="0.2">
      <c r="B196" s="214"/>
      <c r="C196" s="215"/>
      <c r="D196" s="204" t="s">
        <v>149</v>
      </c>
      <c r="E196" s="216" t="s">
        <v>1</v>
      </c>
      <c r="F196" s="217" t="s">
        <v>272</v>
      </c>
      <c r="G196" s="215"/>
      <c r="H196" s="216" t="s">
        <v>1</v>
      </c>
      <c r="I196" s="218"/>
      <c r="J196" s="215"/>
      <c r="K196" s="215"/>
      <c r="L196" s="219"/>
      <c r="M196" s="220"/>
      <c r="N196" s="221"/>
      <c r="O196" s="221"/>
      <c r="P196" s="221"/>
      <c r="Q196" s="221"/>
      <c r="R196" s="221"/>
      <c r="S196" s="221"/>
      <c r="T196" s="222"/>
      <c r="AT196" s="223" t="s">
        <v>149</v>
      </c>
      <c r="AU196" s="223" t="s">
        <v>86</v>
      </c>
      <c r="AV196" s="14" t="s">
        <v>84</v>
      </c>
      <c r="AW196" s="14" t="s">
        <v>32</v>
      </c>
      <c r="AX196" s="14" t="s">
        <v>76</v>
      </c>
      <c r="AY196" s="223" t="s">
        <v>138</v>
      </c>
    </row>
    <row r="197" spans="1:65" s="13" customFormat="1" ht="10.199999999999999" x14ac:dyDescent="0.2">
      <c r="B197" s="202"/>
      <c r="C197" s="203"/>
      <c r="D197" s="204" t="s">
        <v>149</v>
      </c>
      <c r="E197" s="205" t="s">
        <v>1</v>
      </c>
      <c r="F197" s="206" t="s">
        <v>273</v>
      </c>
      <c r="G197" s="203"/>
      <c r="H197" s="207">
        <v>-6.3250000000000002</v>
      </c>
      <c r="I197" s="208"/>
      <c r="J197" s="203"/>
      <c r="K197" s="203"/>
      <c r="L197" s="209"/>
      <c r="M197" s="210"/>
      <c r="N197" s="211"/>
      <c r="O197" s="211"/>
      <c r="P197" s="211"/>
      <c r="Q197" s="211"/>
      <c r="R197" s="211"/>
      <c r="S197" s="211"/>
      <c r="T197" s="212"/>
      <c r="AT197" s="213" t="s">
        <v>149</v>
      </c>
      <c r="AU197" s="213" t="s">
        <v>86</v>
      </c>
      <c r="AV197" s="13" t="s">
        <v>86</v>
      </c>
      <c r="AW197" s="13" t="s">
        <v>32</v>
      </c>
      <c r="AX197" s="13" t="s">
        <v>76</v>
      </c>
      <c r="AY197" s="213" t="s">
        <v>138</v>
      </c>
    </row>
    <row r="198" spans="1:65" s="16" customFormat="1" ht="10.199999999999999" x14ac:dyDescent="0.2">
      <c r="B198" s="235"/>
      <c r="C198" s="236"/>
      <c r="D198" s="204" t="s">
        <v>149</v>
      </c>
      <c r="E198" s="237" t="s">
        <v>1</v>
      </c>
      <c r="F198" s="238" t="s">
        <v>222</v>
      </c>
      <c r="G198" s="236"/>
      <c r="H198" s="239">
        <v>83.177000000000007</v>
      </c>
      <c r="I198" s="240"/>
      <c r="J198" s="236"/>
      <c r="K198" s="236"/>
      <c r="L198" s="241"/>
      <c r="M198" s="242"/>
      <c r="N198" s="243"/>
      <c r="O198" s="243"/>
      <c r="P198" s="243"/>
      <c r="Q198" s="243"/>
      <c r="R198" s="243"/>
      <c r="S198" s="243"/>
      <c r="T198" s="244"/>
      <c r="AT198" s="245" t="s">
        <v>149</v>
      </c>
      <c r="AU198" s="245" t="s">
        <v>86</v>
      </c>
      <c r="AV198" s="16" t="s">
        <v>144</v>
      </c>
      <c r="AW198" s="16" t="s">
        <v>32</v>
      </c>
      <c r="AX198" s="16" t="s">
        <v>84</v>
      </c>
      <c r="AY198" s="245" t="s">
        <v>138</v>
      </c>
    </row>
    <row r="199" spans="1:65" s="2" customFormat="1" ht="16.5" customHeight="1" x14ac:dyDescent="0.2">
      <c r="A199" s="35"/>
      <c r="B199" s="36"/>
      <c r="C199" s="246" t="s">
        <v>274</v>
      </c>
      <c r="D199" s="246" t="s">
        <v>260</v>
      </c>
      <c r="E199" s="247" t="s">
        <v>275</v>
      </c>
      <c r="F199" s="248" t="s">
        <v>276</v>
      </c>
      <c r="G199" s="249" t="s">
        <v>248</v>
      </c>
      <c r="H199" s="250">
        <v>138.90600000000001</v>
      </c>
      <c r="I199" s="251"/>
      <c r="J199" s="252">
        <f>ROUND(I199*H199,2)</f>
        <v>0</v>
      </c>
      <c r="K199" s="253"/>
      <c r="L199" s="254"/>
      <c r="M199" s="255" t="s">
        <v>1</v>
      </c>
      <c r="N199" s="256" t="s">
        <v>41</v>
      </c>
      <c r="O199" s="72"/>
      <c r="P199" s="198">
        <f>O199*H199</f>
        <v>0</v>
      </c>
      <c r="Q199" s="198">
        <v>1</v>
      </c>
      <c r="R199" s="198">
        <f>Q199*H199</f>
        <v>138.90600000000001</v>
      </c>
      <c r="S199" s="198">
        <v>0</v>
      </c>
      <c r="T199" s="199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0" t="s">
        <v>179</v>
      </c>
      <c r="AT199" s="200" t="s">
        <v>260</v>
      </c>
      <c r="AU199" s="200" t="s">
        <v>86</v>
      </c>
      <c r="AY199" s="18" t="s">
        <v>138</v>
      </c>
      <c r="BE199" s="201">
        <f>IF(N199="základní",J199,0)</f>
        <v>0</v>
      </c>
      <c r="BF199" s="201">
        <f>IF(N199="snížená",J199,0)</f>
        <v>0</v>
      </c>
      <c r="BG199" s="201">
        <f>IF(N199="zákl. přenesená",J199,0)</f>
        <v>0</v>
      </c>
      <c r="BH199" s="201">
        <f>IF(N199="sníž. přenesená",J199,0)</f>
        <v>0</v>
      </c>
      <c r="BI199" s="201">
        <f>IF(N199="nulová",J199,0)</f>
        <v>0</v>
      </c>
      <c r="BJ199" s="18" t="s">
        <v>84</v>
      </c>
      <c r="BK199" s="201">
        <f>ROUND(I199*H199,2)</f>
        <v>0</v>
      </c>
      <c r="BL199" s="18" t="s">
        <v>144</v>
      </c>
      <c r="BM199" s="200" t="s">
        <v>277</v>
      </c>
    </row>
    <row r="200" spans="1:65" s="13" customFormat="1" ht="10.199999999999999" x14ac:dyDescent="0.2">
      <c r="B200" s="202"/>
      <c r="C200" s="203"/>
      <c r="D200" s="204" t="s">
        <v>149</v>
      </c>
      <c r="E200" s="203"/>
      <c r="F200" s="206" t="s">
        <v>278</v>
      </c>
      <c r="G200" s="203"/>
      <c r="H200" s="207">
        <v>138.90600000000001</v>
      </c>
      <c r="I200" s="208"/>
      <c r="J200" s="203"/>
      <c r="K200" s="203"/>
      <c r="L200" s="209"/>
      <c r="M200" s="210"/>
      <c r="N200" s="211"/>
      <c r="O200" s="211"/>
      <c r="P200" s="211"/>
      <c r="Q200" s="211"/>
      <c r="R200" s="211"/>
      <c r="S200" s="211"/>
      <c r="T200" s="212"/>
      <c r="AT200" s="213" t="s">
        <v>149</v>
      </c>
      <c r="AU200" s="213" t="s">
        <v>86</v>
      </c>
      <c r="AV200" s="13" t="s">
        <v>86</v>
      </c>
      <c r="AW200" s="13" t="s">
        <v>4</v>
      </c>
      <c r="AX200" s="13" t="s">
        <v>84</v>
      </c>
      <c r="AY200" s="213" t="s">
        <v>138</v>
      </c>
    </row>
    <row r="201" spans="1:65" s="2" customFormat="1" ht="21.75" customHeight="1" x14ac:dyDescent="0.2">
      <c r="A201" s="35"/>
      <c r="B201" s="36"/>
      <c r="C201" s="188" t="s">
        <v>279</v>
      </c>
      <c r="D201" s="188" t="s">
        <v>140</v>
      </c>
      <c r="E201" s="189" t="s">
        <v>280</v>
      </c>
      <c r="F201" s="190" t="s">
        <v>281</v>
      </c>
      <c r="G201" s="191" t="s">
        <v>143</v>
      </c>
      <c r="H201" s="192">
        <v>91.3</v>
      </c>
      <c r="I201" s="193"/>
      <c r="J201" s="194">
        <f>ROUND(I201*H201,2)</f>
        <v>0</v>
      </c>
      <c r="K201" s="195"/>
      <c r="L201" s="40"/>
      <c r="M201" s="196" t="s">
        <v>1</v>
      </c>
      <c r="N201" s="197" t="s">
        <v>41</v>
      </c>
      <c r="O201" s="72"/>
      <c r="P201" s="198">
        <f>O201*H201</f>
        <v>0</v>
      </c>
      <c r="Q201" s="198">
        <v>0</v>
      </c>
      <c r="R201" s="198">
        <f>Q201*H201</f>
        <v>0</v>
      </c>
      <c r="S201" s="198">
        <v>0</v>
      </c>
      <c r="T201" s="199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0" t="s">
        <v>144</v>
      </c>
      <c r="AT201" s="200" t="s">
        <v>140</v>
      </c>
      <c r="AU201" s="200" t="s">
        <v>86</v>
      </c>
      <c r="AY201" s="18" t="s">
        <v>138</v>
      </c>
      <c r="BE201" s="201">
        <f>IF(N201="základní",J201,0)</f>
        <v>0</v>
      </c>
      <c r="BF201" s="201">
        <f>IF(N201="snížená",J201,0)</f>
        <v>0</v>
      </c>
      <c r="BG201" s="201">
        <f>IF(N201="zákl. přenesená",J201,0)</f>
        <v>0</v>
      </c>
      <c r="BH201" s="201">
        <f>IF(N201="sníž. přenesená",J201,0)</f>
        <v>0</v>
      </c>
      <c r="BI201" s="201">
        <f>IF(N201="nulová",J201,0)</f>
        <v>0</v>
      </c>
      <c r="BJ201" s="18" t="s">
        <v>84</v>
      </c>
      <c r="BK201" s="201">
        <f>ROUND(I201*H201,2)</f>
        <v>0</v>
      </c>
      <c r="BL201" s="18" t="s">
        <v>144</v>
      </c>
      <c r="BM201" s="200" t="s">
        <v>282</v>
      </c>
    </row>
    <row r="202" spans="1:65" s="2" customFormat="1" ht="21.75" customHeight="1" x14ac:dyDescent="0.2">
      <c r="A202" s="35"/>
      <c r="B202" s="36"/>
      <c r="C202" s="188" t="s">
        <v>283</v>
      </c>
      <c r="D202" s="188" t="s">
        <v>140</v>
      </c>
      <c r="E202" s="189" t="s">
        <v>284</v>
      </c>
      <c r="F202" s="190" t="s">
        <v>285</v>
      </c>
      <c r="G202" s="191" t="s">
        <v>143</v>
      </c>
      <c r="H202" s="192">
        <v>249</v>
      </c>
      <c r="I202" s="193"/>
      <c r="J202" s="194">
        <f>ROUND(I202*H202,2)</f>
        <v>0</v>
      </c>
      <c r="K202" s="195"/>
      <c r="L202" s="40"/>
      <c r="M202" s="196" t="s">
        <v>1</v>
      </c>
      <c r="N202" s="197" t="s">
        <v>41</v>
      </c>
      <c r="O202" s="72"/>
      <c r="P202" s="198">
        <f>O202*H202</f>
        <v>0</v>
      </c>
      <c r="Q202" s="198">
        <v>0</v>
      </c>
      <c r="R202" s="198">
        <f>Q202*H202</f>
        <v>0</v>
      </c>
      <c r="S202" s="198">
        <v>0</v>
      </c>
      <c r="T202" s="199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0" t="s">
        <v>144</v>
      </c>
      <c r="AT202" s="200" t="s">
        <v>140</v>
      </c>
      <c r="AU202" s="200" t="s">
        <v>86</v>
      </c>
      <c r="AY202" s="18" t="s">
        <v>138</v>
      </c>
      <c r="BE202" s="201">
        <f>IF(N202="základní",J202,0)</f>
        <v>0</v>
      </c>
      <c r="BF202" s="201">
        <f>IF(N202="snížená",J202,0)</f>
        <v>0</v>
      </c>
      <c r="BG202" s="201">
        <f>IF(N202="zákl. přenesená",J202,0)</f>
        <v>0</v>
      </c>
      <c r="BH202" s="201">
        <f>IF(N202="sníž. přenesená",J202,0)</f>
        <v>0</v>
      </c>
      <c r="BI202" s="201">
        <f>IF(N202="nulová",J202,0)</f>
        <v>0</v>
      </c>
      <c r="BJ202" s="18" t="s">
        <v>84</v>
      </c>
      <c r="BK202" s="201">
        <f>ROUND(I202*H202,2)</f>
        <v>0</v>
      </c>
      <c r="BL202" s="18" t="s">
        <v>144</v>
      </c>
      <c r="BM202" s="200" t="s">
        <v>286</v>
      </c>
    </row>
    <row r="203" spans="1:65" s="13" customFormat="1" ht="10.199999999999999" x14ac:dyDescent="0.2">
      <c r="B203" s="202"/>
      <c r="C203" s="203"/>
      <c r="D203" s="204" t="s">
        <v>149</v>
      </c>
      <c r="E203" s="205" t="s">
        <v>1</v>
      </c>
      <c r="F203" s="206" t="s">
        <v>287</v>
      </c>
      <c r="G203" s="203"/>
      <c r="H203" s="207">
        <v>249</v>
      </c>
      <c r="I203" s="208"/>
      <c r="J203" s="203"/>
      <c r="K203" s="203"/>
      <c r="L203" s="209"/>
      <c r="M203" s="210"/>
      <c r="N203" s="211"/>
      <c r="O203" s="211"/>
      <c r="P203" s="211"/>
      <c r="Q203" s="211"/>
      <c r="R203" s="211"/>
      <c r="S203" s="211"/>
      <c r="T203" s="212"/>
      <c r="AT203" s="213" t="s">
        <v>149</v>
      </c>
      <c r="AU203" s="213" t="s">
        <v>86</v>
      </c>
      <c r="AV203" s="13" t="s">
        <v>86</v>
      </c>
      <c r="AW203" s="13" t="s">
        <v>32</v>
      </c>
      <c r="AX203" s="13" t="s">
        <v>84</v>
      </c>
      <c r="AY203" s="213" t="s">
        <v>138</v>
      </c>
    </row>
    <row r="204" spans="1:65" s="2" customFormat="1" ht="16.5" customHeight="1" x14ac:dyDescent="0.2">
      <c r="A204" s="35"/>
      <c r="B204" s="36"/>
      <c r="C204" s="246" t="s">
        <v>288</v>
      </c>
      <c r="D204" s="246" t="s">
        <v>260</v>
      </c>
      <c r="E204" s="247" t="s">
        <v>289</v>
      </c>
      <c r="F204" s="248" t="s">
        <v>290</v>
      </c>
      <c r="G204" s="249" t="s">
        <v>291</v>
      </c>
      <c r="H204" s="250">
        <v>4.9800000000000004</v>
      </c>
      <c r="I204" s="251"/>
      <c r="J204" s="252">
        <f>ROUND(I204*H204,2)</f>
        <v>0</v>
      </c>
      <c r="K204" s="253"/>
      <c r="L204" s="254"/>
      <c r="M204" s="255" t="s">
        <v>1</v>
      </c>
      <c r="N204" s="256" t="s">
        <v>41</v>
      </c>
      <c r="O204" s="72"/>
      <c r="P204" s="198">
        <f>O204*H204</f>
        <v>0</v>
      </c>
      <c r="Q204" s="198">
        <v>1E-3</v>
      </c>
      <c r="R204" s="198">
        <f>Q204*H204</f>
        <v>4.9800000000000009E-3</v>
      </c>
      <c r="S204" s="198">
        <v>0</v>
      </c>
      <c r="T204" s="199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0" t="s">
        <v>179</v>
      </c>
      <c r="AT204" s="200" t="s">
        <v>260</v>
      </c>
      <c r="AU204" s="200" t="s">
        <v>86</v>
      </c>
      <c r="AY204" s="18" t="s">
        <v>138</v>
      </c>
      <c r="BE204" s="201">
        <f>IF(N204="základní",J204,0)</f>
        <v>0</v>
      </c>
      <c r="BF204" s="201">
        <f>IF(N204="snížená",J204,0)</f>
        <v>0</v>
      </c>
      <c r="BG204" s="201">
        <f>IF(N204="zákl. přenesená",J204,0)</f>
        <v>0</v>
      </c>
      <c r="BH204" s="201">
        <f>IF(N204="sníž. přenesená",J204,0)</f>
        <v>0</v>
      </c>
      <c r="BI204" s="201">
        <f>IF(N204="nulová",J204,0)</f>
        <v>0</v>
      </c>
      <c r="BJ204" s="18" t="s">
        <v>84</v>
      </c>
      <c r="BK204" s="201">
        <f>ROUND(I204*H204,2)</f>
        <v>0</v>
      </c>
      <c r="BL204" s="18" t="s">
        <v>144</v>
      </c>
      <c r="BM204" s="200" t="s">
        <v>292</v>
      </c>
    </row>
    <row r="205" spans="1:65" s="13" customFormat="1" ht="10.199999999999999" x14ac:dyDescent="0.2">
      <c r="B205" s="202"/>
      <c r="C205" s="203"/>
      <c r="D205" s="204" t="s">
        <v>149</v>
      </c>
      <c r="E205" s="203"/>
      <c r="F205" s="206" t="s">
        <v>293</v>
      </c>
      <c r="G205" s="203"/>
      <c r="H205" s="207">
        <v>4.9800000000000004</v>
      </c>
      <c r="I205" s="208"/>
      <c r="J205" s="203"/>
      <c r="K205" s="203"/>
      <c r="L205" s="209"/>
      <c r="M205" s="210"/>
      <c r="N205" s="211"/>
      <c r="O205" s="211"/>
      <c r="P205" s="211"/>
      <c r="Q205" s="211"/>
      <c r="R205" s="211"/>
      <c r="S205" s="211"/>
      <c r="T205" s="212"/>
      <c r="AT205" s="213" t="s">
        <v>149</v>
      </c>
      <c r="AU205" s="213" t="s">
        <v>86</v>
      </c>
      <c r="AV205" s="13" t="s">
        <v>86</v>
      </c>
      <c r="AW205" s="13" t="s">
        <v>4</v>
      </c>
      <c r="AX205" s="13" t="s">
        <v>84</v>
      </c>
      <c r="AY205" s="213" t="s">
        <v>138</v>
      </c>
    </row>
    <row r="206" spans="1:65" s="2" customFormat="1" ht="21.75" customHeight="1" x14ac:dyDescent="0.2">
      <c r="A206" s="35"/>
      <c r="B206" s="36"/>
      <c r="C206" s="188" t="s">
        <v>294</v>
      </c>
      <c r="D206" s="188" t="s">
        <v>140</v>
      </c>
      <c r="E206" s="189" t="s">
        <v>295</v>
      </c>
      <c r="F206" s="190" t="s">
        <v>296</v>
      </c>
      <c r="G206" s="191" t="s">
        <v>297</v>
      </c>
      <c r="H206" s="192">
        <v>6</v>
      </c>
      <c r="I206" s="193"/>
      <c r="J206" s="194">
        <f>ROUND(I206*H206,2)</f>
        <v>0</v>
      </c>
      <c r="K206" s="195"/>
      <c r="L206" s="40"/>
      <c r="M206" s="196" t="s">
        <v>1</v>
      </c>
      <c r="N206" s="197" t="s">
        <v>41</v>
      </c>
      <c r="O206" s="72"/>
      <c r="P206" s="198">
        <f>O206*H206</f>
        <v>0</v>
      </c>
      <c r="Q206" s="198">
        <v>1.281E-2</v>
      </c>
      <c r="R206" s="198">
        <f>Q206*H206</f>
        <v>7.6859999999999998E-2</v>
      </c>
      <c r="S206" s="198">
        <v>0</v>
      </c>
      <c r="T206" s="199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00" t="s">
        <v>144</v>
      </c>
      <c r="AT206" s="200" t="s">
        <v>140</v>
      </c>
      <c r="AU206" s="200" t="s">
        <v>86</v>
      </c>
      <c r="AY206" s="18" t="s">
        <v>138</v>
      </c>
      <c r="BE206" s="201">
        <f>IF(N206="základní",J206,0)</f>
        <v>0</v>
      </c>
      <c r="BF206" s="201">
        <f>IF(N206="snížená",J206,0)</f>
        <v>0</v>
      </c>
      <c r="BG206" s="201">
        <f>IF(N206="zákl. přenesená",J206,0)</f>
        <v>0</v>
      </c>
      <c r="BH206" s="201">
        <f>IF(N206="sníž. přenesená",J206,0)</f>
        <v>0</v>
      </c>
      <c r="BI206" s="201">
        <f>IF(N206="nulová",J206,0)</f>
        <v>0</v>
      </c>
      <c r="BJ206" s="18" t="s">
        <v>84</v>
      </c>
      <c r="BK206" s="201">
        <f>ROUND(I206*H206,2)</f>
        <v>0</v>
      </c>
      <c r="BL206" s="18" t="s">
        <v>144</v>
      </c>
      <c r="BM206" s="200" t="s">
        <v>298</v>
      </c>
    </row>
    <row r="207" spans="1:65" s="12" customFormat="1" ht="22.8" customHeight="1" x14ac:dyDescent="0.25">
      <c r="B207" s="172"/>
      <c r="C207" s="173"/>
      <c r="D207" s="174" t="s">
        <v>75</v>
      </c>
      <c r="E207" s="186" t="s">
        <v>86</v>
      </c>
      <c r="F207" s="186" t="s">
        <v>299</v>
      </c>
      <c r="G207" s="173"/>
      <c r="H207" s="173"/>
      <c r="I207" s="176"/>
      <c r="J207" s="187">
        <f>BK207</f>
        <v>0</v>
      </c>
      <c r="K207" s="173"/>
      <c r="L207" s="178"/>
      <c r="M207" s="179"/>
      <c r="N207" s="180"/>
      <c r="O207" s="180"/>
      <c r="P207" s="181">
        <f>P208</f>
        <v>0</v>
      </c>
      <c r="Q207" s="180"/>
      <c r="R207" s="181">
        <f>R208</f>
        <v>25.964469999999999</v>
      </c>
      <c r="S207" s="180"/>
      <c r="T207" s="182">
        <f>T208</f>
        <v>0</v>
      </c>
      <c r="AR207" s="183" t="s">
        <v>84</v>
      </c>
      <c r="AT207" s="184" t="s">
        <v>75</v>
      </c>
      <c r="AU207" s="184" t="s">
        <v>84</v>
      </c>
      <c r="AY207" s="183" t="s">
        <v>138</v>
      </c>
      <c r="BK207" s="185">
        <f>BK208</f>
        <v>0</v>
      </c>
    </row>
    <row r="208" spans="1:65" s="2" customFormat="1" ht="33" customHeight="1" x14ac:dyDescent="0.2">
      <c r="A208" s="35"/>
      <c r="B208" s="36"/>
      <c r="C208" s="188" t="s">
        <v>300</v>
      </c>
      <c r="D208" s="188" t="s">
        <v>140</v>
      </c>
      <c r="E208" s="189" t="s">
        <v>301</v>
      </c>
      <c r="F208" s="190" t="s">
        <v>302</v>
      </c>
      <c r="G208" s="191" t="s">
        <v>170</v>
      </c>
      <c r="H208" s="192">
        <v>161</v>
      </c>
      <c r="I208" s="193"/>
      <c r="J208" s="194">
        <f>ROUND(I208*H208,2)</f>
        <v>0</v>
      </c>
      <c r="K208" s="195"/>
      <c r="L208" s="40"/>
      <c r="M208" s="196" t="s">
        <v>1</v>
      </c>
      <c r="N208" s="197" t="s">
        <v>41</v>
      </c>
      <c r="O208" s="72"/>
      <c r="P208" s="198">
        <f>O208*H208</f>
        <v>0</v>
      </c>
      <c r="Q208" s="198">
        <v>0.16127</v>
      </c>
      <c r="R208" s="198">
        <f>Q208*H208</f>
        <v>25.964469999999999</v>
      </c>
      <c r="S208" s="198">
        <v>0</v>
      </c>
      <c r="T208" s="199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0" t="s">
        <v>144</v>
      </c>
      <c r="AT208" s="200" t="s">
        <v>140</v>
      </c>
      <c r="AU208" s="200" t="s">
        <v>86</v>
      </c>
      <c r="AY208" s="18" t="s">
        <v>138</v>
      </c>
      <c r="BE208" s="201">
        <f>IF(N208="základní",J208,0)</f>
        <v>0</v>
      </c>
      <c r="BF208" s="201">
        <f>IF(N208="snížená",J208,0)</f>
        <v>0</v>
      </c>
      <c r="BG208" s="201">
        <f>IF(N208="zákl. přenesená",J208,0)</f>
        <v>0</v>
      </c>
      <c r="BH208" s="201">
        <f>IF(N208="sníž. přenesená",J208,0)</f>
        <v>0</v>
      </c>
      <c r="BI208" s="201">
        <f>IF(N208="nulová",J208,0)</f>
        <v>0</v>
      </c>
      <c r="BJ208" s="18" t="s">
        <v>84</v>
      </c>
      <c r="BK208" s="201">
        <f>ROUND(I208*H208,2)</f>
        <v>0</v>
      </c>
      <c r="BL208" s="18" t="s">
        <v>144</v>
      </c>
      <c r="BM208" s="200" t="s">
        <v>303</v>
      </c>
    </row>
    <row r="209" spans="1:65" s="12" customFormat="1" ht="22.8" customHeight="1" x14ac:dyDescent="0.25">
      <c r="B209" s="172"/>
      <c r="C209" s="173"/>
      <c r="D209" s="174" t="s">
        <v>75</v>
      </c>
      <c r="E209" s="186" t="s">
        <v>151</v>
      </c>
      <c r="F209" s="186" t="s">
        <v>304</v>
      </c>
      <c r="G209" s="173"/>
      <c r="H209" s="173"/>
      <c r="I209" s="176"/>
      <c r="J209" s="187">
        <f>BK209</f>
        <v>0</v>
      </c>
      <c r="K209" s="173"/>
      <c r="L209" s="178"/>
      <c r="M209" s="179"/>
      <c r="N209" s="180"/>
      <c r="O209" s="180"/>
      <c r="P209" s="181">
        <f>P210</f>
        <v>0</v>
      </c>
      <c r="Q209" s="180"/>
      <c r="R209" s="181">
        <f>R210</f>
        <v>0</v>
      </c>
      <c r="S209" s="180"/>
      <c r="T209" s="182">
        <f>T210</f>
        <v>0</v>
      </c>
      <c r="AR209" s="183" t="s">
        <v>84</v>
      </c>
      <c r="AT209" s="184" t="s">
        <v>75</v>
      </c>
      <c r="AU209" s="184" t="s">
        <v>84</v>
      </c>
      <c r="AY209" s="183" t="s">
        <v>138</v>
      </c>
      <c r="BK209" s="185">
        <f>BK210</f>
        <v>0</v>
      </c>
    </row>
    <row r="210" spans="1:65" s="2" customFormat="1" ht="21.75" customHeight="1" x14ac:dyDescent="0.2">
      <c r="A210" s="35"/>
      <c r="B210" s="36"/>
      <c r="C210" s="188" t="s">
        <v>305</v>
      </c>
      <c r="D210" s="188" t="s">
        <v>140</v>
      </c>
      <c r="E210" s="189" t="s">
        <v>306</v>
      </c>
      <c r="F210" s="190" t="s">
        <v>307</v>
      </c>
      <c r="G210" s="191" t="s">
        <v>170</v>
      </c>
      <c r="H210" s="192">
        <v>161</v>
      </c>
      <c r="I210" s="193"/>
      <c r="J210" s="194">
        <f>ROUND(I210*H210,2)</f>
        <v>0</v>
      </c>
      <c r="K210" s="195"/>
      <c r="L210" s="40"/>
      <c r="M210" s="196" t="s">
        <v>1</v>
      </c>
      <c r="N210" s="197" t="s">
        <v>41</v>
      </c>
      <c r="O210" s="72"/>
      <c r="P210" s="198">
        <f>O210*H210</f>
        <v>0</v>
      </c>
      <c r="Q210" s="198">
        <v>0</v>
      </c>
      <c r="R210" s="198">
        <f>Q210*H210</f>
        <v>0</v>
      </c>
      <c r="S210" s="198">
        <v>0</v>
      </c>
      <c r="T210" s="199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0" t="s">
        <v>144</v>
      </c>
      <c r="AT210" s="200" t="s">
        <v>140</v>
      </c>
      <c r="AU210" s="200" t="s">
        <v>86</v>
      </c>
      <c r="AY210" s="18" t="s">
        <v>138</v>
      </c>
      <c r="BE210" s="201">
        <f>IF(N210="základní",J210,0)</f>
        <v>0</v>
      </c>
      <c r="BF210" s="201">
        <f>IF(N210="snížená",J210,0)</f>
        <v>0</v>
      </c>
      <c r="BG210" s="201">
        <f>IF(N210="zákl. přenesená",J210,0)</f>
        <v>0</v>
      </c>
      <c r="BH210" s="201">
        <f>IF(N210="sníž. přenesená",J210,0)</f>
        <v>0</v>
      </c>
      <c r="BI210" s="201">
        <f>IF(N210="nulová",J210,0)</f>
        <v>0</v>
      </c>
      <c r="BJ210" s="18" t="s">
        <v>84</v>
      </c>
      <c r="BK210" s="201">
        <f>ROUND(I210*H210,2)</f>
        <v>0</v>
      </c>
      <c r="BL210" s="18" t="s">
        <v>144</v>
      </c>
      <c r="BM210" s="200" t="s">
        <v>308</v>
      </c>
    </row>
    <row r="211" spans="1:65" s="12" customFormat="1" ht="22.8" customHeight="1" x14ac:dyDescent="0.25">
      <c r="B211" s="172"/>
      <c r="C211" s="173"/>
      <c r="D211" s="174" t="s">
        <v>75</v>
      </c>
      <c r="E211" s="186" t="s">
        <v>144</v>
      </c>
      <c r="F211" s="186" t="s">
        <v>309</v>
      </c>
      <c r="G211" s="173"/>
      <c r="H211" s="173"/>
      <c r="I211" s="176"/>
      <c r="J211" s="187">
        <f>BK211</f>
        <v>0</v>
      </c>
      <c r="K211" s="173"/>
      <c r="L211" s="178"/>
      <c r="M211" s="179"/>
      <c r="N211" s="180"/>
      <c r="O211" s="180"/>
      <c r="P211" s="181">
        <f>SUM(P212:P220)</f>
        <v>0</v>
      </c>
      <c r="Q211" s="180"/>
      <c r="R211" s="181">
        <f>SUM(R212:R220)</f>
        <v>0.99059999999999993</v>
      </c>
      <c r="S211" s="180"/>
      <c r="T211" s="182">
        <f>SUM(T212:T220)</f>
        <v>0</v>
      </c>
      <c r="AR211" s="183" t="s">
        <v>84</v>
      </c>
      <c r="AT211" s="184" t="s">
        <v>75</v>
      </c>
      <c r="AU211" s="184" t="s">
        <v>84</v>
      </c>
      <c r="AY211" s="183" t="s">
        <v>138</v>
      </c>
      <c r="BK211" s="185">
        <f>SUM(BK212:BK220)</f>
        <v>0</v>
      </c>
    </row>
    <row r="212" spans="1:65" s="2" customFormat="1" ht="21.75" customHeight="1" x14ac:dyDescent="0.2">
      <c r="A212" s="35"/>
      <c r="B212" s="36"/>
      <c r="C212" s="188" t="s">
        <v>310</v>
      </c>
      <c r="D212" s="188" t="s">
        <v>140</v>
      </c>
      <c r="E212" s="189" t="s">
        <v>311</v>
      </c>
      <c r="F212" s="190" t="s">
        <v>312</v>
      </c>
      <c r="G212" s="191" t="s">
        <v>202</v>
      </c>
      <c r="H212" s="192">
        <v>17.71</v>
      </c>
      <c r="I212" s="193"/>
      <c r="J212" s="194">
        <f>ROUND(I212*H212,2)</f>
        <v>0</v>
      </c>
      <c r="K212" s="195"/>
      <c r="L212" s="40"/>
      <c r="M212" s="196" t="s">
        <v>1</v>
      </c>
      <c r="N212" s="197" t="s">
        <v>41</v>
      </c>
      <c r="O212" s="72"/>
      <c r="P212" s="198">
        <f>O212*H212</f>
        <v>0</v>
      </c>
      <c r="Q212" s="198">
        <v>0</v>
      </c>
      <c r="R212" s="198">
        <f>Q212*H212</f>
        <v>0</v>
      </c>
      <c r="S212" s="198">
        <v>0</v>
      </c>
      <c r="T212" s="199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0" t="s">
        <v>144</v>
      </c>
      <c r="AT212" s="200" t="s">
        <v>140</v>
      </c>
      <c r="AU212" s="200" t="s">
        <v>86</v>
      </c>
      <c r="AY212" s="18" t="s">
        <v>138</v>
      </c>
      <c r="BE212" s="201">
        <f>IF(N212="základní",J212,0)</f>
        <v>0</v>
      </c>
      <c r="BF212" s="201">
        <f>IF(N212="snížená",J212,0)</f>
        <v>0</v>
      </c>
      <c r="BG212" s="201">
        <f>IF(N212="zákl. přenesená",J212,0)</f>
        <v>0</v>
      </c>
      <c r="BH212" s="201">
        <f>IF(N212="sníž. přenesená",J212,0)</f>
        <v>0</v>
      </c>
      <c r="BI212" s="201">
        <f>IF(N212="nulová",J212,0)</f>
        <v>0</v>
      </c>
      <c r="BJ212" s="18" t="s">
        <v>84</v>
      </c>
      <c r="BK212" s="201">
        <f>ROUND(I212*H212,2)</f>
        <v>0</v>
      </c>
      <c r="BL212" s="18" t="s">
        <v>144</v>
      </c>
      <c r="BM212" s="200" t="s">
        <v>313</v>
      </c>
    </row>
    <row r="213" spans="1:65" s="13" customFormat="1" ht="10.199999999999999" x14ac:dyDescent="0.2">
      <c r="B213" s="202"/>
      <c r="C213" s="203"/>
      <c r="D213" s="204" t="s">
        <v>149</v>
      </c>
      <c r="E213" s="205" t="s">
        <v>1</v>
      </c>
      <c r="F213" s="206" t="s">
        <v>314</v>
      </c>
      <c r="G213" s="203"/>
      <c r="H213" s="207">
        <v>17.71</v>
      </c>
      <c r="I213" s="208"/>
      <c r="J213" s="203"/>
      <c r="K213" s="203"/>
      <c r="L213" s="209"/>
      <c r="M213" s="210"/>
      <c r="N213" s="211"/>
      <c r="O213" s="211"/>
      <c r="P213" s="211"/>
      <c r="Q213" s="211"/>
      <c r="R213" s="211"/>
      <c r="S213" s="211"/>
      <c r="T213" s="212"/>
      <c r="AT213" s="213" t="s">
        <v>149</v>
      </c>
      <c r="AU213" s="213" t="s">
        <v>86</v>
      </c>
      <c r="AV213" s="13" t="s">
        <v>86</v>
      </c>
      <c r="AW213" s="13" t="s">
        <v>32</v>
      </c>
      <c r="AX213" s="13" t="s">
        <v>84</v>
      </c>
      <c r="AY213" s="213" t="s">
        <v>138</v>
      </c>
    </row>
    <row r="214" spans="1:65" s="2" customFormat="1" ht="33" customHeight="1" x14ac:dyDescent="0.2">
      <c r="A214" s="35"/>
      <c r="B214" s="36"/>
      <c r="C214" s="188" t="s">
        <v>315</v>
      </c>
      <c r="D214" s="188" t="s">
        <v>140</v>
      </c>
      <c r="E214" s="189" t="s">
        <v>316</v>
      </c>
      <c r="F214" s="190" t="s">
        <v>317</v>
      </c>
      <c r="G214" s="191" t="s">
        <v>143</v>
      </c>
      <c r="H214" s="192">
        <v>52.8</v>
      </c>
      <c r="I214" s="193"/>
      <c r="J214" s="194">
        <f>ROUND(I214*H214,2)</f>
        <v>0</v>
      </c>
      <c r="K214" s="195"/>
      <c r="L214" s="40"/>
      <c r="M214" s="196" t="s">
        <v>1</v>
      </c>
      <c r="N214" s="197" t="s">
        <v>41</v>
      </c>
      <c r="O214" s="72"/>
      <c r="P214" s="198">
        <f>O214*H214</f>
        <v>0</v>
      </c>
      <c r="Q214" s="198">
        <v>0</v>
      </c>
      <c r="R214" s="198">
        <f>Q214*H214</f>
        <v>0</v>
      </c>
      <c r="S214" s="198">
        <v>0</v>
      </c>
      <c r="T214" s="199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0" t="s">
        <v>144</v>
      </c>
      <c r="AT214" s="200" t="s">
        <v>140</v>
      </c>
      <c r="AU214" s="200" t="s">
        <v>86</v>
      </c>
      <c r="AY214" s="18" t="s">
        <v>138</v>
      </c>
      <c r="BE214" s="201">
        <f>IF(N214="základní",J214,0)</f>
        <v>0</v>
      </c>
      <c r="BF214" s="201">
        <f>IF(N214="snížená",J214,0)</f>
        <v>0</v>
      </c>
      <c r="BG214" s="201">
        <f>IF(N214="zákl. přenesená",J214,0)</f>
        <v>0</v>
      </c>
      <c r="BH214" s="201">
        <f>IF(N214="sníž. přenesená",J214,0)</f>
        <v>0</v>
      </c>
      <c r="BI214" s="201">
        <f>IF(N214="nulová",J214,0)</f>
        <v>0</v>
      </c>
      <c r="BJ214" s="18" t="s">
        <v>84</v>
      </c>
      <c r="BK214" s="201">
        <f>ROUND(I214*H214,2)</f>
        <v>0</v>
      </c>
      <c r="BL214" s="18" t="s">
        <v>144</v>
      </c>
      <c r="BM214" s="200" t="s">
        <v>318</v>
      </c>
    </row>
    <row r="215" spans="1:65" s="13" customFormat="1" ht="10.199999999999999" x14ac:dyDescent="0.2">
      <c r="B215" s="202"/>
      <c r="C215" s="203"/>
      <c r="D215" s="204" t="s">
        <v>149</v>
      </c>
      <c r="E215" s="205" t="s">
        <v>1</v>
      </c>
      <c r="F215" s="206" t="s">
        <v>150</v>
      </c>
      <c r="G215" s="203"/>
      <c r="H215" s="207">
        <v>52.8</v>
      </c>
      <c r="I215" s="208"/>
      <c r="J215" s="203"/>
      <c r="K215" s="203"/>
      <c r="L215" s="209"/>
      <c r="M215" s="210"/>
      <c r="N215" s="211"/>
      <c r="O215" s="211"/>
      <c r="P215" s="211"/>
      <c r="Q215" s="211"/>
      <c r="R215" s="211"/>
      <c r="S215" s="211"/>
      <c r="T215" s="212"/>
      <c r="AT215" s="213" t="s">
        <v>149</v>
      </c>
      <c r="AU215" s="213" t="s">
        <v>86</v>
      </c>
      <c r="AV215" s="13" t="s">
        <v>86</v>
      </c>
      <c r="AW215" s="13" t="s">
        <v>32</v>
      </c>
      <c r="AX215" s="13" t="s">
        <v>84</v>
      </c>
      <c r="AY215" s="213" t="s">
        <v>138</v>
      </c>
    </row>
    <row r="216" spans="1:65" s="2" customFormat="1" ht="21.75" customHeight="1" x14ac:dyDescent="0.2">
      <c r="A216" s="35"/>
      <c r="B216" s="36"/>
      <c r="C216" s="188" t="s">
        <v>319</v>
      </c>
      <c r="D216" s="188" t="s">
        <v>140</v>
      </c>
      <c r="E216" s="189" t="s">
        <v>320</v>
      </c>
      <c r="F216" s="190" t="s">
        <v>321</v>
      </c>
      <c r="G216" s="191" t="s">
        <v>297</v>
      </c>
      <c r="H216" s="192">
        <v>16</v>
      </c>
      <c r="I216" s="193"/>
      <c r="J216" s="194">
        <f>ROUND(I216*H216,2)</f>
        <v>0</v>
      </c>
      <c r="K216" s="195"/>
      <c r="L216" s="40"/>
      <c r="M216" s="196" t="s">
        <v>1</v>
      </c>
      <c r="N216" s="197" t="s">
        <v>41</v>
      </c>
      <c r="O216" s="72"/>
      <c r="P216" s="198">
        <f>O216*H216</f>
        <v>0</v>
      </c>
      <c r="Q216" s="198">
        <v>6.6E-3</v>
      </c>
      <c r="R216" s="198">
        <f>Q216*H216</f>
        <v>0.1056</v>
      </c>
      <c r="S216" s="198">
        <v>0</v>
      </c>
      <c r="T216" s="199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0" t="s">
        <v>144</v>
      </c>
      <c r="AT216" s="200" t="s">
        <v>140</v>
      </c>
      <c r="AU216" s="200" t="s">
        <v>86</v>
      </c>
      <c r="AY216" s="18" t="s">
        <v>138</v>
      </c>
      <c r="BE216" s="201">
        <f>IF(N216="základní",J216,0)</f>
        <v>0</v>
      </c>
      <c r="BF216" s="201">
        <f>IF(N216="snížená",J216,0)</f>
        <v>0</v>
      </c>
      <c r="BG216" s="201">
        <f>IF(N216="zákl. přenesená",J216,0)</f>
        <v>0</v>
      </c>
      <c r="BH216" s="201">
        <f>IF(N216="sníž. přenesená",J216,0)</f>
        <v>0</v>
      </c>
      <c r="BI216" s="201">
        <f>IF(N216="nulová",J216,0)</f>
        <v>0</v>
      </c>
      <c r="BJ216" s="18" t="s">
        <v>84</v>
      </c>
      <c r="BK216" s="201">
        <f>ROUND(I216*H216,2)</f>
        <v>0</v>
      </c>
      <c r="BL216" s="18" t="s">
        <v>144</v>
      </c>
      <c r="BM216" s="200" t="s">
        <v>322</v>
      </c>
    </row>
    <row r="217" spans="1:65" s="2" customFormat="1" ht="21.75" customHeight="1" x14ac:dyDescent="0.2">
      <c r="A217" s="35"/>
      <c r="B217" s="36"/>
      <c r="C217" s="246" t="s">
        <v>323</v>
      </c>
      <c r="D217" s="246" t="s">
        <v>260</v>
      </c>
      <c r="E217" s="247" t="s">
        <v>324</v>
      </c>
      <c r="F217" s="248" t="s">
        <v>325</v>
      </c>
      <c r="G217" s="249" t="s">
        <v>297</v>
      </c>
      <c r="H217" s="250">
        <v>3</v>
      </c>
      <c r="I217" s="251"/>
      <c r="J217" s="252">
        <f>ROUND(I217*H217,2)</f>
        <v>0</v>
      </c>
      <c r="K217" s="253"/>
      <c r="L217" s="254"/>
      <c r="M217" s="255" t="s">
        <v>1</v>
      </c>
      <c r="N217" s="256" t="s">
        <v>41</v>
      </c>
      <c r="O217" s="72"/>
      <c r="P217" s="198">
        <f>O217*H217</f>
        <v>0</v>
      </c>
      <c r="Q217" s="198">
        <v>3.2000000000000001E-2</v>
      </c>
      <c r="R217" s="198">
        <f>Q217*H217</f>
        <v>9.6000000000000002E-2</v>
      </c>
      <c r="S217" s="198">
        <v>0</v>
      </c>
      <c r="T217" s="199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0" t="s">
        <v>179</v>
      </c>
      <c r="AT217" s="200" t="s">
        <v>260</v>
      </c>
      <c r="AU217" s="200" t="s">
        <v>86</v>
      </c>
      <c r="AY217" s="18" t="s">
        <v>138</v>
      </c>
      <c r="BE217" s="201">
        <f>IF(N217="základní",J217,0)</f>
        <v>0</v>
      </c>
      <c r="BF217" s="201">
        <f>IF(N217="snížená",J217,0)</f>
        <v>0</v>
      </c>
      <c r="BG217" s="201">
        <f>IF(N217="zákl. přenesená",J217,0)</f>
        <v>0</v>
      </c>
      <c r="BH217" s="201">
        <f>IF(N217="sníž. přenesená",J217,0)</f>
        <v>0</v>
      </c>
      <c r="BI217" s="201">
        <f>IF(N217="nulová",J217,0)</f>
        <v>0</v>
      </c>
      <c r="BJ217" s="18" t="s">
        <v>84</v>
      </c>
      <c r="BK217" s="201">
        <f>ROUND(I217*H217,2)</f>
        <v>0</v>
      </c>
      <c r="BL217" s="18" t="s">
        <v>144</v>
      </c>
      <c r="BM217" s="200" t="s">
        <v>326</v>
      </c>
    </row>
    <row r="218" spans="1:65" s="2" customFormat="1" ht="21.75" customHeight="1" x14ac:dyDescent="0.2">
      <c r="A218" s="35"/>
      <c r="B218" s="36"/>
      <c r="C218" s="246" t="s">
        <v>327</v>
      </c>
      <c r="D218" s="246" t="s">
        <v>260</v>
      </c>
      <c r="E218" s="247" t="s">
        <v>328</v>
      </c>
      <c r="F218" s="248" t="s">
        <v>329</v>
      </c>
      <c r="G218" s="249" t="s">
        <v>297</v>
      </c>
      <c r="H218" s="250">
        <v>1</v>
      </c>
      <c r="I218" s="251"/>
      <c r="J218" s="252">
        <f>ROUND(I218*H218,2)</f>
        <v>0</v>
      </c>
      <c r="K218" s="253"/>
      <c r="L218" s="254"/>
      <c r="M218" s="255" t="s">
        <v>1</v>
      </c>
      <c r="N218" s="256" t="s">
        <v>41</v>
      </c>
      <c r="O218" s="72"/>
      <c r="P218" s="198">
        <f>O218*H218</f>
        <v>0</v>
      </c>
      <c r="Q218" s="198">
        <v>4.1000000000000002E-2</v>
      </c>
      <c r="R218" s="198">
        <f>Q218*H218</f>
        <v>4.1000000000000002E-2</v>
      </c>
      <c r="S218" s="198">
        <v>0</v>
      </c>
      <c r="T218" s="199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0" t="s">
        <v>179</v>
      </c>
      <c r="AT218" s="200" t="s">
        <v>260</v>
      </c>
      <c r="AU218" s="200" t="s">
        <v>86</v>
      </c>
      <c r="AY218" s="18" t="s">
        <v>138</v>
      </c>
      <c r="BE218" s="201">
        <f>IF(N218="základní",J218,0)</f>
        <v>0</v>
      </c>
      <c r="BF218" s="201">
        <f>IF(N218="snížená",J218,0)</f>
        <v>0</v>
      </c>
      <c r="BG218" s="201">
        <f>IF(N218="zákl. přenesená",J218,0)</f>
        <v>0</v>
      </c>
      <c r="BH218" s="201">
        <f>IF(N218="sníž. přenesená",J218,0)</f>
        <v>0</v>
      </c>
      <c r="BI218" s="201">
        <f>IF(N218="nulová",J218,0)</f>
        <v>0</v>
      </c>
      <c r="BJ218" s="18" t="s">
        <v>84</v>
      </c>
      <c r="BK218" s="201">
        <f>ROUND(I218*H218,2)</f>
        <v>0</v>
      </c>
      <c r="BL218" s="18" t="s">
        <v>144</v>
      </c>
      <c r="BM218" s="200" t="s">
        <v>330</v>
      </c>
    </row>
    <row r="219" spans="1:65" s="2" customFormat="1" ht="21.75" customHeight="1" x14ac:dyDescent="0.2">
      <c r="A219" s="35"/>
      <c r="B219" s="36"/>
      <c r="C219" s="246" t="s">
        <v>331</v>
      </c>
      <c r="D219" s="246" t="s">
        <v>260</v>
      </c>
      <c r="E219" s="247" t="s">
        <v>332</v>
      </c>
      <c r="F219" s="248" t="s">
        <v>333</v>
      </c>
      <c r="G219" s="249" t="s">
        <v>297</v>
      </c>
      <c r="H219" s="250">
        <v>8</v>
      </c>
      <c r="I219" s="251"/>
      <c r="J219" s="252">
        <f>ROUND(I219*H219,2)</f>
        <v>0</v>
      </c>
      <c r="K219" s="253"/>
      <c r="L219" s="254"/>
      <c r="M219" s="255" t="s">
        <v>1</v>
      </c>
      <c r="N219" s="256" t="s">
        <v>41</v>
      </c>
      <c r="O219" s="72"/>
      <c r="P219" s="198">
        <f>O219*H219</f>
        <v>0</v>
      </c>
      <c r="Q219" s="198">
        <v>5.2999999999999999E-2</v>
      </c>
      <c r="R219" s="198">
        <f>Q219*H219</f>
        <v>0.42399999999999999</v>
      </c>
      <c r="S219" s="198">
        <v>0</v>
      </c>
      <c r="T219" s="199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0" t="s">
        <v>179</v>
      </c>
      <c r="AT219" s="200" t="s">
        <v>260</v>
      </c>
      <c r="AU219" s="200" t="s">
        <v>86</v>
      </c>
      <c r="AY219" s="18" t="s">
        <v>138</v>
      </c>
      <c r="BE219" s="201">
        <f>IF(N219="základní",J219,0)</f>
        <v>0</v>
      </c>
      <c r="BF219" s="201">
        <f>IF(N219="snížená",J219,0)</f>
        <v>0</v>
      </c>
      <c r="BG219" s="201">
        <f>IF(N219="zákl. přenesená",J219,0)</f>
        <v>0</v>
      </c>
      <c r="BH219" s="201">
        <f>IF(N219="sníž. přenesená",J219,0)</f>
        <v>0</v>
      </c>
      <c r="BI219" s="201">
        <f>IF(N219="nulová",J219,0)</f>
        <v>0</v>
      </c>
      <c r="BJ219" s="18" t="s">
        <v>84</v>
      </c>
      <c r="BK219" s="201">
        <f>ROUND(I219*H219,2)</f>
        <v>0</v>
      </c>
      <c r="BL219" s="18" t="s">
        <v>144</v>
      </c>
      <c r="BM219" s="200" t="s">
        <v>334</v>
      </c>
    </row>
    <row r="220" spans="1:65" s="2" customFormat="1" ht="21.75" customHeight="1" x14ac:dyDescent="0.2">
      <c r="A220" s="35"/>
      <c r="B220" s="36"/>
      <c r="C220" s="246" t="s">
        <v>335</v>
      </c>
      <c r="D220" s="246" t="s">
        <v>260</v>
      </c>
      <c r="E220" s="247" t="s">
        <v>336</v>
      </c>
      <c r="F220" s="248" t="s">
        <v>337</v>
      </c>
      <c r="G220" s="249" t="s">
        <v>297</v>
      </c>
      <c r="H220" s="250">
        <v>4</v>
      </c>
      <c r="I220" s="251"/>
      <c r="J220" s="252">
        <f>ROUND(I220*H220,2)</f>
        <v>0</v>
      </c>
      <c r="K220" s="253"/>
      <c r="L220" s="254"/>
      <c r="M220" s="255" t="s">
        <v>1</v>
      </c>
      <c r="N220" s="256" t="s">
        <v>41</v>
      </c>
      <c r="O220" s="72"/>
      <c r="P220" s="198">
        <f>O220*H220</f>
        <v>0</v>
      </c>
      <c r="Q220" s="198">
        <v>8.1000000000000003E-2</v>
      </c>
      <c r="R220" s="198">
        <f>Q220*H220</f>
        <v>0.32400000000000001</v>
      </c>
      <c r="S220" s="198">
        <v>0</v>
      </c>
      <c r="T220" s="199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0" t="s">
        <v>179</v>
      </c>
      <c r="AT220" s="200" t="s">
        <v>260</v>
      </c>
      <c r="AU220" s="200" t="s">
        <v>86</v>
      </c>
      <c r="AY220" s="18" t="s">
        <v>138</v>
      </c>
      <c r="BE220" s="201">
        <f>IF(N220="základní",J220,0)</f>
        <v>0</v>
      </c>
      <c r="BF220" s="201">
        <f>IF(N220="snížená",J220,0)</f>
        <v>0</v>
      </c>
      <c r="BG220" s="201">
        <f>IF(N220="zákl. přenesená",J220,0)</f>
        <v>0</v>
      </c>
      <c r="BH220" s="201">
        <f>IF(N220="sníž. přenesená",J220,0)</f>
        <v>0</v>
      </c>
      <c r="BI220" s="201">
        <f>IF(N220="nulová",J220,0)</f>
        <v>0</v>
      </c>
      <c r="BJ220" s="18" t="s">
        <v>84</v>
      </c>
      <c r="BK220" s="201">
        <f>ROUND(I220*H220,2)</f>
        <v>0</v>
      </c>
      <c r="BL220" s="18" t="s">
        <v>144</v>
      </c>
      <c r="BM220" s="200" t="s">
        <v>338</v>
      </c>
    </row>
    <row r="221" spans="1:65" s="12" customFormat="1" ht="22.8" customHeight="1" x14ac:dyDescent="0.25">
      <c r="B221" s="172"/>
      <c r="C221" s="173"/>
      <c r="D221" s="174" t="s">
        <v>75</v>
      </c>
      <c r="E221" s="186" t="s">
        <v>162</v>
      </c>
      <c r="F221" s="186" t="s">
        <v>339</v>
      </c>
      <c r="G221" s="173"/>
      <c r="H221" s="173"/>
      <c r="I221" s="176"/>
      <c r="J221" s="187">
        <f>BK221</f>
        <v>0</v>
      </c>
      <c r="K221" s="173"/>
      <c r="L221" s="178"/>
      <c r="M221" s="179"/>
      <c r="N221" s="180"/>
      <c r="O221" s="180"/>
      <c r="P221" s="181">
        <f>SUM(P222:P236)</f>
        <v>0</v>
      </c>
      <c r="Q221" s="180"/>
      <c r="R221" s="181">
        <f>SUM(R222:R236)</f>
        <v>8.4598800000000001</v>
      </c>
      <c r="S221" s="180"/>
      <c r="T221" s="182">
        <f>SUM(T222:T236)</f>
        <v>0</v>
      </c>
      <c r="AR221" s="183" t="s">
        <v>84</v>
      </c>
      <c r="AT221" s="184" t="s">
        <v>75</v>
      </c>
      <c r="AU221" s="184" t="s">
        <v>84</v>
      </c>
      <c r="AY221" s="183" t="s">
        <v>138</v>
      </c>
      <c r="BK221" s="185">
        <f>SUM(BK222:BK236)</f>
        <v>0</v>
      </c>
    </row>
    <row r="222" spans="1:65" s="2" customFormat="1" ht="16.5" customHeight="1" x14ac:dyDescent="0.2">
      <c r="A222" s="35"/>
      <c r="B222" s="36"/>
      <c r="C222" s="188" t="s">
        <v>340</v>
      </c>
      <c r="D222" s="188" t="s">
        <v>140</v>
      </c>
      <c r="E222" s="189" t="s">
        <v>341</v>
      </c>
      <c r="F222" s="190" t="s">
        <v>342</v>
      </c>
      <c r="G222" s="191" t="s">
        <v>143</v>
      </c>
      <c r="H222" s="192">
        <v>33</v>
      </c>
      <c r="I222" s="193"/>
      <c r="J222" s="194">
        <f>ROUND(I222*H222,2)</f>
        <v>0</v>
      </c>
      <c r="K222" s="195"/>
      <c r="L222" s="40"/>
      <c r="M222" s="196" t="s">
        <v>1</v>
      </c>
      <c r="N222" s="197" t="s">
        <v>41</v>
      </c>
      <c r="O222" s="72"/>
      <c r="P222" s="198">
        <f>O222*H222</f>
        <v>0</v>
      </c>
      <c r="Q222" s="198">
        <v>0</v>
      </c>
      <c r="R222" s="198">
        <f>Q222*H222</f>
        <v>0</v>
      </c>
      <c r="S222" s="198">
        <v>0</v>
      </c>
      <c r="T222" s="199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0" t="s">
        <v>144</v>
      </c>
      <c r="AT222" s="200" t="s">
        <v>140</v>
      </c>
      <c r="AU222" s="200" t="s">
        <v>86</v>
      </c>
      <c r="AY222" s="18" t="s">
        <v>138</v>
      </c>
      <c r="BE222" s="201">
        <f>IF(N222="základní",J222,0)</f>
        <v>0</v>
      </c>
      <c r="BF222" s="201">
        <f>IF(N222="snížená",J222,0)</f>
        <v>0</v>
      </c>
      <c r="BG222" s="201">
        <f>IF(N222="zákl. přenesená",J222,0)</f>
        <v>0</v>
      </c>
      <c r="BH222" s="201">
        <f>IF(N222="sníž. přenesená",J222,0)</f>
        <v>0</v>
      </c>
      <c r="BI222" s="201">
        <f>IF(N222="nulová",J222,0)</f>
        <v>0</v>
      </c>
      <c r="BJ222" s="18" t="s">
        <v>84</v>
      </c>
      <c r="BK222" s="201">
        <f>ROUND(I222*H222,2)</f>
        <v>0</v>
      </c>
      <c r="BL222" s="18" t="s">
        <v>144</v>
      </c>
      <c r="BM222" s="200" t="s">
        <v>343</v>
      </c>
    </row>
    <row r="223" spans="1:65" s="13" customFormat="1" ht="10.199999999999999" x14ac:dyDescent="0.2">
      <c r="B223" s="202"/>
      <c r="C223" s="203"/>
      <c r="D223" s="204" t="s">
        <v>149</v>
      </c>
      <c r="E223" s="205" t="s">
        <v>1</v>
      </c>
      <c r="F223" s="206" t="s">
        <v>161</v>
      </c>
      <c r="G223" s="203"/>
      <c r="H223" s="207">
        <v>33</v>
      </c>
      <c r="I223" s="208"/>
      <c r="J223" s="203"/>
      <c r="K223" s="203"/>
      <c r="L223" s="209"/>
      <c r="M223" s="210"/>
      <c r="N223" s="211"/>
      <c r="O223" s="211"/>
      <c r="P223" s="211"/>
      <c r="Q223" s="211"/>
      <c r="R223" s="211"/>
      <c r="S223" s="211"/>
      <c r="T223" s="212"/>
      <c r="AT223" s="213" t="s">
        <v>149</v>
      </c>
      <c r="AU223" s="213" t="s">
        <v>86</v>
      </c>
      <c r="AV223" s="13" t="s">
        <v>86</v>
      </c>
      <c r="AW223" s="13" t="s">
        <v>32</v>
      </c>
      <c r="AX223" s="13" t="s">
        <v>84</v>
      </c>
      <c r="AY223" s="213" t="s">
        <v>138</v>
      </c>
    </row>
    <row r="224" spans="1:65" s="2" customFormat="1" ht="21.75" customHeight="1" x14ac:dyDescent="0.2">
      <c r="A224" s="35"/>
      <c r="B224" s="36"/>
      <c r="C224" s="188" t="s">
        <v>344</v>
      </c>
      <c r="D224" s="188" t="s">
        <v>140</v>
      </c>
      <c r="E224" s="189" t="s">
        <v>345</v>
      </c>
      <c r="F224" s="190" t="s">
        <v>346</v>
      </c>
      <c r="G224" s="191" t="s">
        <v>143</v>
      </c>
      <c r="H224" s="192">
        <v>52.8</v>
      </c>
      <c r="I224" s="193"/>
      <c r="J224" s="194">
        <f>ROUND(I224*H224,2)</f>
        <v>0</v>
      </c>
      <c r="K224" s="195"/>
      <c r="L224" s="40"/>
      <c r="M224" s="196" t="s">
        <v>1</v>
      </c>
      <c r="N224" s="197" t="s">
        <v>41</v>
      </c>
      <c r="O224" s="72"/>
      <c r="P224" s="198">
        <f>O224*H224</f>
        <v>0</v>
      </c>
      <c r="Q224" s="198">
        <v>0</v>
      </c>
      <c r="R224" s="198">
        <f>Q224*H224</f>
        <v>0</v>
      </c>
      <c r="S224" s="198">
        <v>0</v>
      </c>
      <c r="T224" s="199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0" t="s">
        <v>144</v>
      </c>
      <c r="AT224" s="200" t="s">
        <v>140</v>
      </c>
      <c r="AU224" s="200" t="s">
        <v>86</v>
      </c>
      <c r="AY224" s="18" t="s">
        <v>138</v>
      </c>
      <c r="BE224" s="201">
        <f>IF(N224="základní",J224,0)</f>
        <v>0</v>
      </c>
      <c r="BF224" s="201">
        <f>IF(N224="snížená",J224,0)</f>
        <v>0</v>
      </c>
      <c r="BG224" s="201">
        <f>IF(N224="zákl. přenesená",J224,0)</f>
        <v>0</v>
      </c>
      <c r="BH224" s="201">
        <f>IF(N224="sníž. přenesená",J224,0)</f>
        <v>0</v>
      </c>
      <c r="BI224" s="201">
        <f>IF(N224="nulová",J224,0)</f>
        <v>0</v>
      </c>
      <c r="BJ224" s="18" t="s">
        <v>84</v>
      </c>
      <c r="BK224" s="201">
        <f>ROUND(I224*H224,2)</f>
        <v>0</v>
      </c>
      <c r="BL224" s="18" t="s">
        <v>144</v>
      </c>
      <c r="BM224" s="200" t="s">
        <v>347</v>
      </c>
    </row>
    <row r="225" spans="1:65" s="14" customFormat="1" ht="10.199999999999999" x14ac:dyDescent="0.2">
      <c r="B225" s="214"/>
      <c r="C225" s="215"/>
      <c r="D225" s="204" t="s">
        <v>149</v>
      </c>
      <c r="E225" s="216" t="s">
        <v>1</v>
      </c>
      <c r="F225" s="217" t="s">
        <v>348</v>
      </c>
      <c r="G225" s="215"/>
      <c r="H225" s="216" t="s">
        <v>1</v>
      </c>
      <c r="I225" s="218"/>
      <c r="J225" s="215"/>
      <c r="K225" s="215"/>
      <c r="L225" s="219"/>
      <c r="M225" s="220"/>
      <c r="N225" s="221"/>
      <c r="O225" s="221"/>
      <c r="P225" s="221"/>
      <c r="Q225" s="221"/>
      <c r="R225" s="221"/>
      <c r="S225" s="221"/>
      <c r="T225" s="222"/>
      <c r="AT225" s="223" t="s">
        <v>149</v>
      </c>
      <c r="AU225" s="223" t="s">
        <v>86</v>
      </c>
      <c r="AV225" s="14" t="s">
        <v>84</v>
      </c>
      <c r="AW225" s="14" t="s">
        <v>32</v>
      </c>
      <c r="AX225" s="14" t="s">
        <v>76</v>
      </c>
      <c r="AY225" s="223" t="s">
        <v>138</v>
      </c>
    </row>
    <row r="226" spans="1:65" s="13" customFormat="1" ht="10.199999999999999" x14ac:dyDescent="0.2">
      <c r="B226" s="202"/>
      <c r="C226" s="203"/>
      <c r="D226" s="204" t="s">
        <v>149</v>
      </c>
      <c r="E226" s="205" t="s">
        <v>1</v>
      </c>
      <c r="F226" s="206" t="s">
        <v>150</v>
      </c>
      <c r="G226" s="203"/>
      <c r="H226" s="207">
        <v>52.8</v>
      </c>
      <c r="I226" s="208"/>
      <c r="J226" s="203"/>
      <c r="K226" s="203"/>
      <c r="L226" s="209"/>
      <c r="M226" s="210"/>
      <c r="N226" s="211"/>
      <c r="O226" s="211"/>
      <c r="P226" s="211"/>
      <c r="Q226" s="211"/>
      <c r="R226" s="211"/>
      <c r="S226" s="211"/>
      <c r="T226" s="212"/>
      <c r="AT226" s="213" t="s">
        <v>149</v>
      </c>
      <c r="AU226" s="213" t="s">
        <v>86</v>
      </c>
      <c r="AV226" s="13" t="s">
        <v>86</v>
      </c>
      <c r="AW226" s="13" t="s">
        <v>32</v>
      </c>
      <c r="AX226" s="13" t="s">
        <v>84</v>
      </c>
      <c r="AY226" s="213" t="s">
        <v>138</v>
      </c>
    </row>
    <row r="227" spans="1:65" s="2" customFormat="1" ht="21.75" customHeight="1" x14ac:dyDescent="0.2">
      <c r="A227" s="35"/>
      <c r="B227" s="36"/>
      <c r="C227" s="188" t="s">
        <v>349</v>
      </c>
      <c r="D227" s="188" t="s">
        <v>140</v>
      </c>
      <c r="E227" s="189" t="s">
        <v>350</v>
      </c>
      <c r="F227" s="190" t="s">
        <v>351</v>
      </c>
      <c r="G227" s="191" t="s">
        <v>143</v>
      </c>
      <c r="H227" s="192">
        <v>33</v>
      </c>
      <c r="I227" s="193"/>
      <c r="J227" s="194">
        <f>ROUND(I227*H227,2)</f>
        <v>0</v>
      </c>
      <c r="K227" s="195"/>
      <c r="L227" s="40"/>
      <c r="M227" s="196" t="s">
        <v>1</v>
      </c>
      <c r="N227" s="197" t="s">
        <v>41</v>
      </c>
      <c r="O227" s="72"/>
      <c r="P227" s="198">
        <f>O227*H227</f>
        <v>0</v>
      </c>
      <c r="Q227" s="198">
        <v>0</v>
      </c>
      <c r="R227" s="198">
        <f>Q227*H227</f>
        <v>0</v>
      </c>
      <c r="S227" s="198">
        <v>0</v>
      </c>
      <c r="T227" s="199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0" t="s">
        <v>144</v>
      </c>
      <c r="AT227" s="200" t="s">
        <v>140</v>
      </c>
      <c r="AU227" s="200" t="s">
        <v>86</v>
      </c>
      <c r="AY227" s="18" t="s">
        <v>138</v>
      </c>
      <c r="BE227" s="201">
        <f>IF(N227="základní",J227,0)</f>
        <v>0</v>
      </c>
      <c r="BF227" s="201">
        <f>IF(N227="snížená",J227,0)</f>
        <v>0</v>
      </c>
      <c r="BG227" s="201">
        <f>IF(N227="zákl. přenesená",J227,0)</f>
        <v>0</v>
      </c>
      <c r="BH227" s="201">
        <f>IF(N227="sníž. přenesená",J227,0)</f>
        <v>0</v>
      </c>
      <c r="BI227" s="201">
        <f>IF(N227="nulová",J227,0)</f>
        <v>0</v>
      </c>
      <c r="BJ227" s="18" t="s">
        <v>84</v>
      </c>
      <c r="BK227" s="201">
        <f>ROUND(I227*H227,2)</f>
        <v>0</v>
      </c>
      <c r="BL227" s="18" t="s">
        <v>144</v>
      </c>
      <c r="BM227" s="200" t="s">
        <v>352</v>
      </c>
    </row>
    <row r="228" spans="1:65" s="2" customFormat="1" ht="33" customHeight="1" x14ac:dyDescent="0.2">
      <c r="A228" s="35"/>
      <c r="B228" s="36"/>
      <c r="C228" s="188" t="s">
        <v>353</v>
      </c>
      <c r="D228" s="188" t="s">
        <v>140</v>
      </c>
      <c r="E228" s="189" t="s">
        <v>354</v>
      </c>
      <c r="F228" s="190" t="s">
        <v>355</v>
      </c>
      <c r="G228" s="191" t="s">
        <v>143</v>
      </c>
      <c r="H228" s="192">
        <v>33</v>
      </c>
      <c r="I228" s="193"/>
      <c r="J228" s="194">
        <f>ROUND(I228*H228,2)</f>
        <v>0</v>
      </c>
      <c r="K228" s="195"/>
      <c r="L228" s="40"/>
      <c r="M228" s="196" t="s">
        <v>1</v>
      </c>
      <c r="N228" s="197" t="s">
        <v>41</v>
      </c>
      <c r="O228" s="72"/>
      <c r="P228" s="198">
        <f>O228*H228</f>
        <v>0</v>
      </c>
      <c r="Q228" s="198">
        <v>0</v>
      </c>
      <c r="R228" s="198">
        <f>Q228*H228</f>
        <v>0</v>
      </c>
      <c r="S228" s="198">
        <v>0</v>
      </c>
      <c r="T228" s="199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00" t="s">
        <v>144</v>
      </c>
      <c r="AT228" s="200" t="s">
        <v>140</v>
      </c>
      <c r="AU228" s="200" t="s">
        <v>86</v>
      </c>
      <c r="AY228" s="18" t="s">
        <v>138</v>
      </c>
      <c r="BE228" s="201">
        <f>IF(N228="základní",J228,0)</f>
        <v>0</v>
      </c>
      <c r="BF228" s="201">
        <f>IF(N228="snížená",J228,0)</f>
        <v>0</v>
      </c>
      <c r="BG228" s="201">
        <f>IF(N228="zákl. přenesená",J228,0)</f>
        <v>0</v>
      </c>
      <c r="BH228" s="201">
        <f>IF(N228="sníž. přenesená",J228,0)</f>
        <v>0</v>
      </c>
      <c r="BI228" s="201">
        <f>IF(N228="nulová",J228,0)</f>
        <v>0</v>
      </c>
      <c r="BJ228" s="18" t="s">
        <v>84</v>
      </c>
      <c r="BK228" s="201">
        <f>ROUND(I228*H228,2)</f>
        <v>0</v>
      </c>
      <c r="BL228" s="18" t="s">
        <v>144</v>
      </c>
      <c r="BM228" s="200" t="s">
        <v>356</v>
      </c>
    </row>
    <row r="229" spans="1:65" s="2" customFormat="1" ht="21.75" customHeight="1" x14ac:dyDescent="0.2">
      <c r="A229" s="35"/>
      <c r="B229" s="36"/>
      <c r="C229" s="188" t="s">
        <v>357</v>
      </c>
      <c r="D229" s="188" t="s">
        <v>140</v>
      </c>
      <c r="E229" s="189" t="s">
        <v>358</v>
      </c>
      <c r="F229" s="190" t="s">
        <v>359</v>
      </c>
      <c r="G229" s="191" t="s">
        <v>143</v>
      </c>
      <c r="H229" s="192">
        <v>105</v>
      </c>
      <c r="I229" s="193"/>
      <c r="J229" s="194">
        <f>ROUND(I229*H229,2)</f>
        <v>0</v>
      </c>
      <c r="K229" s="195"/>
      <c r="L229" s="40"/>
      <c r="M229" s="196" t="s">
        <v>1</v>
      </c>
      <c r="N229" s="197" t="s">
        <v>41</v>
      </c>
      <c r="O229" s="72"/>
      <c r="P229" s="198">
        <f>O229*H229</f>
        <v>0</v>
      </c>
      <c r="Q229" s="198">
        <v>0</v>
      </c>
      <c r="R229" s="198">
        <f>Q229*H229</f>
        <v>0</v>
      </c>
      <c r="S229" s="198">
        <v>0</v>
      </c>
      <c r="T229" s="199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00" t="s">
        <v>144</v>
      </c>
      <c r="AT229" s="200" t="s">
        <v>140</v>
      </c>
      <c r="AU229" s="200" t="s">
        <v>86</v>
      </c>
      <c r="AY229" s="18" t="s">
        <v>138</v>
      </c>
      <c r="BE229" s="201">
        <f>IF(N229="základní",J229,0)</f>
        <v>0</v>
      </c>
      <c r="BF229" s="201">
        <f>IF(N229="snížená",J229,0)</f>
        <v>0</v>
      </c>
      <c r="BG229" s="201">
        <f>IF(N229="zákl. přenesená",J229,0)</f>
        <v>0</v>
      </c>
      <c r="BH229" s="201">
        <f>IF(N229="sníž. přenesená",J229,0)</f>
        <v>0</v>
      </c>
      <c r="BI229" s="201">
        <f>IF(N229="nulová",J229,0)</f>
        <v>0</v>
      </c>
      <c r="BJ229" s="18" t="s">
        <v>84</v>
      </c>
      <c r="BK229" s="201">
        <f>ROUND(I229*H229,2)</f>
        <v>0</v>
      </c>
      <c r="BL229" s="18" t="s">
        <v>144</v>
      </c>
      <c r="BM229" s="200" t="s">
        <v>360</v>
      </c>
    </row>
    <row r="230" spans="1:65" s="13" customFormat="1" ht="10.199999999999999" x14ac:dyDescent="0.2">
      <c r="B230" s="202"/>
      <c r="C230" s="203"/>
      <c r="D230" s="204" t="s">
        <v>149</v>
      </c>
      <c r="E230" s="205" t="s">
        <v>1</v>
      </c>
      <c r="F230" s="206" t="s">
        <v>166</v>
      </c>
      <c r="G230" s="203"/>
      <c r="H230" s="207">
        <v>105</v>
      </c>
      <c r="I230" s="208"/>
      <c r="J230" s="203"/>
      <c r="K230" s="203"/>
      <c r="L230" s="209"/>
      <c r="M230" s="210"/>
      <c r="N230" s="211"/>
      <c r="O230" s="211"/>
      <c r="P230" s="211"/>
      <c r="Q230" s="211"/>
      <c r="R230" s="211"/>
      <c r="S230" s="211"/>
      <c r="T230" s="212"/>
      <c r="AT230" s="213" t="s">
        <v>149</v>
      </c>
      <c r="AU230" s="213" t="s">
        <v>86</v>
      </c>
      <c r="AV230" s="13" t="s">
        <v>86</v>
      </c>
      <c r="AW230" s="13" t="s">
        <v>32</v>
      </c>
      <c r="AX230" s="13" t="s">
        <v>84</v>
      </c>
      <c r="AY230" s="213" t="s">
        <v>138</v>
      </c>
    </row>
    <row r="231" spans="1:65" s="2" customFormat="1" ht="33" customHeight="1" x14ac:dyDescent="0.2">
      <c r="A231" s="35"/>
      <c r="B231" s="36"/>
      <c r="C231" s="188" t="s">
        <v>361</v>
      </c>
      <c r="D231" s="188" t="s">
        <v>140</v>
      </c>
      <c r="E231" s="189" t="s">
        <v>362</v>
      </c>
      <c r="F231" s="190" t="s">
        <v>363</v>
      </c>
      <c r="G231" s="191" t="s">
        <v>143</v>
      </c>
      <c r="H231" s="192">
        <v>105</v>
      </c>
      <c r="I231" s="193"/>
      <c r="J231" s="194">
        <f>ROUND(I231*H231,2)</f>
        <v>0</v>
      </c>
      <c r="K231" s="195"/>
      <c r="L231" s="40"/>
      <c r="M231" s="196" t="s">
        <v>1</v>
      </c>
      <c r="N231" s="197" t="s">
        <v>41</v>
      </c>
      <c r="O231" s="72"/>
      <c r="P231" s="198">
        <f>O231*H231</f>
        <v>0</v>
      </c>
      <c r="Q231" s="198">
        <v>0</v>
      </c>
      <c r="R231" s="198">
        <f>Q231*H231</f>
        <v>0</v>
      </c>
      <c r="S231" s="198">
        <v>0</v>
      </c>
      <c r="T231" s="199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00" t="s">
        <v>144</v>
      </c>
      <c r="AT231" s="200" t="s">
        <v>140</v>
      </c>
      <c r="AU231" s="200" t="s">
        <v>86</v>
      </c>
      <c r="AY231" s="18" t="s">
        <v>138</v>
      </c>
      <c r="BE231" s="201">
        <f>IF(N231="základní",J231,0)</f>
        <v>0</v>
      </c>
      <c r="BF231" s="201">
        <f>IF(N231="snížená",J231,0)</f>
        <v>0</v>
      </c>
      <c r="BG231" s="201">
        <f>IF(N231="zákl. přenesená",J231,0)</f>
        <v>0</v>
      </c>
      <c r="BH231" s="201">
        <f>IF(N231="sníž. přenesená",J231,0)</f>
        <v>0</v>
      </c>
      <c r="BI231" s="201">
        <f>IF(N231="nulová",J231,0)</f>
        <v>0</v>
      </c>
      <c r="BJ231" s="18" t="s">
        <v>84</v>
      </c>
      <c r="BK231" s="201">
        <f>ROUND(I231*H231,2)</f>
        <v>0</v>
      </c>
      <c r="BL231" s="18" t="s">
        <v>144</v>
      </c>
      <c r="BM231" s="200" t="s">
        <v>364</v>
      </c>
    </row>
    <row r="232" spans="1:65" s="2" customFormat="1" ht="33" customHeight="1" x14ac:dyDescent="0.2">
      <c r="A232" s="35"/>
      <c r="B232" s="36"/>
      <c r="C232" s="188" t="s">
        <v>365</v>
      </c>
      <c r="D232" s="188" t="s">
        <v>140</v>
      </c>
      <c r="E232" s="189" t="s">
        <v>366</v>
      </c>
      <c r="F232" s="190" t="s">
        <v>367</v>
      </c>
      <c r="G232" s="191" t="s">
        <v>143</v>
      </c>
      <c r="H232" s="192">
        <v>52.8</v>
      </c>
      <c r="I232" s="193"/>
      <c r="J232" s="194">
        <f>ROUND(I232*H232,2)</f>
        <v>0</v>
      </c>
      <c r="K232" s="195"/>
      <c r="L232" s="40"/>
      <c r="M232" s="196" t="s">
        <v>1</v>
      </c>
      <c r="N232" s="197" t="s">
        <v>41</v>
      </c>
      <c r="O232" s="72"/>
      <c r="P232" s="198">
        <f>O232*H232</f>
        <v>0</v>
      </c>
      <c r="Q232" s="198">
        <v>0.10100000000000001</v>
      </c>
      <c r="R232" s="198">
        <f>Q232*H232</f>
        <v>5.3327999999999998</v>
      </c>
      <c r="S232" s="198">
        <v>0</v>
      </c>
      <c r="T232" s="199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0" t="s">
        <v>144</v>
      </c>
      <c r="AT232" s="200" t="s">
        <v>140</v>
      </c>
      <c r="AU232" s="200" t="s">
        <v>86</v>
      </c>
      <c r="AY232" s="18" t="s">
        <v>138</v>
      </c>
      <c r="BE232" s="201">
        <f>IF(N232="základní",J232,0)</f>
        <v>0</v>
      </c>
      <c r="BF232" s="201">
        <f>IF(N232="snížená",J232,0)</f>
        <v>0</v>
      </c>
      <c r="BG232" s="201">
        <f>IF(N232="zákl. přenesená",J232,0)</f>
        <v>0</v>
      </c>
      <c r="BH232" s="201">
        <f>IF(N232="sníž. přenesená",J232,0)</f>
        <v>0</v>
      </c>
      <c r="BI232" s="201">
        <f>IF(N232="nulová",J232,0)</f>
        <v>0</v>
      </c>
      <c r="BJ232" s="18" t="s">
        <v>84</v>
      </c>
      <c r="BK232" s="201">
        <f>ROUND(I232*H232,2)</f>
        <v>0</v>
      </c>
      <c r="BL232" s="18" t="s">
        <v>144</v>
      </c>
      <c r="BM232" s="200" t="s">
        <v>368</v>
      </c>
    </row>
    <row r="233" spans="1:65" s="2" customFormat="1" ht="21.75" customHeight="1" x14ac:dyDescent="0.2">
      <c r="A233" s="35"/>
      <c r="B233" s="36"/>
      <c r="C233" s="246" t="s">
        <v>369</v>
      </c>
      <c r="D233" s="246" t="s">
        <v>260</v>
      </c>
      <c r="E233" s="247" t="s">
        <v>370</v>
      </c>
      <c r="F233" s="248" t="s">
        <v>371</v>
      </c>
      <c r="G233" s="249" t="s">
        <v>143</v>
      </c>
      <c r="H233" s="250">
        <v>27.192</v>
      </c>
      <c r="I233" s="251"/>
      <c r="J233" s="252">
        <f>ROUND(I233*H233,2)</f>
        <v>0</v>
      </c>
      <c r="K233" s="253"/>
      <c r="L233" s="254"/>
      <c r="M233" s="255" t="s">
        <v>1</v>
      </c>
      <c r="N233" s="256" t="s">
        <v>41</v>
      </c>
      <c r="O233" s="72"/>
      <c r="P233" s="198">
        <f>O233*H233</f>
        <v>0</v>
      </c>
      <c r="Q233" s="198">
        <v>0.115</v>
      </c>
      <c r="R233" s="198">
        <f>Q233*H233</f>
        <v>3.1270800000000003</v>
      </c>
      <c r="S233" s="198">
        <v>0</v>
      </c>
      <c r="T233" s="199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00" t="s">
        <v>179</v>
      </c>
      <c r="AT233" s="200" t="s">
        <v>260</v>
      </c>
      <c r="AU233" s="200" t="s">
        <v>86</v>
      </c>
      <c r="AY233" s="18" t="s">
        <v>138</v>
      </c>
      <c r="BE233" s="201">
        <f>IF(N233="základní",J233,0)</f>
        <v>0</v>
      </c>
      <c r="BF233" s="201">
        <f>IF(N233="snížená",J233,0)</f>
        <v>0</v>
      </c>
      <c r="BG233" s="201">
        <f>IF(N233="zákl. přenesená",J233,0)</f>
        <v>0</v>
      </c>
      <c r="BH233" s="201">
        <f>IF(N233="sníž. přenesená",J233,0)</f>
        <v>0</v>
      </c>
      <c r="BI233" s="201">
        <f>IF(N233="nulová",J233,0)</f>
        <v>0</v>
      </c>
      <c r="BJ233" s="18" t="s">
        <v>84</v>
      </c>
      <c r="BK233" s="201">
        <f>ROUND(I233*H233,2)</f>
        <v>0</v>
      </c>
      <c r="BL233" s="18" t="s">
        <v>144</v>
      </c>
      <c r="BM233" s="200" t="s">
        <v>372</v>
      </c>
    </row>
    <row r="234" spans="1:65" s="14" customFormat="1" ht="10.199999999999999" x14ac:dyDescent="0.2">
      <c r="B234" s="214"/>
      <c r="C234" s="215"/>
      <c r="D234" s="204" t="s">
        <v>149</v>
      </c>
      <c r="E234" s="216" t="s">
        <v>1</v>
      </c>
      <c r="F234" s="217" t="s">
        <v>373</v>
      </c>
      <c r="G234" s="215"/>
      <c r="H234" s="216" t="s">
        <v>1</v>
      </c>
      <c r="I234" s="218"/>
      <c r="J234" s="215"/>
      <c r="K234" s="215"/>
      <c r="L234" s="219"/>
      <c r="M234" s="220"/>
      <c r="N234" s="221"/>
      <c r="O234" s="221"/>
      <c r="P234" s="221"/>
      <c r="Q234" s="221"/>
      <c r="R234" s="221"/>
      <c r="S234" s="221"/>
      <c r="T234" s="222"/>
      <c r="AT234" s="223" t="s">
        <v>149</v>
      </c>
      <c r="AU234" s="223" t="s">
        <v>86</v>
      </c>
      <c r="AV234" s="14" t="s">
        <v>84</v>
      </c>
      <c r="AW234" s="14" t="s">
        <v>32</v>
      </c>
      <c r="AX234" s="14" t="s">
        <v>76</v>
      </c>
      <c r="AY234" s="223" t="s">
        <v>138</v>
      </c>
    </row>
    <row r="235" spans="1:65" s="13" customFormat="1" ht="10.199999999999999" x14ac:dyDescent="0.2">
      <c r="B235" s="202"/>
      <c r="C235" s="203"/>
      <c r="D235" s="204" t="s">
        <v>149</v>
      </c>
      <c r="E235" s="205" t="s">
        <v>1</v>
      </c>
      <c r="F235" s="206" t="s">
        <v>374</v>
      </c>
      <c r="G235" s="203"/>
      <c r="H235" s="207">
        <v>26.4</v>
      </c>
      <c r="I235" s="208"/>
      <c r="J235" s="203"/>
      <c r="K235" s="203"/>
      <c r="L235" s="209"/>
      <c r="M235" s="210"/>
      <c r="N235" s="211"/>
      <c r="O235" s="211"/>
      <c r="P235" s="211"/>
      <c r="Q235" s="211"/>
      <c r="R235" s="211"/>
      <c r="S235" s="211"/>
      <c r="T235" s="212"/>
      <c r="AT235" s="213" t="s">
        <v>149</v>
      </c>
      <c r="AU235" s="213" t="s">
        <v>86</v>
      </c>
      <c r="AV235" s="13" t="s">
        <v>86</v>
      </c>
      <c r="AW235" s="13" t="s">
        <v>32</v>
      </c>
      <c r="AX235" s="13" t="s">
        <v>84</v>
      </c>
      <c r="AY235" s="213" t="s">
        <v>138</v>
      </c>
    </row>
    <row r="236" spans="1:65" s="13" customFormat="1" ht="10.199999999999999" x14ac:dyDescent="0.2">
      <c r="B236" s="202"/>
      <c r="C236" s="203"/>
      <c r="D236" s="204" t="s">
        <v>149</v>
      </c>
      <c r="E236" s="203"/>
      <c r="F236" s="206" t="s">
        <v>375</v>
      </c>
      <c r="G236" s="203"/>
      <c r="H236" s="207">
        <v>27.192</v>
      </c>
      <c r="I236" s="208"/>
      <c r="J236" s="203"/>
      <c r="K236" s="203"/>
      <c r="L236" s="209"/>
      <c r="M236" s="210"/>
      <c r="N236" s="211"/>
      <c r="O236" s="211"/>
      <c r="P236" s="211"/>
      <c r="Q236" s="211"/>
      <c r="R236" s="211"/>
      <c r="S236" s="211"/>
      <c r="T236" s="212"/>
      <c r="AT236" s="213" t="s">
        <v>149</v>
      </c>
      <c r="AU236" s="213" t="s">
        <v>86</v>
      </c>
      <c r="AV236" s="13" t="s">
        <v>86</v>
      </c>
      <c r="AW236" s="13" t="s">
        <v>4</v>
      </c>
      <c r="AX236" s="13" t="s">
        <v>84</v>
      </c>
      <c r="AY236" s="213" t="s">
        <v>138</v>
      </c>
    </row>
    <row r="237" spans="1:65" s="12" customFormat="1" ht="22.8" customHeight="1" x14ac:dyDescent="0.25">
      <c r="B237" s="172"/>
      <c r="C237" s="173"/>
      <c r="D237" s="174" t="s">
        <v>75</v>
      </c>
      <c r="E237" s="186" t="s">
        <v>179</v>
      </c>
      <c r="F237" s="186" t="s">
        <v>376</v>
      </c>
      <c r="G237" s="173"/>
      <c r="H237" s="173"/>
      <c r="I237" s="176"/>
      <c r="J237" s="187">
        <f>BK237</f>
        <v>0</v>
      </c>
      <c r="K237" s="173"/>
      <c r="L237" s="178"/>
      <c r="M237" s="179"/>
      <c r="N237" s="180"/>
      <c r="O237" s="180"/>
      <c r="P237" s="181">
        <f>SUM(P238:P251)</f>
        <v>0</v>
      </c>
      <c r="Q237" s="180"/>
      <c r="R237" s="181">
        <f>SUM(R238:R251)</f>
        <v>54.151546500000002</v>
      </c>
      <c r="S237" s="180"/>
      <c r="T237" s="182">
        <f>SUM(T238:T251)</f>
        <v>9.6</v>
      </c>
      <c r="AR237" s="183" t="s">
        <v>84</v>
      </c>
      <c r="AT237" s="184" t="s">
        <v>75</v>
      </c>
      <c r="AU237" s="184" t="s">
        <v>84</v>
      </c>
      <c r="AY237" s="183" t="s">
        <v>138</v>
      </c>
      <c r="BK237" s="185">
        <f>SUM(BK238:BK251)</f>
        <v>0</v>
      </c>
    </row>
    <row r="238" spans="1:65" s="2" customFormat="1" ht="21.75" customHeight="1" x14ac:dyDescent="0.2">
      <c r="A238" s="35"/>
      <c r="B238" s="36"/>
      <c r="C238" s="188" t="s">
        <v>377</v>
      </c>
      <c r="D238" s="188" t="s">
        <v>140</v>
      </c>
      <c r="E238" s="189" t="s">
        <v>378</v>
      </c>
      <c r="F238" s="190" t="s">
        <v>379</v>
      </c>
      <c r="G238" s="191" t="s">
        <v>170</v>
      </c>
      <c r="H238" s="192">
        <v>30</v>
      </c>
      <c r="I238" s="193"/>
      <c r="J238" s="194">
        <f>ROUND(I238*H238,2)</f>
        <v>0</v>
      </c>
      <c r="K238" s="195"/>
      <c r="L238" s="40"/>
      <c r="M238" s="196" t="s">
        <v>1</v>
      </c>
      <c r="N238" s="197" t="s">
        <v>41</v>
      </c>
      <c r="O238" s="72"/>
      <c r="P238" s="198">
        <f>O238*H238</f>
        <v>0</v>
      </c>
      <c r="Q238" s="198">
        <v>0</v>
      </c>
      <c r="R238" s="198">
        <f>Q238*H238</f>
        <v>0</v>
      </c>
      <c r="S238" s="198">
        <v>0.32</v>
      </c>
      <c r="T238" s="199">
        <f>S238*H238</f>
        <v>9.6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00" t="s">
        <v>144</v>
      </c>
      <c r="AT238" s="200" t="s">
        <v>140</v>
      </c>
      <c r="AU238" s="200" t="s">
        <v>86</v>
      </c>
      <c r="AY238" s="18" t="s">
        <v>138</v>
      </c>
      <c r="BE238" s="201">
        <f>IF(N238="základní",J238,0)</f>
        <v>0</v>
      </c>
      <c r="BF238" s="201">
        <f>IF(N238="snížená",J238,0)</f>
        <v>0</v>
      </c>
      <c r="BG238" s="201">
        <f>IF(N238="zákl. přenesená",J238,0)</f>
        <v>0</v>
      </c>
      <c r="BH238" s="201">
        <f>IF(N238="sníž. přenesená",J238,0)</f>
        <v>0</v>
      </c>
      <c r="BI238" s="201">
        <f>IF(N238="nulová",J238,0)</f>
        <v>0</v>
      </c>
      <c r="BJ238" s="18" t="s">
        <v>84</v>
      </c>
      <c r="BK238" s="201">
        <f>ROUND(I238*H238,2)</f>
        <v>0</v>
      </c>
      <c r="BL238" s="18" t="s">
        <v>144</v>
      </c>
      <c r="BM238" s="200" t="s">
        <v>380</v>
      </c>
    </row>
    <row r="239" spans="1:65" s="2" customFormat="1" ht="21.75" customHeight="1" x14ac:dyDescent="0.2">
      <c r="A239" s="35"/>
      <c r="B239" s="36"/>
      <c r="C239" s="188" t="s">
        <v>381</v>
      </c>
      <c r="D239" s="188" t="s">
        <v>140</v>
      </c>
      <c r="E239" s="189" t="s">
        <v>382</v>
      </c>
      <c r="F239" s="190" t="s">
        <v>383</v>
      </c>
      <c r="G239" s="191" t="s">
        <v>170</v>
      </c>
      <c r="H239" s="192">
        <v>161</v>
      </c>
      <c r="I239" s="193"/>
      <c r="J239" s="194">
        <f>ROUND(I239*H239,2)</f>
        <v>0</v>
      </c>
      <c r="K239" s="195"/>
      <c r="L239" s="40"/>
      <c r="M239" s="196" t="s">
        <v>1</v>
      </c>
      <c r="N239" s="197" t="s">
        <v>41</v>
      </c>
      <c r="O239" s="72"/>
      <c r="P239" s="198">
        <f>O239*H239</f>
        <v>0</v>
      </c>
      <c r="Q239" s="198">
        <v>2.0000000000000002E-5</v>
      </c>
      <c r="R239" s="198">
        <f>Q239*H239</f>
        <v>3.2200000000000002E-3</v>
      </c>
      <c r="S239" s="198">
        <v>0</v>
      </c>
      <c r="T239" s="199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00" t="s">
        <v>144</v>
      </c>
      <c r="AT239" s="200" t="s">
        <v>140</v>
      </c>
      <c r="AU239" s="200" t="s">
        <v>86</v>
      </c>
      <c r="AY239" s="18" t="s">
        <v>138</v>
      </c>
      <c r="BE239" s="201">
        <f>IF(N239="základní",J239,0)</f>
        <v>0</v>
      </c>
      <c r="BF239" s="201">
        <f>IF(N239="snížená",J239,0)</f>
        <v>0</v>
      </c>
      <c r="BG239" s="201">
        <f>IF(N239="zákl. přenesená",J239,0)</f>
        <v>0</v>
      </c>
      <c r="BH239" s="201">
        <f>IF(N239="sníž. přenesená",J239,0)</f>
        <v>0</v>
      </c>
      <c r="BI239" s="201">
        <f>IF(N239="nulová",J239,0)</f>
        <v>0</v>
      </c>
      <c r="BJ239" s="18" t="s">
        <v>84</v>
      </c>
      <c r="BK239" s="201">
        <f>ROUND(I239*H239,2)</f>
        <v>0</v>
      </c>
      <c r="BL239" s="18" t="s">
        <v>144</v>
      </c>
      <c r="BM239" s="200" t="s">
        <v>384</v>
      </c>
    </row>
    <row r="240" spans="1:65" s="2" customFormat="1" ht="21.75" customHeight="1" x14ac:dyDescent="0.2">
      <c r="A240" s="35"/>
      <c r="B240" s="36"/>
      <c r="C240" s="246" t="s">
        <v>385</v>
      </c>
      <c r="D240" s="246" t="s">
        <v>260</v>
      </c>
      <c r="E240" s="247" t="s">
        <v>386</v>
      </c>
      <c r="F240" s="248" t="s">
        <v>387</v>
      </c>
      <c r="G240" s="249" t="s">
        <v>170</v>
      </c>
      <c r="H240" s="250">
        <v>163.41499999999999</v>
      </c>
      <c r="I240" s="251"/>
      <c r="J240" s="252">
        <f>ROUND(I240*H240,2)</f>
        <v>0</v>
      </c>
      <c r="K240" s="253"/>
      <c r="L240" s="254"/>
      <c r="M240" s="255" t="s">
        <v>1</v>
      </c>
      <c r="N240" s="256" t="s">
        <v>41</v>
      </c>
      <c r="O240" s="72"/>
      <c r="P240" s="198">
        <f>O240*H240</f>
        <v>0</v>
      </c>
      <c r="Q240" s="198">
        <v>3.0999999999999999E-3</v>
      </c>
      <c r="R240" s="198">
        <f>Q240*H240</f>
        <v>0.50658649999999994</v>
      </c>
      <c r="S240" s="198">
        <v>0</v>
      </c>
      <c r="T240" s="199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0" t="s">
        <v>179</v>
      </c>
      <c r="AT240" s="200" t="s">
        <v>260</v>
      </c>
      <c r="AU240" s="200" t="s">
        <v>86</v>
      </c>
      <c r="AY240" s="18" t="s">
        <v>138</v>
      </c>
      <c r="BE240" s="201">
        <f>IF(N240="základní",J240,0)</f>
        <v>0</v>
      </c>
      <c r="BF240" s="201">
        <f>IF(N240="snížená",J240,0)</f>
        <v>0</v>
      </c>
      <c r="BG240" s="201">
        <f>IF(N240="zákl. přenesená",J240,0)</f>
        <v>0</v>
      </c>
      <c r="BH240" s="201">
        <f>IF(N240="sníž. přenesená",J240,0)</f>
        <v>0</v>
      </c>
      <c r="BI240" s="201">
        <f>IF(N240="nulová",J240,0)</f>
        <v>0</v>
      </c>
      <c r="BJ240" s="18" t="s">
        <v>84</v>
      </c>
      <c r="BK240" s="201">
        <f>ROUND(I240*H240,2)</f>
        <v>0</v>
      </c>
      <c r="BL240" s="18" t="s">
        <v>144</v>
      </c>
      <c r="BM240" s="200" t="s">
        <v>388</v>
      </c>
    </row>
    <row r="241" spans="1:65" s="13" customFormat="1" ht="10.199999999999999" x14ac:dyDescent="0.2">
      <c r="B241" s="202"/>
      <c r="C241" s="203"/>
      <c r="D241" s="204" t="s">
        <v>149</v>
      </c>
      <c r="E241" s="203"/>
      <c r="F241" s="206" t="s">
        <v>389</v>
      </c>
      <c r="G241" s="203"/>
      <c r="H241" s="207">
        <v>163.41499999999999</v>
      </c>
      <c r="I241" s="208"/>
      <c r="J241" s="203"/>
      <c r="K241" s="203"/>
      <c r="L241" s="209"/>
      <c r="M241" s="210"/>
      <c r="N241" s="211"/>
      <c r="O241" s="211"/>
      <c r="P241" s="211"/>
      <c r="Q241" s="211"/>
      <c r="R241" s="211"/>
      <c r="S241" s="211"/>
      <c r="T241" s="212"/>
      <c r="AT241" s="213" t="s">
        <v>149</v>
      </c>
      <c r="AU241" s="213" t="s">
        <v>86</v>
      </c>
      <c r="AV241" s="13" t="s">
        <v>86</v>
      </c>
      <c r="AW241" s="13" t="s">
        <v>4</v>
      </c>
      <c r="AX241" s="13" t="s">
        <v>84</v>
      </c>
      <c r="AY241" s="213" t="s">
        <v>138</v>
      </c>
    </row>
    <row r="242" spans="1:65" s="2" customFormat="1" ht="21.75" customHeight="1" x14ac:dyDescent="0.2">
      <c r="A242" s="35"/>
      <c r="B242" s="36"/>
      <c r="C242" s="188" t="s">
        <v>390</v>
      </c>
      <c r="D242" s="188" t="s">
        <v>140</v>
      </c>
      <c r="E242" s="189" t="s">
        <v>391</v>
      </c>
      <c r="F242" s="190" t="s">
        <v>392</v>
      </c>
      <c r="G242" s="191" t="s">
        <v>297</v>
      </c>
      <c r="H242" s="192">
        <v>2</v>
      </c>
      <c r="I242" s="193"/>
      <c r="J242" s="194">
        <f t="shared" ref="J242:J251" si="0">ROUND(I242*H242,2)</f>
        <v>0</v>
      </c>
      <c r="K242" s="195"/>
      <c r="L242" s="40"/>
      <c r="M242" s="196" t="s">
        <v>1</v>
      </c>
      <c r="N242" s="197" t="s">
        <v>41</v>
      </c>
      <c r="O242" s="72"/>
      <c r="P242" s="198">
        <f t="shared" ref="P242:P251" si="1">O242*H242</f>
        <v>0</v>
      </c>
      <c r="Q242" s="198">
        <v>0.45937</v>
      </c>
      <c r="R242" s="198">
        <f t="shared" ref="R242:R251" si="2">Q242*H242</f>
        <v>0.91874</v>
      </c>
      <c r="S242" s="198">
        <v>0</v>
      </c>
      <c r="T242" s="199">
        <f t="shared" ref="T242:T251" si="3"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00" t="s">
        <v>144</v>
      </c>
      <c r="AT242" s="200" t="s">
        <v>140</v>
      </c>
      <c r="AU242" s="200" t="s">
        <v>86</v>
      </c>
      <c r="AY242" s="18" t="s">
        <v>138</v>
      </c>
      <c r="BE242" s="201">
        <f t="shared" ref="BE242:BE251" si="4">IF(N242="základní",J242,0)</f>
        <v>0</v>
      </c>
      <c r="BF242" s="201">
        <f t="shared" ref="BF242:BF251" si="5">IF(N242="snížená",J242,0)</f>
        <v>0</v>
      </c>
      <c r="BG242" s="201">
        <f t="shared" ref="BG242:BG251" si="6">IF(N242="zákl. přenesená",J242,0)</f>
        <v>0</v>
      </c>
      <c r="BH242" s="201">
        <f t="shared" ref="BH242:BH251" si="7">IF(N242="sníž. přenesená",J242,0)</f>
        <v>0</v>
      </c>
      <c r="BI242" s="201">
        <f t="shared" ref="BI242:BI251" si="8">IF(N242="nulová",J242,0)</f>
        <v>0</v>
      </c>
      <c r="BJ242" s="18" t="s">
        <v>84</v>
      </c>
      <c r="BK242" s="201">
        <f t="shared" ref="BK242:BK251" si="9">ROUND(I242*H242,2)</f>
        <v>0</v>
      </c>
      <c r="BL242" s="18" t="s">
        <v>144</v>
      </c>
      <c r="BM242" s="200" t="s">
        <v>393</v>
      </c>
    </row>
    <row r="243" spans="1:65" s="2" customFormat="1" ht="21.75" customHeight="1" x14ac:dyDescent="0.2">
      <c r="A243" s="35"/>
      <c r="B243" s="36"/>
      <c r="C243" s="188" t="s">
        <v>394</v>
      </c>
      <c r="D243" s="188" t="s">
        <v>140</v>
      </c>
      <c r="E243" s="189" t="s">
        <v>395</v>
      </c>
      <c r="F243" s="190" t="s">
        <v>396</v>
      </c>
      <c r="G243" s="191" t="s">
        <v>170</v>
      </c>
      <c r="H243" s="192">
        <v>161</v>
      </c>
      <c r="I243" s="193"/>
      <c r="J243" s="194">
        <f t="shared" si="0"/>
        <v>0</v>
      </c>
      <c r="K243" s="195"/>
      <c r="L243" s="40"/>
      <c r="M243" s="196" t="s">
        <v>1</v>
      </c>
      <c r="N243" s="197" t="s">
        <v>41</v>
      </c>
      <c r="O243" s="72"/>
      <c r="P243" s="198">
        <f t="shared" si="1"/>
        <v>0</v>
      </c>
      <c r="Q243" s="198">
        <v>0</v>
      </c>
      <c r="R243" s="198">
        <f t="shared" si="2"/>
        <v>0</v>
      </c>
      <c r="S243" s="198">
        <v>0</v>
      </c>
      <c r="T243" s="199">
        <f t="shared" si="3"/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00" t="s">
        <v>144</v>
      </c>
      <c r="AT243" s="200" t="s">
        <v>140</v>
      </c>
      <c r="AU243" s="200" t="s">
        <v>86</v>
      </c>
      <c r="AY243" s="18" t="s">
        <v>138</v>
      </c>
      <c r="BE243" s="201">
        <f t="shared" si="4"/>
        <v>0</v>
      </c>
      <c r="BF243" s="201">
        <f t="shared" si="5"/>
        <v>0</v>
      </c>
      <c r="BG243" s="201">
        <f t="shared" si="6"/>
        <v>0</v>
      </c>
      <c r="BH243" s="201">
        <f t="shared" si="7"/>
        <v>0</v>
      </c>
      <c r="BI243" s="201">
        <f t="shared" si="8"/>
        <v>0</v>
      </c>
      <c r="BJ243" s="18" t="s">
        <v>84</v>
      </c>
      <c r="BK243" s="201">
        <f t="shared" si="9"/>
        <v>0</v>
      </c>
      <c r="BL243" s="18" t="s">
        <v>144</v>
      </c>
      <c r="BM243" s="200" t="s">
        <v>397</v>
      </c>
    </row>
    <row r="244" spans="1:65" s="2" customFormat="1" ht="33" customHeight="1" x14ac:dyDescent="0.2">
      <c r="A244" s="35"/>
      <c r="B244" s="36"/>
      <c r="C244" s="188" t="s">
        <v>398</v>
      </c>
      <c r="D244" s="188" t="s">
        <v>140</v>
      </c>
      <c r="E244" s="189" t="s">
        <v>399</v>
      </c>
      <c r="F244" s="190" t="s">
        <v>400</v>
      </c>
      <c r="G244" s="191" t="s">
        <v>297</v>
      </c>
      <c r="H244" s="192">
        <v>10</v>
      </c>
      <c r="I244" s="193"/>
      <c r="J244" s="194">
        <f t="shared" si="0"/>
        <v>0</v>
      </c>
      <c r="K244" s="195"/>
      <c r="L244" s="40"/>
      <c r="M244" s="196" t="s">
        <v>1</v>
      </c>
      <c r="N244" s="197" t="s">
        <v>41</v>
      </c>
      <c r="O244" s="72"/>
      <c r="P244" s="198">
        <f t="shared" si="1"/>
        <v>0</v>
      </c>
      <c r="Q244" s="198">
        <v>2.1167600000000002</v>
      </c>
      <c r="R244" s="198">
        <f t="shared" si="2"/>
        <v>21.1676</v>
      </c>
      <c r="S244" s="198">
        <v>0</v>
      </c>
      <c r="T244" s="199">
        <f t="shared" si="3"/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00" t="s">
        <v>144</v>
      </c>
      <c r="AT244" s="200" t="s">
        <v>140</v>
      </c>
      <c r="AU244" s="200" t="s">
        <v>86</v>
      </c>
      <c r="AY244" s="18" t="s">
        <v>138</v>
      </c>
      <c r="BE244" s="201">
        <f t="shared" si="4"/>
        <v>0</v>
      </c>
      <c r="BF244" s="201">
        <f t="shared" si="5"/>
        <v>0</v>
      </c>
      <c r="BG244" s="201">
        <f t="shared" si="6"/>
        <v>0</v>
      </c>
      <c r="BH244" s="201">
        <f t="shared" si="7"/>
        <v>0</v>
      </c>
      <c r="BI244" s="201">
        <f t="shared" si="8"/>
        <v>0</v>
      </c>
      <c r="BJ244" s="18" t="s">
        <v>84</v>
      </c>
      <c r="BK244" s="201">
        <f t="shared" si="9"/>
        <v>0</v>
      </c>
      <c r="BL244" s="18" t="s">
        <v>144</v>
      </c>
      <c r="BM244" s="200" t="s">
        <v>401</v>
      </c>
    </row>
    <row r="245" spans="1:65" s="2" customFormat="1" ht="21.75" customHeight="1" x14ac:dyDescent="0.2">
      <c r="A245" s="35"/>
      <c r="B245" s="36"/>
      <c r="C245" s="246" t="s">
        <v>402</v>
      </c>
      <c r="D245" s="246" t="s">
        <v>260</v>
      </c>
      <c r="E245" s="247" t="s">
        <v>403</v>
      </c>
      <c r="F245" s="248" t="s">
        <v>404</v>
      </c>
      <c r="G245" s="249" t="s">
        <v>297</v>
      </c>
      <c r="H245" s="250">
        <v>8</v>
      </c>
      <c r="I245" s="251"/>
      <c r="J245" s="252">
        <f t="shared" si="0"/>
        <v>0</v>
      </c>
      <c r="K245" s="253"/>
      <c r="L245" s="254"/>
      <c r="M245" s="255" t="s">
        <v>1</v>
      </c>
      <c r="N245" s="256" t="s">
        <v>41</v>
      </c>
      <c r="O245" s="72"/>
      <c r="P245" s="198">
        <f t="shared" si="1"/>
        <v>0</v>
      </c>
      <c r="Q245" s="198">
        <v>0.56999999999999995</v>
      </c>
      <c r="R245" s="198">
        <f t="shared" si="2"/>
        <v>4.5599999999999996</v>
      </c>
      <c r="S245" s="198">
        <v>0</v>
      </c>
      <c r="T245" s="199">
        <f t="shared" si="3"/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00" t="s">
        <v>179</v>
      </c>
      <c r="AT245" s="200" t="s">
        <v>260</v>
      </c>
      <c r="AU245" s="200" t="s">
        <v>86</v>
      </c>
      <c r="AY245" s="18" t="s">
        <v>138</v>
      </c>
      <c r="BE245" s="201">
        <f t="shared" si="4"/>
        <v>0</v>
      </c>
      <c r="BF245" s="201">
        <f t="shared" si="5"/>
        <v>0</v>
      </c>
      <c r="BG245" s="201">
        <f t="shared" si="6"/>
        <v>0</v>
      </c>
      <c r="BH245" s="201">
        <f t="shared" si="7"/>
        <v>0</v>
      </c>
      <c r="BI245" s="201">
        <f t="shared" si="8"/>
        <v>0</v>
      </c>
      <c r="BJ245" s="18" t="s">
        <v>84</v>
      </c>
      <c r="BK245" s="201">
        <f t="shared" si="9"/>
        <v>0</v>
      </c>
      <c r="BL245" s="18" t="s">
        <v>144</v>
      </c>
      <c r="BM245" s="200" t="s">
        <v>405</v>
      </c>
    </row>
    <row r="246" spans="1:65" s="2" customFormat="1" ht="21.75" customHeight="1" x14ac:dyDescent="0.2">
      <c r="A246" s="35"/>
      <c r="B246" s="36"/>
      <c r="C246" s="246" t="s">
        <v>406</v>
      </c>
      <c r="D246" s="246" t="s">
        <v>260</v>
      </c>
      <c r="E246" s="247" t="s">
        <v>407</v>
      </c>
      <c r="F246" s="248" t="s">
        <v>408</v>
      </c>
      <c r="G246" s="249" t="s">
        <v>297</v>
      </c>
      <c r="H246" s="250">
        <v>10</v>
      </c>
      <c r="I246" s="251"/>
      <c r="J246" s="252">
        <f t="shared" si="0"/>
        <v>0</v>
      </c>
      <c r="K246" s="253"/>
      <c r="L246" s="254"/>
      <c r="M246" s="255" t="s">
        <v>1</v>
      </c>
      <c r="N246" s="256" t="s">
        <v>41</v>
      </c>
      <c r="O246" s="72"/>
      <c r="P246" s="198">
        <f t="shared" si="1"/>
        <v>0</v>
      </c>
      <c r="Q246" s="198">
        <v>1.6</v>
      </c>
      <c r="R246" s="198">
        <f t="shared" si="2"/>
        <v>16</v>
      </c>
      <c r="S246" s="198">
        <v>0</v>
      </c>
      <c r="T246" s="199">
        <f t="shared" si="3"/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00" t="s">
        <v>179</v>
      </c>
      <c r="AT246" s="200" t="s">
        <v>260</v>
      </c>
      <c r="AU246" s="200" t="s">
        <v>86</v>
      </c>
      <c r="AY246" s="18" t="s">
        <v>138</v>
      </c>
      <c r="BE246" s="201">
        <f t="shared" si="4"/>
        <v>0</v>
      </c>
      <c r="BF246" s="201">
        <f t="shared" si="5"/>
        <v>0</v>
      </c>
      <c r="BG246" s="201">
        <f t="shared" si="6"/>
        <v>0</v>
      </c>
      <c r="BH246" s="201">
        <f t="shared" si="7"/>
        <v>0</v>
      </c>
      <c r="BI246" s="201">
        <f t="shared" si="8"/>
        <v>0</v>
      </c>
      <c r="BJ246" s="18" t="s">
        <v>84</v>
      </c>
      <c r="BK246" s="201">
        <f t="shared" si="9"/>
        <v>0</v>
      </c>
      <c r="BL246" s="18" t="s">
        <v>144</v>
      </c>
      <c r="BM246" s="200" t="s">
        <v>409</v>
      </c>
    </row>
    <row r="247" spans="1:65" s="2" customFormat="1" ht="21.75" customHeight="1" x14ac:dyDescent="0.2">
      <c r="A247" s="35"/>
      <c r="B247" s="36"/>
      <c r="C247" s="246" t="s">
        <v>410</v>
      </c>
      <c r="D247" s="246" t="s">
        <v>260</v>
      </c>
      <c r="E247" s="247" t="s">
        <v>411</v>
      </c>
      <c r="F247" s="248" t="s">
        <v>412</v>
      </c>
      <c r="G247" s="249" t="s">
        <v>297</v>
      </c>
      <c r="H247" s="250">
        <v>10</v>
      </c>
      <c r="I247" s="251"/>
      <c r="J247" s="252">
        <f t="shared" si="0"/>
        <v>0</v>
      </c>
      <c r="K247" s="253"/>
      <c r="L247" s="254"/>
      <c r="M247" s="255" t="s">
        <v>1</v>
      </c>
      <c r="N247" s="256" t="s">
        <v>41</v>
      </c>
      <c r="O247" s="72"/>
      <c r="P247" s="198">
        <f t="shared" si="1"/>
        <v>0</v>
      </c>
      <c r="Q247" s="198">
        <v>0.52100000000000002</v>
      </c>
      <c r="R247" s="198">
        <f t="shared" si="2"/>
        <v>5.21</v>
      </c>
      <c r="S247" s="198">
        <v>0</v>
      </c>
      <c r="T247" s="199">
        <f t="shared" si="3"/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00" t="s">
        <v>179</v>
      </c>
      <c r="AT247" s="200" t="s">
        <v>260</v>
      </c>
      <c r="AU247" s="200" t="s">
        <v>86</v>
      </c>
      <c r="AY247" s="18" t="s">
        <v>138</v>
      </c>
      <c r="BE247" s="201">
        <f t="shared" si="4"/>
        <v>0</v>
      </c>
      <c r="BF247" s="201">
        <f t="shared" si="5"/>
        <v>0</v>
      </c>
      <c r="BG247" s="201">
        <f t="shared" si="6"/>
        <v>0</v>
      </c>
      <c r="BH247" s="201">
        <f t="shared" si="7"/>
        <v>0</v>
      </c>
      <c r="BI247" s="201">
        <f t="shared" si="8"/>
        <v>0</v>
      </c>
      <c r="BJ247" s="18" t="s">
        <v>84</v>
      </c>
      <c r="BK247" s="201">
        <f t="shared" si="9"/>
        <v>0</v>
      </c>
      <c r="BL247" s="18" t="s">
        <v>144</v>
      </c>
      <c r="BM247" s="200" t="s">
        <v>413</v>
      </c>
    </row>
    <row r="248" spans="1:65" s="2" customFormat="1" ht="16.5" customHeight="1" x14ac:dyDescent="0.2">
      <c r="A248" s="35"/>
      <c r="B248" s="36"/>
      <c r="C248" s="246" t="s">
        <v>414</v>
      </c>
      <c r="D248" s="246" t="s">
        <v>260</v>
      </c>
      <c r="E248" s="247" t="s">
        <v>415</v>
      </c>
      <c r="F248" s="248" t="s">
        <v>416</v>
      </c>
      <c r="G248" s="249" t="s">
        <v>297</v>
      </c>
      <c r="H248" s="250">
        <v>4</v>
      </c>
      <c r="I248" s="251"/>
      <c r="J248" s="252">
        <f t="shared" si="0"/>
        <v>0</v>
      </c>
      <c r="K248" s="253"/>
      <c r="L248" s="254"/>
      <c r="M248" s="255" t="s">
        <v>1</v>
      </c>
      <c r="N248" s="256" t="s">
        <v>41</v>
      </c>
      <c r="O248" s="72"/>
      <c r="P248" s="198">
        <f t="shared" si="1"/>
        <v>0</v>
      </c>
      <c r="Q248" s="198">
        <v>0.26200000000000001</v>
      </c>
      <c r="R248" s="198">
        <f t="shared" si="2"/>
        <v>1.048</v>
      </c>
      <c r="S248" s="198">
        <v>0</v>
      </c>
      <c r="T248" s="199">
        <f t="shared" si="3"/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00" t="s">
        <v>179</v>
      </c>
      <c r="AT248" s="200" t="s">
        <v>260</v>
      </c>
      <c r="AU248" s="200" t="s">
        <v>86</v>
      </c>
      <c r="AY248" s="18" t="s">
        <v>138</v>
      </c>
      <c r="BE248" s="201">
        <f t="shared" si="4"/>
        <v>0</v>
      </c>
      <c r="BF248" s="201">
        <f t="shared" si="5"/>
        <v>0</v>
      </c>
      <c r="BG248" s="201">
        <f t="shared" si="6"/>
        <v>0</v>
      </c>
      <c r="BH248" s="201">
        <f t="shared" si="7"/>
        <v>0</v>
      </c>
      <c r="BI248" s="201">
        <f t="shared" si="8"/>
        <v>0</v>
      </c>
      <c r="BJ248" s="18" t="s">
        <v>84</v>
      </c>
      <c r="BK248" s="201">
        <f t="shared" si="9"/>
        <v>0</v>
      </c>
      <c r="BL248" s="18" t="s">
        <v>144</v>
      </c>
      <c r="BM248" s="200" t="s">
        <v>417</v>
      </c>
    </row>
    <row r="249" spans="1:65" s="2" customFormat="1" ht="16.5" customHeight="1" x14ac:dyDescent="0.2">
      <c r="A249" s="35"/>
      <c r="B249" s="36"/>
      <c r="C249" s="246" t="s">
        <v>418</v>
      </c>
      <c r="D249" s="246" t="s">
        <v>260</v>
      </c>
      <c r="E249" s="247" t="s">
        <v>419</v>
      </c>
      <c r="F249" s="248" t="s">
        <v>420</v>
      </c>
      <c r="G249" s="249" t="s">
        <v>297</v>
      </c>
      <c r="H249" s="250">
        <v>4</v>
      </c>
      <c r="I249" s="251"/>
      <c r="J249" s="252">
        <f t="shared" si="0"/>
        <v>0</v>
      </c>
      <c r="K249" s="253"/>
      <c r="L249" s="254"/>
      <c r="M249" s="255" t="s">
        <v>1</v>
      </c>
      <c r="N249" s="256" t="s">
        <v>41</v>
      </c>
      <c r="O249" s="72"/>
      <c r="P249" s="198">
        <f t="shared" si="1"/>
        <v>0</v>
      </c>
      <c r="Q249" s="198">
        <v>0.52600000000000002</v>
      </c>
      <c r="R249" s="198">
        <f t="shared" si="2"/>
        <v>2.1040000000000001</v>
      </c>
      <c r="S249" s="198">
        <v>0</v>
      </c>
      <c r="T249" s="199">
        <f t="shared" si="3"/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00" t="s">
        <v>179</v>
      </c>
      <c r="AT249" s="200" t="s">
        <v>260</v>
      </c>
      <c r="AU249" s="200" t="s">
        <v>86</v>
      </c>
      <c r="AY249" s="18" t="s">
        <v>138</v>
      </c>
      <c r="BE249" s="201">
        <f t="shared" si="4"/>
        <v>0</v>
      </c>
      <c r="BF249" s="201">
        <f t="shared" si="5"/>
        <v>0</v>
      </c>
      <c r="BG249" s="201">
        <f t="shared" si="6"/>
        <v>0</v>
      </c>
      <c r="BH249" s="201">
        <f t="shared" si="7"/>
        <v>0</v>
      </c>
      <c r="BI249" s="201">
        <f t="shared" si="8"/>
        <v>0</v>
      </c>
      <c r="BJ249" s="18" t="s">
        <v>84</v>
      </c>
      <c r="BK249" s="201">
        <f t="shared" si="9"/>
        <v>0</v>
      </c>
      <c r="BL249" s="18" t="s">
        <v>144</v>
      </c>
      <c r="BM249" s="200" t="s">
        <v>421</v>
      </c>
    </row>
    <row r="250" spans="1:65" s="2" customFormat="1" ht="21.75" customHeight="1" x14ac:dyDescent="0.2">
      <c r="A250" s="35"/>
      <c r="B250" s="36"/>
      <c r="C250" s="188" t="s">
        <v>422</v>
      </c>
      <c r="D250" s="188" t="s">
        <v>140</v>
      </c>
      <c r="E250" s="189" t="s">
        <v>423</v>
      </c>
      <c r="F250" s="190" t="s">
        <v>424</v>
      </c>
      <c r="G250" s="191" t="s">
        <v>297</v>
      </c>
      <c r="H250" s="192">
        <v>10</v>
      </c>
      <c r="I250" s="193"/>
      <c r="J250" s="194">
        <f t="shared" si="0"/>
        <v>0</v>
      </c>
      <c r="K250" s="195"/>
      <c r="L250" s="40"/>
      <c r="M250" s="196" t="s">
        <v>1</v>
      </c>
      <c r="N250" s="197" t="s">
        <v>41</v>
      </c>
      <c r="O250" s="72"/>
      <c r="P250" s="198">
        <f t="shared" si="1"/>
        <v>0</v>
      </c>
      <c r="Q250" s="198">
        <v>0.21734000000000001</v>
      </c>
      <c r="R250" s="198">
        <f t="shared" si="2"/>
        <v>2.1734</v>
      </c>
      <c r="S250" s="198">
        <v>0</v>
      </c>
      <c r="T250" s="199">
        <f t="shared" si="3"/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00" t="s">
        <v>144</v>
      </c>
      <c r="AT250" s="200" t="s">
        <v>140</v>
      </c>
      <c r="AU250" s="200" t="s">
        <v>86</v>
      </c>
      <c r="AY250" s="18" t="s">
        <v>138</v>
      </c>
      <c r="BE250" s="201">
        <f t="shared" si="4"/>
        <v>0</v>
      </c>
      <c r="BF250" s="201">
        <f t="shared" si="5"/>
        <v>0</v>
      </c>
      <c r="BG250" s="201">
        <f t="shared" si="6"/>
        <v>0</v>
      </c>
      <c r="BH250" s="201">
        <f t="shared" si="7"/>
        <v>0</v>
      </c>
      <c r="BI250" s="201">
        <f t="shared" si="8"/>
        <v>0</v>
      </c>
      <c r="BJ250" s="18" t="s">
        <v>84</v>
      </c>
      <c r="BK250" s="201">
        <f t="shared" si="9"/>
        <v>0</v>
      </c>
      <c r="BL250" s="18" t="s">
        <v>144</v>
      </c>
      <c r="BM250" s="200" t="s">
        <v>425</v>
      </c>
    </row>
    <row r="251" spans="1:65" s="2" customFormat="1" ht="21.75" customHeight="1" x14ac:dyDescent="0.2">
      <c r="A251" s="35"/>
      <c r="B251" s="36"/>
      <c r="C251" s="246" t="s">
        <v>426</v>
      </c>
      <c r="D251" s="246" t="s">
        <v>260</v>
      </c>
      <c r="E251" s="247" t="s">
        <v>427</v>
      </c>
      <c r="F251" s="248" t="s">
        <v>428</v>
      </c>
      <c r="G251" s="249" t="s">
        <v>297</v>
      </c>
      <c r="H251" s="250">
        <v>10</v>
      </c>
      <c r="I251" s="251"/>
      <c r="J251" s="252">
        <f t="shared" si="0"/>
        <v>0</v>
      </c>
      <c r="K251" s="253"/>
      <c r="L251" s="254"/>
      <c r="M251" s="255" t="s">
        <v>1</v>
      </c>
      <c r="N251" s="256" t="s">
        <v>41</v>
      </c>
      <c r="O251" s="72"/>
      <c r="P251" s="198">
        <f t="shared" si="1"/>
        <v>0</v>
      </c>
      <c r="Q251" s="198">
        <v>4.5999999999999999E-2</v>
      </c>
      <c r="R251" s="198">
        <f t="shared" si="2"/>
        <v>0.45999999999999996</v>
      </c>
      <c r="S251" s="198">
        <v>0</v>
      </c>
      <c r="T251" s="199">
        <f t="shared" si="3"/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00" t="s">
        <v>179</v>
      </c>
      <c r="AT251" s="200" t="s">
        <v>260</v>
      </c>
      <c r="AU251" s="200" t="s">
        <v>86</v>
      </c>
      <c r="AY251" s="18" t="s">
        <v>138</v>
      </c>
      <c r="BE251" s="201">
        <f t="shared" si="4"/>
        <v>0</v>
      </c>
      <c r="BF251" s="201">
        <f t="shared" si="5"/>
        <v>0</v>
      </c>
      <c r="BG251" s="201">
        <f t="shared" si="6"/>
        <v>0</v>
      </c>
      <c r="BH251" s="201">
        <f t="shared" si="7"/>
        <v>0</v>
      </c>
      <c r="BI251" s="201">
        <f t="shared" si="8"/>
        <v>0</v>
      </c>
      <c r="BJ251" s="18" t="s">
        <v>84</v>
      </c>
      <c r="BK251" s="201">
        <f t="shared" si="9"/>
        <v>0</v>
      </c>
      <c r="BL251" s="18" t="s">
        <v>144</v>
      </c>
      <c r="BM251" s="200" t="s">
        <v>429</v>
      </c>
    </row>
    <row r="252" spans="1:65" s="12" customFormat="1" ht="22.8" customHeight="1" x14ac:dyDescent="0.25">
      <c r="B252" s="172"/>
      <c r="C252" s="173"/>
      <c r="D252" s="174" t="s">
        <v>75</v>
      </c>
      <c r="E252" s="186" t="s">
        <v>184</v>
      </c>
      <c r="F252" s="186" t="s">
        <v>430</v>
      </c>
      <c r="G252" s="173"/>
      <c r="H252" s="173"/>
      <c r="I252" s="176"/>
      <c r="J252" s="187">
        <f>BK252</f>
        <v>0</v>
      </c>
      <c r="K252" s="173"/>
      <c r="L252" s="178"/>
      <c r="M252" s="179"/>
      <c r="N252" s="180"/>
      <c r="O252" s="180"/>
      <c r="P252" s="181">
        <f>P253+SUM(P254:P260)</f>
        <v>0</v>
      </c>
      <c r="Q252" s="180"/>
      <c r="R252" s="181">
        <f>R253+SUM(R254:R260)</f>
        <v>3.1047332000000001</v>
      </c>
      <c r="S252" s="180"/>
      <c r="T252" s="182">
        <f>T253+SUM(T254:T260)</f>
        <v>3</v>
      </c>
      <c r="AR252" s="183" t="s">
        <v>84</v>
      </c>
      <c r="AT252" s="184" t="s">
        <v>75</v>
      </c>
      <c r="AU252" s="184" t="s">
        <v>84</v>
      </c>
      <c r="AY252" s="183" t="s">
        <v>138</v>
      </c>
      <c r="BK252" s="185">
        <f>BK253+SUM(BK254:BK260)</f>
        <v>0</v>
      </c>
    </row>
    <row r="253" spans="1:65" s="2" customFormat="1" ht="33" customHeight="1" x14ac:dyDescent="0.2">
      <c r="A253" s="35"/>
      <c r="B253" s="36"/>
      <c r="C253" s="188" t="s">
        <v>431</v>
      </c>
      <c r="D253" s="188" t="s">
        <v>140</v>
      </c>
      <c r="E253" s="189" t="s">
        <v>432</v>
      </c>
      <c r="F253" s="190" t="s">
        <v>433</v>
      </c>
      <c r="G253" s="191" t="s">
        <v>170</v>
      </c>
      <c r="H253" s="192">
        <v>18</v>
      </c>
      <c r="I253" s="193"/>
      <c r="J253" s="194">
        <f>ROUND(I253*H253,2)</f>
        <v>0</v>
      </c>
      <c r="K253" s="195"/>
      <c r="L253" s="40"/>
      <c r="M253" s="196" t="s">
        <v>1</v>
      </c>
      <c r="N253" s="197" t="s">
        <v>41</v>
      </c>
      <c r="O253" s="72"/>
      <c r="P253" s="198">
        <f>O253*H253</f>
        <v>0</v>
      </c>
      <c r="Q253" s="198">
        <v>0.11519</v>
      </c>
      <c r="R253" s="198">
        <f>Q253*H253</f>
        <v>2.07342</v>
      </c>
      <c r="S253" s="198">
        <v>0</v>
      </c>
      <c r="T253" s="199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00" t="s">
        <v>144</v>
      </c>
      <c r="AT253" s="200" t="s">
        <v>140</v>
      </c>
      <c r="AU253" s="200" t="s">
        <v>86</v>
      </c>
      <c r="AY253" s="18" t="s">
        <v>138</v>
      </c>
      <c r="BE253" s="201">
        <f>IF(N253="základní",J253,0)</f>
        <v>0</v>
      </c>
      <c r="BF253" s="201">
        <f>IF(N253="snížená",J253,0)</f>
        <v>0</v>
      </c>
      <c r="BG253" s="201">
        <f>IF(N253="zákl. přenesená",J253,0)</f>
        <v>0</v>
      </c>
      <c r="BH253" s="201">
        <f>IF(N253="sníž. přenesená",J253,0)</f>
        <v>0</v>
      </c>
      <c r="BI253" s="201">
        <f>IF(N253="nulová",J253,0)</f>
        <v>0</v>
      </c>
      <c r="BJ253" s="18" t="s">
        <v>84</v>
      </c>
      <c r="BK253" s="201">
        <f>ROUND(I253*H253,2)</f>
        <v>0</v>
      </c>
      <c r="BL253" s="18" t="s">
        <v>144</v>
      </c>
      <c r="BM253" s="200" t="s">
        <v>434</v>
      </c>
    </row>
    <row r="254" spans="1:65" s="2" customFormat="1" ht="16.5" customHeight="1" x14ac:dyDescent="0.2">
      <c r="A254" s="35"/>
      <c r="B254" s="36"/>
      <c r="C254" s="246" t="s">
        <v>435</v>
      </c>
      <c r="D254" s="246" t="s">
        <v>260</v>
      </c>
      <c r="E254" s="247" t="s">
        <v>436</v>
      </c>
      <c r="F254" s="248" t="s">
        <v>437</v>
      </c>
      <c r="G254" s="249" t="s">
        <v>170</v>
      </c>
      <c r="H254" s="250">
        <v>18.36</v>
      </c>
      <c r="I254" s="251"/>
      <c r="J254" s="252">
        <f>ROUND(I254*H254,2)</f>
        <v>0</v>
      </c>
      <c r="K254" s="253"/>
      <c r="L254" s="254"/>
      <c r="M254" s="255" t="s">
        <v>1</v>
      </c>
      <c r="N254" s="256" t="s">
        <v>41</v>
      </c>
      <c r="O254" s="72"/>
      <c r="P254" s="198">
        <f>O254*H254</f>
        <v>0</v>
      </c>
      <c r="Q254" s="198">
        <v>5.6120000000000003E-2</v>
      </c>
      <c r="R254" s="198">
        <f>Q254*H254</f>
        <v>1.0303632</v>
      </c>
      <c r="S254" s="198">
        <v>0</v>
      </c>
      <c r="T254" s="199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00" t="s">
        <v>179</v>
      </c>
      <c r="AT254" s="200" t="s">
        <v>260</v>
      </c>
      <c r="AU254" s="200" t="s">
        <v>86</v>
      </c>
      <c r="AY254" s="18" t="s">
        <v>138</v>
      </c>
      <c r="BE254" s="201">
        <f>IF(N254="základní",J254,0)</f>
        <v>0</v>
      </c>
      <c r="BF254" s="201">
        <f>IF(N254="snížená",J254,0)</f>
        <v>0</v>
      </c>
      <c r="BG254" s="201">
        <f>IF(N254="zákl. přenesená",J254,0)</f>
        <v>0</v>
      </c>
      <c r="BH254" s="201">
        <f>IF(N254="sníž. přenesená",J254,0)</f>
        <v>0</v>
      </c>
      <c r="BI254" s="201">
        <f>IF(N254="nulová",J254,0)</f>
        <v>0</v>
      </c>
      <c r="BJ254" s="18" t="s">
        <v>84</v>
      </c>
      <c r="BK254" s="201">
        <f>ROUND(I254*H254,2)</f>
        <v>0</v>
      </c>
      <c r="BL254" s="18" t="s">
        <v>144</v>
      </c>
      <c r="BM254" s="200" t="s">
        <v>438</v>
      </c>
    </row>
    <row r="255" spans="1:65" s="13" customFormat="1" ht="10.199999999999999" x14ac:dyDescent="0.2">
      <c r="B255" s="202"/>
      <c r="C255" s="203"/>
      <c r="D255" s="204" t="s">
        <v>149</v>
      </c>
      <c r="E255" s="203"/>
      <c r="F255" s="206" t="s">
        <v>439</v>
      </c>
      <c r="G255" s="203"/>
      <c r="H255" s="207">
        <v>18.36</v>
      </c>
      <c r="I255" s="208"/>
      <c r="J255" s="203"/>
      <c r="K255" s="203"/>
      <c r="L255" s="209"/>
      <c r="M255" s="210"/>
      <c r="N255" s="211"/>
      <c r="O255" s="211"/>
      <c r="P255" s="211"/>
      <c r="Q255" s="211"/>
      <c r="R255" s="211"/>
      <c r="S255" s="211"/>
      <c r="T255" s="212"/>
      <c r="AT255" s="213" t="s">
        <v>149</v>
      </c>
      <c r="AU255" s="213" t="s">
        <v>86</v>
      </c>
      <c r="AV255" s="13" t="s">
        <v>86</v>
      </c>
      <c r="AW255" s="13" t="s">
        <v>4</v>
      </c>
      <c r="AX255" s="13" t="s">
        <v>84</v>
      </c>
      <c r="AY255" s="213" t="s">
        <v>138</v>
      </c>
    </row>
    <row r="256" spans="1:65" s="2" customFormat="1" ht="21.75" customHeight="1" x14ac:dyDescent="0.2">
      <c r="A256" s="35"/>
      <c r="B256" s="36"/>
      <c r="C256" s="188" t="s">
        <v>440</v>
      </c>
      <c r="D256" s="188" t="s">
        <v>140</v>
      </c>
      <c r="E256" s="189" t="s">
        <v>441</v>
      </c>
      <c r="F256" s="190" t="s">
        <v>442</v>
      </c>
      <c r="G256" s="191" t="s">
        <v>170</v>
      </c>
      <c r="H256" s="192">
        <v>19</v>
      </c>
      <c r="I256" s="193"/>
      <c r="J256" s="194">
        <f>ROUND(I256*H256,2)</f>
        <v>0</v>
      </c>
      <c r="K256" s="195"/>
      <c r="L256" s="40"/>
      <c r="M256" s="196" t="s">
        <v>1</v>
      </c>
      <c r="N256" s="197" t="s">
        <v>41</v>
      </c>
      <c r="O256" s="72"/>
      <c r="P256" s="198">
        <f>O256*H256</f>
        <v>0</v>
      </c>
      <c r="Q256" s="198">
        <v>5.0000000000000002E-5</v>
      </c>
      <c r="R256" s="198">
        <f>Q256*H256</f>
        <v>9.5E-4</v>
      </c>
      <c r="S256" s="198">
        <v>0</v>
      </c>
      <c r="T256" s="199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00" t="s">
        <v>144</v>
      </c>
      <c r="AT256" s="200" t="s">
        <v>140</v>
      </c>
      <c r="AU256" s="200" t="s">
        <v>86</v>
      </c>
      <c r="AY256" s="18" t="s">
        <v>138</v>
      </c>
      <c r="BE256" s="201">
        <f>IF(N256="základní",J256,0)</f>
        <v>0</v>
      </c>
      <c r="BF256" s="201">
        <f>IF(N256="snížená",J256,0)</f>
        <v>0</v>
      </c>
      <c r="BG256" s="201">
        <f>IF(N256="zákl. přenesená",J256,0)</f>
        <v>0</v>
      </c>
      <c r="BH256" s="201">
        <f>IF(N256="sníž. přenesená",J256,0)</f>
        <v>0</v>
      </c>
      <c r="BI256" s="201">
        <f>IF(N256="nulová",J256,0)</f>
        <v>0</v>
      </c>
      <c r="BJ256" s="18" t="s">
        <v>84</v>
      </c>
      <c r="BK256" s="201">
        <f>ROUND(I256*H256,2)</f>
        <v>0</v>
      </c>
      <c r="BL256" s="18" t="s">
        <v>144</v>
      </c>
      <c r="BM256" s="200" t="s">
        <v>443</v>
      </c>
    </row>
    <row r="257" spans="1:65" s="2" customFormat="1" ht="21.75" customHeight="1" x14ac:dyDescent="0.2">
      <c r="A257" s="35"/>
      <c r="B257" s="36"/>
      <c r="C257" s="188" t="s">
        <v>444</v>
      </c>
      <c r="D257" s="188" t="s">
        <v>140</v>
      </c>
      <c r="E257" s="189" t="s">
        <v>445</v>
      </c>
      <c r="F257" s="190" t="s">
        <v>446</v>
      </c>
      <c r="G257" s="191" t="s">
        <v>170</v>
      </c>
      <c r="H257" s="192">
        <v>19</v>
      </c>
      <c r="I257" s="193"/>
      <c r="J257" s="194">
        <f>ROUND(I257*H257,2)</f>
        <v>0</v>
      </c>
      <c r="K257" s="195"/>
      <c r="L257" s="40"/>
      <c r="M257" s="196" t="s">
        <v>1</v>
      </c>
      <c r="N257" s="197" t="s">
        <v>41</v>
      </c>
      <c r="O257" s="72"/>
      <c r="P257" s="198">
        <f>O257*H257</f>
        <v>0</v>
      </c>
      <c r="Q257" s="198">
        <v>0</v>
      </c>
      <c r="R257" s="198">
        <f>Q257*H257</f>
        <v>0</v>
      </c>
      <c r="S257" s="198">
        <v>0</v>
      </c>
      <c r="T257" s="199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00" t="s">
        <v>144</v>
      </c>
      <c r="AT257" s="200" t="s">
        <v>140</v>
      </c>
      <c r="AU257" s="200" t="s">
        <v>86</v>
      </c>
      <c r="AY257" s="18" t="s">
        <v>138</v>
      </c>
      <c r="BE257" s="201">
        <f>IF(N257="základní",J257,0)</f>
        <v>0</v>
      </c>
      <c r="BF257" s="201">
        <f>IF(N257="snížená",J257,0)</f>
        <v>0</v>
      </c>
      <c r="BG257" s="201">
        <f>IF(N257="zákl. přenesená",J257,0)</f>
        <v>0</v>
      </c>
      <c r="BH257" s="201">
        <f>IF(N257="sníž. přenesená",J257,0)</f>
        <v>0</v>
      </c>
      <c r="BI257" s="201">
        <f>IF(N257="nulová",J257,0)</f>
        <v>0</v>
      </c>
      <c r="BJ257" s="18" t="s">
        <v>84</v>
      </c>
      <c r="BK257" s="201">
        <f>ROUND(I257*H257,2)</f>
        <v>0</v>
      </c>
      <c r="BL257" s="18" t="s">
        <v>144</v>
      </c>
      <c r="BM257" s="200" t="s">
        <v>447</v>
      </c>
    </row>
    <row r="258" spans="1:65" s="13" customFormat="1" ht="10.199999999999999" x14ac:dyDescent="0.2">
      <c r="B258" s="202"/>
      <c r="C258" s="203"/>
      <c r="D258" s="204" t="s">
        <v>149</v>
      </c>
      <c r="E258" s="205" t="s">
        <v>1</v>
      </c>
      <c r="F258" s="206" t="s">
        <v>448</v>
      </c>
      <c r="G258" s="203"/>
      <c r="H258" s="207">
        <v>19</v>
      </c>
      <c r="I258" s="208"/>
      <c r="J258" s="203"/>
      <c r="K258" s="203"/>
      <c r="L258" s="209"/>
      <c r="M258" s="210"/>
      <c r="N258" s="211"/>
      <c r="O258" s="211"/>
      <c r="P258" s="211"/>
      <c r="Q258" s="211"/>
      <c r="R258" s="211"/>
      <c r="S258" s="211"/>
      <c r="T258" s="212"/>
      <c r="AT258" s="213" t="s">
        <v>149</v>
      </c>
      <c r="AU258" s="213" t="s">
        <v>86</v>
      </c>
      <c r="AV258" s="13" t="s">
        <v>86</v>
      </c>
      <c r="AW258" s="13" t="s">
        <v>32</v>
      </c>
      <c r="AX258" s="13" t="s">
        <v>84</v>
      </c>
      <c r="AY258" s="213" t="s">
        <v>138</v>
      </c>
    </row>
    <row r="259" spans="1:65" s="2" customFormat="1" ht="16.5" customHeight="1" x14ac:dyDescent="0.2">
      <c r="A259" s="35"/>
      <c r="B259" s="36"/>
      <c r="C259" s="188" t="s">
        <v>449</v>
      </c>
      <c r="D259" s="188" t="s">
        <v>140</v>
      </c>
      <c r="E259" s="189" t="s">
        <v>450</v>
      </c>
      <c r="F259" s="190" t="s">
        <v>451</v>
      </c>
      <c r="G259" s="191" t="s">
        <v>202</v>
      </c>
      <c r="H259" s="192">
        <v>1.5</v>
      </c>
      <c r="I259" s="193"/>
      <c r="J259" s="194">
        <f>ROUND(I259*H259,2)</f>
        <v>0</v>
      </c>
      <c r="K259" s="195"/>
      <c r="L259" s="40"/>
      <c r="M259" s="196" t="s">
        <v>1</v>
      </c>
      <c r="N259" s="197" t="s">
        <v>41</v>
      </c>
      <c r="O259" s="72"/>
      <c r="P259" s="198">
        <f>O259*H259</f>
        <v>0</v>
      </c>
      <c r="Q259" s="198">
        <v>0</v>
      </c>
      <c r="R259" s="198">
        <f>Q259*H259</f>
        <v>0</v>
      </c>
      <c r="S259" s="198">
        <v>2</v>
      </c>
      <c r="T259" s="199">
        <f>S259*H259</f>
        <v>3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00" t="s">
        <v>144</v>
      </c>
      <c r="AT259" s="200" t="s">
        <v>140</v>
      </c>
      <c r="AU259" s="200" t="s">
        <v>86</v>
      </c>
      <c r="AY259" s="18" t="s">
        <v>138</v>
      </c>
      <c r="BE259" s="201">
        <f>IF(N259="základní",J259,0)</f>
        <v>0</v>
      </c>
      <c r="BF259" s="201">
        <f>IF(N259="snížená",J259,0)</f>
        <v>0</v>
      </c>
      <c r="BG259" s="201">
        <f>IF(N259="zákl. přenesená",J259,0)</f>
        <v>0</v>
      </c>
      <c r="BH259" s="201">
        <f>IF(N259="sníž. přenesená",J259,0)</f>
        <v>0</v>
      </c>
      <c r="BI259" s="201">
        <f>IF(N259="nulová",J259,0)</f>
        <v>0</v>
      </c>
      <c r="BJ259" s="18" t="s">
        <v>84</v>
      </c>
      <c r="BK259" s="201">
        <f>ROUND(I259*H259,2)</f>
        <v>0</v>
      </c>
      <c r="BL259" s="18" t="s">
        <v>144</v>
      </c>
      <c r="BM259" s="200" t="s">
        <v>452</v>
      </c>
    </row>
    <row r="260" spans="1:65" s="12" customFormat="1" ht="20.85" customHeight="1" x14ac:dyDescent="0.25">
      <c r="B260" s="172"/>
      <c r="C260" s="173"/>
      <c r="D260" s="174" t="s">
        <v>75</v>
      </c>
      <c r="E260" s="186" t="s">
        <v>453</v>
      </c>
      <c r="F260" s="186" t="s">
        <v>454</v>
      </c>
      <c r="G260" s="173"/>
      <c r="H260" s="173"/>
      <c r="I260" s="176"/>
      <c r="J260" s="187">
        <f>BK260</f>
        <v>0</v>
      </c>
      <c r="K260" s="173"/>
      <c r="L260" s="178"/>
      <c r="M260" s="179"/>
      <c r="N260" s="180"/>
      <c r="O260" s="180"/>
      <c r="P260" s="181">
        <f>SUM(P261:P262)</f>
        <v>0</v>
      </c>
      <c r="Q260" s="180"/>
      <c r="R260" s="181">
        <f>SUM(R261:R262)</f>
        <v>0</v>
      </c>
      <c r="S260" s="180"/>
      <c r="T260" s="182">
        <f>SUM(T261:T262)</f>
        <v>0</v>
      </c>
      <c r="AR260" s="183" t="s">
        <v>84</v>
      </c>
      <c r="AT260" s="184" t="s">
        <v>75</v>
      </c>
      <c r="AU260" s="184" t="s">
        <v>86</v>
      </c>
      <c r="AY260" s="183" t="s">
        <v>138</v>
      </c>
      <c r="BK260" s="185">
        <f>SUM(BK261:BK262)</f>
        <v>0</v>
      </c>
    </row>
    <row r="261" spans="1:65" s="2" customFormat="1" ht="33" customHeight="1" x14ac:dyDescent="0.2">
      <c r="A261" s="35"/>
      <c r="B261" s="36"/>
      <c r="C261" s="188" t="s">
        <v>455</v>
      </c>
      <c r="D261" s="188" t="s">
        <v>140</v>
      </c>
      <c r="E261" s="189" t="s">
        <v>456</v>
      </c>
      <c r="F261" s="190" t="s">
        <v>457</v>
      </c>
      <c r="G261" s="191" t="s">
        <v>248</v>
      </c>
      <c r="H261" s="192">
        <v>374.82</v>
      </c>
      <c r="I261" s="193"/>
      <c r="J261" s="194">
        <f>ROUND(I261*H261,2)</f>
        <v>0</v>
      </c>
      <c r="K261" s="195"/>
      <c r="L261" s="40"/>
      <c r="M261" s="196" t="s">
        <v>1</v>
      </c>
      <c r="N261" s="197" t="s">
        <v>41</v>
      </c>
      <c r="O261" s="72"/>
      <c r="P261" s="198">
        <f>O261*H261</f>
        <v>0</v>
      </c>
      <c r="Q261" s="198">
        <v>0</v>
      </c>
      <c r="R261" s="198">
        <f>Q261*H261</f>
        <v>0</v>
      </c>
      <c r="S261" s="198">
        <v>0</v>
      </c>
      <c r="T261" s="199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00" t="s">
        <v>144</v>
      </c>
      <c r="AT261" s="200" t="s">
        <v>140</v>
      </c>
      <c r="AU261" s="200" t="s">
        <v>151</v>
      </c>
      <c r="AY261" s="18" t="s">
        <v>138</v>
      </c>
      <c r="BE261" s="201">
        <f>IF(N261="základní",J261,0)</f>
        <v>0</v>
      </c>
      <c r="BF261" s="201">
        <f>IF(N261="snížená",J261,0)</f>
        <v>0</v>
      </c>
      <c r="BG261" s="201">
        <f>IF(N261="zákl. přenesená",J261,0)</f>
        <v>0</v>
      </c>
      <c r="BH261" s="201">
        <f>IF(N261="sníž. přenesená",J261,0)</f>
        <v>0</v>
      </c>
      <c r="BI261" s="201">
        <f>IF(N261="nulová",J261,0)</f>
        <v>0</v>
      </c>
      <c r="BJ261" s="18" t="s">
        <v>84</v>
      </c>
      <c r="BK261" s="201">
        <f>ROUND(I261*H261,2)</f>
        <v>0</v>
      </c>
      <c r="BL261" s="18" t="s">
        <v>144</v>
      </c>
      <c r="BM261" s="200" t="s">
        <v>458</v>
      </c>
    </row>
    <row r="262" spans="1:65" s="2" customFormat="1" ht="21.75" customHeight="1" x14ac:dyDescent="0.2">
      <c r="A262" s="35"/>
      <c r="B262" s="36"/>
      <c r="C262" s="188" t="s">
        <v>459</v>
      </c>
      <c r="D262" s="188" t="s">
        <v>140</v>
      </c>
      <c r="E262" s="189" t="s">
        <v>460</v>
      </c>
      <c r="F262" s="190" t="s">
        <v>461</v>
      </c>
      <c r="G262" s="191" t="s">
        <v>248</v>
      </c>
      <c r="H262" s="192">
        <v>54.152000000000001</v>
      </c>
      <c r="I262" s="193"/>
      <c r="J262" s="194">
        <f>ROUND(I262*H262,2)</f>
        <v>0</v>
      </c>
      <c r="K262" s="195"/>
      <c r="L262" s="40"/>
      <c r="M262" s="196" t="s">
        <v>1</v>
      </c>
      <c r="N262" s="197" t="s">
        <v>41</v>
      </c>
      <c r="O262" s="72"/>
      <c r="P262" s="198">
        <f>O262*H262</f>
        <v>0</v>
      </c>
      <c r="Q262" s="198">
        <v>0</v>
      </c>
      <c r="R262" s="198">
        <f>Q262*H262</f>
        <v>0</v>
      </c>
      <c r="S262" s="198">
        <v>0</v>
      </c>
      <c r="T262" s="199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00" t="s">
        <v>144</v>
      </c>
      <c r="AT262" s="200" t="s">
        <v>140</v>
      </c>
      <c r="AU262" s="200" t="s">
        <v>151</v>
      </c>
      <c r="AY262" s="18" t="s">
        <v>138</v>
      </c>
      <c r="BE262" s="201">
        <f>IF(N262="základní",J262,0)</f>
        <v>0</v>
      </c>
      <c r="BF262" s="201">
        <f>IF(N262="snížená",J262,0)</f>
        <v>0</v>
      </c>
      <c r="BG262" s="201">
        <f>IF(N262="zákl. přenesená",J262,0)</f>
        <v>0</v>
      </c>
      <c r="BH262" s="201">
        <f>IF(N262="sníž. přenesená",J262,0)</f>
        <v>0</v>
      </c>
      <c r="BI262" s="201">
        <f>IF(N262="nulová",J262,0)</f>
        <v>0</v>
      </c>
      <c r="BJ262" s="18" t="s">
        <v>84</v>
      </c>
      <c r="BK262" s="201">
        <f>ROUND(I262*H262,2)</f>
        <v>0</v>
      </c>
      <c r="BL262" s="18" t="s">
        <v>144</v>
      </c>
      <c r="BM262" s="200" t="s">
        <v>462</v>
      </c>
    </row>
    <row r="263" spans="1:65" s="12" customFormat="1" ht="22.8" customHeight="1" x14ac:dyDescent="0.25">
      <c r="B263" s="172"/>
      <c r="C263" s="173"/>
      <c r="D263" s="174" t="s">
        <v>75</v>
      </c>
      <c r="E263" s="186" t="s">
        <v>463</v>
      </c>
      <c r="F263" s="186" t="s">
        <v>464</v>
      </c>
      <c r="G263" s="173"/>
      <c r="H263" s="173"/>
      <c r="I263" s="176"/>
      <c r="J263" s="187">
        <f>BK263</f>
        <v>0</v>
      </c>
      <c r="K263" s="173"/>
      <c r="L263" s="178"/>
      <c r="M263" s="179"/>
      <c r="N263" s="180"/>
      <c r="O263" s="180"/>
      <c r="P263" s="181">
        <f>SUM(P264:P268)</f>
        <v>0</v>
      </c>
      <c r="Q263" s="180"/>
      <c r="R263" s="181">
        <f>SUM(R264:R268)</f>
        <v>0</v>
      </c>
      <c r="S263" s="180"/>
      <c r="T263" s="182">
        <f>SUM(T264:T268)</f>
        <v>0</v>
      </c>
      <c r="AR263" s="183" t="s">
        <v>84</v>
      </c>
      <c r="AT263" s="184" t="s">
        <v>75</v>
      </c>
      <c r="AU263" s="184" t="s">
        <v>84</v>
      </c>
      <c r="AY263" s="183" t="s">
        <v>138</v>
      </c>
      <c r="BK263" s="185">
        <f>SUM(BK264:BK268)</f>
        <v>0</v>
      </c>
    </row>
    <row r="264" spans="1:65" s="2" customFormat="1" ht="21.75" customHeight="1" x14ac:dyDescent="0.2">
      <c r="A264" s="35"/>
      <c r="B264" s="36"/>
      <c r="C264" s="188" t="s">
        <v>465</v>
      </c>
      <c r="D264" s="188" t="s">
        <v>140</v>
      </c>
      <c r="E264" s="189" t="s">
        <v>466</v>
      </c>
      <c r="F264" s="190" t="s">
        <v>467</v>
      </c>
      <c r="G264" s="191" t="s">
        <v>248</v>
      </c>
      <c r="H264" s="192">
        <v>73.691000000000003</v>
      </c>
      <c r="I264" s="193"/>
      <c r="J264" s="194">
        <f>ROUND(I264*H264,2)</f>
        <v>0</v>
      </c>
      <c r="K264" s="195"/>
      <c r="L264" s="40"/>
      <c r="M264" s="196" t="s">
        <v>1</v>
      </c>
      <c r="N264" s="197" t="s">
        <v>41</v>
      </c>
      <c r="O264" s="72"/>
      <c r="P264" s="198">
        <f>O264*H264</f>
        <v>0</v>
      </c>
      <c r="Q264" s="198">
        <v>0</v>
      </c>
      <c r="R264" s="198">
        <f>Q264*H264</f>
        <v>0</v>
      </c>
      <c r="S264" s="198">
        <v>0</v>
      </c>
      <c r="T264" s="199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00" t="s">
        <v>144</v>
      </c>
      <c r="AT264" s="200" t="s">
        <v>140</v>
      </c>
      <c r="AU264" s="200" t="s">
        <v>86</v>
      </c>
      <c r="AY264" s="18" t="s">
        <v>138</v>
      </c>
      <c r="BE264" s="201">
        <f>IF(N264="základní",J264,0)</f>
        <v>0</v>
      </c>
      <c r="BF264" s="201">
        <f>IF(N264="snížená",J264,0)</f>
        <v>0</v>
      </c>
      <c r="BG264" s="201">
        <f>IF(N264="zákl. přenesená",J264,0)</f>
        <v>0</v>
      </c>
      <c r="BH264" s="201">
        <f>IF(N264="sníž. přenesená",J264,0)</f>
        <v>0</v>
      </c>
      <c r="BI264" s="201">
        <f>IF(N264="nulová",J264,0)</f>
        <v>0</v>
      </c>
      <c r="BJ264" s="18" t="s">
        <v>84</v>
      </c>
      <c r="BK264" s="201">
        <f>ROUND(I264*H264,2)</f>
        <v>0</v>
      </c>
      <c r="BL264" s="18" t="s">
        <v>144</v>
      </c>
      <c r="BM264" s="200" t="s">
        <v>468</v>
      </c>
    </row>
    <row r="265" spans="1:65" s="2" customFormat="1" ht="21.75" customHeight="1" x14ac:dyDescent="0.2">
      <c r="A265" s="35"/>
      <c r="B265" s="36"/>
      <c r="C265" s="188" t="s">
        <v>469</v>
      </c>
      <c r="D265" s="188" t="s">
        <v>140</v>
      </c>
      <c r="E265" s="189" t="s">
        <v>470</v>
      </c>
      <c r="F265" s="190" t="s">
        <v>471</v>
      </c>
      <c r="G265" s="191" t="s">
        <v>248</v>
      </c>
      <c r="H265" s="192">
        <v>663.21900000000005</v>
      </c>
      <c r="I265" s="193"/>
      <c r="J265" s="194">
        <f>ROUND(I265*H265,2)</f>
        <v>0</v>
      </c>
      <c r="K265" s="195"/>
      <c r="L265" s="40"/>
      <c r="M265" s="196" t="s">
        <v>1</v>
      </c>
      <c r="N265" s="197" t="s">
        <v>41</v>
      </c>
      <c r="O265" s="72"/>
      <c r="P265" s="198">
        <f>O265*H265</f>
        <v>0</v>
      </c>
      <c r="Q265" s="198">
        <v>0</v>
      </c>
      <c r="R265" s="198">
        <f>Q265*H265</f>
        <v>0</v>
      </c>
      <c r="S265" s="198">
        <v>0</v>
      </c>
      <c r="T265" s="199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00" t="s">
        <v>144</v>
      </c>
      <c r="AT265" s="200" t="s">
        <v>140</v>
      </c>
      <c r="AU265" s="200" t="s">
        <v>86</v>
      </c>
      <c r="AY265" s="18" t="s">
        <v>138</v>
      </c>
      <c r="BE265" s="201">
        <f>IF(N265="základní",J265,0)</f>
        <v>0</v>
      </c>
      <c r="BF265" s="201">
        <f>IF(N265="snížená",J265,0)</f>
        <v>0</v>
      </c>
      <c r="BG265" s="201">
        <f>IF(N265="zákl. přenesená",J265,0)</f>
        <v>0</v>
      </c>
      <c r="BH265" s="201">
        <f>IF(N265="sníž. přenesená",J265,0)</f>
        <v>0</v>
      </c>
      <c r="BI265" s="201">
        <f>IF(N265="nulová",J265,0)</f>
        <v>0</v>
      </c>
      <c r="BJ265" s="18" t="s">
        <v>84</v>
      </c>
      <c r="BK265" s="201">
        <f>ROUND(I265*H265,2)</f>
        <v>0</v>
      </c>
      <c r="BL265" s="18" t="s">
        <v>144</v>
      </c>
      <c r="BM265" s="200" t="s">
        <v>472</v>
      </c>
    </row>
    <row r="266" spans="1:65" s="13" customFormat="1" ht="10.199999999999999" x14ac:dyDescent="0.2">
      <c r="B266" s="202"/>
      <c r="C266" s="203"/>
      <c r="D266" s="204" t="s">
        <v>149</v>
      </c>
      <c r="E266" s="203"/>
      <c r="F266" s="206" t="s">
        <v>473</v>
      </c>
      <c r="G266" s="203"/>
      <c r="H266" s="207">
        <v>663.21900000000005</v>
      </c>
      <c r="I266" s="208"/>
      <c r="J266" s="203"/>
      <c r="K266" s="203"/>
      <c r="L266" s="209"/>
      <c r="M266" s="210"/>
      <c r="N266" s="211"/>
      <c r="O266" s="211"/>
      <c r="P266" s="211"/>
      <c r="Q266" s="211"/>
      <c r="R266" s="211"/>
      <c r="S266" s="211"/>
      <c r="T266" s="212"/>
      <c r="AT266" s="213" t="s">
        <v>149</v>
      </c>
      <c r="AU266" s="213" t="s">
        <v>86</v>
      </c>
      <c r="AV266" s="13" t="s">
        <v>86</v>
      </c>
      <c r="AW266" s="13" t="s">
        <v>4</v>
      </c>
      <c r="AX266" s="13" t="s">
        <v>84</v>
      </c>
      <c r="AY266" s="213" t="s">
        <v>138</v>
      </c>
    </row>
    <row r="267" spans="1:65" s="2" customFormat="1" ht="16.5" customHeight="1" x14ac:dyDescent="0.2">
      <c r="A267" s="35"/>
      <c r="B267" s="36"/>
      <c r="C267" s="188" t="s">
        <v>474</v>
      </c>
      <c r="D267" s="188" t="s">
        <v>140</v>
      </c>
      <c r="E267" s="189" t="s">
        <v>475</v>
      </c>
      <c r="F267" s="190" t="s">
        <v>476</v>
      </c>
      <c r="G267" s="191" t="s">
        <v>248</v>
      </c>
      <c r="H267" s="192">
        <v>73.691000000000003</v>
      </c>
      <c r="I267" s="193"/>
      <c r="J267" s="194">
        <f>ROUND(I267*H267,2)</f>
        <v>0</v>
      </c>
      <c r="K267" s="195"/>
      <c r="L267" s="40"/>
      <c r="M267" s="196" t="s">
        <v>1</v>
      </c>
      <c r="N267" s="197" t="s">
        <v>41</v>
      </c>
      <c r="O267" s="72"/>
      <c r="P267" s="198">
        <f>O267*H267</f>
        <v>0</v>
      </c>
      <c r="Q267" s="198">
        <v>0</v>
      </c>
      <c r="R267" s="198">
        <f>Q267*H267</f>
        <v>0</v>
      </c>
      <c r="S267" s="198">
        <v>0</v>
      </c>
      <c r="T267" s="199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00" t="s">
        <v>144</v>
      </c>
      <c r="AT267" s="200" t="s">
        <v>140</v>
      </c>
      <c r="AU267" s="200" t="s">
        <v>86</v>
      </c>
      <c r="AY267" s="18" t="s">
        <v>138</v>
      </c>
      <c r="BE267" s="201">
        <f>IF(N267="základní",J267,0)</f>
        <v>0</v>
      </c>
      <c r="BF267" s="201">
        <f>IF(N267="snížená",J267,0)</f>
        <v>0</v>
      </c>
      <c r="BG267" s="201">
        <f>IF(N267="zákl. přenesená",J267,0)</f>
        <v>0</v>
      </c>
      <c r="BH267" s="201">
        <f>IF(N267="sníž. přenesená",J267,0)</f>
        <v>0</v>
      </c>
      <c r="BI267" s="201">
        <f>IF(N267="nulová",J267,0)</f>
        <v>0</v>
      </c>
      <c r="BJ267" s="18" t="s">
        <v>84</v>
      </c>
      <c r="BK267" s="201">
        <f>ROUND(I267*H267,2)</f>
        <v>0</v>
      </c>
      <c r="BL267" s="18" t="s">
        <v>144</v>
      </c>
      <c r="BM267" s="200" t="s">
        <v>477</v>
      </c>
    </row>
    <row r="268" spans="1:65" s="2" customFormat="1" ht="33" customHeight="1" x14ac:dyDescent="0.2">
      <c r="A268" s="35"/>
      <c r="B268" s="36"/>
      <c r="C268" s="188" t="s">
        <v>478</v>
      </c>
      <c r="D268" s="188" t="s">
        <v>140</v>
      </c>
      <c r="E268" s="189" t="s">
        <v>479</v>
      </c>
      <c r="F268" s="190" t="s">
        <v>480</v>
      </c>
      <c r="G268" s="191" t="s">
        <v>248</v>
      </c>
      <c r="H268" s="192">
        <v>73.691000000000003</v>
      </c>
      <c r="I268" s="193"/>
      <c r="J268" s="194">
        <f>ROUND(I268*H268,2)</f>
        <v>0</v>
      </c>
      <c r="K268" s="195"/>
      <c r="L268" s="40"/>
      <c r="M268" s="196" t="s">
        <v>1</v>
      </c>
      <c r="N268" s="197" t="s">
        <v>41</v>
      </c>
      <c r="O268" s="72"/>
      <c r="P268" s="198">
        <f>O268*H268</f>
        <v>0</v>
      </c>
      <c r="Q268" s="198">
        <v>0</v>
      </c>
      <c r="R268" s="198">
        <f>Q268*H268</f>
        <v>0</v>
      </c>
      <c r="S268" s="198">
        <v>0</v>
      </c>
      <c r="T268" s="199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00" t="s">
        <v>144</v>
      </c>
      <c r="AT268" s="200" t="s">
        <v>140</v>
      </c>
      <c r="AU268" s="200" t="s">
        <v>86</v>
      </c>
      <c r="AY268" s="18" t="s">
        <v>138</v>
      </c>
      <c r="BE268" s="201">
        <f>IF(N268="základní",J268,0)</f>
        <v>0</v>
      </c>
      <c r="BF268" s="201">
        <f>IF(N268="snížená",J268,0)</f>
        <v>0</v>
      </c>
      <c r="BG268" s="201">
        <f>IF(N268="zákl. přenesená",J268,0)</f>
        <v>0</v>
      </c>
      <c r="BH268" s="201">
        <f>IF(N268="sníž. přenesená",J268,0)</f>
        <v>0</v>
      </c>
      <c r="BI268" s="201">
        <f>IF(N268="nulová",J268,0)</f>
        <v>0</v>
      </c>
      <c r="BJ268" s="18" t="s">
        <v>84</v>
      </c>
      <c r="BK268" s="201">
        <f>ROUND(I268*H268,2)</f>
        <v>0</v>
      </c>
      <c r="BL268" s="18" t="s">
        <v>144</v>
      </c>
      <c r="BM268" s="200" t="s">
        <v>481</v>
      </c>
    </row>
    <row r="269" spans="1:65" s="12" customFormat="1" ht="25.95" customHeight="1" x14ac:dyDescent="0.25">
      <c r="B269" s="172"/>
      <c r="C269" s="173"/>
      <c r="D269" s="174" t="s">
        <v>75</v>
      </c>
      <c r="E269" s="175" t="s">
        <v>260</v>
      </c>
      <c r="F269" s="175" t="s">
        <v>482</v>
      </c>
      <c r="G269" s="173"/>
      <c r="H269" s="173"/>
      <c r="I269" s="176"/>
      <c r="J269" s="177">
        <f>BK269</f>
        <v>0</v>
      </c>
      <c r="K269" s="173"/>
      <c r="L269" s="178"/>
      <c r="M269" s="179"/>
      <c r="N269" s="180"/>
      <c r="O269" s="180"/>
      <c r="P269" s="181">
        <f>P270</f>
        <v>0</v>
      </c>
      <c r="Q269" s="180"/>
      <c r="R269" s="181">
        <f>R270</f>
        <v>1.9800000000000004E-3</v>
      </c>
      <c r="S269" s="180"/>
      <c r="T269" s="182">
        <f>T270</f>
        <v>0</v>
      </c>
      <c r="AR269" s="183" t="s">
        <v>151</v>
      </c>
      <c r="AT269" s="184" t="s">
        <v>75</v>
      </c>
      <c r="AU269" s="184" t="s">
        <v>76</v>
      </c>
      <c r="AY269" s="183" t="s">
        <v>138</v>
      </c>
      <c r="BK269" s="185">
        <f>BK270</f>
        <v>0</v>
      </c>
    </row>
    <row r="270" spans="1:65" s="12" customFormat="1" ht="22.8" customHeight="1" x14ac:dyDescent="0.25">
      <c r="B270" s="172"/>
      <c r="C270" s="173"/>
      <c r="D270" s="174" t="s">
        <v>75</v>
      </c>
      <c r="E270" s="186" t="s">
        <v>483</v>
      </c>
      <c r="F270" s="186" t="s">
        <v>484</v>
      </c>
      <c r="G270" s="173"/>
      <c r="H270" s="173"/>
      <c r="I270" s="176"/>
      <c r="J270" s="187">
        <f>BK270</f>
        <v>0</v>
      </c>
      <c r="K270" s="173"/>
      <c r="L270" s="178"/>
      <c r="M270" s="179"/>
      <c r="N270" s="180"/>
      <c r="O270" s="180"/>
      <c r="P270" s="181">
        <f>P271</f>
        <v>0</v>
      </c>
      <c r="Q270" s="180"/>
      <c r="R270" s="181">
        <f>R271</f>
        <v>1.9800000000000004E-3</v>
      </c>
      <c r="S270" s="180"/>
      <c r="T270" s="182">
        <f>T271</f>
        <v>0</v>
      </c>
      <c r="AR270" s="183" t="s">
        <v>151</v>
      </c>
      <c r="AT270" s="184" t="s">
        <v>75</v>
      </c>
      <c r="AU270" s="184" t="s">
        <v>84</v>
      </c>
      <c r="AY270" s="183" t="s">
        <v>138</v>
      </c>
      <c r="BK270" s="185">
        <f>BK271</f>
        <v>0</v>
      </c>
    </row>
    <row r="271" spans="1:65" s="2" customFormat="1" ht="21.75" customHeight="1" x14ac:dyDescent="0.2">
      <c r="A271" s="35"/>
      <c r="B271" s="36"/>
      <c r="C271" s="188" t="s">
        <v>485</v>
      </c>
      <c r="D271" s="188" t="s">
        <v>140</v>
      </c>
      <c r="E271" s="189" t="s">
        <v>486</v>
      </c>
      <c r="F271" s="190" t="s">
        <v>487</v>
      </c>
      <c r="G271" s="191" t="s">
        <v>488</v>
      </c>
      <c r="H271" s="192">
        <v>0.2</v>
      </c>
      <c r="I271" s="193"/>
      <c r="J271" s="194">
        <f>ROUND(I271*H271,2)</f>
        <v>0</v>
      </c>
      <c r="K271" s="195"/>
      <c r="L271" s="40"/>
      <c r="M271" s="196" t="s">
        <v>1</v>
      </c>
      <c r="N271" s="197" t="s">
        <v>41</v>
      </c>
      <c r="O271" s="72"/>
      <c r="P271" s="198">
        <f>O271*H271</f>
        <v>0</v>
      </c>
      <c r="Q271" s="198">
        <v>9.9000000000000008E-3</v>
      </c>
      <c r="R271" s="198">
        <f>Q271*H271</f>
        <v>1.9800000000000004E-3</v>
      </c>
      <c r="S271" s="198">
        <v>0</v>
      </c>
      <c r="T271" s="199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00" t="s">
        <v>455</v>
      </c>
      <c r="AT271" s="200" t="s">
        <v>140</v>
      </c>
      <c r="AU271" s="200" t="s">
        <v>86</v>
      </c>
      <c r="AY271" s="18" t="s">
        <v>138</v>
      </c>
      <c r="BE271" s="201">
        <f>IF(N271="základní",J271,0)</f>
        <v>0</v>
      </c>
      <c r="BF271" s="201">
        <f>IF(N271="snížená",J271,0)</f>
        <v>0</v>
      </c>
      <c r="BG271" s="201">
        <f>IF(N271="zákl. přenesená",J271,0)</f>
        <v>0</v>
      </c>
      <c r="BH271" s="201">
        <f>IF(N271="sníž. přenesená",J271,0)</f>
        <v>0</v>
      </c>
      <c r="BI271" s="201">
        <f>IF(N271="nulová",J271,0)</f>
        <v>0</v>
      </c>
      <c r="BJ271" s="18" t="s">
        <v>84</v>
      </c>
      <c r="BK271" s="201">
        <f>ROUND(I271*H271,2)</f>
        <v>0</v>
      </c>
      <c r="BL271" s="18" t="s">
        <v>455</v>
      </c>
      <c r="BM271" s="200" t="s">
        <v>489</v>
      </c>
    </row>
    <row r="272" spans="1:65" s="12" customFormat="1" ht="25.95" customHeight="1" x14ac:dyDescent="0.25">
      <c r="B272" s="172"/>
      <c r="C272" s="173"/>
      <c r="D272" s="174" t="s">
        <v>75</v>
      </c>
      <c r="E272" s="175" t="s">
        <v>490</v>
      </c>
      <c r="F272" s="175" t="s">
        <v>491</v>
      </c>
      <c r="G272" s="173"/>
      <c r="H272" s="173"/>
      <c r="I272" s="176"/>
      <c r="J272" s="177">
        <f>BK272</f>
        <v>0</v>
      </c>
      <c r="K272" s="173"/>
      <c r="L272" s="178"/>
      <c r="M272" s="179"/>
      <c r="N272" s="180"/>
      <c r="O272" s="180"/>
      <c r="P272" s="181">
        <f>SUM(P273:P274)</f>
        <v>0</v>
      </c>
      <c r="Q272" s="180"/>
      <c r="R272" s="181">
        <f>SUM(R273:R274)</f>
        <v>0</v>
      </c>
      <c r="S272" s="180"/>
      <c r="T272" s="182">
        <f>SUM(T273:T274)</f>
        <v>0</v>
      </c>
      <c r="AR272" s="183" t="s">
        <v>144</v>
      </c>
      <c r="AT272" s="184" t="s">
        <v>75</v>
      </c>
      <c r="AU272" s="184" t="s">
        <v>76</v>
      </c>
      <c r="AY272" s="183" t="s">
        <v>138</v>
      </c>
      <c r="BK272" s="185">
        <f>SUM(BK273:BK274)</f>
        <v>0</v>
      </c>
    </row>
    <row r="273" spans="1:65" s="2" customFormat="1" ht="16.5" customHeight="1" x14ac:dyDescent="0.2">
      <c r="A273" s="35"/>
      <c r="B273" s="36"/>
      <c r="C273" s="188" t="s">
        <v>492</v>
      </c>
      <c r="D273" s="188" t="s">
        <v>140</v>
      </c>
      <c r="E273" s="189" t="s">
        <v>493</v>
      </c>
      <c r="F273" s="190" t="s">
        <v>494</v>
      </c>
      <c r="G273" s="191" t="s">
        <v>297</v>
      </c>
      <c r="H273" s="192">
        <v>1</v>
      </c>
      <c r="I273" s="193"/>
      <c r="J273" s="194">
        <f>ROUND(I273*H273,2)</f>
        <v>0</v>
      </c>
      <c r="K273" s="195"/>
      <c r="L273" s="40"/>
      <c r="M273" s="196" t="s">
        <v>1</v>
      </c>
      <c r="N273" s="197" t="s">
        <v>41</v>
      </c>
      <c r="O273" s="72"/>
      <c r="P273" s="198">
        <f>O273*H273</f>
        <v>0</v>
      </c>
      <c r="Q273" s="198">
        <v>0</v>
      </c>
      <c r="R273" s="198">
        <f>Q273*H273</f>
        <v>0</v>
      </c>
      <c r="S273" s="198">
        <v>0</v>
      </c>
      <c r="T273" s="199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00" t="s">
        <v>495</v>
      </c>
      <c r="AT273" s="200" t="s">
        <v>140</v>
      </c>
      <c r="AU273" s="200" t="s">
        <v>84</v>
      </c>
      <c r="AY273" s="18" t="s">
        <v>138</v>
      </c>
      <c r="BE273" s="201">
        <f>IF(N273="základní",J273,0)</f>
        <v>0</v>
      </c>
      <c r="BF273" s="201">
        <f>IF(N273="snížená",J273,0)</f>
        <v>0</v>
      </c>
      <c r="BG273" s="201">
        <f>IF(N273="zákl. přenesená",J273,0)</f>
        <v>0</v>
      </c>
      <c r="BH273" s="201">
        <f>IF(N273="sníž. přenesená",J273,0)</f>
        <v>0</v>
      </c>
      <c r="BI273" s="201">
        <f>IF(N273="nulová",J273,0)</f>
        <v>0</v>
      </c>
      <c r="BJ273" s="18" t="s">
        <v>84</v>
      </c>
      <c r="BK273" s="201">
        <f>ROUND(I273*H273,2)</f>
        <v>0</v>
      </c>
      <c r="BL273" s="18" t="s">
        <v>495</v>
      </c>
      <c r="BM273" s="200" t="s">
        <v>496</v>
      </c>
    </row>
    <row r="274" spans="1:65" s="2" customFormat="1" ht="21.75" customHeight="1" x14ac:dyDescent="0.2">
      <c r="A274" s="35"/>
      <c r="B274" s="36"/>
      <c r="C274" s="188" t="s">
        <v>497</v>
      </c>
      <c r="D274" s="188" t="s">
        <v>140</v>
      </c>
      <c r="E274" s="189" t="s">
        <v>498</v>
      </c>
      <c r="F274" s="190" t="s">
        <v>499</v>
      </c>
      <c r="G274" s="191" t="s">
        <v>170</v>
      </c>
      <c r="H274" s="192">
        <v>161</v>
      </c>
      <c r="I274" s="193"/>
      <c r="J274" s="194">
        <f>ROUND(I274*H274,2)</f>
        <v>0</v>
      </c>
      <c r="K274" s="195"/>
      <c r="L274" s="40"/>
      <c r="M274" s="257" t="s">
        <v>1</v>
      </c>
      <c r="N274" s="258" t="s">
        <v>41</v>
      </c>
      <c r="O274" s="259"/>
      <c r="P274" s="260">
        <f>O274*H274</f>
        <v>0</v>
      </c>
      <c r="Q274" s="260">
        <v>0</v>
      </c>
      <c r="R274" s="260">
        <f>Q274*H274</f>
        <v>0</v>
      </c>
      <c r="S274" s="260">
        <v>0</v>
      </c>
      <c r="T274" s="261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00" t="s">
        <v>495</v>
      </c>
      <c r="AT274" s="200" t="s">
        <v>140</v>
      </c>
      <c r="AU274" s="200" t="s">
        <v>84</v>
      </c>
      <c r="AY274" s="18" t="s">
        <v>138</v>
      </c>
      <c r="BE274" s="201">
        <f>IF(N274="základní",J274,0)</f>
        <v>0</v>
      </c>
      <c r="BF274" s="201">
        <f>IF(N274="snížená",J274,0)</f>
        <v>0</v>
      </c>
      <c r="BG274" s="201">
        <f>IF(N274="zákl. přenesená",J274,0)</f>
        <v>0</v>
      </c>
      <c r="BH274" s="201">
        <f>IF(N274="sníž. přenesená",J274,0)</f>
        <v>0</v>
      </c>
      <c r="BI274" s="201">
        <f>IF(N274="nulová",J274,0)</f>
        <v>0</v>
      </c>
      <c r="BJ274" s="18" t="s">
        <v>84</v>
      </c>
      <c r="BK274" s="201">
        <f>ROUND(I274*H274,2)</f>
        <v>0</v>
      </c>
      <c r="BL274" s="18" t="s">
        <v>495</v>
      </c>
      <c r="BM274" s="200" t="s">
        <v>500</v>
      </c>
    </row>
    <row r="275" spans="1:65" s="2" customFormat="1" ht="6.9" customHeight="1" x14ac:dyDescent="0.2">
      <c r="A275" s="35"/>
      <c r="B275" s="55"/>
      <c r="C275" s="56"/>
      <c r="D275" s="56"/>
      <c r="E275" s="56"/>
      <c r="F275" s="56"/>
      <c r="G275" s="56"/>
      <c r="H275" s="56"/>
      <c r="I275" s="56"/>
      <c r="J275" s="56"/>
      <c r="K275" s="56"/>
      <c r="L275" s="40"/>
      <c r="M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</row>
  </sheetData>
  <sheetProtection algorithmName="SHA-512" hashValue="R9Ugi4Polq0VS9hwpthQ66w9QEW896nINsSFmGYbXIjpdQ/BEU3L/B34hG0vtvawsOd8XvmMbSfscCpaV0s5Eg==" saltValue="RVrVJvH2oqAvig0YcNVoMJqff0y4oi++ambwEywr0wrUfoI5T4azu4s+Wrs4dL6zEWwOMgibcZXc6rtYF6pSCA==" spinCount="100000" sheet="1" objects="1" scenarios="1" formatColumns="0" formatRows="0" autoFilter="0"/>
  <autoFilter ref="C128:K274" xr:uid="{00000000-0009-0000-0000-000001000000}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242"/>
  <sheetViews>
    <sheetView showGridLines="0" workbookViewId="0"/>
  </sheetViews>
  <sheetFormatPr defaultRowHeight="14.4" x14ac:dyDescent="0.2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 x14ac:dyDescent="0.2"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AT2" s="18" t="s">
        <v>89</v>
      </c>
    </row>
    <row r="3" spans="1:46" s="1" customFormat="1" ht="6.9" customHeight="1" x14ac:dyDescent="0.2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86</v>
      </c>
    </row>
    <row r="4" spans="1:46" s="1" customFormat="1" ht="24.9" customHeight="1" x14ac:dyDescent="0.2">
      <c r="B4" s="21"/>
      <c r="D4" s="111" t="s">
        <v>102</v>
      </c>
      <c r="L4" s="21"/>
      <c r="M4" s="112" t="s">
        <v>10</v>
      </c>
      <c r="AT4" s="18" t="s">
        <v>4</v>
      </c>
    </row>
    <row r="5" spans="1:46" s="1" customFormat="1" ht="6.9" customHeight="1" x14ac:dyDescent="0.2">
      <c r="B5" s="21"/>
      <c r="L5" s="21"/>
    </row>
    <row r="6" spans="1:46" s="1" customFormat="1" ht="12" customHeight="1" x14ac:dyDescent="0.2">
      <c r="B6" s="21"/>
      <c r="D6" s="113" t="s">
        <v>16</v>
      </c>
      <c r="L6" s="21"/>
    </row>
    <row r="7" spans="1:46" s="1" customFormat="1" ht="16.5" customHeight="1" x14ac:dyDescent="0.2">
      <c r="B7" s="21"/>
      <c r="E7" s="307" t="str">
        <f>'Rekapitulace stavby'!K6</f>
        <v>Kanaliazce Trnkova I.etapa</v>
      </c>
      <c r="F7" s="308"/>
      <c r="G7" s="308"/>
      <c r="H7" s="308"/>
      <c r="L7" s="21"/>
    </row>
    <row r="8" spans="1:46" s="2" customFormat="1" ht="12" customHeight="1" x14ac:dyDescent="0.2">
      <c r="A8" s="35"/>
      <c r="B8" s="40"/>
      <c r="C8" s="35"/>
      <c r="D8" s="113" t="s">
        <v>103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 x14ac:dyDescent="0.2">
      <c r="A9" s="35"/>
      <c r="B9" s="40"/>
      <c r="C9" s="35"/>
      <c r="D9" s="35"/>
      <c r="E9" s="309" t="s">
        <v>501</v>
      </c>
      <c r="F9" s="310"/>
      <c r="G9" s="310"/>
      <c r="H9" s="310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0.199999999999999" x14ac:dyDescent="0.2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 x14ac:dyDescent="0.2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 x14ac:dyDescent="0.2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22. 2. 2021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8" customHeight="1" x14ac:dyDescent="0.2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 x14ac:dyDescent="0.2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 x14ac:dyDescent="0.2">
      <c r="A15" s="35"/>
      <c r="B15" s="40"/>
      <c r="C15" s="35"/>
      <c r="D15" s="35"/>
      <c r="E15" s="114" t="s">
        <v>26</v>
      </c>
      <c r="F15" s="35"/>
      <c r="G15" s="35"/>
      <c r="H15" s="35"/>
      <c r="I15" s="113" t="s">
        <v>27</v>
      </c>
      <c r="J15" s="114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" customHeight="1" x14ac:dyDescent="0.2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 x14ac:dyDescent="0.2">
      <c r="A17" s="35"/>
      <c r="B17" s="40"/>
      <c r="C17" s="35"/>
      <c r="D17" s="113" t="s">
        <v>28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 x14ac:dyDescent="0.2">
      <c r="A18" s="35"/>
      <c r="B18" s="40"/>
      <c r="C18" s="35"/>
      <c r="D18" s="35"/>
      <c r="E18" s="311" t="str">
        <f>'Rekapitulace stavby'!E14</f>
        <v>Vyplň údaj</v>
      </c>
      <c r="F18" s="312"/>
      <c r="G18" s="312"/>
      <c r="H18" s="312"/>
      <c r="I18" s="113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" customHeight="1" x14ac:dyDescent="0.2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 x14ac:dyDescent="0.2">
      <c r="A20" s="35"/>
      <c r="B20" s="40"/>
      <c r="C20" s="35"/>
      <c r="D20" s="113" t="s">
        <v>30</v>
      </c>
      <c r="E20" s="35"/>
      <c r="F20" s="35"/>
      <c r="G20" s="35"/>
      <c r="H20" s="35"/>
      <c r="I20" s="113" t="s">
        <v>25</v>
      </c>
      <c r="J20" s="114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 x14ac:dyDescent="0.2">
      <c r="A21" s="35"/>
      <c r="B21" s="40"/>
      <c r="C21" s="35"/>
      <c r="D21" s="35"/>
      <c r="E21" s="114" t="s">
        <v>31</v>
      </c>
      <c r="F21" s="35"/>
      <c r="G21" s="35"/>
      <c r="H21" s="35"/>
      <c r="I21" s="113" t="s">
        <v>27</v>
      </c>
      <c r="J21" s="114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" customHeight="1" x14ac:dyDescent="0.2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 x14ac:dyDescent="0.2">
      <c r="A23" s="35"/>
      <c r="B23" s="40"/>
      <c r="C23" s="35"/>
      <c r="D23" s="113" t="s">
        <v>33</v>
      </c>
      <c r="E23" s="35"/>
      <c r="F23" s="35"/>
      <c r="G23" s="35"/>
      <c r="H23" s="35"/>
      <c r="I23" s="113" t="s">
        <v>25</v>
      </c>
      <c r="J23" s="114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 x14ac:dyDescent="0.2">
      <c r="A24" s="35"/>
      <c r="B24" s="40"/>
      <c r="C24" s="35"/>
      <c r="D24" s="35"/>
      <c r="E24" s="114" t="s">
        <v>34</v>
      </c>
      <c r="F24" s="35"/>
      <c r="G24" s="35"/>
      <c r="H24" s="35"/>
      <c r="I24" s="113" t="s">
        <v>27</v>
      </c>
      <c r="J24" s="114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" customHeight="1" x14ac:dyDescent="0.2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 x14ac:dyDescent="0.2">
      <c r="A26" s="35"/>
      <c r="B26" s="40"/>
      <c r="C26" s="35"/>
      <c r="D26" s="113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 x14ac:dyDescent="0.2">
      <c r="A27" s="116"/>
      <c r="B27" s="117"/>
      <c r="C27" s="116"/>
      <c r="D27" s="116"/>
      <c r="E27" s="313" t="s">
        <v>1</v>
      </c>
      <c r="F27" s="313"/>
      <c r="G27" s="313"/>
      <c r="H27" s="313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" customHeight="1" x14ac:dyDescent="0.2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customHeight="1" x14ac:dyDescent="0.2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 x14ac:dyDescent="0.2">
      <c r="A30" s="35"/>
      <c r="B30" s="40"/>
      <c r="C30" s="35"/>
      <c r="D30" s="120" t="s">
        <v>36</v>
      </c>
      <c r="E30" s="35"/>
      <c r="F30" s="35"/>
      <c r="G30" s="35"/>
      <c r="H30" s="35"/>
      <c r="I30" s="35"/>
      <c r="J30" s="121">
        <f>ROUND(J128,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 x14ac:dyDescent="0.2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 x14ac:dyDescent="0.2">
      <c r="A32" s="35"/>
      <c r="B32" s="40"/>
      <c r="C32" s="35"/>
      <c r="D32" s="35"/>
      <c r="E32" s="35"/>
      <c r="F32" s="122" t="s">
        <v>38</v>
      </c>
      <c r="G32" s="35"/>
      <c r="H32" s="35"/>
      <c r="I32" s="122" t="s">
        <v>37</v>
      </c>
      <c r="J32" s="122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customHeight="1" x14ac:dyDescent="0.2">
      <c r="A33" s="35"/>
      <c r="B33" s="40"/>
      <c r="C33" s="35"/>
      <c r="D33" s="123" t="s">
        <v>40</v>
      </c>
      <c r="E33" s="113" t="s">
        <v>41</v>
      </c>
      <c r="F33" s="124">
        <f>ROUND((SUM(BE128:BE241)),  2)</f>
        <v>0</v>
      </c>
      <c r="G33" s="35"/>
      <c r="H33" s="35"/>
      <c r="I33" s="125">
        <v>0.21</v>
      </c>
      <c r="J33" s="124">
        <f>ROUND(((SUM(BE128:BE241))*I33),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 x14ac:dyDescent="0.2">
      <c r="A34" s="35"/>
      <c r="B34" s="40"/>
      <c r="C34" s="35"/>
      <c r="D34" s="35"/>
      <c r="E34" s="113" t="s">
        <v>42</v>
      </c>
      <c r="F34" s="124">
        <f>ROUND((SUM(BF128:BF241)),  2)</f>
        <v>0</v>
      </c>
      <c r="G34" s="35"/>
      <c r="H34" s="35"/>
      <c r="I34" s="125">
        <v>0.15</v>
      </c>
      <c r="J34" s="124">
        <f>ROUND(((SUM(BF128:BF241))*I34),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 x14ac:dyDescent="0.2">
      <c r="A35" s="35"/>
      <c r="B35" s="40"/>
      <c r="C35" s="35"/>
      <c r="D35" s="35"/>
      <c r="E35" s="113" t="s">
        <v>43</v>
      </c>
      <c r="F35" s="124">
        <f>ROUND((SUM(BG128:BG241)),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 x14ac:dyDescent="0.2">
      <c r="A36" s="35"/>
      <c r="B36" s="40"/>
      <c r="C36" s="35"/>
      <c r="D36" s="35"/>
      <c r="E36" s="113" t="s">
        <v>44</v>
      </c>
      <c r="F36" s="124">
        <f>ROUND((SUM(BH128:BH241)),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 x14ac:dyDescent="0.2">
      <c r="A37" s="35"/>
      <c r="B37" s="40"/>
      <c r="C37" s="35"/>
      <c r="D37" s="35"/>
      <c r="E37" s="113" t="s">
        <v>45</v>
      </c>
      <c r="F37" s="124">
        <f>ROUND((SUM(BI128:BI241)),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" customHeight="1" x14ac:dyDescent="0.2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 x14ac:dyDescent="0.2">
      <c r="A39" s="35"/>
      <c r="B39" s="40"/>
      <c r="C39" s="126"/>
      <c r="D39" s="127" t="s">
        <v>46</v>
      </c>
      <c r="E39" s="128"/>
      <c r="F39" s="128"/>
      <c r="G39" s="129" t="s">
        <v>47</v>
      </c>
      <c r="H39" s="130" t="s">
        <v>48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customHeight="1" x14ac:dyDescent="0.2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" customHeight="1" x14ac:dyDescent="0.2">
      <c r="B41" s="21"/>
      <c r="L41" s="21"/>
    </row>
    <row r="42" spans="1:31" s="1" customFormat="1" ht="14.4" customHeight="1" x14ac:dyDescent="0.2">
      <c r="B42" s="21"/>
      <c r="L42" s="21"/>
    </row>
    <row r="43" spans="1:31" s="1" customFormat="1" ht="14.4" customHeight="1" x14ac:dyDescent="0.2">
      <c r="B43" s="21"/>
      <c r="L43" s="21"/>
    </row>
    <row r="44" spans="1:31" s="1" customFormat="1" ht="14.4" customHeight="1" x14ac:dyDescent="0.2">
      <c r="B44" s="21"/>
      <c r="L44" s="21"/>
    </row>
    <row r="45" spans="1:31" s="1" customFormat="1" ht="14.4" customHeight="1" x14ac:dyDescent="0.2">
      <c r="B45" s="21"/>
      <c r="L45" s="21"/>
    </row>
    <row r="46" spans="1:31" s="1" customFormat="1" ht="14.4" customHeight="1" x14ac:dyDescent="0.2">
      <c r="B46" s="21"/>
      <c r="L46" s="21"/>
    </row>
    <row r="47" spans="1:31" s="1" customFormat="1" ht="14.4" customHeight="1" x14ac:dyDescent="0.2">
      <c r="B47" s="21"/>
      <c r="L47" s="21"/>
    </row>
    <row r="48" spans="1:31" s="1" customFormat="1" ht="14.4" customHeight="1" x14ac:dyDescent="0.2">
      <c r="B48" s="21"/>
      <c r="L48" s="21"/>
    </row>
    <row r="49" spans="1:31" s="1" customFormat="1" ht="14.4" customHeight="1" x14ac:dyDescent="0.2">
      <c r="B49" s="21"/>
      <c r="L49" s="21"/>
    </row>
    <row r="50" spans="1:31" s="2" customFormat="1" ht="14.4" customHeight="1" x14ac:dyDescent="0.2">
      <c r="B50" s="52"/>
      <c r="D50" s="133" t="s">
        <v>49</v>
      </c>
      <c r="E50" s="134"/>
      <c r="F50" s="134"/>
      <c r="G50" s="133" t="s">
        <v>50</v>
      </c>
      <c r="H50" s="134"/>
      <c r="I50" s="134"/>
      <c r="J50" s="134"/>
      <c r="K50" s="134"/>
      <c r="L50" s="52"/>
    </row>
    <row r="51" spans="1:31" ht="10.199999999999999" x14ac:dyDescent="0.2">
      <c r="B51" s="21"/>
      <c r="L51" s="21"/>
    </row>
    <row r="52" spans="1:31" ht="10.199999999999999" x14ac:dyDescent="0.2">
      <c r="B52" s="21"/>
      <c r="L52" s="21"/>
    </row>
    <row r="53" spans="1:31" ht="10.199999999999999" x14ac:dyDescent="0.2">
      <c r="B53" s="21"/>
      <c r="L53" s="21"/>
    </row>
    <row r="54" spans="1:31" ht="10.199999999999999" x14ac:dyDescent="0.2">
      <c r="B54" s="21"/>
      <c r="L54" s="21"/>
    </row>
    <row r="55" spans="1:31" ht="10.199999999999999" x14ac:dyDescent="0.2">
      <c r="B55" s="21"/>
      <c r="L55" s="21"/>
    </row>
    <row r="56" spans="1:31" ht="10.199999999999999" x14ac:dyDescent="0.2">
      <c r="B56" s="21"/>
      <c r="L56" s="21"/>
    </row>
    <row r="57" spans="1:31" ht="10.199999999999999" x14ac:dyDescent="0.2">
      <c r="B57" s="21"/>
      <c r="L57" s="21"/>
    </row>
    <row r="58" spans="1:31" ht="10.199999999999999" x14ac:dyDescent="0.2">
      <c r="B58" s="21"/>
      <c r="L58" s="21"/>
    </row>
    <row r="59" spans="1:31" ht="10.199999999999999" x14ac:dyDescent="0.2">
      <c r="B59" s="21"/>
      <c r="L59" s="21"/>
    </row>
    <row r="60" spans="1:31" ht="10.199999999999999" x14ac:dyDescent="0.2">
      <c r="B60" s="21"/>
      <c r="L60" s="21"/>
    </row>
    <row r="61" spans="1:31" s="2" customFormat="1" ht="13.2" x14ac:dyDescent="0.2">
      <c r="A61" s="35"/>
      <c r="B61" s="40"/>
      <c r="C61" s="35"/>
      <c r="D61" s="135" t="s">
        <v>51</v>
      </c>
      <c r="E61" s="136"/>
      <c r="F61" s="137" t="s">
        <v>52</v>
      </c>
      <c r="G61" s="135" t="s">
        <v>51</v>
      </c>
      <c r="H61" s="136"/>
      <c r="I61" s="136"/>
      <c r="J61" s="138" t="s">
        <v>52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.199999999999999" x14ac:dyDescent="0.2">
      <c r="B62" s="21"/>
      <c r="L62" s="21"/>
    </row>
    <row r="63" spans="1:31" ht="10.199999999999999" x14ac:dyDescent="0.2">
      <c r="B63" s="21"/>
      <c r="L63" s="21"/>
    </row>
    <row r="64" spans="1:31" ht="10.199999999999999" x14ac:dyDescent="0.2">
      <c r="B64" s="21"/>
      <c r="L64" s="21"/>
    </row>
    <row r="65" spans="1:31" s="2" customFormat="1" ht="13.2" x14ac:dyDescent="0.2">
      <c r="A65" s="35"/>
      <c r="B65" s="40"/>
      <c r="C65" s="35"/>
      <c r="D65" s="133" t="s">
        <v>53</v>
      </c>
      <c r="E65" s="139"/>
      <c r="F65" s="139"/>
      <c r="G65" s="133" t="s">
        <v>54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.199999999999999" x14ac:dyDescent="0.2">
      <c r="B66" s="21"/>
      <c r="L66" s="21"/>
    </row>
    <row r="67" spans="1:31" ht="10.199999999999999" x14ac:dyDescent="0.2">
      <c r="B67" s="21"/>
      <c r="L67" s="21"/>
    </row>
    <row r="68" spans="1:31" ht="10.199999999999999" x14ac:dyDescent="0.2">
      <c r="B68" s="21"/>
      <c r="L68" s="21"/>
    </row>
    <row r="69" spans="1:31" ht="10.199999999999999" x14ac:dyDescent="0.2">
      <c r="B69" s="21"/>
      <c r="L69" s="21"/>
    </row>
    <row r="70" spans="1:31" ht="10.199999999999999" x14ac:dyDescent="0.2">
      <c r="B70" s="21"/>
      <c r="L70" s="21"/>
    </row>
    <row r="71" spans="1:31" ht="10.199999999999999" x14ac:dyDescent="0.2">
      <c r="B71" s="21"/>
      <c r="L71" s="21"/>
    </row>
    <row r="72" spans="1:31" ht="10.199999999999999" x14ac:dyDescent="0.2">
      <c r="B72" s="21"/>
      <c r="L72" s="21"/>
    </row>
    <row r="73" spans="1:31" ht="10.199999999999999" x14ac:dyDescent="0.2">
      <c r="B73" s="21"/>
      <c r="L73" s="21"/>
    </row>
    <row r="74" spans="1:31" ht="10.199999999999999" x14ac:dyDescent="0.2">
      <c r="B74" s="21"/>
      <c r="L74" s="21"/>
    </row>
    <row r="75" spans="1:31" ht="10.199999999999999" x14ac:dyDescent="0.2">
      <c r="B75" s="21"/>
      <c r="L75" s="21"/>
    </row>
    <row r="76" spans="1:31" s="2" customFormat="1" ht="13.2" x14ac:dyDescent="0.2">
      <c r="A76" s="35"/>
      <c r="B76" s="40"/>
      <c r="C76" s="35"/>
      <c r="D76" s="135" t="s">
        <v>51</v>
      </c>
      <c r="E76" s="136"/>
      <c r="F76" s="137" t="s">
        <v>52</v>
      </c>
      <c r="G76" s="135" t="s">
        <v>51</v>
      </c>
      <c r="H76" s="136"/>
      <c r="I76" s="136"/>
      <c r="J76" s="138" t="s">
        <v>52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 x14ac:dyDescent="0.2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" customHeight="1" x14ac:dyDescent="0.2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" customHeight="1" x14ac:dyDescent="0.2">
      <c r="A82" s="35"/>
      <c r="B82" s="36"/>
      <c r="C82" s="24" t="s">
        <v>105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" customHeight="1" x14ac:dyDescent="0.2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 x14ac:dyDescent="0.2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 x14ac:dyDescent="0.2">
      <c r="A85" s="35"/>
      <c r="B85" s="36"/>
      <c r="C85" s="37"/>
      <c r="D85" s="37"/>
      <c r="E85" s="314" t="str">
        <f>E7</f>
        <v>Kanaliazce Trnkova I.etapa</v>
      </c>
      <c r="F85" s="315"/>
      <c r="G85" s="315"/>
      <c r="H85" s="31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 x14ac:dyDescent="0.2">
      <c r="A86" s="35"/>
      <c r="B86" s="36"/>
      <c r="C86" s="30" t="s">
        <v>103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 x14ac:dyDescent="0.2">
      <c r="A87" s="35"/>
      <c r="B87" s="36"/>
      <c r="C87" s="37"/>
      <c r="D87" s="37"/>
      <c r="E87" s="266" t="str">
        <f>E9</f>
        <v>02 - SO 02 Kanaliazce tlaková</v>
      </c>
      <c r="F87" s="316"/>
      <c r="G87" s="316"/>
      <c r="H87" s="316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" customHeight="1" x14ac:dyDescent="0.2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 x14ac:dyDescent="0.2">
      <c r="A89" s="35"/>
      <c r="B89" s="36"/>
      <c r="C89" s="30" t="s">
        <v>20</v>
      </c>
      <c r="D89" s="37"/>
      <c r="E89" s="37"/>
      <c r="F89" s="28" t="str">
        <f>F12</f>
        <v>Bohumín</v>
      </c>
      <c r="G89" s="37"/>
      <c r="H89" s="37"/>
      <c r="I89" s="30" t="s">
        <v>22</v>
      </c>
      <c r="J89" s="67" t="str">
        <f>IF(J12="","",J12)</f>
        <v>22. 2. 2021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" customHeight="1" x14ac:dyDescent="0.2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15" customHeight="1" x14ac:dyDescent="0.2">
      <c r="A91" s="35"/>
      <c r="B91" s="36"/>
      <c r="C91" s="30" t="s">
        <v>24</v>
      </c>
      <c r="D91" s="37"/>
      <c r="E91" s="37"/>
      <c r="F91" s="28" t="str">
        <f>E15</f>
        <v>Město Bohumín</v>
      </c>
      <c r="G91" s="37"/>
      <c r="H91" s="37"/>
      <c r="I91" s="30" t="s">
        <v>30</v>
      </c>
      <c r="J91" s="33" t="str">
        <f>E21</f>
        <v>Rechtik - PROJEKT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15" customHeight="1" x14ac:dyDescent="0.2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>Josef Rechtik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 x14ac:dyDescent="0.2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 x14ac:dyDescent="0.2">
      <c r="A94" s="35"/>
      <c r="B94" s="36"/>
      <c r="C94" s="144" t="s">
        <v>106</v>
      </c>
      <c r="D94" s="145"/>
      <c r="E94" s="145"/>
      <c r="F94" s="145"/>
      <c r="G94" s="145"/>
      <c r="H94" s="145"/>
      <c r="I94" s="145"/>
      <c r="J94" s="146" t="s">
        <v>107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 x14ac:dyDescent="0.2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8" customHeight="1" x14ac:dyDescent="0.2">
      <c r="A96" s="35"/>
      <c r="B96" s="36"/>
      <c r="C96" s="147" t="s">
        <v>108</v>
      </c>
      <c r="D96" s="37"/>
      <c r="E96" s="37"/>
      <c r="F96" s="37"/>
      <c r="G96" s="37"/>
      <c r="H96" s="37"/>
      <c r="I96" s="37"/>
      <c r="J96" s="85">
        <f>J128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109</v>
      </c>
    </row>
    <row r="97" spans="1:31" s="9" customFormat="1" ht="24.9" customHeight="1" x14ac:dyDescent="0.2">
      <c r="B97" s="148"/>
      <c r="C97" s="149"/>
      <c r="D97" s="150" t="s">
        <v>110</v>
      </c>
      <c r="E97" s="151"/>
      <c r="F97" s="151"/>
      <c r="G97" s="151"/>
      <c r="H97" s="151"/>
      <c r="I97" s="151"/>
      <c r="J97" s="152">
        <f>J129</f>
        <v>0</v>
      </c>
      <c r="K97" s="149"/>
      <c r="L97" s="153"/>
    </row>
    <row r="98" spans="1:31" s="10" customFormat="1" ht="19.95" customHeight="1" x14ac:dyDescent="0.2">
      <c r="B98" s="154"/>
      <c r="C98" s="155"/>
      <c r="D98" s="156" t="s">
        <v>111</v>
      </c>
      <c r="E98" s="157"/>
      <c r="F98" s="157"/>
      <c r="G98" s="157"/>
      <c r="H98" s="157"/>
      <c r="I98" s="157"/>
      <c r="J98" s="158">
        <f>J130</f>
        <v>0</v>
      </c>
      <c r="K98" s="155"/>
      <c r="L98" s="159"/>
    </row>
    <row r="99" spans="1:31" s="10" customFormat="1" ht="19.95" customHeight="1" x14ac:dyDescent="0.2">
      <c r="B99" s="154"/>
      <c r="C99" s="155"/>
      <c r="D99" s="156" t="s">
        <v>114</v>
      </c>
      <c r="E99" s="157"/>
      <c r="F99" s="157"/>
      <c r="G99" s="157"/>
      <c r="H99" s="157"/>
      <c r="I99" s="157"/>
      <c r="J99" s="158">
        <f>J187</f>
        <v>0</v>
      </c>
      <c r="K99" s="155"/>
      <c r="L99" s="159"/>
    </row>
    <row r="100" spans="1:31" s="10" customFormat="1" ht="19.95" customHeight="1" x14ac:dyDescent="0.2">
      <c r="B100" s="154"/>
      <c r="C100" s="155"/>
      <c r="D100" s="156" t="s">
        <v>115</v>
      </c>
      <c r="E100" s="157"/>
      <c r="F100" s="157"/>
      <c r="G100" s="157"/>
      <c r="H100" s="157"/>
      <c r="I100" s="157"/>
      <c r="J100" s="158">
        <f>J190</f>
        <v>0</v>
      </c>
      <c r="K100" s="155"/>
      <c r="L100" s="159"/>
    </row>
    <row r="101" spans="1:31" s="10" customFormat="1" ht="19.95" customHeight="1" x14ac:dyDescent="0.2">
      <c r="B101" s="154"/>
      <c r="C101" s="155"/>
      <c r="D101" s="156" t="s">
        <v>116</v>
      </c>
      <c r="E101" s="157"/>
      <c r="F101" s="157"/>
      <c r="G101" s="157"/>
      <c r="H101" s="157"/>
      <c r="I101" s="157"/>
      <c r="J101" s="158">
        <f>J193</f>
        <v>0</v>
      </c>
      <c r="K101" s="155"/>
      <c r="L101" s="159"/>
    </row>
    <row r="102" spans="1:31" s="10" customFormat="1" ht="19.95" customHeight="1" x14ac:dyDescent="0.2">
      <c r="B102" s="154"/>
      <c r="C102" s="155"/>
      <c r="D102" s="156" t="s">
        <v>117</v>
      </c>
      <c r="E102" s="157"/>
      <c r="F102" s="157"/>
      <c r="G102" s="157"/>
      <c r="H102" s="157"/>
      <c r="I102" s="157"/>
      <c r="J102" s="158">
        <f>J222</f>
        <v>0</v>
      </c>
      <c r="K102" s="155"/>
      <c r="L102" s="159"/>
    </row>
    <row r="103" spans="1:31" s="10" customFormat="1" ht="14.85" customHeight="1" x14ac:dyDescent="0.2">
      <c r="B103" s="154"/>
      <c r="C103" s="155"/>
      <c r="D103" s="156" t="s">
        <v>118</v>
      </c>
      <c r="E103" s="157"/>
      <c r="F103" s="157"/>
      <c r="G103" s="157"/>
      <c r="H103" s="157"/>
      <c r="I103" s="157"/>
      <c r="J103" s="158">
        <f>J224</f>
        <v>0</v>
      </c>
      <c r="K103" s="155"/>
      <c r="L103" s="159"/>
    </row>
    <row r="104" spans="1:31" s="10" customFormat="1" ht="19.95" customHeight="1" x14ac:dyDescent="0.2">
      <c r="B104" s="154"/>
      <c r="C104" s="155"/>
      <c r="D104" s="156" t="s">
        <v>119</v>
      </c>
      <c r="E104" s="157"/>
      <c r="F104" s="157"/>
      <c r="G104" s="157"/>
      <c r="H104" s="157"/>
      <c r="I104" s="157"/>
      <c r="J104" s="158">
        <f>J227</f>
        <v>0</v>
      </c>
      <c r="K104" s="155"/>
      <c r="L104" s="159"/>
    </row>
    <row r="105" spans="1:31" s="9" customFormat="1" ht="24.9" customHeight="1" x14ac:dyDescent="0.2">
      <c r="B105" s="148"/>
      <c r="C105" s="149"/>
      <c r="D105" s="150" t="s">
        <v>120</v>
      </c>
      <c r="E105" s="151"/>
      <c r="F105" s="151"/>
      <c r="G105" s="151"/>
      <c r="H105" s="151"/>
      <c r="I105" s="151"/>
      <c r="J105" s="152">
        <f>J233</f>
        <v>0</v>
      </c>
      <c r="K105" s="149"/>
      <c r="L105" s="153"/>
    </row>
    <row r="106" spans="1:31" s="10" customFormat="1" ht="19.95" customHeight="1" x14ac:dyDescent="0.2">
      <c r="B106" s="154"/>
      <c r="C106" s="155"/>
      <c r="D106" s="156" t="s">
        <v>502</v>
      </c>
      <c r="E106" s="157"/>
      <c r="F106" s="157"/>
      <c r="G106" s="157"/>
      <c r="H106" s="157"/>
      <c r="I106" s="157"/>
      <c r="J106" s="158">
        <f>J234</f>
        <v>0</v>
      </c>
      <c r="K106" s="155"/>
      <c r="L106" s="159"/>
    </row>
    <row r="107" spans="1:31" s="10" customFormat="1" ht="19.95" customHeight="1" x14ac:dyDescent="0.2">
      <c r="B107" s="154"/>
      <c r="C107" s="155"/>
      <c r="D107" s="156" t="s">
        <v>121</v>
      </c>
      <c r="E107" s="157"/>
      <c r="F107" s="157"/>
      <c r="G107" s="157"/>
      <c r="H107" s="157"/>
      <c r="I107" s="157"/>
      <c r="J107" s="158">
        <f>J238</f>
        <v>0</v>
      </c>
      <c r="K107" s="155"/>
      <c r="L107" s="159"/>
    </row>
    <row r="108" spans="1:31" s="9" customFormat="1" ht="24.9" customHeight="1" x14ac:dyDescent="0.2">
      <c r="B108" s="148"/>
      <c r="C108" s="149"/>
      <c r="D108" s="150" t="s">
        <v>122</v>
      </c>
      <c r="E108" s="151"/>
      <c r="F108" s="151"/>
      <c r="G108" s="151"/>
      <c r="H108" s="151"/>
      <c r="I108" s="151"/>
      <c r="J108" s="152">
        <f>J240</f>
        <v>0</v>
      </c>
      <c r="K108" s="149"/>
      <c r="L108" s="153"/>
    </row>
    <row r="109" spans="1:31" s="2" customFormat="1" ht="21.75" customHeight="1" x14ac:dyDescent="0.2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6.9" customHeight="1" x14ac:dyDescent="0.2">
      <c r="A110" s="35"/>
      <c r="B110" s="55"/>
      <c r="C110" s="56"/>
      <c r="D110" s="56"/>
      <c r="E110" s="56"/>
      <c r="F110" s="56"/>
      <c r="G110" s="56"/>
      <c r="H110" s="56"/>
      <c r="I110" s="56"/>
      <c r="J110" s="56"/>
      <c r="K110" s="56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4" spans="1:63" s="2" customFormat="1" ht="6.9" customHeight="1" x14ac:dyDescent="0.2">
      <c r="A114" s="35"/>
      <c r="B114" s="57"/>
      <c r="C114" s="58"/>
      <c r="D114" s="58"/>
      <c r="E114" s="58"/>
      <c r="F114" s="58"/>
      <c r="G114" s="58"/>
      <c r="H114" s="58"/>
      <c r="I114" s="58"/>
      <c r="J114" s="58"/>
      <c r="K114" s="58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24.9" customHeight="1" x14ac:dyDescent="0.2">
      <c r="A115" s="35"/>
      <c r="B115" s="36"/>
      <c r="C115" s="24" t="s">
        <v>123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2" customFormat="1" ht="6.9" customHeight="1" x14ac:dyDescent="0.2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2" customFormat="1" ht="12" customHeight="1" x14ac:dyDescent="0.2">
      <c r="A117" s="35"/>
      <c r="B117" s="36"/>
      <c r="C117" s="30" t="s">
        <v>16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6.5" customHeight="1" x14ac:dyDescent="0.2">
      <c r="A118" s="35"/>
      <c r="B118" s="36"/>
      <c r="C118" s="37"/>
      <c r="D118" s="37"/>
      <c r="E118" s="314" t="str">
        <f>E7</f>
        <v>Kanaliazce Trnkova I.etapa</v>
      </c>
      <c r="F118" s="315"/>
      <c r="G118" s="315"/>
      <c r="H118" s="315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2" customHeight="1" x14ac:dyDescent="0.2">
      <c r="A119" s="35"/>
      <c r="B119" s="36"/>
      <c r="C119" s="30" t="s">
        <v>103</v>
      </c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16.5" customHeight="1" x14ac:dyDescent="0.2">
      <c r="A120" s="35"/>
      <c r="B120" s="36"/>
      <c r="C120" s="37"/>
      <c r="D120" s="37"/>
      <c r="E120" s="266" t="str">
        <f>E9</f>
        <v>02 - SO 02 Kanaliazce tlaková</v>
      </c>
      <c r="F120" s="316"/>
      <c r="G120" s="316"/>
      <c r="H120" s="316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6.9" customHeight="1" x14ac:dyDescent="0.2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12" customHeight="1" x14ac:dyDescent="0.2">
      <c r="A122" s="35"/>
      <c r="B122" s="36"/>
      <c r="C122" s="30" t="s">
        <v>20</v>
      </c>
      <c r="D122" s="37"/>
      <c r="E122" s="37"/>
      <c r="F122" s="28" t="str">
        <f>F12</f>
        <v>Bohumín</v>
      </c>
      <c r="G122" s="37"/>
      <c r="H122" s="37"/>
      <c r="I122" s="30" t="s">
        <v>22</v>
      </c>
      <c r="J122" s="67" t="str">
        <f>IF(J12="","",J12)</f>
        <v>22. 2. 2021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6.9" customHeight="1" x14ac:dyDescent="0.2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5.15" customHeight="1" x14ac:dyDescent="0.2">
      <c r="A124" s="35"/>
      <c r="B124" s="36"/>
      <c r="C124" s="30" t="s">
        <v>24</v>
      </c>
      <c r="D124" s="37"/>
      <c r="E124" s="37"/>
      <c r="F124" s="28" t="str">
        <f>E15</f>
        <v>Město Bohumín</v>
      </c>
      <c r="G124" s="37"/>
      <c r="H124" s="37"/>
      <c r="I124" s="30" t="s">
        <v>30</v>
      </c>
      <c r="J124" s="33" t="str">
        <f>E21</f>
        <v>Rechtik - PROJEKT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5.15" customHeight="1" x14ac:dyDescent="0.2">
      <c r="A125" s="35"/>
      <c r="B125" s="36"/>
      <c r="C125" s="30" t="s">
        <v>28</v>
      </c>
      <c r="D125" s="37"/>
      <c r="E125" s="37"/>
      <c r="F125" s="28" t="str">
        <f>IF(E18="","",E18)</f>
        <v>Vyplň údaj</v>
      </c>
      <c r="G125" s="37"/>
      <c r="H125" s="37"/>
      <c r="I125" s="30" t="s">
        <v>33</v>
      </c>
      <c r="J125" s="33" t="str">
        <f>E24</f>
        <v>Josef Rechtik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2" customFormat="1" ht="10.35" customHeight="1" x14ac:dyDescent="0.2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63" s="11" customFormat="1" ht="29.25" customHeight="1" x14ac:dyDescent="0.2">
      <c r="A127" s="160"/>
      <c r="B127" s="161"/>
      <c r="C127" s="162" t="s">
        <v>124</v>
      </c>
      <c r="D127" s="163" t="s">
        <v>61</v>
      </c>
      <c r="E127" s="163" t="s">
        <v>57</v>
      </c>
      <c r="F127" s="163" t="s">
        <v>58</v>
      </c>
      <c r="G127" s="163" t="s">
        <v>125</v>
      </c>
      <c r="H127" s="163" t="s">
        <v>126</v>
      </c>
      <c r="I127" s="163" t="s">
        <v>127</v>
      </c>
      <c r="J127" s="164" t="s">
        <v>107</v>
      </c>
      <c r="K127" s="165" t="s">
        <v>128</v>
      </c>
      <c r="L127" s="166"/>
      <c r="M127" s="76" t="s">
        <v>1</v>
      </c>
      <c r="N127" s="77" t="s">
        <v>40</v>
      </c>
      <c r="O127" s="77" t="s">
        <v>129</v>
      </c>
      <c r="P127" s="77" t="s">
        <v>130</v>
      </c>
      <c r="Q127" s="77" t="s">
        <v>131</v>
      </c>
      <c r="R127" s="77" t="s">
        <v>132</v>
      </c>
      <c r="S127" s="77" t="s">
        <v>133</v>
      </c>
      <c r="T127" s="78" t="s">
        <v>134</v>
      </c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</row>
    <row r="128" spans="1:63" s="2" customFormat="1" ht="22.8" customHeight="1" x14ac:dyDescent="0.3">
      <c r="A128" s="35"/>
      <c r="B128" s="36"/>
      <c r="C128" s="83" t="s">
        <v>135</v>
      </c>
      <c r="D128" s="37"/>
      <c r="E128" s="37"/>
      <c r="F128" s="37"/>
      <c r="G128" s="37"/>
      <c r="H128" s="37"/>
      <c r="I128" s="37"/>
      <c r="J128" s="167">
        <f>BK128</f>
        <v>0</v>
      </c>
      <c r="K128" s="37"/>
      <c r="L128" s="40"/>
      <c r="M128" s="79"/>
      <c r="N128" s="168"/>
      <c r="O128" s="80"/>
      <c r="P128" s="169">
        <f>P129+P233+P240</f>
        <v>0</v>
      </c>
      <c r="Q128" s="80"/>
      <c r="R128" s="169">
        <f>R129+R233+R240</f>
        <v>76.463273819999984</v>
      </c>
      <c r="S128" s="80"/>
      <c r="T128" s="170">
        <f>T129+T233+T240</f>
        <v>2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75</v>
      </c>
      <c r="AU128" s="18" t="s">
        <v>109</v>
      </c>
      <c r="BK128" s="171">
        <f>BK129+BK233+BK240</f>
        <v>0</v>
      </c>
    </row>
    <row r="129" spans="1:65" s="12" customFormat="1" ht="25.95" customHeight="1" x14ac:dyDescent="0.25">
      <c r="B129" s="172"/>
      <c r="C129" s="173"/>
      <c r="D129" s="174" t="s">
        <v>75</v>
      </c>
      <c r="E129" s="175" t="s">
        <v>136</v>
      </c>
      <c r="F129" s="175" t="s">
        <v>137</v>
      </c>
      <c r="G129" s="173"/>
      <c r="H129" s="173"/>
      <c r="I129" s="176"/>
      <c r="J129" s="177">
        <f>BK129</f>
        <v>0</v>
      </c>
      <c r="K129" s="173"/>
      <c r="L129" s="178"/>
      <c r="M129" s="179"/>
      <c r="N129" s="180"/>
      <c r="O129" s="180"/>
      <c r="P129" s="181">
        <f>P130+P187+P190+P193+P222+P227</f>
        <v>0</v>
      </c>
      <c r="Q129" s="180"/>
      <c r="R129" s="181">
        <f>R130+R187+R190+R193+R222+R227</f>
        <v>76.17998381999999</v>
      </c>
      <c r="S129" s="180"/>
      <c r="T129" s="182">
        <f>T130+T187+T190+T193+T222+T227</f>
        <v>2</v>
      </c>
      <c r="AR129" s="183" t="s">
        <v>84</v>
      </c>
      <c r="AT129" s="184" t="s">
        <v>75</v>
      </c>
      <c r="AU129" s="184" t="s">
        <v>76</v>
      </c>
      <c r="AY129" s="183" t="s">
        <v>138</v>
      </c>
      <c r="BK129" s="185">
        <f>BK130+BK187+BK190+BK193+BK222+BK227</f>
        <v>0</v>
      </c>
    </row>
    <row r="130" spans="1:65" s="12" customFormat="1" ht="22.8" customHeight="1" x14ac:dyDescent="0.25">
      <c r="B130" s="172"/>
      <c r="C130" s="173"/>
      <c r="D130" s="174" t="s">
        <v>75</v>
      </c>
      <c r="E130" s="186" t="s">
        <v>84</v>
      </c>
      <c r="F130" s="186" t="s">
        <v>139</v>
      </c>
      <c r="G130" s="173"/>
      <c r="H130" s="173"/>
      <c r="I130" s="176"/>
      <c r="J130" s="187">
        <f>BK130</f>
        <v>0</v>
      </c>
      <c r="K130" s="173"/>
      <c r="L130" s="178"/>
      <c r="M130" s="179"/>
      <c r="N130" s="180"/>
      <c r="O130" s="180"/>
      <c r="P130" s="181">
        <f>SUM(P131:P186)</f>
        <v>0</v>
      </c>
      <c r="Q130" s="180"/>
      <c r="R130" s="181">
        <f>SUM(R131:R186)</f>
        <v>74.535372399999986</v>
      </c>
      <c r="S130" s="180"/>
      <c r="T130" s="182">
        <f>SUM(T131:T186)</f>
        <v>0</v>
      </c>
      <c r="AR130" s="183" t="s">
        <v>84</v>
      </c>
      <c r="AT130" s="184" t="s">
        <v>75</v>
      </c>
      <c r="AU130" s="184" t="s">
        <v>84</v>
      </c>
      <c r="AY130" s="183" t="s">
        <v>138</v>
      </c>
      <c r="BK130" s="185">
        <f>SUM(BK131:BK186)</f>
        <v>0</v>
      </c>
    </row>
    <row r="131" spans="1:65" s="2" customFormat="1" ht="33" customHeight="1" x14ac:dyDescent="0.2">
      <c r="A131" s="35"/>
      <c r="B131" s="36"/>
      <c r="C131" s="188" t="s">
        <v>84</v>
      </c>
      <c r="D131" s="188" t="s">
        <v>140</v>
      </c>
      <c r="E131" s="189" t="s">
        <v>141</v>
      </c>
      <c r="F131" s="190" t="s">
        <v>142</v>
      </c>
      <c r="G131" s="191" t="s">
        <v>143</v>
      </c>
      <c r="H131" s="192">
        <v>25</v>
      </c>
      <c r="I131" s="193"/>
      <c r="J131" s="194">
        <f t="shared" ref="J131:J138" si="0">ROUND(I131*H131,2)</f>
        <v>0</v>
      </c>
      <c r="K131" s="195"/>
      <c r="L131" s="40"/>
      <c r="M131" s="196" t="s">
        <v>1</v>
      </c>
      <c r="N131" s="197" t="s">
        <v>41</v>
      </c>
      <c r="O131" s="72"/>
      <c r="P131" s="198">
        <f t="shared" ref="P131:P138" si="1">O131*H131</f>
        <v>0</v>
      </c>
      <c r="Q131" s="198">
        <v>0</v>
      </c>
      <c r="R131" s="198">
        <f t="shared" ref="R131:R138" si="2">Q131*H131</f>
        <v>0</v>
      </c>
      <c r="S131" s="198">
        <v>0</v>
      </c>
      <c r="T131" s="199">
        <f t="shared" ref="T131:T138" si="3"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0" t="s">
        <v>144</v>
      </c>
      <c r="AT131" s="200" t="s">
        <v>140</v>
      </c>
      <c r="AU131" s="200" t="s">
        <v>86</v>
      </c>
      <c r="AY131" s="18" t="s">
        <v>138</v>
      </c>
      <c r="BE131" s="201">
        <f t="shared" ref="BE131:BE138" si="4">IF(N131="základní",J131,0)</f>
        <v>0</v>
      </c>
      <c r="BF131" s="201">
        <f t="shared" ref="BF131:BF138" si="5">IF(N131="snížená",J131,0)</f>
        <v>0</v>
      </c>
      <c r="BG131" s="201">
        <f t="shared" ref="BG131:BG138" si="6">IF(N131="zákl. přenesená",J131,0)</f>
        <v>0</v>
      </c>
      <c r="BH131" s="201">
        <f t="shared" ref="BH131:BH138" si="7">IF(N131="sníž. přenesená",J131,0)</f>
        <v>0</v>
      </c>
      <c r="BI131" s="201">
        <f t="shared" ref="BI131:BI138" si="8">IF(N131="nulová",J131,0)</f>
        <v>0</v>
      </c>
      <c r="BJ131" s="18" t="s">
        <v>84</v>
      </c>
      <c r="BK131" s="201">
        <f t="shared" ref="BK131:BK138" si="9">ROUND(I131*H131,2)</f>
        <v>0</v>
      </c>
      <c r="BL131" s="18" t="s">
        <v>144</v>
      </c>
      <c r="BM131" s="200" t="s">
        <v>145</v>
      </c>
    </row>
    <row r="132" spans="1:65" s="2" customFormat="1" ht="21.75" customHeight="1" x14ac:dyDescent="0.2">
      <c r="A132" s="35"/>
      <c r="B132" s="36"/>
      <c r="C132" s="188" t="s">
        <v>86</v>
      </c>
      <c r="D132" s="188" t="s">
        <v>140</v>
      </c>
      <c r="E132" s="189" t="s">
        <v>503</v>
      </c>
      <c r="F132" s="190" t="s">
        <v>504</v>
      </c>
      <c r="G132" s="191" t="s">
        <v>297</v>
      </c>
      <c r="H132" s="192">
        <v>3</v>
      </c>
      <c r="I132" s="193"/>
      <c r="J132" s="194">
        <f t="shared" si="0"/>
        <v>0</v>
      </c>
      <c r="K132" s="195"/>
      <c r="L132" s="40"/>
      <c r="M132" s="196" t="s">
        <v>1</v>
      </c>
      <c r="N132" s="197" t="s">
        <v>41</v>
      </c>
      <c r="O132" s="72"/>
      <c r="P132" s="198">
        <f t="shared" si="1"/>
        <v>0</v>
      </c>
      <c r="Q132" s="198">
        <v>0</v>
      </c>
      <c r="R132" s="198">
        <f t="shared" si="2"/>
        <v>0</v>
      </c>
      <c r="S132" s="198">
        <v>0</v>
      </c>
      <c r="T132" s="199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0" t="s">
        <v>455</v>
      </c>
      <c r="AT132" s="200" t="s">
        <v>140</v>
      </c>
      <c r="AU132" s="200" t="s">
        <v>86</v>
      </c>
      <c r="AY132" s="18" t="s">
        <v>138</v>
      </c>
      <c r="BE132" s="201">
        <f t="shared" si="4"/>
        <v>0</v>
      </c>
      <c r="BF132" s="201">
        <f t="shared" si="5"/>
        <v>0</v>
      </c>
      <c r="BG132" s="201">
        <f t="shared" si="6"/>
        <v>0</v>
      </c>
      <c r="BH132" s="201">
        <f t="shared" si="7"/>
        <v>0</v>
      </c>
      <c r="BI132" s="201">
        <f t="shared" si="8"/>
        <v>0</v>
      </c>
      <c r="BJ132" s="18" t="s">
        <v>84</v>
      </c>
      <c r="BK132" s="201">
        <f t="shared" si="9"/>
        <v>0</v>
      </c>
      <c r="BL132" s="18" t="s">
        <v>455</v>
      </c>
      <c r="BM132" s="200" t="s">
        <v>505</v>
      </c>
    </row>
    <row r="133" spans="1:65" s="2" customFormat="1" ht="21.75" customHeight="1" x14ac:dyDescent="0.2">
      <c r="A133" s="35"/>
      <c r="B133" s="36"/>
      <c r="C133" s="188" t="s">
        <v>151</v>
      </c>
      <c r="D133" s="188" t="s">
        <v>140</v>
      </c>
      <c r="E133" s="189" t="s">
        <v>506</v>
      </c>
      <c r="F133" s="190" t="s">
        <v>507</v>
      </c>
      <c r="G133" s="191" t="s">
        <v>297</v>
      </c>
      <c r="H133" s="192">
        <v>1</v>
      </c>
      <c r="I133" s="193"/>
      <c r="J133" s="194">
        <f t="shared" si="0"/>
        <v>0</v>
      </c>
      <c r="K133" s="195"/>
      <c r="L133" s="40"/>
      <c r="M133" s="196" t="s">
        <v>1</v>
      </c>
      <c r="N133" s="197" t="s">
        <v>41</v>
      </c>
      <c r="O133" s="72"/>
      <c r="P133" s="198">
        <f t="shared" si="1"/>
        <v>0</v>
      </c>
      <c r="Q133" s="198">
        <v>0</v>
      </c>
      <c r="R133" s="198">
        <f t="shared" si="2"/>
        <v>0</v>
      </c>
      <c r="S133" s="198">
        <v>0</v>
      </c>
      <c r="T133" s="199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0" t="s">
        <v>144</v>
      </c>
      <c r="AT133" s="200" t="s">
        <v>140</v>
      </c>
      <c r="AU133" s="200" t="s">
        <v>86</v>
      </c>
      <c r="AY133" s="18" t="s">
        <v>138</v>
      </c>
      <c r="BE133" s="201">
        <f t="shared" si="4"/>
        <v>0</v>
      </c>
      <c r="BF133" s="201">
        <f t="shared" si="5"/>
        <v>0</v>
      </c>
      <c r="BG133" s="201">
        <f t="shared" si="6"/>
        <v>0</v>
      </c>
      <c r="BH133" s="201">
        <f t="shared" si="7"/>
        <v>0</v>
      </c>
      <c r="BI133" s="201">
        <f t="shared" si="8"/>
        <v>0</v>
      </c>
      <c r="BJ133" s="18" t="s">
        <v>84</v>
      </c>
      <c r="BK133" s="201">
        <f t="shared" si="9"/>
        <v>0</v>
      </c>
      <c r="BL133" s="18" t="s">
        <v>144</v>
      </c>
      <c r="BM133" s="200" t="s">
        <v>508</v>
      </c>
    </row>
    <row r="134" spans="1:65" s="2" customFormat="1" ht="16.5" customHeight="1" x14ac:dyDescent="0.2">
      <c r="A134" s="35"/>
      <c r="B134" s="36"/>
      <c r="C134" s="188" t="s">
        <v>144</v>
      </c>
      <c r="D134" s="188" t="s">
        <v>140</v>
      </c>
      <c r="E134" s="189" t="s">
        <v>509</v>
      </c>
      <c r="F134" s="190" t="s">
        <v>510</v>
      </c>
      <c r="G134" s="191" t="s">
        <v>297</v>
      </c>
      <c r="H134" s="192">
        <v>3</v>
      </c>
      <c r="I134" s="193"/>
      <c r="J134" s="194">
        <f t="shared" si="0"/>
        <v>0</v>
      </c>
      <c r="K134" s="195"/>
      <c r="L134" s="40"/>
      <c r="M134" s="196" t="s">
        <v>1</v>
      </c>
      <c r="N134" s="197" t="s">
        <v>41</v>
      </c>
      <c r="O134" s="72"/>
      <c r="P134" s="198">
        <f t="shared" si="1"/>
        <v>0</v>
      </c>
      <c r="Q134" s="198">
        <v>0</v>
      </c>
      <c r="R134" s="198">
        <f t="shared" si="2"/>
        <v>0</v>
      </c>
      <c r="S134" s="198">
        <v>0</v>
      </c>
      <c r="T134" s="199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0" t="s">
        <v>144</v>
      </c>
      <c r="AT134" s="200" t="s">
        <v>140</v>
      </c>
      <c r="AU134" s="200" t="s">
        <v>86</v>
      </c>
      <c r="AY134" s="18" t="s">
        <v>138</v>
      </c>
      <c r="BE134" s="201">
        <f t="shared" si="4"/>
        <v>0</v>
      </c>
      <c r="BF134" s="201">
        <f t="shared" si="5"/>
        <v>0</v>
      </c>
      <c r="BG134" s="201">
        <f t="shared" si="6"/>
        <v>0</v>
      </c>
      <c r="BH134" s="201">
        <f t="shared" si="7"/>
        <v>0</v>
      </c>
      <c r="BI134" s="201">
        <f t="shared" si="8"/>
        <v>0</v>
      </c>
      <c r="BJ134" s="18" t="s">
        <v>84</v>
      </c>
      <c r="BK134" s="201">
        <f t="shared" si="9"/>
        <v>0</v>
      </c>
      <c r="BL134" s="18" t="s">
        <v>144</v>
      </c>
      <c r="BM134" s="200" t="s">
        <v>511</v>
      </c>
    </row>
    <row r="135" spans="1:65" s="2" customFormat="1" ht="16.5" customHeight="1" x14ac:dyDescent="0.2">
      <c r="A135" s="35"/>
      <c r="B135" s="36"/>
      <c r="C135" s="188" t="s">
        <v>162</v>
      </c>
      <c r="D135" s="188" t="s">
        <v>140</v>
      </c>
      <c r="E135" s="189" t="s">
        <v>512</v>
      </c>
      <c r="F135" s="190" t="s">
        <v>513</v>
      </c>
      <c r="G135" s="191" t="s">
        <v>297</v>
      </c>
      <c r="H135" s="192">
        <v>1</v>
      </c>
      <c r="I135" s="193"/>
      <c r="J135" s="194">
        <f t="shared" si="0"/>
        <v>0</v>
      </c>
      <c r="K135" s="195"/>
      <c r="L135" s="40"/>
      <c r="M135" s="196" t="s">
        <v>1</v>
      </c>
      <c r="N135" s="197" t="s">
        <v>41</v>
      </c>
      <c r="O135" s="72"/>
      <c r="P135" s="198">
        <f t="shared" si="1"/>
        <v>0</v>
      </c>
      <c r="Q135" s="198">
        <v>0</v>
      </c>
      <c r="R135" s="198">
        <f t="shared" si="2"/>
        <v>0</v>
      </c>
      <c r="S135" s="198">
        <v>0</v>
      </c>
      <c r="T135" s="199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0" t="s">
        <v>144</v>
      </c>
      <c r="AT135" s="200" t="s">
        <v>140</v>
      </c>
      <c r="AU135" s="200" t="s">
        <v>86</v>
      </c>
      <c r="AY135" s="18" t="s">
        <v>138</v>
      </c>
      <c r="BE135" s="201">
        <f t="shared" si="4"/>
        <v>0</v>
      </c>
      <c r="BF135" s="201">
        <f t="shared" si="5"/>
        <v>0</v>
      </c>
      <c r="BG135" s="201">
        <f t="shared" si="6"/>
        <v>0</v>
      </c>
      <c r="BH135" s="201">
        <f t="shared" si="7"/>
        <v>0</v>
      </c>
      <c r="BI135" s="201">
        <f t="shared" si="8"/>
        <v>0</v>
      </c>
      <c r="BJ135" s="18" t="s">
        <v>84</v>
      </c>
      <c r="BK135" s="201">
        <f t="shared" si="9"/>
        <v>0</v>
      </c>
      <c r="BL135" s="18" t="s">
        <v>144</v>
      </c>
      <c r="BM135" s="200" t="s">
        <v>514</v>
      </c>
    </row>
    <row r="136" spans="1:65" s="2" customFormat="1" ht="21.75" customHeight="1" x14ac:dyDescent="0.2">
      <c r="A136" s="35"/>
      <c r="B136" s="36"/>
      <c r="C136" s="188" t="s">
        <v>167</v>
      </c>
      <c r="D136" s="188" t="s">
        <v>140</v>
      </c>
      <c r="E136" s="189" t="s">
        <v>175</v>
      </c>
      <c r="F136" s="190" t="s">
        <v>176</v>
      </c>
      <c r="G136" s="191" t="s">
        <v>177</v>
      </c>
      <c r="H136" s="192">
        <v>70</v>
      </c>
      <c r="I136" s="193"/>
      <c r="J136" s="194">
        <f t="shared" si="0"/>
        <v>0</v>
      </c>
      <c r="K136" s="195"/>
      <c r="L136" s="40"/>
      <c r="M136" s="196" t="s">
        <v>1</v>
      </c>
      <c r="N136" s="197" t="s">
        <v>41</v>
      </c>
      <c r="O136" s="72"/>
      <c r="P136" s="198">
        <f t="shared" si="1"/>
        <v>0</v>
      </c>
      <c r="Q136" s="198">
        <v>3.0000000000000001E-5</v>
      </c>
      <c r="R136" s="198">
        <f t="shared" si="2"/>
        <v>2.0999999999999999E-3</v>
      </c>
      <c r="S136" s="198">
        <v>0</v>
      </c>
      <c r="T136" s="199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0" t="s">
        <v>144</v>
      </c>
      <c r="AT136" s="200" t="s">
        <v>140</v>
      </c>
      <c r="AU136" s="200" t="s">
        <v>86</v>
      </c>
      <c r="AY136" s="18" t="s">
        <v>138</v>
      </c>
      <c r="BE136" s="201">
        <f t="shared" si="4"/>
        <v>0</v>
      </c>
      <c r="BF136" s="201">
        <f t="shared" si="5"/>
        <v>0</v>
      </c>
      <c r="BG136" s="201">
        <f t="shared" si="6"/>
        <v>0</v>
      </c>
      <c r="BH136" s="201">
        <f t="shared" si="7"/>
        <v>0</v>
      </c>
      <c r="BI136" s="201">
        <f t="shared" si="8"/>
        <v>0</v>
      </c>
      <c r="BJ136" s="18" t="s">
        <v>84</v>
      </c>
      <c r="BK136" s="201">
        <f t="shared" si="9"/>
        <v>0</v>
      </c>
      <c r="BL136" s="18" t="s">
        <v>144</v>
      </c>
      <c r="BM136" s="200" t="s">
        <v>178</v>
      </c>
    </row>
    <row r="137" spans="1:65" s="2" customFormat="1" ht="21.75" customHeight="1" x14ac:dyDescent="0.2">
      <c r="A137" s="35"/>
      <c r="B137" s="36"/>
      <c r="C137" s="188" t="s">
        <v>174</v>
      </c>
      <c r="D137" s="188" t="s">
        <v>140</v>
      </c>
      <c r="E137" s="189" t="s">
        <v>180</v>
      </c>
      <c r="F137" s="190" t="s">
        <v>181</v>
      </c>
      <c r="G137" s="191" t="s">
        <v>182</v>
      </c>
      <c r="H137" s="192">
        <v>20</v>
      </c>
      <c r="I137" s="193"/>
      <c r="J137" s="194">
        <f t="shared" si="0"/>
        <v>0</v>
      </c>
      <c r="K137" s="195"/>
      <c r="L137" s="40"/>
      <c r="M137" s="196" t="s">
        <v>1</v>
      </c>
      <c r="N137" s="197" t="s">
        <v>41</v>
      </c>
      <c r="O137" s="72"/>
      <c r="P137" s="198">
        <f t="shared" si="1"/>
        <v>0</v>
      </c>
      <c r="Q137" s="198">
        <v>0</v>
      </c>
      <c r="R137" s="198">
        <f t="shared" si="2"/>
        <v>0</v>
      </c>
      <c r="S137" s="198">
        <v>0</v>
      </c>
      <c r="T137" s="199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0" t="s">
        <v>144</v>
      </c>
      <c r="AT137" s="200" t="s">
        <v>140</v>
      </c>
      <c r="AU137" s="200" t="s">
        <v>86</v>
      </c>
      <c r="AY137" s="18" t="s">
        <v>138</v>
      </c>
      <c r="BE137" s="201">
        <f t="shared" si="4"/>
        <v>0</v>
      </c>
      <c r="BF137" s="201">
        <f t="shared" si="5"/>
        <v>0</v>
      </c>
      <c r="BG137" s="201">
        <f t="shared" si="6"/>
        <v>0</v>
      </c>
      <c r="BH137" s="201">
        <f t="shared" si="7"/>
        <v>0</v>
      </c>
      <c r="BI137" s="201">
        <f t="shared" si="8"/>
        <v>0</v>
      </c>
      <c r="BJ137" s="18" t="s">
        <v>84</v>
      </c>
      <c r="BK137" s="201">
        <f t="shared" si="9"/>
        <v>0</v>
      </c>
      <c r="BL137" s="18" t="s">
        <v>144</v>
      </c>
      <c r="BM137" s="200" t="s">
        <v>183</v>
      </c>
    </row>
    <row r="138" spans="1:65" s="2" customFormat="1" ht="16.5" customHeight="1" x14ac:dyDescent="0.2">
      <c r="A138" s="35"/>
      <c r="B138" s="36"/>
      <c r="C138" s="188" t="s">
        <v>179</v>
      </c>
      <c r="D138" s="188" t="s">
        <v>140</v>
      </c>
      <c r="E138" s="189" t="s">
        <v>185</v>
      </c>
      <c r="F138" s="190" t="s">
        <v>186</v>
      </c>
      <c r="G138" s="191" t="s">
        <v>170</v>
      </c>
      <c r="H138" s="192">
        <v>2.7</v>
      </c>
      <c r="I138" s="193"/>
      <c r="J138" s="194">
        <f t="shared" si="0"/>
        <v>0</v>
      </c>
      <c r="K138" s="195"/>
      <c r="L138" s="40"/>
      <c r="M138" s="196" t="s">
        <v>1</v>
      </c>
      <c r="N138" s="197" t="s">
        <v>41</v>
      </c>
      <c r="O138" s="72"/>
      <c r="P138" s="198">
        <f t="shared" si="1"/>
        <v>0</v>
      </c>
      <c r="Q138" s="198">
        <v>3.6900000000000002E-2</v>
      </c>
      <c r="R138" s="198">
        <f t="shared" si="2"/>
        <v>9.963000000000001E-2</v>
      </c>
      <c r="S138" s="198">
        <v>0</v>
      </c>
      <c r="T138" s="199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0" t="s">
        <v>144</v>
      </c>
      <c r="AT138" s="200" t="s">
        <v>140</v>
      </c>
      <c r="AU138" s="200" t="s">
        <v>86</v>
      </c>
      <c r="AY138" s="18" t="s">
        <v>138</v>
      </c>
      <c r="BE138" s="201">
        <f t="shared" si="4"/>
        <v>0</v>
      </c>
      <c r="BF138" s="201">
        <f t="shared" si="5"/>
        <v>0</v>
      </c>
      <c r="BG138" s="201">
        <f t="shared" si="6"/>
        <v>0</v>
      </c>
      <c r="BH138" s="201">
        <f t="shared" si="7"/>
        <v>0</v>
      </c>
      <c r="BI138" s="201">
        <f t="shared" si="8"/>
        <v>0</v>
      </c>
      <c r="BJ138" s="18" t="s">
        <v>84</v>
      </c>
      <c r="BK138" s="201">
        <f t="shared" si="9"/>
        <v>0</v>
      </c>
      <c r="BL138" s="18" t="s">
        <v>144</v>
      </c>
      <c r="BM138" s="200" t="s">
        <v>187</v>
      </c>
    </row>
    <row r="139" spans="1:65" s="13" customFormat="1" ht="10.199999999999999" x14ac:dyDescent="0.2">
      <c r="B139" s="202"/>
      <c r="C139" s="203"/>
      <c r="D139" s="204" t="s">
        <v>149</v>
      </c>
      <c r="E139" s="205" t="s">
        <v>1</v>
      </c>
      <c r="F139" s="206" t="s">
        <v>515</v>
      </c>
      <c r="G139" s="203"/>
      <c r="H139" s="207">
        <v>2.7</v>
      </c>
      <c r="I139" s="208"/>
      <c r="J139" s="203"/>
      <c r="K139" s="203"/>
      <c r="L139" s="209"/>
      <c r="M139" s="210"/>
      <c r="N139" s="211"/>
      <c r="O139" s="211"/>
      <c r="P139" s="211"/>
      <c r="Q139" s="211"/>
      <c r="R139" s="211"/>
      <c r="S139" s="211"/>
      <c r="T139" s="212"/>
      <c r="AT139" s="213" t="s">
        <v>149</v>
      </c>
      <c r="AU139" s="213" t="s">
        <v>86</v>
      </c>
      <c r="AV139" s="13" t="s">
        <v>86</v>
      </c>
      <c r="AW139" s="13" t="s">
        <v>32</v>
      </c>
      <c r="AX139" s="13" t="s">
        <v>84</v>
      </c>
      <c r="AY139" s="213" t="s">
        <v>138</v>
      </c>
    </row>
    <row r="140" spans="1:65" s="2" customFormat="1" ht="21.75" customHeight="1" x14ac:dyDescent="0.2">
      <c r="A140" s="35"/>
      <c r="B140" s="36"/>
      <c r="C140" s="188" t="s">
        <v>184</v>
      </c>
      <c r="D140" s="188" t="s">
        <v>140</v>
      </c>
      <c r="E140" s="189" t="s">
        <v>190</v>
      </c>
      <c r="F140" s="190" t="s">
        <v>191</v>
      </c>
      <c r="G140" s="191" t="s">
        <v>170</v>
      </c>
      <c r="H140" s="192">
        <v>2.7</v>
      </c>
      <c r="I140" s="193"/>
      <c r="J140" s="194">
        <f>ROUND(I140*H140,2)</f>
        <v>0</v>
      </c>
      <c r="K140" s="195"/>
      <c r="L140" s="40"/>
      <c r="M140" s="196" t="s">
        <v>1</v>
      </c>
      <c r="N140" s="197" t="s">
        <v>41</v>
      </c>
      <c r="O140" s="72"/>
      <c r="P140" s="198">
        <f>O140*H140</f>
        <v>0</v>
      </c>
      <c r="Q140" s="198">
        <v>3.6900000000000002E-2</v>
      </c>
      <c r="R140" s="198">
        <f>Q140*H140</f>
        <v>9.963000000000001E-2</v>
      </c>
      <c r="S140" s="198">
        <v>0</v>
      </c>
      <c r="T140" s="199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0" t="s">
        <v>144</v>
      </c>
      <c r="AT140" s="200" t="s">
        <v>140</v>
      </c>
      <c r="AU140" s="200" t="s">
        <v>86</v>
      </c>
      <c r="AY140" s="18" t="s">
        <v>138</v>
      </c>
      <c r="BE140" s="201">
        <f>IF(N140="základní",J140,0)</f>
        <v>0</v>
      </c>
      <c r="BF140" s="201">
        <f>IF(N140="snížená",J140,0)</f>
        <v>0</v>
      </c>
      <c r="BG140" s="201">
        <f>IF(N140="zákl. přenesená",J140,0)</f>
        <v>0</v>
      </c>
      <c r="BH140" s="201">
        <f>IF(N140="sníž. přenesená",J140,0)</f>
        <v>0</v>
      </c>
      <c r="BI140" s="201">
        <f>IF(N140="nulová",J140,0)</f>
        <v>0</v>
      </c>
      <c r="BJ140" s="18" t="s">
        <v>84</v>
      </c>
      <c r="BK140" s="201">
        <f>ROUND(I140*H140,2)</f>
        <v>0</v>
      </c>
      <c r="BL140" s="18" t="s">
        <v>144</v>
      </c>
      <c r="BM140" s="200" t="s">
        <v>192</v>
      </c>
    </row>
    <row r="141" spans="1:65" s="13" customFormat="1" ht="10.199999999999999" x14ac:dyDescent="0.2">
      <c r="B141" s="202"/>
      <c r="C141" s="203"/>
      <c r="D141" s="204" t="s">
        <v>149</v>
      </c>
      <c r="E141" s="205" t="s">
        <v>1</v>
      </c>
      <c r="F141" s="206" t="s">
        <v>515</v>
      </c>
      <c r="G141" s="203"/>
      <c r="H141" s="207">
        <v>2.7</v>
      </c>
      <c r="I141" s="208"/>
      <c r="J141" s="203"/>
      <c r="K141" s="203"/>
      <c r="L141" s="209"/>
      <c r="M141" s="210"/>
      <c r="N141" s="211"/>
      <c r="O141" s="211"/>
      <c r="P141" s="211"/>
      <c r="Q141" s="211"/>
      <c r="R141" s="211"/>
      <c r="S141" s="211"/>
      <c r="T141" s="212"/>
      <c r="AT141" s="213" t="s">
        <v>149</v>
      </c>
      <c r="AU141" s="213" t="s">
        <v>86</v>
      </c>
      <c r="AV141" s="13" t="s">
        <v>86</v>
      </c>
      <c r="AW141" s="13" t="s">
        <v>32</v>
      </c>
      <c r="AX141" s="13" t="s">
        <v>84</v>
      </c>
      <c r="AY141" s="213" t="s">
        <v>138</v>
      </c>
    </row>
    <row r="142" spans="1:65" s="2" customFormat="1" ht="21.75" customHeight="1" x14ac:dyDescent="0.2">
      <c r="A142" s="35"/>
      <c r="B142" s="36"/>
      <c r="C142" s="188" t="s">
        <v>189</v>
      </c>
      <c r="D142" s="188" t="s">
        <v>140</v>
      </c>
      <c r="E142" s="189" t="s">
        <v>195</v>
      </c>
      <c r="F142" s="190" t="s">
        <v>196</v>
      </c>
      <c r="G142" s="191" t="s">
        <v>143</v>
      </c>
      <c r="H142" s="192">
        <v>110.43</v>
      </c>
      <c r="I142" s="193"/>
      <c r="J142" s="194">
        <f>ROUND(I142*H142,2)</f>
        <v>0</v>
      </c>
      <c r="K142" s="195"/>
      <c r="L142" s="40"/>
      <c r="M142" s="196" t="s">
        <v>1</v>
      </c>
      <c r="N142" s="197" t="s">
        <v>41</v>
      </c>
      <c r="O142" s="72"/>
      <c r="P142" s="198">
        <f>O142*H142</f>
        <v>0</v>
      </c>
      <c r="Q142" s="198">
        <v>0</v>
      </c>
      <c r="R142" s="198">
        <f>Q142*H142</f>
        <v>0</v>
      </c>
      <c r="S142" s="198">
        <v>0</v>
      </c>
      <c r="T142" s="199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0" t="s">
        <v>144</v>
      </c>
      <c r="AT142" s="200" t="s">
        <v>140</v>
      </c>
      <c r="AU142" s="200" t="s">
        <v>86</v>
      </c>
      <c r="AY142" s="18" t="s">
        <v>138</v>
      </c>
      <c r="BE142" s="201">
        <f>IF(N142="základní",J142,0)</f>
        <v>0</v>
      </c>
      <c r="BF142" s="201">
        <f>IF(N142="snížená",J142,0)</f>
        <v>0</v>
      </c>
      <c r="BG142" s="201">
        <f>IF(N142="zákl. přenesená",J142,0)</f>
        <v>0</v>
      </c>
      <c r="BH142" s="201">
        <f>IF(N142="sníž. přenesená",J142,0)</f>
        <v>0</v>
      </c>
      <c r="BI142" s="201">
        <f>IF(N142="nulová",J142,0)</f>
        <v>0</v>
      </c>
      <c r="BJ142" s="18" t="s">
        <v>84</v>
      </c>
      <c r="BK142" s="201">
        <f>ROUND(I142*H142,2)</f>
        <v>0</v>
      </c>
      <c r="BL142" s="18" t="s">
        <v>144</v>
      </c>
      <c r="BM142" s="200" t="s">
        <v>197</v>
      </c>
    </row>
    <row r="143" spans="1:65" s="14" customFormat="1" ht="10.199999999999999" x14ac:dyDescent="0.2">
      <c r="B143" s="214"/>
      <c r="C143" s="215"/>
      <c r="D143" s="204" t="s">
        <v>149</v>
      </c>
      <c r="E143" s="216" t="s">
        <v>1</v>
      </c>
      <c r="F143" s="217" t="s">
        <v>516</v>
      </c>
      <c r="G143" s="215"/>
      <c r="H143" s="216" t="s">
        <v>1</v>
      </c>
      <c r="I143" s="218"/>
      <c r="J143" s="215"/>
      <c r="K143" s="215"/>
      <c r="L143" s="219"/>
      <c r="M143" s="220"/>
      <c r="N143" s="221"/>
      <c r="O143" s="221"/>
      <c r="P143" s="221"/>
      <c r="Q143" s="221"/>
      <c r="R143" s="221"/>
      <c r="S143" s="221"/>
      <c r="T143" s="222"/>
      <c r="AT143" s="223" t="s">
        <v>149</v>
      </c>
      <c r="AU143" s="223" t="s">
        <v>86</v>
      </c>
      <c r="AV143" s="14" t="s">
        <v>84</v>
      </c>
      <c r="AW143" s="14" t="s">
        <v>32</v>
      </c>
      <c r="AX143" s="14" t="s">
        <v>76</v>
      </c>
      <c r="AY143" s="223" t="s">
        <v>138</v>
      </c>
    </row>
    <row r="144" spans="1:65" s="14" customFormat="1" ht="10.199999999999999" x14ac:dyDescent="0.2">
      <c r="B144" s="214"/>
      <c r="C144" s="215"/>
      <c r="D144" s="204" t="s">
        <v>149</v>
      </c>
      <c r="E144" s="216" t="s">
        <v>1</v>
      </c>
      <c r="F144" s="217" t="s">
        <v>517</v>
      </c>
      <c r="G144" s="215"/>
      <c r="H144" s="216" t="s">
        <v>1</v>
      </c>
      <c r="I144" s="218"/>
      <c r="J144" s="215"/>
      <c r="K144" s="215"/>
      <c r="L144" s="219"/>
      <c r="M144" s="220"/>
      <c r="N144" s="221"/>
      <c r="O144" s="221"/>
      <c r="P144" s="221"/>
      <c r="Q144" s="221"/>
      <c r="R144" s="221"/>
      <c r="S144" s="221"/>
      <c r="T144" s="222"/>
      <c r="AT144" s="223" t="s">
        <v>149</v>
      </c>
      <c r="AU144" s="223" t="s">
        <v>86</v>
      </c>
      <c r="AV144" s="14" t="s">
        <v>84</v>
      </c>
      <c r="AW144" s="14" t="s">
        <v>32</v>
      </c>
      <c r="AX144" s="14" t="s">
        <v>76</v>
      </c>
      <c r="AY144" s="223" t="s">
        <v>138</v>
      </c>
    </row>
    <row r="145" spans="1:65" s="13" customFormat="1" ht="10.199999999999999" x14ac:dyDescent="0.2">
      <c r="B145" s="202"/>
      <c r="C145" s="203"/>
      <c r="D145" s="204" t="s">
        <v>149</v>
      </c>
      <c r="E145" s="205" t="s">
        <v>1</v>
      </c>
      <c r="F145" s="206" t="s">
        <v>518</v>
      </c>
      <c r="G145" s="203"/>
      <c r="H145" s="207">
        <v>110.43</v>
      </c>
      <c r="I145" s="208"/>
      <c r="J145" s="203"/>
      <c r="K145" s="203"/>
      <c r="L145" s="209"/>
      <c r="M145" s="210"/>
      <c r="N145" s="211"/>
      <c r="O145" s="211"/>
      <c r="P145" s="211"/>
      <c r="Q145" s="211"/>
      <c r="R145" s="211"/>
      <c r="S145" s="211"/>
      <c r="T145" s="212"/>
      <c r="AT145" s="213" t="s">
        <v>149</v>
      </c>
      <c r="AU145" s="213" t="s">
        <v>86</v>
      </c>
      <c r="AV145" s="13" t="s">
        <v>86</v>
      </c>
      <c r="AW145" s="13" t="s">
        <v>32</v>
      </c>
      <c r="AX145" s="13" t="s">
        <v>84</v>
      </c>
      <c r="AY145" s="213" t="s">
        <v>138</v>
      </c>
    </row>
    <row r="146" spans="1:65" s="2" customFormat="1" ht="21.75" customHeight="1" x14ac:dyDescent="0.2">
      <c r="A146" s="35"/>
      <c r="B146" s="36"/>
      <c r="C146" s="188" t="s">
        <v>194</v>
      </c>
      <c r="D146" s="188" t="s">
        <v>140</v>
      </c>
      <c r="E146" s="189" t="s">
        <v>200</v>
      </c>
      <c r="F146" s="190" t="s">
        <v>201</v>
      </c>
      <c r="G146" s="191" t="s">
        <v>202</v>
      </c>
      <c r="H146" s="192">
        <v>20.411999999999999</v>
      </c>
      <c r="I146" s="193"/>
      <c r="J146" s="194">
        <f>ROUND(I146*H146,2)</f>
        <v>0</v>
      </c>
      <c r="K146" s="195"/>
      <c r="L146" s="40"/>
      <c r="M146" s="196" t="s">
        <v>1</v>
      </c>
      <c r="N146" s="197" t="s">
        <v>41</v>
      </c>
      <c r="O146" s="72"/>
      <c r="P146" s="198">
        <f>O146*H146</f>
        <v>0</v>
      </c>
      <c r="Q146" s="198">
        <v>0</v>
      </c>
      <c r="R146" s="198">
        <f>Q146*H146</f>
        <v>0</v>
      </c>
      <c r="S146" s="198">
        <v>0</v>
      </c>
      <c r="T146" s="199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0" t="s">
        <v>144</v>
      </c>
      <c r="AT146" s="200" t="s">
        <v>140</v>
      </c>
      <c r="AU146" s="200" t="s">
        <v>86</v>
      </c>
      <c r="AY146" s="18" t="s">
        <v>138</v>
      </c>
      <c r="BE146" s="201">
        <f>IF(N146="základní",J146,0)</f>
        <v>0</v>
      </c>
      <c r="BF146" s="201">
        <f>IF(N146="snížená",J146,0)</f>
        <v>0</v>
      </c>
      <c r="BG146" s="201">
        <f>IF(N146="zákl. přenesená",J146,0)</f>
        <v>0</v>
      </c>
      <c r="BH146" s="201">
        <f>IF(N146="sníž. přenesená",J146,0)</f>
        <v>0</v>
      </c>
      <c r="BI146" s="201">
        <f>IF(N146="nulová",J146,0)</f>
        <v>0</v>
      </c>
      <c r="BJ146" s="18" t="s">
        <v>84</v>
      </c>
      <c r="BK146" s="201">
        <f>ROUND(I146*H146,2)</f>
        <v>0</v>
      </c>
      <c r="BL146" s="18" t="s">
        <v>144</v>
      </c>
      <c r="BM146" s="200" t="s">
        <v>203</v>
      </c>
    </row>
    <row r="147" spans="1:65" s="13" customFormat="1" ht="10.199999999999999" x14ac:dyDescent="0.2">
      <c r="B147" s="202"/>
      <c r="C147" s="203"/>
      <c r="D147" s="204" t="s">
        <v>149</v>
      </c>
      <c r="E147" s="205" t="s">
        <v>1</v>
      </c>
      <c r="F147" s="206" t="s">
        <v>519</v>
      </c>
      <c r="G147" s="203"/>
      <c r="H147" s="207">
        <v>20.411999999999999</v>
      </c>
      <c r="I147" s="208"/>
      <c r="J147" s="203"/>
      <c r="K147" s="203"/>
      <c r="L147" s="209"/>
      <c r="M147" s="210"/>
      <c r="N147" s="211"/>
      <c r="O147" s="211"/>
      <c r="P147" s="211"/>
      <c r="Q147" s="211"/>
      <c r="R147" s="211"/>
      <c r="S147" s="211"/>
      <c r="T147" s="212"/>
      <c r="AT147" s="213" t="s">
        <v>149</v>
      </c>
      <c r="AU147" s="213" t="s">
        <v>86</v>
      </c>
      <c r="AV147" s="13" t="s">
        <v>86</v>
      </c>
      <c r="AW147" s="13" t="s">
        <v>32</v>
      </c>
      <c r="AX147" s="13" t="s">
        <v>84</v>
      </c>
      <c r="AY147" s="213" t="s">
        <v>138</v>
      </c>
    </row>
    <row r="148" spans="1:65" s="2" customFormat="1" ht="21.75" customHeight="1" x14ac:dyDescent="0.2">
      <c r="A148" s="35"/>
      <c r="B148" s="36"/>
      <c r="C148" s="188" t="s">
        <v>199</v>
      </c>
      <c r="D148" s="188" t="s">
        <v>140</v>
      </c>
      <c r="E148" s="189" t="s">
        <v>206</v>
      </c>
      <c r="F148" s="190" t="s">
        <v>207</v>
      </c>
      <c r="G148" s="191" t="s">
        <v>202</v>
      </c>
      <c r="H148" s="192">
        <v>13.44</v>
      </c>
      <c r="I148" s="193"/>
      <c r="J148" s="194">
        <f>ROUND(I148*H148,2)</f>
        <v>0</v>
      </c>
      <c r="K148" s="195"/>
      <c r="L148" s="40"/>
      <c r="M148" s="196" t="s">
        <v>1</v>
      </c>
      <c r="N148" s="197" t="s">
        <v>41</v>
      </c>
      <c r="O148" s="72"/>
      <c r="P148" s="198">
        <f>O148*H148</f>
        <v>0</v>
      </c>
      <c r="Q148" s="198">
        <v>0</v>
      </c>
      <c r="R148" s="198">
        <f>Q148*H148</f>
        <v>0</v>
      </c>
      <c r="S148" s="198">
        <v>0</v>
      </c>
      <c r="T148" s="199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0" t="s">
        <v>144</v>
      </c>
      <c r="AT148" s="200" t="s">
        <v>140</v>
      </c>
      <c r="AU148" s="200" t="s">
        <v>86</v>
      </c>
      <c r="AY148" s="18" t="s">
        <v>138</v>
      </c>
      <c r="BE148" s="201">
        <f>IF(N148="základní",J148,0)</f>
        <v>0</v>
      </c>
      <c r="BF148" s="201">
        <f>IF(N148="snížená",J148,0)</f>
        <v>0</v>
      </c>
      <c r="BG148" s="201">
        <f>IF(N148="zákl. přenesená",J148,0)</f>
        <v>0</v>
      </c>
      <c r="BH148" s="201">
        <f>IF(N148="sníž. přenesená",J148,0)</f>
        <v>0</v>
      </c>
      <c r="BI148" s="201">
        <f>IF(N148="nulová",J148,0)</f>
        <v>0</v>
      </c>
      <c r="BJ148" s="18" t="s">
        <v>84</v>
      </c>
      <c r="BK148" s="201">
        <f>ROUND(I148*H148,2)</f>
        <v>0</v>
      </c>
      <c r="BL148" s="18" t="s">
        <v>144</v>
      </c>
      <c r="BM148" s="200" t="s">
        <v>208</v>
      </c>
    </row>
    <row r="149" spans="1:65" s="14" customFormat="1" ht="10.199999999999999" x14ac:dyDescent="0.2">
      <c r="B149" s="214"/>
      <c r="C149" s="215"/>
      <c r="D149" s="204" t="s">
        <v>149</v>
      </c>
      <c r="E149" s="216" t="s">
        <v>1</v>
      </c>
      <c r="F149" s="217" t="s">
        <v>520</v>
      </c>
      <c r="G149" s="215"/>
      <c r="H149" s="216" t="s">
        <v>1</v>
      </c>
      <c r="I149" s="218"/>
      <c r="J149" s="215"/>
      <c r="K149" s="215"/>
      <c r="L149" s="219"/>
      <c r="M149" s="220"/>
      <c r="N149" s="221"/>
      <c r="O149" s="221"/>
      <c r="P149" s="221"/>
      <c r="Q149" s="221"/>
      <c r="R149" s="221"/>
      <c r="S149" s="221"/>
      <c r="T149" s="222"/>
      <c r="AT149" s="223" t="s">
        <v>149</v>
      </c>
      <c r="AU149" s="223" t="s">
        <v>86</v>
      </c>
      <c r="AV149" s="14" t="s">
        <v>84</v>
      </c>
      <c r="AW149" s="14" t="s">
        <v>32</v>
      </c>
      <c r="AX149" s="14" t="s">
        <v>76</v>
      </c>
      <c r="AY149" s="223" t="s">
        <v>138</v>
      </c>
    </row>
    <row r="150" spans="1:65" s="13" customFormat="1" ht="10.199999999999999" x14ac:dyDescent="0.2">
      <c r="B150" s="202"/>
      <c r="C150" s="203"/>
      <c r="D150" s="204" t="s">
        <v>149</v>
      </c>
      <c r="E150" s="205" t="s">
        <v>1</v>
      </c>
      <c r="F150" s="206" t="s">
        <v>521</v>
      </c>
      <c r="G150" s="203"/>
      <c r="H150" s="207">
        <v>13.44</v>
      </c>
      <c r="I150" s="208"/>
      <c r="J150" s="203"/>
      <c r="K150" s="203"/>
      <c r="L150" s="209"/>
      <c r="M150" s="210"/>
      <c r="N150" s="211"/>
      <c r="O150" s="211"/>
      <c r="P150" s="211"/>
      <c r="Q150" s="211"/>
      <c r="R150" s="211"/>
      <c r="S150" s="211"/>
      <c r="T150" s="212"/>
      <c r="AT150" s="213" t="s">
        <v>149</v>
      </c>
      <c r="AU150" s="213" t="s">
        <v>86</v>
      </c>
      <c r="AV150" s="13" t="s">
        <v>86</v>
      </c>
      <c r="AW150" s="13" t="s">
        <v>32</v>
      </c>
      <c r="AX150" s="13" t="s">
        <v>84</v>
      </c>
      <c r="AY150" s="213" t="s">
        <v>138</v>
      </c>
    </row>
    <row r="151" spans="1:65" s="2" customFormat="1" ht="33" customHeight="1" x14ac:dyDescent="0.2">
      <c r="A151" s="35"/>
      <c r="B151" s="36"/>
      <c r="C151" s="188" t="s">
        <v>205</v>
      </c>
      <c r="D151" s="188" t="s">
        <v>140</v>
      </c>
      <c r="E151" s="189" t="s">
        <v>212</v>
      </c>
      <c r="F151" s="190" t="s">
        <v>213</v>
      </c>
      <c r="G151" s="191" t="s">
        <v>202</v>
      </c>
      <c r="H151" s="192">
        <v>162.33199999999999</v>
      </c>
      <c r="I151" s="193"/>
      <c r="J151" s="194">
        <f>ROUND(I151*H151,2)</f>
        <v>0</v>
      </c>
      <c r="K151" s="195"/>
      <c r="L151" s="40"/>
      <c r="M151" s="196" t="s">
        <v>1</v>
      </c>
      <c r="N151" s="197" t="s">
        <v>41</v>
      </c>
      <c r="O151" s="72"/>
      <c r="P151" s="198">
        <f>O151*H151</f>
        <v>0</v>
      </c>
      <c r="Q151" s="198">
        <v>0</v>
      </c>
      <c r="R151" s="198">
        <f>Q151*H151</f>
        <v>0</v>
      </c>
      <c r="S151" s="198">
        <v>0</v>
      </c>
      <c r="T151" s="199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0" t="s">
        <v>144</v>
      </c>
      <c r="AT151" s="200" t="s">
        <v>140</v>
      </c>
      <c r="AU151" s="200" t="s">
        <v>86</v>
      </c>
      <c r="AY151" s="18" t="s">
        <v>138</v>
      </c>
      <c r="BE151" s="201">
        <f>IF(N151="základní",J151,0)</f>
        <v>0</v>
      </c>
      <c r="BF151" s="201">
        <f>IF(N151="snížená",J151,0)</f>
        <v>0</v>
      </c>
      <c r="BG151" s="201">
        <f>IF(N151="zákl. přenesená",J151,0)</f>
        <v>0</v>
      </c>
      <c r="BH151" s="201">
        <f>IF(N151="sníž. přenesená",J151,0)</f>
        <v>0</v>
      </c>
      <c r="BI151" s="201">
        <f>IF(N151="nulová",J151,0)</f>
        <v>0</v>
      </c>
      <c r="BJ151" s="18" t="s">
        <v>84</v>
      </c>
      <c r="BK151" s="201">
        <f>ROUND(I151*H151,2)</f>
        <v>0</v>
      </c>
      <c r="BL151" s="18" t="s">
        <v>144</v>
      </c>
      <c r="BM151" s="200" t="s">
        <v>214</v>
      </c>
    </row>
    <row r="152" spans="1:65" s="14" customFormat="1" ht="10.199999999999999" x14ac:dyDescent="0.2">
      <c r="B152" s="214"/>
      <c r="C152" s="215"/>
      <c r="D152" s="204" t="s">
        <v>149</v>
      </c>
      <c r="E152" s="216" t="s">
        <v>1</v>
      </c>
      <c r="F152" s="217" t="s">
        <v>522</v>
      </c>
      <c r="G152" s="215"/>
      <c r="H152" s="216" t="s">
        <v>1</v>
      </c>
      <c r="I152" s="218"/>
      <c r="J152" s="215"/>
      <c r="K152" s="215"/>
      <c r="L152" s="219"/>
      <c r="M152" s="220"/>
      <c r="N152" s="221"/>
      <c r="O152" s="221"/>
      <c r="P152" s="221"/>
      <c r="Q152" s="221"/>
      <c r="R152" s="221"/>
      <c r="S152" s="221"/>
      <c r="T152" s="222"/>
      <c r="AT152" s="223" t="s">
        <v>149</v>
      </c>
      <c r="AU152" s="223" t="s">
        <v>86</v>
      </c>
      <c r="AV152" s="14" t="s">
        <v>84</v>
      </c>
      <c r="AW152" s="14" t="s">
        <v>32</v>
      </c>
      <c r="AX152" s="14" t="s">
        <v>76</v>
      </c>
      <c r="AY152" s="223" t="s">
        <v>138</v>
      </c>
    </row>
    <row r="153" spans="1:65" s="13" customFormat="1" ht="10.199999999999999" x14ac:dyDescent="0.2">
      <c r="B153" s="202"/>
      <c r="C153" s="203"/>
      <c r="D153" s="204" t="s">
        <v>149</v>
      </c>
      <c r="E153" s="205" t="s">
        <v>1</v>
      </c>
      <c r="F153" s="206" t="s">
        <v>523</v>
      </c>
      <c r="G153" s="203"/>
      <c r="H153" s="207">
        <v>154.602</v>
      </c>
      <c r="I153" s="208"/>
      <c r="J153" s="203"/>
      <c r="K153" s="203"/>
      <c r="L153" s="209"/>
      <c r="M153" s="210"/>
      <c r="N153" s="211"/>
      <c r="O153" s="211"/>
      <c r="P153" s="211"/>
      <c r="Q153" s="211"/>
      <c r="R153" s="211"/>
      <c r="S153" s="211"/>
      <c r="T153" s="212"/>
      <c r="AT153" s="213" t="s">
        <v>149</v>
      </c>
      <c r="AU153" s="213" t="s">
        <v>86</v>
      </c>
      <c r="AV153" s="13" t="s">
        <v>86</v>
      </c>
      <c r="AW153" s="13" t="s">
        <v>32</v>
      </c>
      <c r="AX153" s="13" t="s">
        <v>76</v>
      </c>
      <c r="AY153" s="213" t="s">
        <v>138</v>
      </c>
    </row>
    <row r="154" spans="1:65" s="14" customFormat="1" ht="10.199999999999999" x14ac:dyDescent="0.2">
      <c r="B154" s="214"/>
      <c r="C154" s="215"/>
      <c r="D154" s="204" t="s">
        <v>149</v>
      </c>
      <c r="E154" s="216" t="s">
        <v>1</v>
      </c>
      <c r="F154" s="217" t="s">
        <v>524</v>
      </c>
      <c r="G154" s="215"/>
      <c r="H154" s="216" t="s">
        <v>1</v>
      </c>
      <c r="I154" s="218"/>
      <c r="J154" s="215"/>
      <c r="K154" s="215"/>
      <c r="L154" s="219"/>
      <c r="M154" s="220"/>
      <c r="N154" s="221"/>
      <c r="O154" s="221"/>
      <c r="P154" s="221"/>
      <c r="Q154" s="221"/>
      <c r="R154" s="221"/>
      <c r="S154" s="221"/>
      <c r="T154" s="222"/>
      <c r="AT154" s="223" t="s">
        <v>149</v>
      </c>
      <c r="AU154" s="223" t="s">
        <v>86</v>
      </c>
      <c r="AV154" s="14" t="s">
        <v>84</v>
      </c>
      <c r="AW154" s="14" t="s">
        <v>32</v>
      </c>
      <c r="AX154" s="14" t="s">
        <v>76</v>
      </c>
      <c r="AY154" s="223" t="s">
        <v>138</v>
      </c>
    </row>
    <row r="155" spans="1:65" s="13" customFormat="1" ht="10.199999999999999" x14ac:dyDescent="0.2">
      <c r="B155" s="202"/>
      <c r="C155" s="203"/>
      <c r="D155" s="204" t="s">
        <v>149</v>
      </c>
      <c r="E155" s="205" t="s">
        <v>1</v>
      </c>
      <c r="F155" s="206" t="s">
        <v>525</v>
      </c>
      <c r="G155" s="203"/>
      <c r="H155" s="207">
        <v>7.73</v>
      </c>
      <c r="I155" s="208"/>
      <c r="J155" s="203"/>
      <c r="K155" s="203"/>
      <c r="L155" s="209"/>
      <c r="M155" s="210"/>
      <c r="N155" s="211"/>
      <c r="O155" s="211"/>
      <c r="P155" s="211"/>
      <c r="Q155" s="211"/>
      <c r="R155" s="211"/>
      <c r="S155" s="211"/>
      <c r="T155" s="212"/>
      <c r="AT155" s="213" t="s">
        <v>149</v>
      </c>
      <c r="AU155" s="213" t="s">
        <v>86</v>
      </c>
      <c r="AV155" s="13" t="s">
        <v>86</v>
      </c>
      <c r="AW155" s="13" t="s">
        <v>32</v>
      </c>
      <c r="AX155" s="13" t="s">
        <v>76</v>
      </c>
      <c r="AY155" s="213" t="s">
        <v>138</v>
      </c>
    </row>
    <row r="156" spans="1:65" s="16" customFormat="1" ht="10.199999999999999" x14ac:dyDescent="0.2">
      <c r="B156" s="235"/>
      <c r="C156" s="236"/>
      <c r="D156" s="204" t="s">
        <v>149</v>
      </c>
      <c r="E156" s="237" t="s">
        <v>1</v>
      </c>
      <c r="F156" s="238" t="s">
        <v>222</v>
      </c>
      <c r="G156" s="236"/>
      <c r="H156" s="239">
        <v>162.33199999999999</v>
      </c>
      <c r="I156" s="240"/>
      <c r="J156" s="236"/>
      <c r="K156" s="236"/>
      <c r="L156" s="241"/>
      <c r="M156" s="242"/>
      <c r="N156" s="243"/>
      <c r="O156" s="243"/>
      <c r="P156" s="243"/>
      <c r="Q156" s="243"/>
      <c r="R156" s="243"/>
      <c r="S156" s="243"/>
      <c r="T156" s="244"/>
      <c r="AT156" s="245" t="s">
        <v>149</v>
      </c>
      <c r="AU156" s="245" t="s">
        <v>86</v>
      </c>
      <c r="AV156" s="16" t="s">
        <v>144</v>
      </c>
      <c r="AW156" s="16" t="s">
        <v>32</v>
      </c>
      <c r="AX156" s="16" t="s">
        <v>84</v>
      </c>
      <c r="AY156" s="245" t="s">
        <v>138</v>
      </c>
    </row>
    <row r="157" spans="1:65" s="2" customFormat="1" ht="21.75" customHeight="1" x14ac:dyDescent="0.2">
      <c r="A157" s="35"/>
      <c r="B157" s="36"/>
      <c r="C157" s="188" t="s">
        <v>211</v>
      </c>
      <c r="D157" s="188" t="s">
        <v>140</v>
      </c>
      <c r="E157" s="189" t="s">
        <v>223</v>
      </c>
      <c r="F157" s="190" t="s">
        <v>224</v>
      </c>
      <c r="G157" s="191" t="s">
        <v>202</v>
      </c>
      <c r="H157" s="192">
        <v>0.5</v>
      </c>
      <c r="I157" s="193"/>
      <c r="J157" s="194">
        <f>ROUND(I157*H157,2)</f>
        <v>0</v>
      </c>
      <c r="K157" s="195"/>
      <c r="L157" s="40"/>
      <c r="M157" s="196" t="s">
        <v>1</v>
      </c>
      <c r="N157" s="197" t="s">
        <v>41</v>
      </c>
      <c r="O157" s="72"/>
      <c r="P157" s="198">
        <f>O157*H157</f>
        <v>0</v>
      </c>
      <c r="Q157" s="198">
        <v>0</v>
      </c>
      <c r="R157" s="198">
        <f>Q157*H157</f>
        <v>0</v>
      </c>
      <c r="S157" s="198">
        <v>0</v>
      </c>
      <c r="T157" s="199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0" t="s">
        <v>144</v>
      </c>
      <c r="AT157" s="200" t="s">
        <v>140</v>
      </c>
      <c r="AU157" s="200" t="s">
        <v>86</v>
      </c>
      <c r="AY157" s="18" t="s">
        <v>138</v>
      </c>
      <c r="BE157" s="201">
        <f>IF(N157="základní",J157,0)</f>
        <v>0</v>
      </c>
      <c r="BF157" s="201">
        <f>IF(N157="snížená",J157,0)</f>
        <v>0</v>
      </c>
      <c r="BG157" s="201">
        <f>IF(N157="zákl. přenesená",J157,0)</f>
        <v>0</v>
      </c>
      <c r="BH157" s="201">
        <f>IF(N157="sníž. přenesená",J157,0)</f>
        <v>0</v>
      </c>
      <c r="BI157" s="201">
        <f>IF(N157="nulová",J157,0)</f>
        <v>0</v>
      </c>
      <c r="BJ157" s="18" t="s">
        <v>84</v>
      </c>
      <c r="BK157" s="201">
        <f>ROUND(I157*H157,2)</f>
        <v>0</v>
      </c>
      <c r="BL157" s="18" t="s">
        <v>144</v>
      </c>
      <c r="BM157" s="200" t="s">
        <v>225</v>
      </c>
    </row>
    <row r="158" spans="1:65" s="2" customFormat="1" ht="33" customHeight="1" x14ac:dyDescent="0.2">
      <c r="A158" s="35"/>
      <c r="B158" s="36"/>
      <c r="C158" s="188" t="s">
        <v>8</v>
      </c>
      <c r="D158" s="188" t="s">
        <v>140</v>
      </c>
      <c r="E158" s="189" t="s">
        <v>526</v>
      </c>
      <c r="F158" s="190" t="s">
        <v>527</v>
      </c>
      <c r="G158" s="191" t="s">
        <v>170</v>
      </c>
      <c r="H158" s="192">
        <v>8.5</v>
      </c>
      <c r="I158" s="193"/>
      <c r="J158" s="194">
        <f>ROUND(I158*H158,2)</f>
        <v>0</v>
      </c>
      <c r="K158" s="195"/>
      <c r="L158" s="40"/>
      <c r="M158" s="196" t="s">
        <v>1</v>
      </c>
      <c r="N158" s="197" t="s">
        <v>41</v>
      </c>
      <c r="O158" s="72"/>
      <c r="P158" s="198">
        <f>O158*H158</f>
        <v>0</v>
      </c>
      <c r="Q158" s="198">
        <v>0</v>
      </c>
      <c r="R158" s="198">
        <f>Q158*H158</f>
        <v>0</v>
      </c>
      <c r="S158" s="198">
        <v>0</v>
      </c>
      <c r="T158" s="199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0" t="s">
        <v>144</v>
      </c>
      <c r="AT158" s="200" t="s">
        <v>140</v>
      </c>
      <c r="AU158" s="200" t="s">
        <v>86</v>
      </c>
      <c r="AY158" s="18" t="s">
        <v>138</v>
      </c>
      <c r="BE158" s="201">
        <f>IF(N158="základní",J158,0)</f>
        <v>0</v>
      </c>
      <c r="BF158" s="201">
        <f>IF(N158="snížená",J158,0)</f>
        <v>0</v>
      </c>
      <c r="BG158" s="201">
        <f>IF(N158="zákl. přenesená",J158,0)</f>
        <v>0</v>
      </c>
      <c r="BH158" s="201">
        <f>IF(N158="sníž. přenesená",J158,0)</f>
        <v>0</v>
      </c>
      <c r="BI158" s="201">
        <f>IF(N158="nulová",J158,0)</f>
        <v>0</v>
      </c>
      <c r="BJ158" s="18" t="s">
        <v>84</v>
      </c>
      <c r="BK158" s="201">
        <f>ROUND(I158*H158,2)</f>
        <v>0</v>
      </c>
      <c r="BL158" s="18" t="s">
        <v>144</v>
      </c>
      <c r="BM158" s="200" t="s">
        <v>528</v>
      </c>
    </row>
    <row r="159" spans="1:65" s="2" customFormat="1" ht="44.25" customHeight="1" x14ac:dyDescent="0.2">
      <c r="A159" s="35"/>
      <c r="B159" s="36"/>
      <c r="C159" s="188" t="s">
        <v>226</v>
      </c>
      <c r="D159" s="188" t="s">
        <v>140</v>
      </c>
      <c r="E159" s="189" t="s">
        <v>529</v>
      </c>
      <c r="F159" s="190" t="s">
        <v>530</v>
      </c>
      <c r="G159" s="191" t="s">
        <v>170</v>
      </c>
      <c r="H159" s="192">
        <v>9.5</v>
      </c>
      <c r="I159" s="193"/>
      <c r="J159" s="194">
        <f>ROUND(I159*H159,2)</f>
        <v>0</v>
      </c>
      <c r="K159" s="195"/>
      <c r="L159" s="40"/>
      <c r="M159" s="196" t="s">
        <v>1</v>
      </c>
      <c r="N159" s="197" t="s">
        <v>41</v>
      </c>
      <c r="O159" s="72"/>
      <c r="P159" s="198">
        <f>O159*H159</f>
        <v>0</v>
      </c>
      <c r="Q159" s="198">
        <v>3.5999999999999999E-3</v>
      </c>
      <c r="R159" s="198">
        <f>Q159*H159</f>
        <v>3.4200000000000001E-2</v>
      </c>
      <c r="S159" s="198">
        <v>0</v>
      </c>
      <c r="T159" s="199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0" t="s">
        <v>144</v>
      </c>
      <c r="AT159" s="200" t="s">
        <v>140</v>
      </c>
      <c r="AU159" s="200" t="s">
        <v>86</v>
      </c>
      <c r="AY159" s="18" t="s">
        <v>138</v>
      </c>
      <c r="BE159" s="201">
        <f>IF(N159="základní",J159,0)</f>
        <v>0</v>
      </c>
      <c r="BF159" s="201">
        <f>IF(N159="snížená",J159,0)</f>
        <v>0</v>
      </c>
      <c r="BG159" s="201">
        <f>IF(N159="zákl. přenesená",J159,0)</f>
        <v>0</v>
      </c>
      <c r="BH159" s="201">
        <f>IF(N159="sníž. přenesená",J159,0)</f>
        <v>0</v>
      </c>
      <c r="BI159" s="201">
        <f>IF(N159="nulová",J159,0)</f>
        <v>0</v>
      </c>
      <c r="BJ159" s="18" t="s">
        <v>84</v>
      </c>
      <c r="BK159" s="201">
        <f>ROUND(I159*H159,2)</f>
        <v>0</v>
      </c>
      <c r="BL159" s="18" t="s">
        <v>144</v>
      </c>
      <c r="BM159" s="200" t="s">
        <v>531</v>
      </c>
    </row>
    <row r="160" spans="1:65" s="2" customFormat="1" ht="21.75" customHeight="1" x14ac:dyDescent="0.2">
      <c r="A160" s="35"/>
      <c r="B160" s="36"/>
      <c r="C160" s="188" t="s">
        <v>232</v>
      </c>
      <c r="D160" s="188" t="s">
        <v>140</v>
      </c>
      <c r="E160" s="189" t="s">
        <v>227</v>
      </c>
      <c r="F160" s="190" t="s">
        <v>228</v>
      </c>
      <c r="G160" s="191" t="s">
        <v>143</v>
      </c>
      <c r="H160" s="192">
        <v>343.56</v>
      </c>
      <c r="I160" s="193"/>
      <c r="J160" s="194">
        <f>ROUND(I160*H160,2)</f>
        <v>0</v>
      </c>
      <c r="K160" s="195"/>
      <c r="L160" s="40"/>
      <c r="M160" s="196" t="s">
        <v>1</v>
      </c>
      <c r="N160" s="197" t="s">
        <v>41</v>
      </c>
      <c r="O160" s="72"/>
      <c r="P160" s="198">
        <f>O160*H160</f>
        <v>0</v>
      </c>
      <c r="Q160" s="198">
        <v>8.4000000000000003E-4</v>
      </c>
      <c r="R160" s="198">
        <f>Q160*H160</f>
        <v>0.28859040000000002</v>
      </c>
      <c r="S160" s="198">
        <v>0</v>
      </c>
      <c r="T160" s="199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0" t="s">
        <v>144</v>
      </c>
      <c r="AT160" s="200" t="s">
        <v>140</v>
      </c>
      <c r="AU160" s="200" t="s">
        <v>86</v>
      </c>
      <c r="AY160" s="18" t="s">
        <v>138</v>
      </c>
      <c r="BE160" s="201">
        <f>IF(N160="základní",J160,0)</f>
        <v>0</v>
      </c>
      <c r="BF160" s="201">
        <f>IF(N160="snížená",J160,0)</f>
        <v>0</v>
      </c>
      <c r="BG160" s="201">
        <f>IF(N160="zákl. přenesená",J160,0)</f>
        <v>0</v>
      </c>
      <c r="BH160" s="201">
        <f>IF(N160="sníž. přenesená",J160,0)</f>
        <v>0</v>
      </c>
      <c r="BI160" s="201">
        <f>IF(N160="nulová",J160,0)</f>
        <v>0</v>
      </c>
      <c r="BJ160" s="18" t="s">
        <v>84</v>
      </c>
      <c r="BK160" s="201">
        <f>ROUND(I160*H160,2)</f>
        <v>0</v>
      </c>
      <c r="BL160" s="18" t="s">
        <v>144</v>
      </c>
      <c r="BM160" s="200" t="s">
        <v>229</v>
      </c>
    </row>
    <row r="161" spans="1:65" s="13" customFormat="1" ht="10.199999999999999" x14ac:dyDescent="0.2">
      <c r="B161" s="202"/>
      <c r="C161" s="203"/>
      <c r="D161" s="204" t="s">
        <v>149</v>
      </c>
      <c r="E161" s="205" t="s">
        <v>1</v>
      </c>
      <c r="F161" s="206" t="s">
        <v>532</v>
      </c>
      <c r="G161" s="203"/>
      <c r="H161" s="207">
        <v>343.56</v>
      </c>
      <c r="I161" s="208"/>
      <c r="J161" s="203"/>
      <c r="K161" s="203"/>
      <c r="L161" s="209"/>
      <c r="M161" s="210"/>
      <c r="N161" s="211"/>
      <c r="O161" s="211"/>
      <c r="P161" s="211"/>
      <c r="Q161" s="211"/>
      <c r="R161" s="211"/>
      <c r="S161" s="211"/>
      <c r="T161" s="212"/>
      <c r="AT161" s="213" t="s">
        <v>149</v>
      </c>
      <c r="AU161" s="213" t="s">
        <v>86</v>
      </c>
      <c r="AV161" s="13" t="s">
        <v>86</v>
      </c>
      <c r="AW161" s="13" t="s">
        <v>32</v>
      </c>
      <c r="AX161" s="13" t="s">
        <v>84</v>
      </c>
      <c r="AY161" s="213" t="s">
        <v>138</v>
      </c>
    </row>
    <row r="162" spans="1:65" s="2" customFormat="1" ht="21.75" customHeight="1" x14ac:dyDescent="0.2">
      <c r="A162" s="35"/>
      <c r="B162" s="36"/>
      <c r="C162" s="188" t="s">
        <v>236</v>
      </c>
      <c r="D162" s="188" t="s">
        <v>140</v>
      </c>
      <c r="E162" s="189" t="s">
        <v>233</v>
      </c>
      <c r="F162" s="190" t="s">
        <v>234</v>
      </c>
      <c r="G162" s="191" t="s">
        <v>143</v>
      </c>
      <c r="H162" s="192">
        <v>343.56</v>
      </c>
      <c r="I162" s="193"/>
      <c r="J162" s="194">
        <f t="shared" ref="J162:J168" si="10">ROUND(I162*H162,2)</f>
        <v>0</v>
      </c>
      <c r="K162" s="195"/>
      <c r="L162" s="40"/>
      <c r="M162" s="196" t="s">
        <v>1</v>
      </c>
      <c r="N162" s="197" t="s">
        <v>41</v>
      </c>
      <c r="O162" s="72"/>
      <c r="P162" s="198">
        <f t="shared" ref="P162:P168" si="11">O162*H162</f>
        <v>0</v>
      </c>
      <c r="Q162" s="198">
        <v>0</v>
      </c>
      <c r="R162" s="198">
        <f t="shared" ref="R162:R168" si="12">Q162*H162</f>
        <v>0</v>
      </c>
      <c r="S162" s="198">
        <v>0</v>
      </c>
      <c r="T162" s="199">
        <f t="shared" ref="T162:T168" si="13"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0" t="s">
        <v>144</v>
      </c>
      <c r="AT162" s="200" t="s">
        <v>140</v>
      </c>
      <c r="AU162" s="200" t="s">
        <v>86</v>
      </c>
      <c r="AY162" s="18" t="s">
        <v>138</v>
      </c>
      <c r="BE162" s="201">
        <f t="shared" ref="BE162:BE168" si="14">IF(N162="základní",J162,0)</f>
        <v>0</v>
      </c>
      <c r="BF162" s="201">
        <f t="shared" ref="BF162:BF168" si="15">IF(N162="snížená",J162,0)</f>
        <v>0</v>
      </c>
      <c r="BG162" s="201">
        <f t="shared" ref="BG162:BG168" si="16">IF(N162="zákl. přenesená",J162,0)</f>
        <v>0</v>
      </c>
      <c r="BH162" s="201">
        <f t="shared" ref="BH162:BH168" si="17">IF(N162="sníž. přenesená",J162,0)</f>
        <v>0</v>
      </c>
      <c r="BI162" s="201">
        <f t="shared" ref="BI162:BI168" si="18">IF(N162="nulová",J162,0)</f>
        <v>0</v>
      </c>
      <c r="BJ162" s="18" t="s">
        <v>84</v>
      </c>
      <c r="BK162" s="201">
        <f t="shared" ref="BK162:BK168" si="19">ROUND(I162*H162,2)</f>
        <v>0</v>
      </c>
      <c r="BL162" s="18" t="s">
        <v>144</v>
      </c>
      <c r="BM162" s="200" t="s">
        <v>235</v>
      </c>
    </row>
    <row r="163" spans="1:65" s="2" customFormat="1" ht="21.75" customHeight="1" x14ac:dyDescent="0.2">
      <c r="A163" s="35"/>
      <c r="B163" s="36"/>
      <c r="C163" s="188" t="s">
        <v>245</v>
      </c>
      <c r="D163" s="188" t="s">
        <v>140</v>
      </c>
      <c r="E163" s="189" t="s">
        <v>533</v>
      </c>
      <c r="F163" s="190" t="s">
        <v>534</v>
      </c>
      <c r="G163" s="191" t="s">
        <v>297</v>
      </c>
      <c r="H163" s="192">
        <v>20</v>
      </c>
      <c r="I163" s="193"/>
      <c r="J163" s="194">
        <f t="shared" si="10"/>
        <v>0</v>
      </c>
      <c r="K163" s="195"/>
      <c r="L163" s="40"/>
      <c r="M163" s="196" t="s">
        <v>1</v>
      </c>
      <c r="N163" s="197" t="s">
        <v>41</v>
      </c>
      <c r="O163" s="72"/>
      <c r="P163" s="198">
        <f t="shared" si="11"/>
        <v>0</v>
      </c>
      <c r="Q163" s="198">
        <v>0</v>
      </c>
      <c r="R163" s="198">
        <f t="shared" si="12"/>
        <v>0</v>
      </c>
      <c r="S163" s="198">
        <v>0</v>
      </c>
      <c r="T163" s="199">
        <f t="shared" si="1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0" t="s">
        <v>144</v>
      </c>
      <c r="AT163" s="200" t="s">
        <v>140</v>
      </c>
      <c r="AU163" s="200" t="s">
        <v>86</v>
      </c>
      <c r="AY163" s="18" t="s">
        <v>138</v>
      </c>
      <c r="BE163" s="201">
        <f t="shared" si="14"/>
        <v>0</v>
      </c>
      <c r="BF163" s="201">
        <f t="shared" si="15"/>
        <v>0</v>
      </c>
      <c r="BG163" s="201">
        <f t="shared" si="16"/>
        <v>0</v>
      </c>
      <c r="BH163" s="201">
        <f t="shared" si="17"/>
        <v>0</v>
      </c>
      <c r="BI163" s="201">
        <f t="shared" si="18"/>
        <v>0</v>
      </c>
      <c r="BJ163" s="18" t="s">
        <v>84</v>
      </c>
      <c r="BK163" s="201">
        <f t="shared" si="19"/>
        <v>0</v>
      </c>
      <c r="BL163" s="18" t="s">
        <v>144</v>
      </c>
      <c r="BM163" s="200" t="s">
        <v>535</v>
      </c>
    </row>
    <row r="164" spans="1:65" s="2" customFormat="1" ht="21.75" customHeight="1" x14ac:dyDescent="0.2">
      <c r="A164" s="35"/>
      <c r="B164" s="36"/>
      <c r="C164" s="188" t="s">
        <v>250</v>
      </c>
      <c r="D164" s="188" t="s">
        <v>140</v>
      </c>
      <c r="E164" s="189" t="s">
        <v>536</v>
      </c>
      <c r="F164" s="190" t="s">
        <v>537</v>
      </c>
      <c r="G164" s="191" t="s">
        <v>297</v>
      </c>
      <c r="H164" s="192">
        <v>3</v>
      </c>
      <c r="I164" s="193"/>
      <c r="J164" s="194">
        <f t="shared" si="10"/>
        <v>0</v>
      </c>
      <c r="K164" s="195"/>
      <c r="L164" s="40"/>
      <c r="M164" s="196" t="s">
        <v>1</v>
      </c>
      <c r="N164" s="197" t="s">
        <v>41</v>
      </c>
      <c r="O164" s="72"/>
      <c r="P164" s="198">
        <f t="shared" si="11"/>
        <v>0</v>
      </c>
      <c r="Q164" s="198">
        <v>0</v>
      </c>
      <c r="R164" s="198">
        <f t="shared" si="12"/>
        <v>0</v>
      </c>
      <c r="S164" s="198">
        <v>0</v>
      </c>
      <c r="T164" s="199">
        <f t="shared" si="1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0" t="s">
        <v>144</v>
      </c>
      <c r="AT164" s="200" t="s">
        <v>140</v>
      </c>
      <c r="AU164" s="200" t="s">
        <v>86</v>
      </c>
      <c r="AY164" s="18" t="s">
        <v>138</v>
      </c>
      <c r="BE164" s="201">
        <f t="shared" si="14"/>
        <v>0</v>
      </c>
      <c r="BF164" s="201">
        <f t="shared" si="15"/>
        <v>0</v>
      </c>
      <c r="BG164" s="201">
        <f t="shared" si="16"/>
        <v>0</v>
      </c>
      <c r="BH164" s="201">
        <f t="shared" si="17"/>
        <v>0</v>
      </c>
      <c r="BI164" s="201">
        <f t="shared" si="18"/>
        <v>0</v>
      </c>
      <c r="BJ164" s="18" t="s">
        <v>84</v>
      </c>
      <c r="BK164" s="201">
        <f t="shared" si="19"/>
        <v>0</v>
      </c>
      <c r="BL164" s="18" t="s">
        <v>144</v>
      </c>
      <c r="BM164" s="200" t="s">
        <v>538</v>
      </c>
    </row>
    <row r="165" spans="1:65" s="2" customFormat="1" ht="21.75" customHeight="1" x14ac:dyDescent="0.2">
      <c r="A165" s="35"/>
      <c r="B165" s="36"/>
      <c r="C165" s="188" t="s">
        <v>7</v>
      </c>
      <c r="D165" s="188" t="s">
        <v>140</v>
      </c>
      <c r="E165" s="189" t="s">
        <v>539</v>
      </c>
      <c r="F165" s="190" t="s">
        <v>540</v>
      </c>
      <c r="G165" s="191" t="s">
        <v>297</v>
      </c>
      <c r="H165" s="192">
        <v>1</v>
      </c>
      <c r="I165" s="193"/>
      <c r="J165" s="194">
        <f t="shared" si="10"/>
        <v>0</v>
      </c>
      <c r="K165" s="195"/>
      <c r="L165" s="40"/>
      <c r="M165" s="196" t="s">
        <v>1</v>
      </c>
      <c r="N165" s="197" t="s">
        <v>41</v>
      </c>
      <c r="O165" s="72"/>
      <c r="P165" s="198">
        <f t="shared" si="11"/>
        <v>0</v>
      </c>
      <c r="Q165" s="198">
        <v>0</v>
      </c>
      <c r="R165" s="198">
        <f t="shared" si="12"/>
        <v>0</v>
      </c>
      <c r="S165" s="198">
        <v>0</v>
      </c>
      <c r="T165" s="199">
        <f t="shared" si="1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0" t="s">
        <v>144</v>
      </c>
      <c r="AT165" s="200" t="s">
        <v>140</v>
      </c>
      <c r="AU165" s="200" t="s">
        <v>86</v>
      </c>
      <c r="AY165" s="18" t="s">
        <v>138</v>
      </c>
      <c r="BE165" s="201">
        <f t="shared" si="14"/>
        <v>0</v>
      </c>
      <c r="BF165" s="201">
        <f t="shared" si="15"/>
        <v>0</v>
      </c>
      <c r="BG165" s="201">
        <f t="shared" si="16"/>
        <v>0</v>
      </c>
      <c r="BH165" s="201">
        <f t="shared" si="17"/>
        <v>0</v>
      </c>
      <c r="BI165" s="201">
        <f t="shared" si="18"/>
        <v>0</v>
      </c>
      <c r="BJ165" s="18" t="s">
        <v>84</v>
      </c>
      <c r="BK165" s="201">
        <f t="shared" si="19"/>
        <v>0</v>
      </c>
      <c r="BL165" s="18" t="s">
        <v>144</v>
      </c>
      <c r="BM165" s="200" t="s">
        <v>541</v>
      </c>
    </row>
    <row r="166" spans="1:65" s="2" customFormat="1" ht="21.75" customHeight="1" x14ac:dyDescent="0.2">
      <c r="A166" s="35"/>
      <c r="B166" s="36"/>
      <c r="C166" s="188" t="s">
        <v>259</v>
      </c>
      <c r="D166" s="188" t="s">
        <v>140</v>
      </c>
      <c r="E166" s="189" t="s">
        <v>542</v>
      </c>
      <c r="F166" s="190" t="s">
        <v>543</v>
      </c>
      <c r="G166" s="191" t="s">
        <v>297</v>
      </c>
      <c r="H166" s="192">
        <v>3</v>
      </c>
      <c r="I166" s="193"/>
      <c r="J166" s="194">
        <f t="shared" si="10"/>
        <v>0</v>
      </c>
      <c r="K166" s="195"/>
      <c r="L166" s="40"/>
      <c r="M166" s="196" t="s">
        <v>1</v>
      </c>
      <c r="N166" s="197" t="s">
        <v>41</v>
      </c>
      <c r="O166" s="72"/>
      <c r="P166" s="198">
        <f t="shared" si="11"/>
        <v>0</v>
      </c>
      <c r="Q166" s="198">
        <v>0</v>
      </c>
      <c r="R166" s="198">
        <f t="shared" si="12"/>
        <v>0</v>
      </c>
      <c r="S166" s="198">
        <v>0</v>
      </c>
      <c r="T166" s="199">
        <f t="shared" si="1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0" t="s">
        <v>144</v>
      </c>
      <c r="AT166" s="200" t="s">
        <v>140</v>
      </c>
      <c r="AU166" s="200" t="s">
        <v>86</v>
      </c>
      <c r="AY166" s="18" t="s">
        <v>138</v>
      </c>
      <c r="BE166" s="201">
        <f t="shared" si="14"/>
        <v>0</v>
      </c>
      <c r="BF166" s="201">
        <f t="shared" si="15"/>
        <v>0</v>
      </c>
      <c r="BG166" s="201">
        <f t="shared" si="16"/>
        <v>0</v>
      </c>
      <c r="BH166" s="201">
        <f t="shared" si="17"/>
        <v>0</v>
      </c>
      <c r="BI166" s="201">
        <f t="shared" si="18"/>
        <v>0</v>
      </c>
      <c r="BJ166" s="18" t="s">
        <v>84</v>
      </c>
      <c r="BK166" s="201">
        <f t="shared" si="19"/>
        <v>0</v>
      </c>
      <c r="BL166" s="18" t="s">
        <v>144</v>
      </c>
      <c r="BM166" s="200" t="s">
        <v>544</v>
      </c>
    </row>
    <row r="167" spans="1:65" s="2" customFormat="1" ht="21.75" customHeight="1" x14ac:dyDescent="0.2">
      <c r="A167" s="35"/>
      <c r="B167" s="36"/>
      <c r="C167" s="188" t="s">
        <v>265</v>
      </c>
      <c r="D167" s="188" t="s">
        <v>140</v>
      </c>
      <c r="E167" s="189" t="s">
        <v>545</v>
      </c>
      <c r="F167" s="190" t="s">
        <v>546</v>
      </c>
      <c r="G167" s="191" t="s">
        <v>297</v>
      </c>
      <c r="H167" s="192">
        <v>1</v>
      </c>
      <c r="I167" s="193"/>
      <c r="J167" s="194">
        <f t="shared" si="10"/>
        <v>0</v>
      </c>
      <c r="K167" s="195"/>
      <c r="L167" s="40"/>
      <c r="M167" s="196" t="s">
        <v>1</v>
      </c>
      <c r="N167" s="197" t="s">
        <v>41</v>
      </c>
      <c r="O167" s="72"/>
      <c r="P167" s="198">
        <f t="shared" si="11"/>
        <v>0</v>
      </c>
      <c r="Q167" s="198">
        <v>0</v>
      </c>
      <c r="R167" s="198">
        <f t="shared" si="12"/>
        <v>0</v>
      </c>
      <c r="S167" s="198">
        <v>0</v>
      </c>
      <c r="T167" s="199">
        <f t="shared" si="1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0" t="s">
        <v>144</v>
      </c>
      <c r="AT167" s="200" t="s">
        <v>140</v>
      </c>
      <c r="AU167" s="200" t="s">
        <v>86</v>
      </c>
      <c r="AY167" s="18" t="s">
        <v>138</v>
      </c>
      <c r="BE167" s="201">
        <f t="shared" si="14"/>
        <v>0</v>
      </c>
      <c r="BF167" s="201">
        <f t="shared" si="15"/>
        <v>0</v>
      </c>
      <c r="BG167" s="201">
        <f t="shared" si="16"/>
        <v>0</v>
      </c>
      <c r="BH167" s="201">
        <f t="shared" si="17"/>
        <v>0</v>
      </c>
      <c r="BI167" s="201">
        <f t="shared" si="18"/>
        <v>0</v>
      </c>
      <c r="BJ167" s="18" t="s">
        <v>84</v>
      </c>
      <c r="BK167" s="201">
        <f t="shared" si="19"/>
        <v>0</v>
      </c>
      <c r="BL167" s="18" t="s">
        <v>144</v>
      </c>
      <c r="BM167" s="200" t="s">
        <v>547</v>
      </c>
    </row>
    <row r="168" spans="1:65" s="2" customFormat="1" ht="33" customHeight="1" x14ac:dyDescent="0.2">
      <c r="A168" s="35"/>
      <c r="B168" s="36"/>
      <c r="C168" s="188" t="s">
        <v>274</v>
      </c>
      <c r="D168" s="188" t="s">
        <v>140</v>
      </c>
      <c r="E168" s="189" t="s">
        <v>237</v>
      </c>
      <c r="F168" s="190" t="s">
        <v>238</v>
      </c>
      <c r="G168" s="191" t="s">
        <v>202</v>
      </c>
      <c r="H168" s="192">
        <v>55.215000000000003</v>
      </c>
      <c r="I168" s="193"/>
      <c r="J168" s="194">
        <f t="shared" si="10"/>
        <v>0</v>
      </c>
      <c r="K168" s="195"/>
      <c r="L168" s="40"/>
      <c r="M168" s="196" t="s">
        <v>1</v>
      </c>
      <c r="N168" s="197" t="s">
        <v>41</v>
      </c>
      <c r="O168" s="72"/>
      <c r="P168" s="198">
        <f t="shared" si="11"/>
        <v>0</v>
      </c>
      <c r="Q168" s="198">
        <v>0</v>
      </c>
      <c r="R168" s="198">
        <f t="shared" si="12"/>
        <v>0</v>
      </c>
      <c r="S168" s="198">
        <v>0</v>
      </c>
      <c r="T168" s="199">
        <f t="shared" si="1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0" t="s">
        <v>144</v>
      </c>
      <c r="AT168" s="200" t="s">
        <v>140</v>
      </c>
      <c r="AU168" s="200" t="s">
        <v>86</v>
      </c>
      <c r="AY168" s="18" t="s">
        <v>138</v>
      </c>
      <c r="BE168" s="201">
        <f t="shared" si="14"/>
        <v>0</v>
      </c>
      <c r="BF168" s="201">
        <f t="shared" si="15"/>
        <v>0</v>
      </c>
      <c r="BG168" s="201">
        <f t="shared" si="16"/>
        <v>0</v>
      </c>
      <c r="BH168" s="201">
        <f t="shared" si="17"/>
        <v>0</v>
      </c>
      <c r="BI168" s="201">
        <f t="shared" si="18"/>
        <v>0</v>
      </c>
      <c r="BJ168" s="18" t="s">
        <v>84</v>
      </c>
      <c r="BK168" s="201">
        <f t="shared" si="19"/>
        <v>0</v>
      </c>
      <c r="BL168" s="18" t="s">
        <v>144</v>
      </c>
      <c r="BM168" s="200" t="s">
        <v>239</v>
      </c>
    </row>
    <row r="169" spans="1:65" s="13" customFormat="1" ht="10.199999999999999" x14ac:dyDescent="0.2">
      <c r="B169" s="202"/>
      <c r="C169" s="203"/>
      <c r="D169" s="204" t="s">
        <v>149</v>
      </c>
      <c r="E169" s="205" t="s">
        <v>1</v>
      </c>
      <c r="F169" s="206" t="s">
        <v>548</v>
      </c>
      <c r="G169" s="203"/>
      <c r="H169" s="207">
        <v>55.215000000000003</v>
      </c>
      <c r="I169" s="208"/>
      <c r="J169" s="203"/>
      <c r="K169" s="203"/>
      <c r="L169" s="209"/>
      <c r="M169" s="210"/>
      <c r="N169" s="211"/>
      <c r="O169" s="211"/>
      <c r="P169" s="211"/>
      <c r="Q169" s="211"/>
      <c r="R169" s="211"/>
      <c r="S169" s="211"/>
      <c r="T169" s="212"/>
      <c r="AT169" s="213" t="s">
        <v>149</v>
      </c>
      <c r="AU169" s="213" t="s">
        <v>86</v>
      </c>
      <c r="AV169" s="13" t="s">
        <v>86</v>
      </c>
      <c r="AW169" s="13" t="s">
        <v>32</v>
      </c>
      <c r="AX169" s="13" t="s">
        <v>84</v>
      </c>
      <c r="AY169" s="213" t="s">
        <v>138</v>
      </c>
    </row>
    <row r="170" spans="1:65" s="2" customFormat="1" ht="33" customHeight="1" x14ac:dyDescent="0.2">
      <c r="A170" s="35"/>
      <c r="B170" s="36"/>
      <c r="C170" s="188" t="s">
        <v>279</v>
      </c>
      <c r="D170" s="188" t="s">
        <v>140</v>
      </c>
      <c r="E170" s="189" t="s">
        <v>246</v>
      </c>
      <c r="F170" s="190" t="s">
        <v>247</v>
      </c>
      <c r="G170" s="191" t="s">
        <v>248</v>
      </c>
      <c r="H170" s="192">
        <v>99.396000000000001</v>
      </c>
      <c r="I170" s="193"/>
      <c r="J170" s="194">
        <f>ROUND(I170*H170,2)</f>
        <v>0</v>
      </c>
      <c r="K170" s="195"/>
      <c r="L170" s="40"/>
      <c r="M170" s="196" t="s">
        <v>1</v>
      </c>
      <c r="N170" s="197" t="s">
        <v>41</v>
      </c>
      <c r="O170" s="72"/>
      <c r="P170" s="198">
        <f>O170*H170</f>
        <v>0</v>
      </c>
      <c r="Q170" s="198">
        <v>0</v>
      </c>
      <c r="R170" s="198">
        <f>Q170*H170</f>
        <v>0</v>
      </c>
      <c r="S170" s="198">
        <v>0</v>
      </c>
      <c r="T170" s="199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0" t="s">
        <v>144</v>
      </c>
      <c r="AT170" s="200" t="s">
        <v>140</v>
      </c>
      <c r="AU170" s="200" t="s">
        <v>86</v>
      </c>
      <c r="AY170" s="18" t="s">
        <v>138</v>
      </c>
      <c r="BE170" s="201">
        <f>IF(N170="základní",J170,0)</f>
        <v>0</v>
      </c>
      <c r="BF170" s="201">
        <f>IF(N170="snížená",J170,0)</f>
        <v>0</v>
      </c>
      <c r="BG170" s="201">
        <f>IF(N170="zákl. přenesená",J170,0)</f>
        <v>0</v>
      </c>
      <c r="BH170" s="201">
        <f>IF(N170="sníž. přenesená",J170,0)</f>
        <v>0</v>
      </c>
      <c r="BI170" s="201">
        <f>IF(N170="nulová",J170,0)</f>
        <v>0</v>
      </c>
      <c r="BJ170" s="18" t="s">
        <v>84</v>
      </c>
      <c r="BK170" s="201">
        <f>ROUND(I170*H170,2)</f>
        <v>0</v>
      </c>
      <c r="BL170" s="18" t="s">
        <v>144</v>
      </c>
      <c r="BM170" s="200" t="s">
        <v>249</v>
      </c>
    </row>
    <row r="171" spans="1:65" s="13" customFormat="1" ht="10.199999999999999" x14ac:dyDescent="0.2">
      <c r="B171" s="202"/>
      <c r="C171" s="203"/>
      <c r="D171" s="204" t="s">
        <v>149</v>
      </c>
      <c r="E171" s="205" t="s">
        <v>1</v>
      </c>
      <c r="F171" s="206" t="s">
        <v>549</v>
      </c>
      <c r="G171" s="203"/>
      <c r="H171" s="207">
        <v>99.396000000000001</v>
      </c>
      <c r="I171" s="208"/>
      <c r="J171" s="203"/>
      <c r="K171" s="203"/>
      <c r="L171" s="209"/>
      <c r="M171" s="210"/>
      <c r="N171" s="211"/>
      <c r="O171" s="211"/>
      <c r="P171" s="211"/>
      <c r="Q171" s="211"/>
      <c r="R171" s="211"/>
      <c r="S171" s="211"/>
      <c r="T171" s="212"/>
      <c r="AT171" s="213" t="s">
        <v>149</v>
      </c>
      <c r="AU171" s="213" t="s">
        <v>86</v>
      </c>
      <c r="AV171" s="13" t="s">
        <v>86</v>
      </c>
      <c r="AW171" s="13" t="s">
        <v>32</v>
      </c>
      <c r="AX171" s="13" t="s">
        <v>84</v>
      </c>
      <c r="AY171" s="213" t="s">
        <v>138</v>
      </c>
    </row>
    <row r="172" spans="1:65" s="2" customFormat="1" ht="16.5" customHeight="1" x14ac:dyDescent="0.2">
      <c r="A172" s="35"/>
      <c r="B172" s="36"/>
      <c r="C172" s="188" t="s">
        <v>283</v>
      </c>
      <c r="D172" s="188" t="s">
        <v>140</v>
      </c>
      <c r="E172" s="189" t="s">
        <v>251</v>
      </c>
      <c r="F172" s="190" t="s">
        <v>252</v>
      </c>
      <c r="G172" s="191" t="s">
        <v>202</v>
      </c>
      <c r="H172" s="192">
        <v>50.22</v>
      </c>
      <c r="I172" s="193"/>
      <c r="J172" s="194">
        <f>ROUND(I172*H172,2)</f>
        <v>0</v>
      </c>
      <c r="K172" s="195"/>
      <c r="L172" s="40"/>
      <c r="M172" s="196" t="s">
        <v>1</v>
      </c>
      <c r="N172" s="197" t="s">
        <v>41</v>
      </c>
      <c r="O172" s="72"/>
      <c r="P172" s="198">
        <f>O172*H172</f>
        <v>0</v>
      </c>
      <c r="Q172" s="198">
        <v>0</v>
      </c>
      <c r="R172" s="198">
        <f>Q172*H172</f>
        <v>0</v>
      </c>
      <c r="S172" s="198">
        <v>0</v>
      </c>
      <c r="T172" s="199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0" t="s">
        <v>144</v>
      </c>
      <c r="AT172" s="200" t="s">
        <v>140</v>
      </c>
      <c r="AU172" s="200" t="s">
        <v>86</v>
      </c>
      <c r="AY172" s="18" t="s">
        <v>138</v>
      </c>
      <c r="BE172" s="201">
        <f>IF(N172="základní",J172,0)</f>
        <v>0</v>
      </c>
      <c r="BF172" s="201">
        <f>IF(N172="snížená",J172,0)</f>
        <v>0</v>
      </c>
      <c r="BG172" s="201">
        <f>IF(N172="zákl. přenesená",J172,0)</f>
        <v>0</v>
      </c>
      <c r="BH172" s="201">
        <f>IF(N172="sníž. přenesená",J172,0)</f>
        <v>0</v>
      </c>
      <c r="BI172" s="201">
        <f>IF(N172="nulová",J172,0)</f>
        <v>0</v>
      </c>
      <c r="BJ172" s="18" t="s">
        <v>84</v>
      </c>
      <c r="BK172" s="201">
        <f>ROUND(I172*H172,2)</f>
        <v>0</v>
      </c>
      <c r="BL172" s="18" t="s">
        <v>144</v>
      </c>
      <c r="BM172" s="200" t="s">
        <v>253</v>
      </c>
    </row>
    <row r="173" spans="1:65" s="2" customFormat="1" ht="21.75" customHeight="1" x14ac:dyDescent="0.2">
      <c r="A173" s="35"/>
      <c r="B173" s="36"/>
      <c r="C173" s="188" t="s">
        <v>288</v>
      </c>
      <c r="D173" s="188" t="s">
        <v>140</v>
      </c>
      <c r="E173" s="189" t="s">
        <v>254</v>
      </c>
      <c r="F173" s="190" t="s">
        <v>255</v>
      </c>
      <c r="G173" s="191" t="s">
        <v>202</v>
      </c>
      <c r="H173" s="192">
        <v>120.55</v>
      </c>
      <c r="I173" s="193"/>
      <c r="J173" s="194">
        <f>ROUND(I173*H173,2)</f>
        <v>0</v>
      </c>
      <c r="K173" s="195"/>
      <c r="L173" s="40"/>
      <c r="M173" s="196" t="s">
        <v>1</v>
      </c>
      <c r="N173" s="197" t="s">
        <v>41</v>
      </c>
      <c r="O173" s="72"/>
      <c r="P173" s="198">
        <f>O173*H173</f>
        <v>0</v>
      </c>
      <c r="Q173" s="198">
        <v>0</v>
      </c>
      <c r="R173" s="198">
        <f>Q173*H173</f>
        <v>0</v>
      </c>
      <c r="S173" s="198">
        <v>0</v>
      </c>
      <c r="T173" s="199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0" t="s">
        <v>144</v>
      </c>
      <c r="AT173" s="200" t="s">
        <v>140</v>
      </c>
      <c r="AU173" s="200" t="s">
        <v>86</v>
      </c>
      <c r="AY173" s="18" t="s">
        <v>138</v>
      </c>
      <c r="BE173" s="201">
        <f>IF(N173="základní",J173,0)</f>
        <v>0</v>
      </c>
      <c r="BF173" s="201">
        <f>IF(N173="snížená",J173,0)</f>
        <v>0</v>
      </c>
      <c r="BG173" s="201">
        <f>IF(N173="zákl. přenesená",J173,0)</f>
        <v>0</v>
      </c>
      <c r="BH173" s="201">
        <f>IF(N173="sníž. přenesená",J173,0)</f>
        <v>0</v>
      </c>
      <c r="BI173" s="201">
        <f>IF(N173="nulová",J173,0)</f>
        <v>0</v>
      </c>
      <c r="BJ173" s="18" t="s">
        <v>84</v>
      </c>
      <c r="BK173" s="201">
        <f>ROUND(I173*H173,2)</f>
        <v>0</v>
      </c>
      <c r="BL173" s="18" t="s">
        <v>144</v>
      </c>
      <c r="BM173" s="200" t="s">
        <v>256</v>
      </c>
    </row>
    <row r="174" spans="1:65" s="13" customFormat="1" ht="10.199999999999999" x14ac:dyDescent="0.2">
      <c r="B174" s="202"/>
      <c r="C174" s="203"/>
      <c r="D174" s="204" t="s">
        <v>149</v>
      </c>
      <c r="E174" s="205" t="s">
        <v>1</v>
      </c>
      <c r="F174" s="206" t="s">
        <v>550</v>
      </c>
      <c r="G174" s="203"/>
      <c r="H174" s="207">
        <v>120.55</v>
      </c>
      <c r="I174" s="208"/>
      <c r="J174" s="203"/>
      <c r="K174" s="203"/>
      <c r="L174" s="209"/>
      <c r="M174" s="210"/>
      <c r="N174" s="211"/>
      <c r="O174" s="211"/>
      <c r="P174" s="211"/>
      <c r="Q174" s="211"/>
      <c r="R174" s="211"/>
      <c r="S174" s="211"/>
      <c r="T174" s="212"/>
      <c r="AT174" s="213" t="s">
        <v>149</v>
      </c>
      <c r="AU174" s="213" t="s">
        <v>86</v>
      </c>
      <c r="AV174" s="13" t="s">
        <v>86</v>
      </c>
      <c r="AW174" s="13" t="s">
        <v>32</v>
      </c>
      <c r="AX174" s="13" t="s">
        <v>84</v>
      </c>
      <c r="AY174" s="213" t="s">
        <v>138</v>
      </c>
    </row>
    <row r="175" spans="1:65" s="2" customFormat="1" ht="21.75" customHeight="1" x14ac:dyDescent="0.2">
      <c r="A175" s="35"/>
      <c r="B175" s="36"/>
      <c r="C175" s="188" t="s">
        <v>294</v>
      </c>
      <c r="D175" s="188" t="s">
        <v>140</v>
      </c>
      <c r="E175" s="189" t="s">
        <v>266</v>
      </c>
      <c r="F175" s="190" t="s">
        <v>267</v>
      </c>
      <c r="G175" s="191" t="s">
        <v>202</v>
      </c>
      <c r="H175" s="192">
        <v>44.171999999999997</v>
      </c>
      <c r="I175" s="193"/>
      <c r="J175" s="194">
        <f>ROUND(I175*H175,2)</f>
        <v>0</v>
      </c>
      <c r="K175" s="195"/>
      <c r="L175" s="40"/>
      <c r="M175" s="196" t="s">
        <v>1</v>
      </c>
      <c r="N175" s="197" t="s">
        <v>41</v>
      </c>
      <c r="O175" s="72"/>
      <c r="P175" s="198">
        <f>O175*H175</f>
        <v>0</v>
      </c>
      <c r="Q175" s="198">
        <v>0</v>
      </c>
      <c r="R175" s="198">
        <f>Q175*H175</f>
        <v>0</v>
      </c>
      <c r="S175" s="198">
        <v>0</v>
      </c>
      <c r="T175" s="199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0" t="s">
        <v>144</v>
      </c>
      <c r="AT175" s="200" t="s">
        <v>140</v>
      </c>
      <c r="AU175" s="200" t="s">
        <v>86</v>
      </c>
      <c r="AY175" s="18" t="s">
        <v>138</v>
      </c>
      <c r="BE175" s="201">
        <f>IF(N175="základní",J175,0)</f>
        <v>0</v>
      </c>
      <c r="BF175" s="201">
        <f>IF(N175="snížená",J175,0)</f>
        <v>0</v>
      </c>
      <c r="BG175" s="201">
        <f>IF(N175="zákl. přenesená",J175,0)</f>
        <v>0</v>
      </c>
      <c r="BH175" s="201">
        <f>IF(N175="sníž. přenesená",J175,0)</f>
        <v>0</v>
      </c>
      <c r="BI175" s="201">
        <f>IF(N175="nulová",J175,0)</f>
        <v>0</v>
      </c>
      <c r="BJ175" s="18" t="s">
        <v>84</v>
      </c>
      <c r="BK175" s="201">
        <f>ROUND(I175*H175,2)</f>
        <v>0</v>
      </c>
      <c r="BL175" s="18" t="s">
        <v>144</v>
      </c>
      <c r="BM175" s="200" t="s">
        <v>268</v>
      </c>
    </row>
    <row r="176" spans="1:65" s="13" customFormat="1" ht="10.199999999999999" x14ac:dyDescent="0.2">
      <c r="B176" s="202"/>
      <c r="C176" s="203"/>
      <c r="D176" s="204" t="s">
        <v>149</v>
      </c>
      <c r="E176" s="205" t="s">
        <v>1</v>
      </c>
      <c r="F176" s="206" t="s">
        <v>551</v>
      </c>
      <c r="G176" s="203"/>
      <c r="H176" s="207">
        <v>44.171999999999997</v>
      </c>
      <c r="I176" s="208"/>
      <c r="J176" s="203"/>
      <c r="K176" s="203"/>
      <c r="L176" s="209"/>
      <c r="M176" s="210"/>
      <c r="N176" s="211"/>
      <c r="O176" s="211"/>
      <c r="P176" s="211"/>
      <c r="Q176" s="211"/>
      <c r="R176" s="211"/>
      <c r="S176" s="211"/>
      <c r="T176" s="212"/>
      <c r="AT176" s="213" t="s">
        <v>149</v>
      </c>
      <c r="AU176" s="213" t="s">
        <v>86</v>
      </c>
      <c r="AV176" s="13" t="s">
        <v>86</v>
      </c>
      <c r="AW176" s="13" t="s">
        <v>32</v>
      </c>
      <c r="AX176" s="13" t="s">
        <v>84</v>
      </c>
      <c r="AY176" s="213" t="s">
        <v>138</v>
      </c>
    </row>
    <row r="177" spans="1:65" s="2" customFormat="1" ht="16.5" customHeight="1" x14ac:dyDescent="0.2">
      <c r="A177" s="35"/>
      <c r="B177" s="36"/>
      <c r="C177" s="246" t="s">
        <v>300</v>
      </c>
      <c r="D177" s="246" t="s">
        <v>260</v>
      </c>
      <c r="E177" s="247" t="s">
        <v>275</v>
      </c>
      <c r="F177" s="248" t="s">
        <v>276</v>
      </c>
      <c r="G177" s="249" t="s">
        <v>248</v>
      </c>
      <c r="H177" s="250">
        <v>73.766999999999996</v>
      </c>
      <c r="I177" s="251"/>
      <c r="J177" s="252">
        <f>ROUND(I177*H177,2)</f>
        <v>0</v>
      </c>
      <c r="K177" s="253"/>
      <c r="L177" s="254"/>
      <c r="M177" s="255" t="s">
        <v>1</v>
      </c>
      <c r="N177" s="256" t="s">
        <v>41</v>
      </c>
      <c r="O177" s="72"/>
      <c r="P177" s="198">
        <f>O177*H177</f>
        <v>0</v>
      </c>
      <c r="Q177" s="198">
        <v>1</v>
      </c>
      <c r="R177" s="198">
        <f>Q177*H177</f>
        <v>73.766999999999996</v>
      </c>
      <c r="S177" s="198">
        <v>0</v>
      </c>
      <c r="T177" s="199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0" t="s">
        <v>179</v>
      </c>
      <c r="AT177" s="200" t="s">
        <v>260</v>
      </c>
      <c r="AU177" s="200" t="s">
        <v>86</v>
      </c>
      <c r="AY177" s="18" t="s">
        <v>138</v>
      </c>
      <c r="BE177" s="201">
        <f>IF(N177="základní",J177,0)</f>
        <v>0</v>
      </c>
      <c r="BF177" s="201">
        <f>IF(N177="snížená",J177,0)</f>
        <v>0</v>
      </c>
      <c r="BG177" s="201">
        <f>IF(N177="zákl. přenesená",J177,0)</f>
        <v>0</v>
      </c>
      <c r="BH177" s="201">
        <f>IF(N177="sníž. přenesená",J177,0)</f>
        <v>0</v>
      </c>
      <c r="BI177" s="201">
        <f>IF(N177="nulová",J177,0)</f>
        <v>0</v>
      </c>
      <c r="BJ177" s="18" t="s">
        <v>84</v>
      </c>
      <c r="BK177" s="201">
        <f>ROUND(I177*H177,2)</f>
        <v>0</v>
      </c>
      <c r="BL177" s="18" t="s">
        <v>144</v>
      </c>
      <c r="BM177" s="200" t="s">
        <v>277</v>
      </c>
    </row>
    <row r="178" spans="1:65" s="13" customFormat="1" ht="10.199999999999999" x14ac:dyDescent="0.2">
      <c r="B178" s="202"/>
      <c r="C178" s="203"/>
      <c r="D178" s="204" t="s">
        <v>149</v>
      </c>
      <c r="E178" s="203"/>
      <c r="F178" s="206" t="s">
        <v>552</v>
      </c>
      <c r="G178" s="203"/>
      <c r="H178" s="207">
        <v>73.766999999999996</v>
      </c>
      <c r="I178" s="208"/>
      <c r="J178" s="203"/>
      <c r="K178" s="203"/>
      <c r="L178" s="209"/>
      <c r="M178" s="210"/>
      <c r="N178" s="211"/>
      <c r="O178" s="211"/>
      <c r="P178" s="211"/>
      <c r="Q178" s="211"/>
      <c r="R178" s="211"/>
      <c r="S178" s="211"/>
      <c r="T178" s="212"/>
      <c r="AT178" s="213" t="s">
        <v>149</v>
      </c>
      <c r="AU178" s="213" t="s">
        <v>86</v>
      </c>
      <c r="AV178" s="13" t="s">
        <v>86</v>
      </c>
      <c r="AW178" s="13" t="s">
        <v>4</v>
      </c>
      <c r="AX178" s="13" t="s">
        <v>84</v>
      </c>
      <c r="AY178" s="213" t="s">
        <v>138</v>
      </c>
    </row>
    <row r="179" spans="1:65" s="2" customFormat="1" ht="21.75" customHeight="1" x14ac:dyDescent="0.2">
      <c r="A179" s="35"/>
      <c r="B179" s="36"/>
      <c r="C179" s="188" t="s">
        <v>305</v>
      </c>
      <c r="D179" s="188" t="s">
        <v>140</v>
      </c>
      <c r="E179" s="189" t="s">
        <v>280</v>
      </c>
      <c r="F179" s="190" t="s">
        <v>281</v>
      </c>
      <c r="G179" s="191" t="s">
        <v>143</v>
      </c>
      <c r="H179" s="192">
        <v>100.43</v>
      </c>
      <c r="I179" s="193"/>
      <c r="J179" s="194">
        <f>ROUND(I179*H179,2)</f>
        <v>0</v>
      </c>
      <c r="K179" s="195"/>
      <c r="L179" s="40"/>
      <c r="M179" s="196" t="s">
        <v>1</v>
      </c>
      <c r="N179" s="197" t="s">
        <v>41</v>
      </c>
      <c r="O179" s="72"/>
      <c r="P179" s="198">
        <f>O179*H179</f>
        <v>0</v>
      </c>
      <c r="Q179" s="198">
        <v>0</v>
      </c>
      <c r="R179" s="198">
        <f>Q179*H179</f>
        <v>0</v>
      </c>
      <c r="S179" s="198">
        <v>0</v>
      </c>
      <c r="T179" s="199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0" t="s">
        <v>144</v>
      </c>
      <c r="AT179" s="200" t="s">
        <v>140</v>
      </c>
      <c r="AU179" s="200" t="s">
        <v>86</v>
      </c>
      <c r="AY179" s="18" t="s">
        <v>138</v>
      </c>
      <c r="BE179" s="201">
        <f>IF(N179="základní",J179,0)</f>
        <v>0</v>
      </c>
      <c r="BF179" s="201">
        <f>IF(N179="snížená",J179,0)</f>
        <v>0</v>
      </c>
      <c r="BG179" s="201">
        <f>IF(N179="zákl. přenesená",J179,0)</f>
        <v>0</v>
      </c>
      <c r="BH179" s="201">
        <f>IF(N179="sníž. přenesená",J179,0)</f>
        <v>0</v>
      </c>
      <c r="BI179" s="201">
        <f>IF(N179="nulová",J179,0)</f>
        <v>0</v>
      </c>
      <c r="BJ179" s="18" t="s">
        <v>84</v>
      </c>
      <c r="BK179" s="201">
        <f>ROUND(I179*H179,2)</f>
        <v>0</v>
      </c>
      <c r="BL179" s="18" t="s">
        <v>144</v>
      </c>
      <c r="BM179" s="200" t="s">
        <v>282</v>
      </c>
    </row>
    <row r="180" spans="1:65" s="2" customFormat="1" ht="21.75" customHeight="1" x14ac:dyDescent="0.2">
      <c r="A180" s="35"/>
      <c r="B180" s="36"/>
      <c r="C180" s="188" t="s">
        <v>310</v>
      </c>
      <c r="D180" s="188" t="s">
        <v>140</v>
      </c>
      <c r="E180" s="189" t="s">
        <v>284</v>
      </c>
      <c r="F180" s="190" t="s">
        <v>285</v>
      </c>
      <c r="G180" s="191" t="s">
        <v>143</v>
      </c>
      <c r="H180" s="192">
        <v>368.1</v>
      </c>
      <c r="I180" s="193"/>
      <c r="J180" s="194">
        <f>ROUND(I180*H180,2)</f>
        <v>0</v>
      </c>
      <c r="K180" s="195"/>
      <c r="L180" s="40"/>
      <c r="M180" s="196" t="s">
        <v>1</v>
      </c>
      <c r="N180" s="197" t="s">
        <v>41</v>
      </c>
      <c r="O180" s="72"/>
      <c r="P180" s="198">
        <f>O180*H180</f>
        <v>0</v>
      </c>
      <c r="Q180" s="198">
        <v>0</v>
      </c>
      <c r="R180" s="198">
        <f>Q180*H180</f>
        <v>0</v>
      </c>
      <c r="S180" s="198">
        <v>0</v>
      </c>
      <c r="T180" s="199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0" t="s">
        <v>144</v>
      </c>
      <c r="AT180" s="200" t="s">
        <v>140</v>
      </c>
      <c r="AU180" s="200" t="s">
        <v>86</v>
      </c>
      <c r="AY180" s="18" t="s">
        <v>138</v>
      </c>
      <c r="BE180" s="201">
        <f>IF(N180="základní",J180,0)</f>
        <v>0</v>
      </c>
      <c r="BF180" s="201">
        <f>IF(N180="snížená",J180,0)</f>
        <v>0</v>
      </c>
      <c r="BG180" s="201">
        <f>IF(N180="zákl. přenesená",J180,0)</f>
        <v>0</v>
      </c>
      <c r="BH180" s="201">
        <f>IF(N180="sníž. přenesená",J180,0)</f>
        <v>0</v>
      </c>
      <c r="BI180" s="201">
        <f>IF(N180="nulová",J180,0)</f>
        <v>0</v>
      </c>
      <c r="BJ180" s="18" t="s">
        <v>84</v>
      </c>
      <c r="BK180" s="201">
        <f>ROUND(I180*H180,2)</f>
        <v>0</v>
      </c>
      <c r="BL180" s="18" t="s">
        <v>144</v>
      </c>
      <c r="BM180" s="200" t="s">
        <v>286</v>
      </c>
    </row>
    <row r="181" spans="1:65" s="13" customFormat="1" ht="10.199999999999999" x14ac:dyDescent="0.2">
      <c r="B181" s="202"/>
      <c r="C181" s="203"/>
      <c r="D181" s="204" t="s">
        <v>149</v>
      </c>
      <c r="E181" s="205" t="s">
        <v>1</v>
      </c>
      <c r="F181" s="206" t="s">
        <v>553</v>
      </c>
      <c r="G181" s="203"/>
      <c r="H181" s="207">
        <v>368.1</v>
      </c>
      <c r="I181" s="208"/>
      <c r="J181" s="203"/>
      <c r="K181" s="203"/>
      <c r="L181" s="209"/>
      <c r="M181" s="210"/>
      <c r="N181" s="211"/>
      <c r="O181" s="211"/>
      <c r="P181" s="211"/>
      <c r="Q181" s="211"/>
      <c r="R181" s="211"/>
      <c r="S181" s="211"/>
      <c r="T181" s="212"/>
      <c r="AT181" s="213" t="s">
        <v>149</v>
      </c>
      <c r="AU181" s="213" t="s">
        <v>86</v>
      </c>
      <c r="AV181" s="13" t="s">
        <v>86</v>
      </c>
      <c r="AW181" s="13" t="s">
        <v>32</v>
      </c>
      <c r="AX181" s="13" t="s">
        <v>84</v>
      </c>
      <c r="AY181" s="213" t="s">
        <v>138</v>
      </c>
    </row>
    <row r="182" spans="1:65" s="2" customFormat="1" ht="16.5" customHeight="1" x14ac:dyDescent="0.2">
      <c r="A182" s="35"/>
      <c r="B182" s="36"/>
      <c r="C182" s="246" t="s">
        <v>315</v>
      </c>
      <c r="D182" s="246" t="s">
        <v>260</v>
      </c>
      <c r="E182" s="247" t="s">
        <v>289</v>
      </c>
      <c r="F182" s="248" t="s">
        <v>290</v>
      </c>
      <c r="G182" s="249" t="s">
        <v>291</v>
      </c>
      <c r="H182" s="250">
        <v>7.3620000000000001</v>
      </c>
      <c r="I182" s="251"/>
      <c r="J182" s="252">
        <f>ROUND(I182*H182,2)</f>
        <v>0</v>
      </c>
      <c r="K182" s="253"/>
      <c r="L182" s="254"/>
      <c r="M182" s="255" t="s">
        <v>1</v>
      </c>
      <c r="N182" s="256" t="s">
        <v>41</v>
      </c>
      <c r="O182" s="72"/>
      <c r="P182" s="198">
        <f>O182*H182</f>
        <v>0</v>
      </c>
      <c r="Q182" s="198">
        <v>1E-3</v>
      </c>
      <c r="R182" s="198">
        <f>Q182*H182</f>
        <v>7.3620000000000005E-3</v>
      </c>
      <c r="S182" s="198">
        <v>0</v>
      </c>
      <c r="T182" s="199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0" t="s">
        <v>179</v>
      </c>
      <c r="AT182" s="200" t="s">
        <v>260</v>
      </c>
      <c r="AU182" s="200" t="s">
        <v>86</v>
      </c>
      <c r="AY182" s="18" t="s">
        <v>138</v>
      </c>
      <c r="BE182" s="201">
        <f>IF(N182="základní",J182,0)</f>
        <v>0</v>
      </c>
      <c r="BF182" s="201">
        <f>IF(N182="snížená",J182,0)</f>
        <v>0</v>
      </c>
      <c r="BG182" s="201">
        <f>IF(N182="zákl. přenesená",J182,0)</f>
        <v>0</v>
      </c>
      <c r="BH182" s="201">
        <f>IF(N182="sníž. přenesená",J182,0)</f>
        <v>0</v>
      </c>
      <c r="BI182" s="201">
        <f>IF(N182="nulová",J182,0)</f>
        <v>0</v>
      </c>
      <c r="BJ182" s="18" t="s">
        <v>84</v>
      </c>
      <c r="BK182" s="201">
        <f>ROUND(I182*H182,2)</f>
        <v>0</v>
      </c>
      <c r="BL182" s="18" t="s">
        <v>144</v>
      </c>
      <c r="BM182" s="200" t="s">
        <v>292</v>
      </c>
    </row>
    <row r="183" spans="1:65" s="13" customFormat="1" ht="10.199999999999999" x14ac:dyDescent="0.2">
      <c r="B183" s="202"/>
      <c r="C183" s="203"/>
      <c r="D183" s="204" t="s">
        <v>149</v>
      </c>
      <c r="E183" s="203"/>
      <c r="F183" s="206" t="s">
        <v>554</v>
      </c>
      <c r="G183" s="203"/>
      <c r="H183" s="207">
        <v>7.3620000000000001</v>
      </c>
      <c r="I183" s="208"/>
      <c r="J183" s="203"/>
      <c r="K183" s="203"/>
      <c r="L183" s="209"/>
      <c r="M183" s="210"/>
      <c r="N183" s="211"/>
      <c r="O183" s="211"/>
      <c r="P183" s="211"/>
      <c r="Q183" s="211"/>
      <c r="R183" s="211"/>
      <c r="S183" s="211"/>
      <c r="T183" s="212"/>
      <c r="AT183" s="213" t="s">
        <v>149</v>
      </c>
      <c r="AU183" s="213" t="s">
        <v>86</v>
      </c>
      <c r="AV183" s="13" t="s">
        <v>86</v>
      </c>
      <c r="AW183" s="13" t="s">
        <v>4</v>
      </c>
      <c r="AX183" s="13" t="s">
        <v>84</v>
      </c>
      <c r="AY183" s="213" t="s">
        <v>138</v>
      </c>
    </row>
    <row r="184" spans="1:65" s="2" customFormat="1" ht="21.75" customHeight="1" x14ac:dyDescent="0.2">
      <c r="A184" s="35"/>
      <c r="B184" s="36"/>
      <c r="C184" s="188" t="s">
        <v>319</v>
      </c>
      <c r="D184" s="188" t="s">
        <v>140</v>
      </c>
      <c r="E184" s="189" t="s">
        <v>555</v>
      </c>
      <c r="F184" s="190" t="s">
        <v>556</v>
      </c>
      <c r="G184" s="191" t="s">
        <v>297</v>
      </c>
      <c r="H184" s="192">
        <v>4</v>
      </c>
      <c r="I184" s="193"/>
      <c r="J184" s="194">
        <f>ROUND(I184*H184,2)</f>
        <v>0</v>
      </c>
      <c r="K184" s="195"/>
      <c r="L184" s="40"/>
      <c r="M184" s="196" t="s">
        <v>1</v>
      </c>
      <c r="N184" s="197" t="s">
        <v>41</v>
      </c>
      <c r="O184" s="72"/>
      <c r="P184" s="198">
        <f>O184*H184</f>
        <v>0</v>
      </c>
      <c r="Q184" s="198">
        <v>0</v>
      </c>
      <c r="R184" s="198">
        <f>Q184*H184</f>
        <v>0</v>
      </c>
      <c r="S184" s="198">
        <v>0</v>
      </c>
      <c r="T184" s="199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0" t="s">
        <v>144</v>
      </c>
      <c r="AT184" s="200" t="s">
        <v>140</v>
      </c>
      <c r="AU184" s="200" t="s">
        <v>86</v>
      </c>
      <c r="AY184" s="18" t="s">
        <v>138</v>
      </c>
      <c r="BE184" s="201">
        <f>IF(N184="základní",J184,0)</f>
        <v>0</v>
      </c>
      <c r="BF184" s="201">
        <f>IF(N184="snížená",J184,0)</f>
        <v>0</v>
      </c>
      <c r="BG184" s="201">
        <f>IF(N184="zákl. přenesená",J184,0)</f>
        <v>0</v>
      </c>
      <c r="BH184" s="201">
        <f>IF(N184="sníž. přenesená",J184,0)</f>
        <v>0</v>
      </c>
      <c r="BI184" s="201">
        <f>IF(N184="nulová",J184,0)</f>
        <v>0</v>
      </c>
      <c r="BJ184" s="18" t="s">
        <v>84</v>
      </c>
      <c r="BK184" s="201">
        <f>ROUND(I184*H184,2)</f>
        <v>0</v>
      </c>
      <c r="BL184" s="18" t="s">
        <v>144</v>
      </c>
      <c r="BM184" s="200" t="s">
        <v>557</v>
      </c>
    </row>
    <row r="185" spans="1:65" s="2" customFormat="1" ht="16.5" customHeight="1" x14ac:dyDescent="0.2">
      <c r="A185" s="35"/>
      <c r="B185" s="36"/>
      <c r="C185" s="246" t="s">
        <v>323</v>
      </c>
      <c r="D185" s="246" t="s">
        <v>260</v>
      </c>
      <c r="E185" s="247" t="s">
        <v>558</v>
      </c>
      <c r="F185" s="248" t="s">
        <v>559</v>
      </c>
      <c r="G185" s="249" t="s">
        <v>297</v>
      </c>
      <c r="H185" s="250">
        <v>4</v>
      </c>
      <c r="I185" s="251"/>
      <c r="J185" s="252">
        <f>ROUND(I185*H185,2)</f>
        <v>0</v>
      </c>
      <c r="K185" s="253"/>
      <c r="L185" s="254"/>
      <c r="M185" s="255" t="s">
        <v>1</v>
      </c>
      <c r="N185" s="256" t="s">
        <v>41</v>
      </c>
      <c r="O185" s="72"/>
      <c r="P185" s="198">
        <f>O185*H185</f>
        <v>0</v>
      </c>
      <c r="Q185" s="198">
        <v>0.04</v>
      </c>
      <c r="R185" s="198">
        <f>Q185*H185</f>
        <v>0.16</v>
      </c>
      <c r="S185" s="198">
        <v>0</v>
      </c>
      <c r="T185" s="199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0" t="s">
        <v>179</v>
      </c>
      <c r="AT185" s="200" t="s">
        <v>260</v>
      </c>
      <c r="AU185" s="200" t="s">
        <v>86</v>
      </c>
      <c r="AY185" s="18" t="s">
        <v>138</v>
      </c>
      <c r="BE185" s="201">
        <f>IF(N185="základní",J185,0)</f>
        <v>0</v>
      </c>
      <c r="BF185" s="201">
        <f>IF(N185="snížená",J185,0)</f>
        <v>0</v>
      </c>
      <c r="BG185" s="201">
        <f>IF(N185="zákl. přenesená",J185,0)</f>
        <v>0</v>
      </c>
      <c r="BH185" s="201">
        <f>IF(N185="sníž. přenesená",J185,0)</f>
        <v>0</v>
      </c>
      <c r="BI185" s="201">
        <f>IF(N185="nulová",J185,0)</f>
        <v>0</v>
      </c>
      <c r="BJ185" s="18" t="s">
        <v>84</v>
      </c>
      <c r="BK185" s="201">
        <f>ROUND(I185*H185,2)</f>
        <v>0</v>
      </c>
      <c r="BL185" s="18" t="s">
        <v>144</v>
      </c>
      <c r="BM185" s="200" t="s">
        <v>560</v>
      </c>
    </row>
    <row r="186" spans="1:65" s="2" customFormat="1" ht="21.75" customHeight="1" x14ac:dyDescent="0.2">
      <c r="A186" s="35"/>
      <c r="B186" s="36"/>
      <c r="C186" s="188" t="s">
        <v>327</v>
      </c>
      <c r="D186" s="188" t="s">
        <v>140</v>
      </c>
      <c r="E186" s="189" t="s">
        <v>295</v>
      </c>
      <c r="F186" s="190" t="s">
        <v>296</v>
      </c>
      <c r="G186" s="191" t="s">
        <v>297</v>
      </c>
      <c r="H186" s="192">
        <v>6</v>
      </c>
      <c r="I186" s="193"/>
      <c r="J186" s="194">
        <f>ROUND(I186*H186,2)</f>
        <v>0</v>
      </c>
      <c r="K186" s="195"/>
      <c r="L186" s="40"/>
      <c r="M186" s="196" t="s">
        <v>1</v>
      </c>
      <c r="N186" s="197" t="s">
        <v>41</v>
      </c>
      <c r="O186" s="72"/>
      <c r="P186" s="198">
        <f>O186*H186</f>
        <v>0</v>
      </c>
      <c r="Q186" s="198">
        <v>1.281E-2</v>
      </c>
      <c r="R186" s="198">
        <f>Q186*H186</f>
        <v>7.6859999999999998E-2</v>
      </c>
      <c r="S186" s="198">
        <v>0</v>
      </c>
      <c r="T186" s="199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0" t="s">
        <v>144</v>
      </c>
      <c r="AT186" s="200" t="s">
        <v>140</v>
      </c>
      <c r="AU186" s="200" t="s">
        <v>86</v>
      </c>
      <c r="AY186" s="18" t="s">
        <v>138</v>
      </c>
      <c r="BE186" s="201">
        <f>IF(N186="základní",J186,0)</f>
        <v>0</v>
      </c>
      <c r="BF186" s="201">
        <f>IF(N186="snížená",J186,0)</f>
        <v>0</v>
      </c>
      <c r="BG186" s="201">
        <f>IF(N186="zákl. přenesená",J186,0)</f>
        <v>0</v>
      </c>
      <c r="BH186" s="201">
        <f>IF(N186="sníž. přenesená",J186,0)</f>
        <v>0</v>
      </c>
      <c r="BI186" s="201">
        <f>IF(N186="nulová",J186,0)</f>
        <v>0</v>
      </c>
      <c r="BJ186" s="18" t="s">
        <v>84</v>
      </c>
      <c r="BK186" s="201">
        <f>ROUND(I186*H186,2)</f>
        <v>0</v>
      </c>
      <c r="BL186" s="18" t="s">
        <v>144</v>
      </c>
      <c r="BM186" s="200" t="s">
        <v>298</v>
      </c>
    </row>
    <row r="187" spans="1:65" s="12" customFormat="1" ht="22.8" customHeight="1" x14ac:dyDescent="0.25">
      <c r="B187" s="172"/>
      <c r="C187" s="173"/>
      <c r="D187" s="174" t="s">
        <v>75</v>
      </c>
      <c r="E187" s="186" t="s">
        <v>144</v>
      </c>
      <c r="F187" s="186" t="s">
        <v>309</v>
      </c>
      <c r="G187" s="173"/>
      <c r="H187" s="173"/>
      <c r="I187" s="176"/>
      <c r="J187" s="187">
        <f>BK187</f>
        <v>0</v>
      </c>
      <c r="K187" s="173"/>
      <c r="L187" s="178"/>
      <c r="M187" s="179"/>
      <c r="N187" s="180"/>
      <c r="O187" s="180"/>
      <c r="P187" s="181">
        <f>SUM(P188:P189)</f>
        <v>0</v>
      </c>
      <c r="Q187" s="180"/>
      <c r="R187" s="181">
        <f>SUM(R188:R189)</f>
        <v>0</v>
      </c>
      <c r="S187" s="180"/>
      <c r="T187" s="182">
        <f>SUM(T188:T189)</f>
        <v>0</v>
      </c>
      <c r="AR187" s="183" t="s">
        <v>84</v>
      </c>
      <c r="AT187" s="184" t="s">
        <v>75</v>
      </c>
      <c r="AU187" s="184" t="s">
        <v>84</v>
      </c>
      <c r="AY187" s="183" t="s">
        <v>138</v>
      </c>
      <c r="BK187" s="185">
        <f>SUM(BK188:BK189)</f>
        <v>0</v>
      </c>
    </row>
    <row r="188" spans="1:65" s="2" customFormat="1" ht="21.75" customHeight="1" x14ac:dyDescent="0.2">
      <c r="A188" s="35"/>
      <c r="B188" s="36"/>
      <c r="C188" s="188" t="s">
        <v>331</v>
      </c>
      <c r="D188" s="188" t="s">
        <v>140</v>
      </c>
      <c r="E188" s="189" t="s">
        <v>311</v>
      </c>
      <c r="F188" s="190" t="s">
        <v>312</v>
      </c>
      <c r="G188" s="191" t="s">
        <v>202</v>
      </c>
      <c r="H188" s="192">
        <v>11.042999999999999</v>
      </c>
      <c r="I188" s="193"/>
      <c r="J188" s="194">
        <f>ROUND(I188*H188,2)</f>
        <v>0</v>
      </c>
      <c r="K188" s="195"/>
      <c r="L188" s="40"/>
      <c r="M188" s="196" t="s">
        <v>1</v>
      </c>
      <c r="N188" s="197" t="s">
        <v>41</v>
      </c>
      <c r="O188" s="72"/>
      <c r="P188" s="198">
        <f>O188*H188</f>
        <v>0</v>
      </c>
      <c r="Q188" s="198">
        <v>0</v>
      </c>
      <c r="R188" s="198">
        <f>Q188*H188</f>
        <v>0</v>
      </c>
      <c r="S188" s="198">
        <v>0</v>
      </c>
      <c r="T188" s="199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0" t="s">
        <v>144</v>
      </c>
      <c r="AT188" s="200" t="s">
        <v>140</v>
      </c>
      <c r="AU188" s="200" t="s">
        <v>86</v>
      </c>
      <c r="AY188" s="18" t="s">
        <v>138</v>
      </c>
      <c r="BE188" s="201">
        <f>IF(N188="základní",J188,0)</f>
        <v>0</v>
      </c>
      <c r="BF188" s="201">
        <f>IF(N188="snížená",J188,0)</f>
        <v>0</v>
      </c>
      <c r="BG188" s="201">
        <f>IF(N188="zákl. přenesená",J188,0)</f>
        <v>0</v>
      </c>
      <c r="BH188" s="201">
        <f>IF(N188="sníž. přenesená",J188,0)</f>
        <v>0</v>
      </c>
      <c r="BI188" s="201">
        <f>IF(N188="nulová",J188,0)</f>
        <v>0</v>
      </c>
      <c r="BJ188" s="18" t="s">
        <v>84</v>
      </c>
      <c r="BK188" s="201">
        <f>ROUND(I188*H188,2)</f>
        <v>0</v>
      </c>
      <c r="BL188" s="18" t="s">
        <v>144</v>
      </c>
      <c r="BM188" s="200" t="s">
        <v>313</v>
      </c>
    </row>
    <row r="189" spans="1:65" s="13" customFormat="1" ht="10.199999999999999" x14ac:dyDescent="0.2">
      <c r="B189" s="202"/>
      <c r="C189" s="203"/>
      <c r="D189" s="204" t="s">
        <v>149</v>
      </c>
      <c r="E189" s="205" t="s">
        <v>1</v>
      </c>
      <c r="F189" s="206" t="s">
        <v>561</v>
      </c>
      <c r="G189" s="203"/>
      <c r="H189" s="207">
        <v>11.042999999999999</v>
      </c>
      <c r="I189" s="208"/>
      <c r="J189" s="203"/>
      <c r="K189" s="203"/>
      <c r="L189" s="209"/>
      <c r="M189" s="210"/>
      <c r="N189" s="211"/>
      <c r="O189" s="211"/>
      <c r="P189" s="211"/>
      <c r="Q189" s="211"/>
      <c r="R189" s="211"/>
      <c r="S189" s="211"/>
      <c r="T189" s="212"/>
      <c r="AT189" s="213" t="s">
        <v>149</v>
      </c>
      <c r="AU189" s="213" t="s">
        <v>86</v>
      </c>
      <c r="AV189" s="13" t="s">
        <v>86</v>
      </c>
      <c r="AW189" s="13" t="s">
        <v>32</v>
      </c>
      <c r="AX189" s="13" t="s">
        <v>84</v>
      </c>
      <c r="AY189" s="213" t="s">
        <v>138</v>
      </c>
    </row>
    <row r="190" spans="1:65" s="12" customFormat="1" ht="22.8" customHeight="1" x14ac:dyDescent="0.25">
      <c r="B190" s="172"/>
      <c r="C190" s="173"/>
      <c r="D190" s="174" t="s">
        <v>75</v>
      </c>
      <c r="E190" s="186" t="s">
        <v>162</v>
      </c>
      <c r="F190" s="186" t="s">
        <v>339</v>
      </c>
      <c r="G190" s="173"/>
      <c r="H190" s="173"/>
      <c r="I190" s="176"/>
      <c r="J190" s="187">
        <f>BK190</f>
        <v>0</v>
      </c>
      <c r="K190" s="173"/>
      <c r="L190" s="178"/>
      <c r="M190" s="179"/>
      <c r="N190" s="180"/>
      <c r="O190" s="180"/>
      <c r="P190" s="181">
        <f>SUM(P191:P192)</f>
        <v>0</v>
      </c>
      <c r="Q190" s="180"/>
      <c r="R190" s="181">
        <f>SUM(R191:R192)</f>
        <v>0</v>
      </c>
      <c r="S190" s="180"/>
      <c r="T190" s="182">
        <f>SUM(T191:T192)</f>
        <v>0</v>
      </c>
      <c r="AR190" s="183" t="s">
        <v>84</v>
      </c>
      <c r="AT190" s="184" t="s">
        <v>75</v>
      </c>
      <c r="AU190" s="184" t="s">
        <v>84</v>
      </c>
      <c r="AY190" s="183" t="s">
        <v>138</v>
      </c>
      <c r="BK190" s="185">
        <f>SUM(BK191:BK192)</f>
        <v>0</v>
      </c>
    </row>
    <row r="191" spans="1:65" s="2" customFormat="1" ht="21.75" customHeight="1" x14ac:dyDescent="0.2">
      <c r="A191" s="35"/>
      <c r="B191" s="36"/>
      <c r="C191" s="188" t="s">
        <v>335</v>
      </c>
      <c r="D191" s="188" t="s">
        <v>140</v>
      </c>
      <c r="E191" s="189" t="s">
        <v>350</v>
      </c>
      <c r="F191" s="190" t="s">
        <v>351</v>
      </c>
      <c r="G191" s="191" t="s">
        <v>143</v>
      </c>
      <c r="H191" s="192">
        <v>3.6</v>
      </c>
      <c r="I191" s="193"/>
      <c r="J191" s="194">
        <f>ROUND(I191*H191,2)</f>
        <v>0</v>
      </c>
      <c r="K191" s="195"/>
      <c r="L191" s="40"/>
      <c r="M191" s="196" t="s">
        <v>1</v>
      </c>
      <c r="N191" s="197" t="s">
        <v>41</v>
      </c>
      <c r="O191" s="72"/>
      <c r="P191" s="198">
        <f>O191*H191</f>
        <v>0</v>
      </c>
      <c r="Q191" s="198">
        <v>0</v>
      </c>
      <c r="R191" s="198">
        <f>Q191*H191</f>
        <v>0</v>
      </c>
      <c r="S191" s="198">
        <v>0</v>
      </c>
      <c r="T191" s="199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0" t="s">
        <v>144</v>
      </c>
      <c r="AT191" s="200" t="s">
        <v>140</v>
      </c>
      <c r="AU191" s="200" t="s">
        <v>86</v>
      </c>
      <c r="AY191" s="18" t="s">
        <v>138</v>
      </c>
      <c r="BE191" s="201">
        <f>IF(N191="základní",J191,0)</f>
        <v>0</v>
      </c>
      <c r="BF191" s="201">
        <f>IF(N191="snížená",J191,0)</f>
        <v>0</v>
      </c>
      <c r="BG191" s="201">
        <f>IF(N191="zákl. přenesená",J191,0)</f>
        <v>0</v>
      </c>
      <c r="BH191" s="201">
        <f>IF(N191="sníž. přenesená",J191,0)</f>
        <v>0</v>
      </c>
      <c r="BI191" s="201">
        <f>IF(N191="nulová",J191,0)</f>
        <v>0</v>
      </c>
      <c r="BJ191" s="18" t="s">
        <v>84</v>
      </c>
      <c r="BK191" s="201">
        <f>ROUND(I191*H191,2)</f>
        <v>0</v>
      </c>
      <c r="BL191" s="18" t="s">
        <v>144</v>
      </c>
      <c r="BM191" s="200" t="s">
        <v>352</v>
      </c>
    </row>
    <row r="192" spans="1:65" s="13" customFormat="1" ht="10.199999999999999" x14ac:dyDescent="0.2">
      <c r="B192" s="202"/>
      <c r="C192" s="203"/>
      <c r="D192" s="204" t="s">
        <v>149</v>
      </c>
      <c r="E192" s="205" t="s">
        <v>1</v>
      </c>
      <c r="F192" s="206" t="s">
        <v>562</v>
      </c>
      <c r="G192" s="203"/>
      <c r="H192" s="207">
        <v>3.6</v>
      </c>
      <c r="I192" s="208"/>
      <c r="J192" s="203"/>
      <c r="K192" s="203"/>
      <c r="L192" s="209"/>
      <c r="M192" s="210"/>
      <c r="N192" s="211"/>
      <c r="O192" s="211"/>
      <c r="P192" s="211"/>
      <c r="Q192" s="211"/>
      <c r="R192" s="211"/>
      <c r="S192" s="211"/>
      <c r="T192" s="212"/>
      <c r="AT192" s="213" t="s">
        <v>149</v>
      </c>
      <c r="AU192" s="213" t="s">
        <v>86</v>
      </c>
      <c r="AV192" s="13" t="s">
        <v>86</v>
      </c>
      <c r="AW192" s="13" t="s">
        <v>32</v>
      </c>
      <c r="AX192" s="13" t="s">
        <v>84</v>
      </c>
      <c r="AY192" s="213" t="s">
        <v>138</v>
      </c>
    </row>
    <row r="193" spans="1:65" s="12" customFormat="1" ht="22.8" customHeight="1" x14ac:dyDescent="0.25">
      <c r="B193" s="172"/>
      <c r="C193" s="173"/>
      <c r="D193" s="174" t="s">
        <v>75</v>
      </c>
      <c r="E193" s="186" t="s">
        <v>179</v>
      </c>
      <c r="F193" s="186" t="s">
        <v>376</v>
      </c>
      <c r="G193" s="173"/>
      <c r="H193" s="173"/>
      <c r="I193" s="176"/>
      <c r="J193" s="187">
        <f>BK193</f>
        <v>0</v>
      </c>
      <c r="K193" s="173"/>
      <c r="L193" s="178"/>
      <c r="M193" s="179"/>
      <c r="N193" s="180"/>
      <c r="O193" s="180"/>
      <c r="P193" s="181">
        <f>SUM(P194:P221)</f>
        <v>0</v>
      </c>
      <c r="Q193" s="180"/>
      <c r="R193" s="181">
        <f>SUM(R194:R221)</f>
        <v>1.6446114200000002</v>
      </c>
      <c r="S193" s="180"/>
      <c r="T193" s="182">
        <f>SUM(T194:T221)</f>
        <v>0</v>
      </c>
      <c r="AR193" s="183" t="s">
        <v>84</v>
      </c>
      <c r="AT193" s="184" t="s">
        <v>75</v>
      </c>
      <c r="AU193" s="184" t="s">
        <v>84</v>
      </c>
      <c r="AY193" s="183" t="s">
        <v>138</v>
      </c>
      <c r="BK193" s="185">
        <f>SUM(BK194:BK221)</f>
        <v>0</v>
      </c>
    </row>
    <row r="194" spans="1:65" s="2" customFormat="1" ht="21.75" customHeight="1" x14ac:dyDescent="0.2">
      <c r="A194" s="35"/>
      <c r="B194" s="36"/>
      <c r="C194" s="188" t="s">
        <v>340</v>
      </c>
      <c r="D194" s="188" t="s">
        <v>140</v>
      </c>
      <c r="E194" s="189" t="s">
        <v>563</v>
      </c>
      <c r="F194" s="190" t="s">
        <v>564</v>
      </c>
      <c r="G194" s="191" t="s">
        <v>297</v>
      </c>
      <c r="H194" s="192">
        <v>1</v>
      </c>
      <c r="I194" s="193"/>
      <c r="J194" s="194">
        <f>ROUND(I194*H194,2)</f>
        <v>0</v>
      </c>
      <c r="K194" s="195"/>
      <c r="L194" s="40"/>
      <c r="M194" s="196" t="s">
        <v>1</v>
      </c>
      <c r="N194" s="197" t="s">
        <v>41</v>
      </c>
      <c r="O194" s="72"/>
      <c r="P194" s="198">
        <f>O194*H194</f>
        <v>0</v>
      </c>
      <c r="Q194" s="198">
        <v>0</v>
      </c>
      <c r="R194" s="198">
        <f>Q194*H194</f>
        <v>0</v>
      </c>
      <c r="S194" s="198">
        <v>0</v>
      </c>
      <c r="T194" s="199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0" t="s">
        <v>144</v>
      </c>
      <c r="AT194" s="200" t="s">
        <v>140</v>
      </c>
      <c r="AU194" s="200" t="s">
        <v>86</v>
      </c>
      <c r="AY194" s="18" t="s">
        <v>138</v>
      </c>
      <c r="BE194" s="201">
        <f>IF(N194="základní",J194,0)</f>
        <v>0</v>
      </c>
      <c r="BF194" s="201">
        <f>IF(N194="snížená",J194,0)</f>
        <v>0</v>
      </c>
      <c r="BG194" s="201">
        <f>IF(N194="zákl. přenesená",J194,0)</f>
        <v>0</v>
      </c>
      <c r="BH194" s="201">
        <f>IF(N194="sníž. přenesená",J194,0)</f>
        <v>0</v>
      </c>
      <c r="BI194" s="201">
        <f>IF(N194="nulová",J194,0)</f>
        <v>0</v>
      </c>
      <c r="BJ194" s="18" t="s">
        <v>84</v>
      </c>
      <c r="BK194" s="201">
        <f>ROUND(I194*H194,2)</f>
        <v>0</v>
      </c>
      <c r="BL194" s="18" t="s">
        <v>144</v>
      </c>
      <c r="BM194" s="200" t="s">
        <v>565</v>
      </c>
    </row>
    <row r="195" spans="1:65" s="2" customFormat="1" ht="21.75" customHeight="1" x14ac:dyDescent="0.2">
      <c r="A195" s="35"/>
      <c r="B195" s="36"/>
      <c r="C195" s="246" t="s">
        <v>344</v>
      </c>
      <c r="D195" s="246" t="s">
        <v>260</v>
      </c>
      <c r="E195" s="247" t="s">
        <v>566</v>
      </c>
      <c r="F195" s="248" t="s">
        <v>567</v>
      </c>
      <c r="G195" s="249" t="s">
        <v>297</v>
      </c>
      <c r="H195" s="250">
        <v>1</v>
      </c>
      <c r="I195" s="251"/>
      <c r="J195" s="252">
        <f>ROUND(I195*H195,2)</f>
        <v>0</v>
      </c>
      <c r="K195" s="253"/>
      <c r="L195" s="254"/>
      <c r="M195" s="255" t="s">
        <v>1</v>
      </c>
      <c r="N195" s="256" t="s">
        <v>41</v>
      </c>
      <c r="O195" s="72"/>
      <c r="P195" s="198">
        <f>O195*H195</f>
        <v>0</v>
      </c>
      <c r="Q195" s="198">
        <v>1.2200000000000001E-2</v>
      </c>
      <c r="R195" s="198">
        <f>Q195*H195</f>
        <v>1.2200000000000001E-2</v>
      </c>
      <c r="S195" s="198">
        <v>0</v>
      </c>
      <c r="T195" s="199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0" t="s">
        <v>179</v>
      </c>
      <c r="AT195" s="200" t="s">
        <v>260</v>
      </c>
      <c r="AU195" s="200" t="s">
        <v>86</v>
      </c>
      <c r="AY195" s="18" t="s">
        <v>138</v>
      </c>
      <c r="BE195" s="201">
        <f>IF(N195="základní",J195,0)</f>
        <v>0</v>
      </c>
      <c r="BF195" s="201">
        <f>IF(N195="snížená",J195,0)</f>
        <v>0</v>
      </c>
      <c r="BG195" s="201">
        <f>IF(N195="zákl. přenesená",J195,0)</f>
        <v>0</v>
      </c>
      <c r="BH195" s="201">
        <f>IF(N195="sníž. přenesená",J195,0)</f>
        <v>0</v>
      </c>
      <c r="BI195" s="201">
        <f>IF(N195="nulová",J195,0)</f>
        <v>0</v>
      </c>
      <c r="BJ195" s="18" t="s">
        <v>84</v>
      </c>
      <c r="BK195" s="201">
        <f>ROUND(I195*H195,2)</f>
        <v>0</v>
      </c>
      <c r="BL195" s="18" t="s">
        <v>144</v>
      </c>
      <c r="BM195" s="200" t="s">
        <v>568</v>
      </c>
    </row>
    <row r="196" spans="1:65" s="2" customFormat="1" ht="21.75" customHeight="1" x14ac:dyDescent="0.2">
      <c r="A196" s="35"/>
      <c r="B196" s="36"/>
      <c r="C196" s="188" t="s">
        <v>349</v>
      </c>
      <c r="D196" s="188" t="s">
        <v>140</v>
      </c>
      <c r="E196" s="189" t="s">
        <v>569</v>
      </c>
      <c r="F196" s="190" t="s">
        <v>570</v>
      </c>
      <c r="G196" s="191" t="s">
        <v>170</v>
      </c>
      <c r="H196" s="192">
        <v>150.19999999999999</v>
      </c>
      <c r="I196" s="193"/>
      <c r="J196" s="194">
        <f>ROUND(I196*H196,2)</f>
        <v>0</v>
      </c>
      <c r="K196" s="195"/>
      <c r="L196" s="40"/>
      <c r="M196" s="196" t="s">
        <v>1</v>
      </c>
      <c r="N196" s="197" t="s">
        <v>41</v>
      </c>
      <c r="O196" s="72"/>
      <c r="P196" s="198">
        <f>O196*H196</f>
        <v>0</v>
      </c>
      <c r="Q196" s="198">
        <v>0</v>
      </c>
      <c r="R196" s="198">
        <f>Q196*H196</f>
        <v>0</v>
      </c>
      <c r="S196" s="198">
        <v>0</v>
      </c>
      <c r="T196" s="199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0" t="s">
        <v>144</v>
      </c>
      <c r="AT196" s="200" t="s">
        <v>140</v>
      </c>
      <c r="AU196" s="200" t="s">
        <v>86</v>
      </c>
      <c r="AY196" s="18" t="s">
        <v>138</v>
      </c>
      <c r="BE196" s="201">
        <f>IF(N196="základní",J196,0)</f>
        <v>0</v>
      </c>
      <c r="BF196" s="201">
        <f>IF(N196="snížená",J196,0)</f>
        <v>0</v>
      </c>
      <c r="BG196" s="201">
        <f>IF(N196="zákl. přenesená",J196,0)</f>
        <v>0</v>
      </c>
      <c r="BH196" s="201">
        <f>IF(N196="sníž. přenesená",J196,0)</f>
        <v>0</v>
      </c>
      <c r="BI196" s="201">
        <f>IF(N196="nulová",J196,0)</f>
        <v>0</v>
      </c>
      <c r="BJ196" s="18" t="s">
        <v>84</v>
      </c>
      <c r="BK196" s="201">
        <f>ROUND(I196*H196,2)</f>
        <v>0</v>
      </c>
      <c r="BL196" s="18" t="s">
        <v>144</v>
      </c>
      <c r="BM196" s="200" t="s">
        <v>571</v>
      </c>
    </row>
    <row r="197" spans="1:65" s="2" customFormat="1" ht="21.75" customHeight="1" x14ac:dyDescent="0.2">
      <c r="A197" s="35"/>
      <c r="B197" s="36"/>
      <c r="C197" s="246" t="s">
        <v>353</v>
      </c>
      <c r="D197" s="246" t="s">
        <v>260</v>
      </c>
      <c r="E197" s="247" t="s">
        <v>572</v>
      </c>
      <c r="F197" s="248" t="s">
        <v>573</v>
      </c>
      <c r="G197" s="249" t="s">
        <v>170</v>
      </c>
      <c r="H197" s="250">
        <v>152.453</v>
      </c>
      <c r="I197" s="251"/>
      <c r="J197" s="252">
        <f>ROUND(I197*H197,2)</f>
        <v>0</v>
      </c>
      <c r="K197" s="253"/>
      <c r="L197" s="254"/>
      <c r="M197" s="255" t="s">
        <v>1</v>
      </c>
      <c r="N197" s="256" t="s">
        <v>41</v>
      </c>
      <c r="O197" s="72"/>
      <c r="P197" s="198">
        <f>O197*H197</f>
        <v>0</v>
      </c>
      <c r="Q197" s="198">
        <v>1.47E-3</v>
      </c>
      <c r="R197" s="198">
        <f>Q197*H197</f>
        <v>0.22410590999999999</v>
      </c>
      <c r="S197" s="198">
        <v>0</v>
      </c>
      <c r="T197" s="199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0" t="s">
        <v>179</v>
      </c>
      <c r="AT197" s="200" t="s">
        <v>260</v>
      </c>
      <c r="AU197" s="200" t="s">
        <v>86</v>
      </c>
      <c r="AY197" s="18" t="s">
        <v>138</v>
      </c>
      <c r="BE197" s="201">
        <f>IF(N197="základní",J197,0)</f>
        <v>0</v>
      </c>
      <c r="BF197" s="201">
        <f>IF(N197="snížená",J197,0)</f>
        <v>0</v>
      </c>
      <c r="BG197" s="201">
        <f>IF(N197="zákl. přenesená",J197,0)</f>
        <v>0</v>
      </c>
      <c r="BH197" s="201">
        <f>IF(N197="sníž. přenesená",J197,0)</f>
        <v>0</v>
      </c>
      <c r="BI197" s="201">
        <f>IF(N197="nulová",J197,0)</f>
        <v>0</v>
      </c>
      <c r="BJ197" s="18" t="s">
        <v>84</v>
      </c>
      <c r="BK197" s="201">
        <f>ROUND(I197*H197,2)</f>
        <v>0</v>
      </c>
      <c r="BL197" s="18" t="s">
        <v>144</v>
      </c>
      <c r="BM197" s="200" t="s">
        <v>574</v>
      </c>
    </row>
    <row r="198" spans="1:65" s="13" customFormat="1" ht="10.199999999999999" x14ac:dyDescent="0.2">
      <c r="B198" s="202"/>
      <c r="C198" s="203"/>
      <c r="D198" s="204" t="s">
        <v>149</v>
      </c>
      <c r="E198" s="203"/>
      <c r="F198" s="206" t="s">
        <v>575</v>
      </c>
      <c r="G198" s="203"/>
      <c r="H198" s="207">
        <v>152.453</v>
      </c>
      <c r="I198" s="208"/>
      <c r="J198" s="203"/>
      <c r="K198" s="203"/>
      <c r="L198" s="209"/>
      <c r="M198" s="210"/>
      <c r="N198" s="211"/>
      <c r="O198" s="211"/>
      <c r="P198" s="211"/>
      <c r="Q198" s="211"/>
      <c r="R198" s="211"/>
      <c r="S198" s="211"/>
      <c r="T198" s="212"/>
      <c r="AT198" s="213" t="s">
        <v>149</v>
      </c>
      <c r="AU198" s="213" t="s">
        <v>86</v>
      </c>
      <c r="AV198" s="13" t="s">
        <v>86</v>
      </c>
      <c r="AW198" s="13" t="s">
        <v>4</v>
      </c>
      <c r="AX198" s="13" t="s">
        <v>84</v>
      </c>
      <c r="AY198" s="213" t="s">
        <v>138</v>
      </c>
    </row>
    <row r="199" spans="1:65" s="2" customFormat="1" ht="21.75" customHeight="1" x14ac:dyDescent="0.2">
      <c r="A199" s="35"/>
      <c r="B199" s="36"/>
      <c r="C199" s="188" t="s">
        <v>357</v>
      </c>
      <c r="D199" s="188" t="s">
        <v>140</v>
      </c>
      <c r="E199" s="189" t="s">
        <v>576</v>
      </c>
      <c r="F199" s="190" t="s">
        <v>577</v>
      </c>
      <c r="G199" s="191" t="s">
        <v>170</v>
      </c>
      <c r="H199" s="192">
        <v>9.5</v>
      </c>
      <c r="I199" s="193"/>
      <c r="J199" s="194">
        <f>ROUND(I199*H199,2)</f>
        <v>0</v>
      </c>
      <c r="K199" s="195"/>
      <c r="L199" s="40"/>
      <c r="M199" s="196" t="s">
        <v>1</v>
      </c>
      <c r="N199" s="197" t="s">
        <v>41</v>
      </c>
      <c r="O199" s="72"/>
      <c r="P199" s="198">
        <f>O199*H199</f>
        <v>0</v>
      </c>
      <c r="Q199" s="198">
        <v>0</v>
      </c>
      <c r="R199" s="198">
        <f>Q199*H199</f>
        <v>0</v>
      </c>
      <c r="S199" s="198">
        <v>0</v>
      </c>
      <c r="T199" s="199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0" t="s">
        <v>144</v>
      </c>
      <c r="AT199" s="200" t="s">
        <v>140</v>
      </c>
      <c r="AU199" s="200" t="s">
        <v>86</v>
      </c>
      <c r="AY199" s="18" t="s">
        <v>138</v>
      </c>
      <c r="BE199" s="201">
        <f>IF(N199="základní",J199,0)</f>
        <v>0</v>
      </c>
      <c r="BF199" s="201">
        <f>IF(N199="snížená",J199,0)</f>
        <v>0</v>
      </c>
      <c r="BG199" s="201">
        <f>IF(N199="zákl. přenesená",J199,0)</f>
        <v>0</v>
      </c>
      <c r="BH199" s="201">
        <f>IF(N199="sníž. přenesená",J199,0)</f>
        <v>0</v>
      </c>
      <c r="BI199" s="201">
        <f>IF(N199="nulová",J199,0)</f>
        <v>0</v>
      </c>
      <c r="BJ199" s="18" t="s">
        <v>84</v>
      </c>
      <c r="BK199" s="201">
        <f>ROUND(I199*H199,2)</f>
        <v>0</v>
      </c>
      <c r="BL199" s="18" t="s">
        <v>144</v>
      </c>
      <c r="BM199" s="200" t="s">
        <v>578</v>
      </c>
    </row>
    <row r="200" spans="1:65" s="2" customFormat="1" ht="21.75" customHeight="1" x14ac:dyDescent="0.2">
      <c r="A200" s="35"/>
      <c r="B200" s="36"/>
      <c r="C200" s="246" t="s">
        <v>361</v>
      </c>
      <c r="D200" s="246" t="s">
        <v>260</v>
      </c>
      <c r="E200" s="247" t="s">
        <v>579</v>
      </c>
      <c r="F200" s="248" t="s">
        <v>580</v>
      </c>
      <c r="G200" s="249" t="s">
        <v>170</v>
      </c>
      <c r="H200" s="250">
        <v>9.6430000000000007</v>
      </c>
      <c r="I200" s="251"/>
      <c r="J200" s="252">
        <f>ROUND(I200*H200,2)</f>
        <v>0</v>
      </c>
      <c r="K200" s="253"/>
      <c r="L200" s="254"/>
      <c r="M200" s="255" t="s">
        <v>1</v>
      </c>
      <c r="N200" s="256" t="s">
        <v>41</v>
      </c>
      <c r="O200" s="72"/>
      <c r="P200" s="198">
        <f>O200*H200</f>
        <v>0</v>
      </c>
      <c r="Q200" s="198">
        <v>4.5700000000000003E-3</v>
      </c>
      <c r="R200" s="198">
        <f>Q200*H200</f>
        <v>4.4068510000000005E-2</v>
      </c>
      <c r="S200" s="198">
        <v>0</v>
      </c>
      <c r="T200" s="199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0" t="s">
        <v>179</v>
      </c>
      <c r="AT200" s="200" t="s">
        <v>260</v>
      </c>
      <c r="AU200" s="200" t="s">
        <v>86</v>
      </c>
      <c r="AY200" s="18" t="s">
        <v>138</v>
      </c>
      <c r="BE200" s="201">
        <f>IF(N200="základní",J200,0)</f>
        <v>0</v>
      </c>
      <c r="BF200" s="201">
        <f>IF(N200="snížená",J200,0)</f>
        <v>0</v>
      </c>
      <c r="BG200" s="201">
        <f>IF(N200="zákl. přenesená",J200,0)</f>
        <v>0</v>
      </c>
      <c r="BH200" s="201">
        <f>IF(N200="sníž. přenesená",J200,0)</f>
        <v>0</v>
      </c>
      <c r="BI200" s="201">
        <f>IF(N200="nulová",J200,0)</f>
        <v>0</v>
      </c>
      <c r="BJ200" s="18" t="s">
        <v>84</v>
      </c>
      <c r="BK200" s="201">
        <f>ROUND(I200*H200,2)</f>
        <v>0</v>
      </c>
      <c r="BL200" s="18" t="s">
        <v>144</v>
      </c>
      <c r="BM200" s="200" t="s">
        <v>581</v>
      </c>
    </row>
    <row r="201" spans="1:65" s="13" customFormat="1" ht="10.199999999999999" x14ac:dyDescent="0.2">
      <c r="B201" s="202"/>
      <c r="C201" s="203"/>
      <c r="D201" s="204" t="s">
        <v>149</v>
      </c>
      <c r="E201" s="203"/>
      <c r="F201" s="206" t="s">
        <v>582</v>
      </c>
      <c r="G201" s="203"/>
      <c r="H201" s="207">
        <v>9.6430000000000007</v>
      </c>
      <c r="I201" s="208"/>
      <c r="J201" s="203"/>
      <c r="K201" s="203"/>
      <c r="L201" s="209"/>
      <c r="M201" s="210"/>
      <c r="N201" s="211"/>
      <c r="O201" s="211"/>
      <c r="P201" s="211"/>
      <c r="Q201" s="211"/>
      <c r="R201" s="211"/>
      <c r="S201" s="211"/>
      <c r="T201" s="212"/>
      <c r="AT201" s="213" t="s">
        <v>149</v>
      </c>
      <c r="AU201" s="213" t="s">
        <v>86</v>
      </c>
      <c r="AV201" s="13" t="s">
        <v>86</v>
      </c>
      <c r="AW201" s="13" t="s">
        <v>4</v>
      </c>
      <c r="AX201" s="13" t="s">
        <v>84</v>
      </c>
      <c r="AY201" s="213" t="s">
        <v>138</v>
      </c>
    </row>
    <row r="202" spans="1:65" s="2" customFormat="1" ht="21.75" customHeight="1" x14ac:dyDescent="0.2">
      <c r="A202" s="35"/>
      <c r="B202" s="36"/>
      <c r="C202" s="188" t="s">
        <v>365</v>
      </c>
      <c r="D202" s="188" t="s">
        <v>140</v>
      </c>
      <c r="E202" s="189" t="s">
        <v>583</v>
      </c>
      <c r="F202" s="190" t="s">
        <v>584</v>
      </c>
      <c r="G202" s="191" t="s">
        <v>297</v>
      </c>
      <c r="H202" s="192">
        <v>27</v>
      </c>
      <c r="I202" s="193"/>
      <c r="J202" s="194">
        <f t="shared" ref="J202:J219" si="20">ROUND(I202*H202,2)</f>
        <v>0</v>
      </c>
      <c r="K202" s="195"/>
      <c r="L202" s="40"/>
      <c r="M202" s="196" t="s">
        <v>1</v>
      </c>
      <c r="N202" s="197" t="s">
        <v>41</v>
      </c>
      <c r="O202" s="72"/>
      <c r="P202" s="198">
        <f t="shared" ref="P202:P219" si="21">O202*H202</f>
        <v>0</v>
      </c>
      <c r="Q202" s="198">
        <v>0</v>
      </c>
      <c r="R202" s="198">
        <f t="shared" ref="R202:R219" si="22">Q202*H202</f>
        <v>0</v>
      </c>
      <c r="S202" s="198">
        <v>0</v>
      </c>
      <c r="T202" s="199">
        <f t="shared" ref="T202:T219" si="23"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0" t="s">
        <v>144</v>
      </c>
      <c r="AT202" s="200" t="s">
        <v>140</v>
      </c>
      <c r="AU202" s="200" t="s">
        <v>86</v>
      </c>
      <c r="AY202" s="18" t="s">
        <v>138</v>
      </c>
      <c r="BE202" s="201">
        <f t="shared" ref="BE202:BE219" si="24">IF(N202="základní",J202,0)</f>
        <v>0</v>
      </c>
      <c r="BF202" s="201">
        <f t="shared" ref="BF202:BF219" si="25">IF(N202="snížená",J202,0)</f>
        <v>0</v>
      </c>
      <c r="BG202" s="201">
        <f t="shared" ref="BG202:BG219" si="26">IF(N202="zákl. přenesená",J202,0)</f>
        <v>0</v>
      </c>
      <c r="BH202" s="201">
        <f t="shared" ref="BH202:BH219" si="27">IF(N202="sníž. přenesená",J202,0)</f>
        <v>0</v>
      </c>
      <c r="BI202" s="201">
        <f t="shared" ref="BI202:BI219" si="28">IF(N202="nulová",J202,0)</f>
        <v>0</v>
      </c>
      <c r="BJ202" s="18" t="s">
        <v>84</v>
      </c>
      <c r="BK202" s="201">
        <f t="shared" ref="BK202:BK219" si="29">ROUND(I202*H202,2)</f>
        <v>0</v>
      </c>
      <c r="BL202" s="18" t="s">
        <v>144</v>
      </c>
      <c r="BM202" s="200" t="s">
        <v>585</v>
      </c>
    </row>
    <row r="203" spans="1:65" s="2" customFormat="1" ht="16.5" customHeight="1" x14ac:dyDescent="0.2">
      <c r="A203" s="35"/>
      <c r="B203" s="36"/>
      <c r="C203" s="246" t="s">
        <v>369</v>
      </c>
      <c r="D203" s="246" t="s">
        <v>260</v>
      </c>
      <c r="E203" s="247" t="s">
        <v>586</v>
      </c>
      <c r="F203" s="248" t="s">
        <v>587</v>
      </c>
      <c r="G203" s="249" t="s">
        <v>297</v>
      </c>
      <c r="H203" s="250">
        <v>25</v>
      </c>
      <c r="I203" s="251"/>
      <c r="J203" s="252">
        <f t="shared" si="20"/>
        <v>0</v>
      </c>
      <c r="K203" s="253"/>
      <c r="L203" s="254"/>
      <c r="M203" s="255" t="s">
        <v>1</v>
      </c>
      <c r="N203" s="256" t="s">
        <v>41</v>
      </c>
      <c r="O203" s="72"/>
      <c r="P203" s="198">
        <f t="shared" si="21"/>
        <v>0</v>
      </c>
      <c r="Q203" s="198">
        <v>3.8999999999999999E-4</v>
      </c>
      <c r="R203" s="198">
        <f t="shared" si="22"/>
        <v>9.75E-3</v>
      </c>
      <c r="S203" s="198">
        <v>0</v>
      </c>
      <c r="T203" s="199">
        <f t="shared" si="23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0" t="s">
        <v>179</v>
      </c>
      <c r="AT203" s="200" t="s">
        <v>260</v>
      </c>
      <c r="AU203" s="200" t="s">
        <v>86</v>
      </c>
      <c r="AY203" s="18" t="s">
        <v>138</v>
      </c>
      <c r="BE203" s="201">
        <f t="shared" si="24"/>
        <v>0</v>
      </c>
      <c r="BF203" s="201">
        <f t="shared" si="25"/>
        <v>0</v>
      </c>
      <c r="BG203" s="201">
        <f t="shared" si="26"/>
        <v>0</v>
      </c>
      <c r="BH203" s="201">
        <f t="shared" si="27"/>
        <v>0</v>
      </c>
      <c r="BI203" s="201">
        <f t="shared" si="28"/>
        <v>0</v>
      </c>
      <c r="BJ203" s="18" t="s">
        <v>84</v>
      </c>
      <c r="BK203" s="201">
        <f t="shared" si="29"/>
        <v>0</v>
      </c>
      <c r="BL203" s="18" t="s">
        <v>144</v>
      </c>
      <c r="BM203" s="200" t="s">
        <v>588</v>
      </c>
    </row>
    <row r="204" spans="1:65" s="2" customFormat="1" ht="21.75" customHeight="1" x14ac:dyDescent="0.2">
      <c r="A204" s="35"/>
      <c r="B204" s="36"/>
      <c r="C204" s="246" t="s">
        <v>377</v>
      </c>
      <c r="D204" s="246" t="s">
        <v>260</v>
      </c>
      <c r="E204" s="247" t="s">
        <v>589</v>
      </c>
      <c r="F204" s="248" t="s">
        <v>590</v>
      </c>
      <c r="G204" s="249" t="s">
        <v>297</v>
      </c>
      <c r="H204" s="250">
        <v>1</v>
      </c>
      <c r="I204" s="251"/>
      <c r="J204" s="252">
        <f t="shared" si="20"/>
        <v>0</v>
      </c>
      <c r="K204" s="253"/>
      <c r="L204" s="254"/>
      <c r="M204" s="255" t="s">
        <v>1</v>
      </c>
      <c r="N204" s="256" t="s">
        <v>41</v>
      </c>
      <c r="O204" s="72"/>
      <c r="P204" s="198">
        <f t="shared" si="21"/>
        <v>0</v>
      </c>
      <c r="Q204" s="198">
        <v>5.5999999999999995E-4</v>
      </c>
      <c r="R204" s="198">
        <f t="shared" si="22"/>
        <v>5.5999999999999995E-4</v>
      </c>
      <c r="S204" s="198">
        <v>0</v>
      </c>
      <c r="T204" s="199">
        <f t="shared" si="23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0" t="s">
        <v>179</v>
      </c>
      <c r="AT204" s="200" t="s">
        <v>260</v>
      </c>
      <c r="AU204" s="200" t="s">
        <v>86</v>
      </c>
      <c r="AY204" s="18" t="s">
        <v>138</v>
      </c>
      <c r="BE204" s="201">
        <f t="shared" si="24"/>
        <v>0</v>
      </c>
      <c r="BF204" s="201">
        <f t="shared" si="25"/>
        <v>0</v>
      </c>
      <c r="BG204" s="201">
        <f t="shared" si="26"/>
        <v>0</v>
      </c>
      <c r="BH204" s="201">
        <f t="shared" si="27"/>
        <v>0</v>
      </c>
      <c r="BI204" s="201">
        <f t="shared" si="28"/>
        <v>0</v>
      </c>
      <c r="BJ204" s="18" t="s">
        <v>84</v>
      </c>
      <c r="BK204" s="201">
        <f t="shared" si="29"/>
        <v>0</v>
      </c>
      <c r="BL204" s="18" t="s">
        <v>144</v>
      </c>
      <c r="BM204" s="200" t="s">
        <v>591</v>
      </c>
    </row>
    <row r="205" spans="1:65" s="2" customFormat="1" ht="16.5" customHeight="1" x14ac:dyDescent="0.2">
      <c r="A205" s="35"/>
      <c r="B205" s="36"/>
      <c r="C205" s="246" t="s">
        <v>381</v>
      </c>
      <c r="D205" s="246" t="s">
        <v>260</v>
      </c>
      <c r="E205" s="247" t="s">
        <v>592</v>
      </c>
      <c r="F205" s="248" t="s">
        <v>593</v>
      </c>
      <c r="G205" s="249" t="s">
        <v>297</v>
      </c>
      <c r="H205" s="250">
        <v>1</v>
      </c>
      <c r="I205" s="251"/>
      <c r="J205" s="252">
        <f t="shared" si="20"/>
        <v>0</v>
      </c>
      <c r="K205" s="253"/>
      <c r="L205" s="254"/>
      <c r="M205" s="255" t="s">
        <v>1</v>
      </c>
      <c r="N205" s="256" t="s">
        <v>41</v>
      </c>
      <c r="O205" s="72"/>
      <c r="P205" s="198">
        <f t="shared" si="21"/>
        <v>0</v>
      </c>
      <c r="Q205" s="198">
        <v>4.8000000000000001E-4</v>
      </c>
      <c r="R205" s="198">
        <f t="shared" si="22"/>
        <v>4.8000000000000001E-4</v>
      </c>
      <c r="S205" s="198">
        <v>0</v>
      </c>
      <c r="T205" s="199">
        <f t="shared" si="23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0" t="s">
        <v>179</v>
      </c>
      <c r="AT205" s="200" t="s">
        <v>260</v>
      </c>
      <c r="AU205" s="200" t="s">
        <v>86</v>
      </c>
      <c r="AY205" s="18" t="s">
        <v>138</v>
      </c>
      <c r="BE205" s="201">
        <f t="shared" si="24"/>
        <v>0</v>
      </c>
      <c r="BF205" s="201">
        <f t="shared" si="25"/>
        <v>0</v>
      </c>
      <c r="BG205" s="201">
        <f t="shared" si="26"/>
        <v>0</v>
      </c>
      <c r="BH205" s="201">
        <f t="shared" si="27"/>
        <v>0</v>
      </c>
      <c r="BI205" s="201">
        <f t="shared" si="28"/>
        <v>0</v>
      </c>
      <c r="BJ205" s="18" t="s">
        <v>84</v>
      </c>
      <c r="BK205" s="201">
        <f t="shared" si="29"/>
        <v>0</v>
      </c>
      <c r="BL205" s="18" t="s">
        <v>144</v>
      </c>
      <c r="BM205" s="200" t="s">
        <v>594</v>
      </c>
    </row>
    <row r="206" spans="1:65" s="2" customFormat="1" ht="21.75" customHeight="1" x14ac:dyDescent="0.2">
      <c r="A206" s="35"/>
      <c r="B206" s="36"/>
      <c r="C206" s="188" t="s">
        <v>385</v>
      </c>
      <c r="D206" s="188" t="s">
        <v>140</v>
      </c>
      <c r="E206" s="189" t="s">
        <v>595</v>
      </c>
      <c r="F206" s="190" t="s">
        <v>596</v>
      </c>
      <c r="G206" s="191" t="s">
        <v>297</v>
      </c>
      <c r="H206" s="192">
        <v>8</v>
      </c>
      <c r="I206" s="193"/>
      <c r="J206" s="194">
        <f t="shared" si="20"/>
        <v>0</v>
      </c>
      <c r="K206" s="195"/>
      <c r="L206" s="40"/>
      <c r="M206" s="196" t="s">
        <v>1</v>
      </c>
      <c r="N206" s="197" t="s">
        <v>41</v>
      </c>
      <c r="O206" s="72"/>
      <c r="P206" s="198">
        <f t="shared" si="21"/>
        <v>0</v>
      </c>
      <c r="Q206" s="198">
        <v>0</v>
      </c>
      <c r="R206" s="198">
        <f t="shared" si="22"/>
        <v>0</v>
      </c>
      <c r="S206" s="198">
        <v>0</v>
      </c>
      <c r="T206" s="199">
        <f t="shared" si="23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00" t="s">
        <v>144</v>
      </c>
      <c r="AT206" s="200" t="s">
        <v>140</v>
      </c>
      <c r="AU206" s="200" t="s">
        <v>86</v>
      </c>
      <c r="AY206" s="18" t="s">
        <v>138</v>
      </c>
      <c r="BE206" s="201">
        <f t="shared" si="24"/>
        <v>0</v>
      </c>
      <c r="BF206" s="201">
        <f t="shared" si="25"/>
        <v>0</v>
      </c>
      <c r="BG206" s="201">
        <f t="shared" si="26"/>
        <v>0</v>
      </c>
      <c r="BH206" s="201">
        <f t="shared" si="27"/>
        <v>0</v>
      </c>
      <c r="BI206" s="201">
        <f t="shared" si="28"/>
        <v>0</v>
      </c>
      <c r="BJ206" s="18" t="s">
        <v>84</v>
      </c>
      <c r="BK206" s="201">
        <f t="shared" si="29"/>
        <v>0</v>
      </c>
      <c r="BL206" s="18" t="s">
        <v>144</v>
      </c>
      <c r="BM206" s="200" t="s">
        <v>597</v>
      </c>
    </row>
    <row r="207" spans="1:65" s="2" customFormat="1" ht="16.5" customHeight="1" x14ac:dyDescent="0.2">
      <c r="A207" s="35"/>
      <c r="B207" s="36"/>
      <c r="C207" s="246" t="s">
        <v>390</v>
      </c>
      <c r="D207" s="246" t="s">
        <v>260</v>
      </c>
      <c r="E207" s="247" t="s">
        <v>598</v>
      </c>
      <c r="F207" s="248" t="s">
        <v>599</v>
      </c>
      <c r="G207" s="249" t="s">
        <v>297</v>
      </c>
      <c r="H207" s="250">
        <v>8</v>
      </c>
      <c r="I207" s="251"/>
      <c r="J207" s="252">
        <f t="shared" si="20"/>
        <v>0</v>
      </c>
      <c r="K207" s="253"/>
      <c r="L207" s="254"/>
      <c r="M207" s="255" t="s">
        <v>1</v>
      </c>
      <c r="N207" s="256" t="s">
        <v>41</v>
      </c>
      <c r="O207" s="72"/>
      <c r="P207" s="198">
        <f t="shared" si="21"/>
        <v>0</v>
      </c>
      <c r="Q207" s="198">
        <v>7.2000000000000005E-4</v>
      </c>
      <c r="R207" s="198">
        <f t="shared" si="22"/>
        <v>5.7600000000000004E-3</v>
      </c>
      <c r="S207" s="198">
        <v>0</v>
      </c>
      <c r="T207" s="199">
        <f t="shared" si="23"/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0" t="s">
        <v>179</v>
      </c>
      <c r="AT207" s="200" t="s">
        <v>260</v>
      </c>
      <c r="AU207" s="200" t="s">
        <v>86</v>
      </c>
      <c r="AY207" s="18" t="s">
        <v>138</v>
      </c>
      <c r="BE207" s="201">
        <f t="shared" si="24"/>
        <v>0</v>
      </c>
      <c r="BF207" s="201">
        <f t="shared" si="25"/>
        <v>0</v>
      </c>
      <c r="BG207" s="201">
        <f t="shared" si="26"/>
        <v>0</v>
      </c>
      <c r="BH207" s="201">
        <f t="shared" si="27"/>
        <v>0</v>
      </c>
      <c r="BI207" s="201">
        <f t="shared" si="28"/>
        <v>0</v>
      </c>
      <c r="BJ207" s="18" t="s">
        <v>84</v>
      </c>
      <c r="BK207" s="201">
        <f t="shared" si="29"/>
        <v>0</v>
      </c>
      <c r="BL207" s="18" t="s">
        <v>144</v>
      </c>
      <c r="BM207" s="200" t="s">
        <v>600</v>
      </c>
    </row>
    <row r="208" spans="1:65" s="2" customFormat="1" ht="21.75" customHeight="1" x14ac:dyDescent="0.2">
      <c r="A208" s="35"/>
      <c r="B208" s="36"/>
      <c r="C208" s="188" t="s">
        <v>394</v>
      </c>
      <c r="D208" s="188" t="s">
        <v>140</v>
      </c>
      <c r="E208" s="189" t="s">
        <v>601</v>
      </c>
      <c r="F208" s="190" t="s">
        <v>602</v>
      </c>
      <c r="G208" s="191" t="s">
        <v>297</v>
      </c>
      <c r="H208" s="192">
        <v>3</v>
      </c>
      <c r="I208" s="193"/>
      <c r="J208" s="194">
        <f t="shared" si="20"/>
        <v>0</v>
      </c>
      <c r="K208" s="195"/>
      <c r="L208" s="40"/>
      <c r="M208" s="196" t="s">
        <v>1</v>
      </c>
      <c r="N208" s="197" t="s">
        <v>41</v>
      </c>
      <c r="O208" s="72"/>
      <c r="P208" s="198">
        <f t="shared" si="21"/>
        <v>0</v>
      </c>
      <c r="Q208" s="198">
        <v>0</v>
      </c>
      <c r="R208" s="198">
        <f t="shared" si="22"/>
        <v>0</v>
      </c>
      <c r="S208" s="198">
        <v>0</v>
      </c>
      <c r="T208" s="199">
        <f t="shared" si="23"/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0" t="s">
        <v>144</v>
      </c>
      <c r="AT208" s="200" t="s">
        <v>140</v>
      </c>
      <c r="AU208" s="200" t="s">
        <v>86</v>
      </c>
      <c r="AY208" s="18" t="s">
        <v>138</v>
      </c>
      <c r="BE208" s="201">
        <f t="shared" si="24"/>
        <v>0</v>
      </c>
      <c r="BF208" s="201">
        <f t="shared" si="25"/>
        <v>0</v>
      </c>
      <c r="BG208" s="201">
        <f t="shared" si="26"/>
        <v>0</v>
      </c>
      <c r="BH208" s="201">
        <f t="shared" si="27"/>
        <v>0</v>
      </c>
      <c r="BI208" s="201">
        <f t="shared" si="28"/>
        <v>0</v>
      </c>
      <c r="BJ208" s="18" t="s">
        <v>84</v>
      </c>
      <c r="BK208" s="201">
        <f t="shared" si="29"/>
        <v>0</v>
      </c>
      <c r="BL208" s="18" t="s">
        <v>144</v>
      </c>
      <c r="BM208" s="200" t="s">
        <v>603</v>
      </c>
    </row>
    <row r="209" spans="1:65" s="2" customFormat="1" ht="21.75" customHeight="1" x14ac:dyDescent="0.2">
      <c r="A209" s="35"/>
      <c r="B209" s="36"/>
      <c r="C209" s="246" t="s">
        <v>398</v>
      </c>
      <c r="D209" s="246" t="s">
        <v>260</v>
      </c>
      <c r="E209" s="247" t="s">
        <v>604</v>
      </c>
      <c r="F209" s="248" t="s">
        <v>605</v>
      </c>
      <c r="G209" s="249" t="s">
        <v>297</v>
      </c>
      <c r="H209" s="250">
        <v>3</v>
      </c>
      <c r="I209" s="251"/>
      <c r="J209" s="252">
        <f t="shared" si="20"/>
        <v>0</v>
      </c>
      <c r="K209" s="253"/>
      <c r="L209" s="254"/>
      <c r="M209" s="255" t="s">
        <v>1</v>
      </c>
      <c r="N209" s="256" t="s">
        <v>41</v>
      </c>
      <c r="O209" s="72"/>
      <c r="P209" s="198">
        <f t="shared" si="21"/>
        <v>0</v>
      </c>
      <c r="Q209" s="198">
        <v>1.4499999999999999E-3</v>
      </c>
      <c r="R209" s="198">
        <f t="shared" si="22"/>
        <v>4.3499999999999997E-3</v>
      </c>
      <c r="S209" s="198">
        <v>0</v>
      </c>
      <c r="T209" s="199">
        <f t="shared" si="23"/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0" t="s">
        <v>179</v>
      </c>
      <c r="AT209" s="200" t="s">
        <v>260</v>
      </c>
      <c r="AU209" s="200" t="s">
        <v>86</v>
      </c>
      <c r="AY209" s="18" t="s">
        <v>138</v>
      </c>
      <c r="BE209" s="201">
        <f t="shared" si="24"/>
        <v>0</v>
      </c>
      <c r="BF209" s="201">
        <f t="shared" si="25"/>
        <v>0</v>
      </c>
      <c r="BG209" s="201">
        <f t="shared" si="26"/>
        <v>0</v>
      </c>
      <c r="BH209" s="201">
        <f t="shared" si="27"/>
        <v>0</v>
      </c>
      <c r="BI209" s="201">
        <f t="shared" si="28"/>
        <v>0</v>
      </c>
      <c r="BJ209" s="18" t="s">
        <v>84</v>
      </c>
      <c r="BK209" s="201">
        <f t="shared" si="29"/>
        <v>0</v>
      </c>
      <c r="BL209" s="18" t="s">
        <v>144</v>
      </c>
      <c r="BM209" s="200" t="s">
        <v>606</v>
      </c>
    </row>
    <row r="210" spans="1:65" s="2" customFormat="1" ht="16.5" customHeight="1" x14ac:dyDescent="0.2">
      <c r="A210" s="35"/>
      <c r="B210" s="36"/>
      <c r="C210" s="188" t="s">
        <v>402</v>
      </c>
      <c r="D210" s="188" t="s">
        <v>140</v>
      </c>
      <c r="E210" s="189" t="s">
        <v>607</v>
      </c>
      <c r="F210" s="190" t="s">
        <v>608</v>
      </c>
      <c r="G210" s="191" t="s">
        <v>297</v>
      </c>
      <c r="H210" s="192">
        <v>1</v>
      </c>
      <c r="I210" s="193"/>
      <c r="J210" s="194">
        <f t="shared" si="20"/>
        <v>0</v>
      </c>
      <c r="K210" s="195"/>
      <c r="L210" s="40"/>
      <c r="M210" s="196" t="s">
        <v>1</v>
      </c>
      <c r="N210" s="197" t="s">
        <v>41</v>
      </c>
      <c r="O210" s="72"/>
      <c r="P210" s="198">
        <f t="shared" si="21"/>
        <v>0</v>
      </c>
      <c r="Q210" s="198">
        <v>3.6000000000000002E-4</v>
      </c>
      <c r="R210" s="198">
        <f t="shared" si="22"/>
        <v>3.6000000000000002E-4</v>
      </c>
      <c r="S210" s="198">
        <v>0</v>
      </c>
      <c r="T210" s="199">
        <f t="shared" si="23"/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0" t="s">
        <v>144</v>
      </c>
      <c r="AT210" s="200" t="s">
        <v>140</v>
      </c>
      <c r="AU210" s="200" t="s">
        <v>86</v>
      </c>
      <c r="AY210" s="18" t="s">
        <v>138</v>
      </c>
      <c r="BE210" s="201">
        <f t="shared" si="24"/>
        <v>0</v>
      </c>
      <c r="BF210" s="201">
        <f t="shared" si="25"/>
        <v>0</v>
      </c>
      <c r="BG210" s="201">
        <f t="shared" si="26"/>
        <v>0</v>
      </c>
      <c r="BH210" s="201">
        <f t="shared" si="27"/>
        <v>0</v>
      </c>
      <c r="BI210" s="201">
        <f t="shared" si="28"/>
        <v>0</v>
      </c>
      <c r="BJ210" s="18" t="s">
        <v>84</v>
      </c>
      <c r="BK210" s="201">
        <f t="shared" si="29"/>
        <v>0</v>
      </c>
      <c r="BL210" s="18" t="s">
        <v>144</v>
      </c>
      <c r="BM210" s="200" t="s">
        <v>609</v>
      </c>
    </row>
    <row r="211" spans="1:65" s="2" customFormat="1" ht="21.75" customHeight="1" x14ac:dyDescent="0.2">
      <c r="A211" s="35"/>
      <c r="B211" s="36"/>
      <c r="C211" s="246" t="s">
        <v>406</v>
      </c>
      <c r="D211" s="246" t="s">
        <v>260</v>
      </c>
      <c r="E211" s="247" t="s">
        <v>610</v>
      </c>
      <c r="F211" s="248" t="s">
        <v>611</v>
      </c>
      <c r="G211" s="249" t="s">
        <v>297</v>
      </c>
      <c r="H211" s="250">
        <v>1</v>
      </c>
      <c r="I211" s="251"/>
      <c r="J211" s="252">
        <f t="shared" si="20"/>
        <v>0</v>
      </c>
      <c r="K211" s="253"/>
      <c r="L211" s="254"/>
      <c r="M211" s="255" t="s">
        <v>1</v>
      </c>
      <c r="N211" s="256" t="s">
        <v>41</v>
      </c>
      <c r="O211" s="72"/>
      <c r="P211" s="198">
        <f t="shared" si="21"/>
        <v>0</v>
      </c>
      <c r="Q211" s="198">
        <v>1.5869999999999999E-2</v>
      </c>
      <c r="R211" s="198">
        <f t="shared" si="22"/>
        <v>1.5869999999999999E-2</v>
      </c>
      <c r="S211" s="198">
        <v>0</v>
      </c>
      <c r="T211" s="199">
        <f t="shared" si="23"/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0" t="s">
        <v>179</v>
      </c>
      <c r="AT211" s="200" t="s">
        <v>260</v>
      </c>
      <c r="AU211" s="200" t="s">
        <v>86</v>
      </c>
      <c r="AY211" s="18" t="s">
        <v>138</v>
      </c>
      <c r="BE211" s="201">
        <f t="shared" si="24"/>
        <v>0</v>
      </c>
      <c r="BF211" s="201">
        <f t="shared" si="25"/>
        <v>0</v>
      </c>
      <c r="BG211" s="201">
        <f t="shared" si="26"/>
        <v>0</v>
      </c>
      <c r="BH211" s="201">
        <f t="shared" si="27"/>
        <v>0</v>
      </c>
      <c r="BI211" s="201">
        <f t="shared" si="28"/>
        <v>0</v>
      </c>
      <c r="BJ211" s="18" t="s">
        <v>84</v>
      </c>
      <c r="BK211" s="201">
        <f t="shared" si="29"/>
        <v>0</v>
      </c>
      <c r="BL211" s="18" t="s">
        <v>144</v>
      </c>
      <c r="BM211" s="200" t="s">
        <v>612</v>
      </c>
    </row>
    <row r="212" spans="1:65" s="2" customFormat="1" ht="21.75" customHeight="1" x14ac:dyDescent="0.2">
      <c r="A212" s="35"/>
      <c r="B212" s="36"/>
      <c r="C212" s="188" t="s">
        <v>410</v>
      </c>
      <c r="D212" s="188" t="s">
        <v>140</v>
      </c>
      <c r="E212" s="189" t="s">
        <v>391</v>
      </c>
      <c r="F212" s="190" t="s">
        <v>392</v>
      </c>
      <c r="G212" s="191" t="s">
        <v>297</v>
      </c>
      <c r="H212" s="192">
        <v>2</v>
      </c>
      <c r="I212" s="193"/>
      <c r="J212" s="194">
        <f t="shared" si="20"/>
        <v>0</v>
      </c>
      <c r="K212" s="195"/>
      <c r="L212" s="40"/>
      <c r="M212" s="196" t="s">
        <v>1</v>
      </c>
      <c r="N212" s="197" t="s">
        <v>41</v>
      </c>
      <c r="O212" s="72"/>
      <c r="P212" s="198">
        <f t="shared" si="21"/>
        <v>0</v>
      </c>
      <c r="Q212" s="198">
        <v>0.45937</v>
      </c>
      <c r="R212" s="198">
        <f t="shared" si="22"/>
        <v>0.91874</v>
      </c>
      <c r="S212" s="198">
        <v>0</v>
      </c>
      <c r="T212" s="199">
        <f t="shared" si="23"/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0" t="s">
        <v>144</v>
      </c>
      <c r="AT212" s="200" t="s">
        <v>140</v>
      </c>
      <c r="AU212" s="200" t="s">
        <v>86</v>
      </c>
      <c r="AY212" s="18" t="s">
        <v>138</v>
      </c>
      <c r="BE212" s="201">
        <f t="shared" si="24"/>
        <v>0</v>
      </c>
      <c r="BF212" s="201">
        <f t="shared" si="25"/>
        <v>0</v>
      </c>
      <c r="BG212" s="201">
        <f t="shared" si="26"/>
        <v>0</v>
      </c>
      <c r="BH212" s="201">
        <f t="shared" si="27"/>
        <v>0</v>
      </c>
      <c r="BI212" s="201">
        <f t="shared" si="28"/>
        <v>0</v>
      </c>
      <c r="BJ212" s="18" t="s">
        <v>84</v>
      </c>
      <c r="BK212" s="201">
        <f t="shared" si="29"/>
        <v>0</v>
      </c>
      <c r="BL212" s="18" t="s">
        <v>144</v>
      </c>
      <c r="BM212" s="200" t="s">
        <v>393</v>
      </c>
    </row>
    <row r="213" spans="1:65" s="2" customFormat="1" ht="16.5" customHeight="1" x14ac:dyDescent="0.2">
      <c r="A213" s="35"/>
      <c r="B213" s="36"/>
      <c r="C213" s="188" t="s">
        <v>414</v>
      </c>
      <c r="D213" s="188" t="s">
        <v>140</v>
      </c>
      <c r="E213" s="189" t="s">
        <v>613</v>
      </c>
      <c r="F213" s="190" t="s">
        <v>614</v>
      </c>
      <c r="G213" s="191" t="s">
        <v>170</v>
      </c>
      <c r="H213" s="192">
        <v>150.19999999999999</v>
      </c>
      <c r="I213" s="193"/>
      <c r="J213" s="194">
        <f t="shared" si="20"/>
        <v>0</v>
      </c>
      <c r="K213" s="195"/>
      <c r="L213" s="40"/>
      <c r="M213" s="196" t="s">
        <v>1</v>
      </c>
      <c r="N213" s="197" t="s">
        <v>41</v>
      </c>
      <c r="O213" s="72"/>
      <c r="P213" s="198">
        <f t="shared" si="21"/>
        <v>0</v>
      </c>
      <c r="Q213" s="198">
        <v>0</v>
      </c>
      <c r="R213" s="198">
        <f t="shared" si="22"/>
        <v>0</v>
      </c>
      <c r="S213" s="198">
        <v>0</v>
      </c>
      <c r="T213" s="199">
        <f t="shared" si="23"/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0" t="s">
        <v>144</v>
      </c>
      <c r="AT213" s="200" t="s">
        <v>140</v>
      </c>
      <c r="AU213" s="200" t="s">
        <v>86</v>
      </c>
      <c r="AY213" s="18" t="s">
        <v>138</v>
      </c>
      <c r="BE213" s="201">
        <f t="shared" si="24"/>
        <v>0</v>
      </c>
      <c r="BF213" s="201">
        <f t="shared" si="25"/>
        <v>0</v>
      </c>
      <c r="BG213" s="201">
        <f t="shared" si="26"/>
        <v>0</v>
      </c>
      <c r="BH213" s="201">
        <f t="shared" si="27"/>
        <v>0</v>
      </c>
      <c r="BI213" s="201">
        <f t="shared" si="28"/>
        <v>0</v>
      </c>
      <c r="BJ213" s="18" t="s">
        <v>84</v>
      </c>
      <c r="BK213" s="201">
        <f t="shared" si="29"/>
        <v>0</v>
      </c>
      <c r="BL213" s="18" t="s">
        <v>144</v>
      </c>
      <c r="BM213" s="200" t="s">
        <v>397</v>
      </c>
    </row>
    <row r="214" spans="1:65" s="2" customFormat="1" ht="16.5" customHeight="1" x14ac:dyDescent="0.2">
      <c r="A214" s="35"/>
      <c r="B214" s="36"/>
      <c r="C214" s="188" t="s">
        <v>418</v>
      </c>
      <c r="D214" s="188" t="s">
        <v>140</v>
      </c>
      <c r="E214" s="189" t="s">
        <v>615</v>
      </c>
      <c r="F214" s="190" t="s">
        <v>616</v>
      </c>
      <c r="G214" s="191" t="s">
        <v>297</v>
      </c>
      <c r="H214" s="192">
        <v>1</v>
      </c>
      <c r="I214" s="193"/>
      <c r="J214" s="194">
        <f t="shared" si="20"/>
        <v>0</v>
      </c>
      <c r="K214" s="195"/>
      <c r="L214" s="40"/>
      <c r="M214" s="196" t="s">
        <v>1</v>
      </c>
      <c r="N214" s="197" t="s">
        <v>41</v>
      </c>
      <c r="O214" s="72"/>
      <c r="P214" s="198">
        <f t="shared" si="21"/>
        <v>0</v>
      </c>
      <c r="Q214" s="198">
        <v>0.32906000000000002</v>
      </c>
      <c r="R214" s="198">
        <f t="shared" si="22"/>
        <v>0.32906000000000002</v>
      </c>
      <c r="S214" s="198">
        <v>0</v>
      </c>
      <c r="T214" s="199">
        <f t="shared" si="23"/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0" t="s">
        <v>144</v>
      </c>
      <c r="AT214" s="200" t="s">
        <v>140</v>
      </c>
      <c r="AU214" s="200" t="s">
        <v>86</v>
      </c>
      <c r="AY214" s="18" t="s">
        <v>138</v>
      </c>
      <c r="BE214" s="201">
        <f t="shared" si="24"/>
        <v>0</v>
      </c>
      <c r="BF214" s="201">
        <f t="shared" si="25"/>
        <v>0</v>
      </c>
      <c r="BG214" s="201">
        <f t="shared" si="26"/>
        <v>0</v>
      </c>
      <c r="BH214" s="201">
        <f t="shared" si="27"/>
        <v>0</v>
      </c>
      <c r="BI214" s="201">
        <f t="shared" si="28"/>
        <v>0</v>
      </c>
      <c r="BJ214" s="18" t="s">
        <v>84</v>
      </c>
      <c r="BK214" s="201">
        <f t="shared" si="29"/>
        <v>0</v>
      </c>
      <c r="BL214" s="18" t="s">
        <v>144</v>
      </c>
      <c r="BM214" s="200" t="s">
        <v>617</v>
      </c>
    </row>
    <row r="215" spans="1:65" s="2" customFormat="1" ht="16.5" customHeight="1" x14ac:dyDescent="0.2">
      <c r="A215" s="35"/>
      <c r="B215" s="36"/>
      <c r="C215" s="246" t="s">
        <v>422</v>
      </c>
      <c r="D215" s="246" t="s">
        <v>260</v>
      </c>
      <c r="E215" s="247" t="s">
        <v>618</v>
      </c>
      <c r="F215" s="248" t="s">
        <v>619</v>
      </c>
      <c r="G215" s="249" t="s">
        <v>297</v>
      </c>
      <c r="H215" s="250">
        <v>1</v>
      </c>
      <c r="I215" s="251"/>
      <c r="J215" s="252">
        <f t="shared" si="20"/>
        <v>0</v>
      </c>
      <c r="K215" s="253"/>
      <c r="L215" s="254"/>
      <c r="M215" s="255" t="s">
        <v>1</v>
      </c>
      <c r="N215" s="256" t="s">
        <v>41</v>
      </c>
      <c r="O215" s="72"/>
      <c r="P215" s="198">
        <f t="shared" si="21"/>
        <v>0</v>
      </c>
      <c r="Q215" s="198">
        <v>2.9499999999999998E-2</v>
      </c>
      <c r="R215" s="198">
        <f t="shared" si="22"/>
        <v>2.9499999999999998E-2</v>
      </c>
      <c r="S215" s="198">
        <v>0</v>
      </c>
      <c r="T215" s="199">
        <f t="shared" si="23"/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0" t="s">
        <v>179</v>
      </c>
      <c r="AT215" s="200" t="s">
        <v>260</v>
      </c>
      <c r="AU215" s="200" t="s">
        <v>86</v>
      </c>
      <c r="AY215" s="18" t="s">
        <v>138</v>
      </c>
      <c r="BE215" s="201">
        <f t="shared" si="24"/>
        <v>0</v>
      </c>
      <c r="BF215" s="201">
        <f t="shared" si="25"/>
        <v>0</v>
      </c>
      <c r="BG215" s="201">
        <f t="shared" si="26"/>
        <v>0</v>
      </c>
      <c r="BH215" s="201">
        <f t="shared" si="27"/>
        <v>0</v>
      </c>
      <c r="BI215" s="201">
        <f t="shared" si="28"/>
        <v>0</v>
      </c>
      <c r="BJ215" s="18" t="s">
        <v>84</v>
      </c>
      <c r="BK215" s="201">
        <f t="shared" si="29"/>
        <v>0</v>
      </c>
      <c r="BL215" s="18" t="s">
        <v>144</v>
      </c>
      <c r="BM215" s="200" t="s">
        <v>620</v>
      </c>
    </row>
    <row r="216" spans="1:65" s="2" customFormat="1" ht="21.75" customHeight="1" x14ac:dyDescent="0.2">
      <c r="A216" s="35"/>
      <c r="B216" s="36"/>
      <c r="C216" s="188" t="s">
        <v>426</v>
      </c>
      <c r="D216" s="188" t="s">
        <v>140</v>
      </c>
      <c r="E216" s="189" t="s">
        <v>621</v>
      </c>
      <c r="F216" s="190" t="s">
        <v>622</v>
      </c>
      <c r="G216" s="191" t="s">
        <v>297</v>
      </c>
      <c r="H216" s="192">
        <v>2</v>
      </c>
      <c r="I216" s="193"/>
      <c r="J216" s="194">
        <f t="shared" si="20"/>
        <v>0</v>
      </c>
      <c r="K216" s="195"/>
      <c r="L216" s="40"/>
      <c r="M216" s="196" t="s">
        <v>1</v>
      </c>
      <c r="N216" s="197" t="s">
        <v>41</v>
      </c>
      <c r="O216" s="72"/>
      <c r="P216" s="198">
        <f t="shared" si="21"/>
        <v>0</v>
      </c>
      <c r="Q216" s="198">
        <v>1.6000000000000001E-4</v>
      </c>
      <c r="R216" s="198">
        <f t="shared" si="22"/>
        <v>3.2000000000000003E-4</v>
      </c>
      <c r="S216" s="198">
        <v>0</v>
      </c>
      <c r="T216" s="199">
        <f t="shared" si="23"/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0" t="s">
        <v>144</v>
      </c>
      <c r="AT216" s="200" t="s">
        <v>140</v>
      </c>
      <c r="AU216" s="200" t="s">
        <v>86</v>
      </c>
      <c r="AY216" s="18" t="s">
        <v>138</v>
      </c>
      <c r="BE216" s="201">
        <f t="shared" si="24"/>
        <v>0</v>
      </c>
      <c r="BF216" s="201">
        <f t="shared" si="25"/>
        <v>0</v>
      </c>
      <c r="BG216" s="201">
        <f t="shared" si="26"/>
        <v>0</v>
      </c>
      <c r="BH216" s="201">
        <f t="shared" si="27"/>
        <v>0</v>
      </c>
      <c r="BI216" s="201">
        <f t="shared" si="28"/>
        <v>0</v>
      </c>
      <c r="BJ216" s="18" t="s">
        <v>84</v>
      </c>
      <c r="BK216" s="201">
        <f t="shared" si="29"/>
        <v>0</v>
      </c>
      <c r="BL216" s="18" t="s">
        <v>144</v>
      </c>
      <c r="BM216" s="200" t="s">
        <v>623</v>
      </c>
    </row>
    <row r="217" spans="1:65" s="2" customFormat="1" ht="21.75" customHeight="1" x14ac:dyDescent="0.2">
      <c r="A217" s="35"/>
      <c r="B217" s="36"/>
      <c r="C217" s="246" t="s">
        <v>431</v>
      </c>
      <c r="D217" s="246" t="s">
        <v>260</v>
      </c>
      <c r="E217" s="247" t="s">
        <v>624</v>
      </c>
      <c r="F217" s="248" t="s">
        <v>625</v>
      </c>
      <c r="G217" s="249" t="s">
        <v>297</v>
      </c>
      <c r="H217" s="250">
        <v>2</v>
      </c>
      <c r="I217" s="251"/>
      <c r="J217" s="252">
        <f t="shared" si="20"/>
        <v>0</v>
      </c>
      <c r="K217" s="253"/>
      <c r="L217" s="254"/>
      <c r="M217" s="255" t="s">
        <v>1</v>
      </c>
      <c r="N217" s="256" t="s">
        <v>41</v>
      </c>
      <c r="O217" s="72"/>
      <c r="P217" s="198">
        <f t="shared" si="21"/>
        <v>0</v>
      </c>
      <c r="Q217" s="198">
        <v>4.7999999999999996E-3</v>
      </c>
      <c r="R217" s="198">
        <f t="shared" si="22"/>
        <v>9.5999999999999992E-3</v>
      </c>
      <c r="S217" s="198">
        <v>0</v>
      </c>
      <c r="T217" s="199">
        <f t="shared" si="23"/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0" t="s">
        <v>179</v>
      </c>
      <c r="AT217" s="200" t="s">
        <v>260</v>
      </c>
      <c r="AU217" s="200" t="s">
        <v>86</v>
      </c>
      <c r="AY217" s="18" t="s">
        <v>138</v>
      </c>
      <c r="BE217" s="201">
        <f t="shared" si="24"/>
        <v>0</v>
      </c>
      <c r="BF217" s="201">
        <f t="shared" si="25"/>
        <v>0</v>
      </c>
      <c r="BG217" s="201">
        <f t="shared" si="26"/>
        <v>0</v>
      </c>
      <c r="BH217" s="201">
        <f t="shared" si="27"/>
        <v>0</v>
      </c>
      <c r="BI217" s="201">
        <f t="shared" si="28"/>
        <v>0</v>
      </c>
      <c r="BJ217" s="18" t="s">
        <v>84</v>
      </c>
      <c r="BK217" s="201">
        <f t="shared" si="29"/>
        <v>0</v>
      </c>
      <c r="BL217" s="18" t="s">
        <v>144</v>
      </c>
      <c r="BM217" s="200" t="s">
        <v>626</v>
      </c>
    </row>
    <row r="218" spans="1:65" s="2" customFormat="1" ht="16.5" customHeight="1" x14ac:dyDescent="0.2">
      <c r="A218" s="35"/>
      <c r="B218" s="36"/>
      <c r="C218" s="188" t="s">
        <v>435</v>
      </c>
      <c r="D218" s="188" t="s">
        <v>140</v>
      </c>
      <c r="E218" s="189" t="s">
        <v>627</v>
      </c>
      <c r="F218" s="190" t="s">
        <v>628</v>
      </c>
      <c r="G218" s="191" t="s">
        <v>170</v>
      </c>
      <c r="H218" s="192">
        <v>150.19999999999999</v>
      </c>
      <c r="I218" s="193"/>
      <c r="J218" s="194">
        <f t="shared" si="20"/>
        <v>0</v>
      </c>
      <c r="K218" s="195"/>
      <c r="L218" s="40"/>
      <c r="M218" s="196" t="s">
        <v>1</v>
      </c>
      <c r="N218" s="197" t="s">
        <v>41</v>
      </c>
      <c r="O218" s="72"/>
      <c r="P218" s="198">
        <f t="shared" si="21"/>
        <v>0</v>
      </c>
      <c r="Q218" s="198">
        <v>1.9000000000000001E-4</v>
      </c>
      <c r="R218" s="198">
        <f t="shared" si="22"/>
        <v>2.8538000000000001E-2</v>
      </c>
      <c r="S218" s="198">
        <v>0</v>
      </c>
      <c r="T218" s="199">
        <f t="shared" si="23"/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0" t="s">
        <v>144</v>
      </c>
      <c r="AT218" s="200" t="s">
        <v>140</v>
      </c>
      <c r="AU218" s="200" t="s">
        <v>86</v>
      </c>
      <c r="AY218" s="18" t="s">
        <v>138</v>
      </c>
      <c r="BE218" s="201">
        <f t="shared" si="24"/>
        <v>0</v>
      </c>
      <c r="BF218" s="201">
        <f t="shared" si="25"/>
        <v>0</v>
      </c>
      <c r="BG218" s="201">
        <f t="shared" si="26"/>
        <v>0</v>
      </c>
      <c r="BH218" s="201">
        <f t="shared" si="27"/>
        <v>0</v>
      </c>
      <c r="BI218" s="201">
        <f t="shared" si="28"/>
        <v>0</v>
      </c>
      <c r="BJ218" s="18" t="s">
        <v>84</v>
      </c>
      <c r="BK218" s="201">
        <f t="shared" si="29"/>
        <v>0</v>
      </c>
      <c r="BL218" s="18" t="s">
        <v>144</v>
      </c>
      <c r="BM218" s="200" t="s">
        <v>629</v>
      </c>
    </row>
    <row r="219" spans="1:65" s="2" customFormat="1" ht="21.75" customHeight="1" x14ac:dyDescent="0.2">
      <c r="A219" s="35"/>
      <c r="B219" s="36"/>
      <c r="C219" s="188" t="s">
        <v>440</v>
      </c>
      <c r="D219" s="188" t="s">
        <v>140</v>
      </c>
      <c r="E219" s="189" t="s">
        <v>630</v>
      </c>
      <c r="F219" s="190" t="s">
        <v>631</v>
      </c>
      <c r="G219" s="191" t="s">
        <v>170</v>
      </c>
      <c r="H219" s="192">
        <v>122.7</v>
      </c>
      <c r="I219" s="193"/>
      <c r="J219" s="194">
        <f t="shared" si="20"/>
        <v>0</v>
      </c>
      <c r="K219" s="195"/>
      <c r="L219" s="40"/>
      <c r="M219" s="196" t="s">
        <v>1</v>
      </c>
      <c r="N219" s="197" t="s">
        <v>41</v>
      </c>
      <c r="O219" s="72"/>
      <c r="P219" s="198">
        <f t="shared" si="21"/>
        <v>0</v>
      </c>
      <c r="Q219" s="198">
        <v>6.9999999999999994E-5</v>
      </c>
      <c r="R219" s="198">
        <f t="shared" si="22"/>
        <v>8.5889999999999994E-3</v>
      </c>
      <c r="S219" s="198">
        <v>0</v>
      </c>
      <c r="T219" s="199">
        <f t="shared" si="23"/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0" t="s">
        <v>144</v>
      </c>
      <c r="AT219" s="200" t="s">
        <v>140</v>
      </c>
      <c r="AU219" s="200" t="s">
        <v>86</v>
      </c>
      <c r="AY219" s="18" t="s">
        <v>138</v>
      </c>
      <c r="BE219" s="201">
        <f t="shared" si="24"/>
        <v>0</v>
      </c>
      <c r="BF219" s="201">
        <f t="shared" si="25"/>
        <v>0</v>
      </c>
      <c r="BG219" s="201">
        <f t="shared" si="26"/>
        <v>0</v>
      </c>
      <c r="BH219" s="201">
        <f t="shared" si="27"/>
        <v>0</v>
      </c>
      <c r="BI219" s="201">
        <f t="shared" si="28"/>
        <v>0</v>
      </c>
      <c r="BJ219" s="18" t="s">
        <v>84</v>
      </c>
      <c r="BK219" s="201">
        <f t="shared" si="29"/>
        <v>0</v>
      </c>
      <c r="BL219" s="18" t="s">
        <v>144</v>
      </c>
      <c r="BM219" s="200" t="s">
        <v>632</v>
      </c>
    </row>
    <row r="220" spans="1:65" s="13" customFormat="1" ht="10.199999999999999" x14ac:dyDescent="0.2">
      <c r="B220" s="202"/>
      <c r="C220" s="203"/>
      <c r="D220" s="204" t="s">
        <v>149</v>
      </c>
      <c r="E220" s="205" t="s">
        <v>1</v>
      </c>
      <c r="F220" s="206" t="s">
        <v>633</v>
      </c>
      <c r="G220" s="203"/>
      <c r="H220" s="207">
        <v>122.7</v>
      </c>
      <c r="I220" s="208"/>
      <c r="J220" s="203"/>
      <c r="K220" s="203"/>
      <c r="L220" s="209"/>
      <c r="M220" s="210"/>
      <c r="N220" s="211"/>
      <c r="O220" s="211"/>
      <c r="P220" s="211"/>
      <c r="Q220" s="211"/>
      <c r="R220" s="211"/>
      <c r="S220" s="211"/>
      <c r="T220" s="212"/>
      <c r="AT220" s="213" t="s">
        <v>149</v>
      </c>
      <c r="AU220" s="213" t="s">
        <v>86</v>
      </c>
      <c r="AV220" s="13" t="s">
        <v>86</v>
      </c>
      <c r="AW220" s="13" t="s">
        <v>32</v>
      </c>
      <c r="AX220" s="13" t="s">
        <v>84</v>
      </c>
      <c r="AY220" s="213" t="s">
        <v>138</v>
      </c>
    </row>
    <row r="221" spans="1:65" s="2" customFormat="1" ht="21.75" customHeight="1" x14ac:dyDescent="0.2">
      <c r="A221" s="35"/>
      <c r="B221" s="36"/>
      <c r="C221" s="188" t="s">
        <v>444</v>
      </c>
      <c r="D221" s="188" t="s">
        <v>140</v>
      </c>
      <c r="E221" s="189" t="s">
        <v>634</v>
      </c>
      <c r="F221" s="190" t="s">
        <v>635</v>
      </c>
      <c r="G221" s="191" t="s">
        <v>297</v>
      </c>
      <c r="H221" s="192">
        <v>6</v>
      </c>
      <c r="I221" s="193"/>
      <c r="J221" s="194">
        <f>ROUND(I221*H221,2)</f>
        <v>0</v>
      </c>
      <c r="K221" s="195"/>
      <c r="L221" s="40"/>
      <c r="M221" s="196" t="s">
        <v>1</v>
      </c>
      <c r="N221" s="197" t="s">
        <v>41</v>
      </c>
      <c r="O221" s="72"/>
      <c r="P221" s="198">
        <f>O221*H221</f>
        <v>0</v>
      </c>
      <c r="Q221" s="198">
        <v>4.6000000000000001E-4</v>
      </c>
      <c r="R221" s="198">
        <f>Q221*H221</f>
        <v>2.7600000000000003E-3</v>
      </c>
      <c r="S221" s="198">
        <v>0</v>
      </c>
      <c r="T221" s="199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0" t="s">
        <v>144</v>
      </c>
      <c r="AT221" s="200" t="s">
        <v>140</v>
      </c>
      <c r="AU221" s="200" t="s">
        <v>86</v>
      </c>
      <c r="AY221" s="18" t="s">
        <v>138</v>
      </c>
      <c r="BE221" s="201">
        <f>IF(N221="základní",J221,0)</f>
        <v>0</v>
      </c>
      <c r="BF221" s="201">
        <f>IF(N221="snížená",J221,0)</f>
        <v>0</v>
      </c>
      <c r="BG221" s="201">
        <f>IF(N221="zákl. přenesená",J221,0)</f>
        <v>0</v>
      </c>
      <c r="BH221" s="201">
        <f>IF(N221="sníž. přenesená",J221,0)</f>
        <v>0</v>
      </c>
      <c r="BI221" s="201">
        <f>IF(N221="nulová",J221,0)</f>
        <v>0</v>
      </c>
      <c r="BJ221" s="18" t="s">
        <v>84</v>
      </c>
      <c r="BK221" s="201">
        <f>ROUND(I221*H221,2)</f>
        <v>0</v>
      </c>
      <c r="BL221" s="18" t="s">
        <v>144</v>
      </c>
      <c r="BM221" s="200" t="s">
        <v>636</v>
      </c>
    </row>
    <row r="222" spans="1:65" s="12" customFormat="1" ht="22.8" customHeight="1" x14ac:dyDescent="0.25">
      <c r="B222" s="172"/>
      <c r="C222" s="173"/>
      <c r="D222" s="174" t="s">
        <v>75</v>
      </c>
      <c r="E222" s="186" t="s">
        <v>184</v>
      </c>
      <c r="F222" s="186" t="s">
        <v>430</v>
      </c>
      <c r="G222" s="173"/>
      <c r="H222" s="173"/>
      <c r="I222" s="176"/>
      <c r="J222" s="187">
        <f>BK222</f>
        <v>0</v>
      </c>
      <c r="K222" s="173"/>
      <c r="L222" s="178"/>
      <c r="M222" s="179"/>
      <c r="N222" s="180"/>
      <c r="O222" s="180"/>
      <c r="P222" s="181">
        <f>P223+P224</f>
        <v>0</v>
      </c>
      <c r="Q222" s="180"/>
      <c r="R222" s="181">
        <f>R223+R224</f>
        <v>0</v>
      </c>
      <c r="S222" s="180"/>
      <c r="T222" s="182">
        <f>T223+T224</f>
        <v>2</v>
      </c>
      <c r="AR222" s="183" t="s">
        <v>84</v>
      </c>
      <c r="AT222" s="184" t="s">
        <v>75</v>
      </c>
      <c r="AU222" s="184" t="s">
        <v>84</v>
      </c>
      <c r="AY222" s="183" t="s">
        <v>138</v>
      </c>
      <c r="BK222" s="185">
        <f>BK223+BK224</f>
        <v>0</v>
      </c>
    </row>
    <row r="223" spans="1:65" s="2" customFormat="1" ht="16.5" customHeight="1" x14ac:dyDescent="0.2">
      <c r="A223" s="35"/>
      <c r="B223" s="36"/>
      <c r="C223" s="188" t="s">
        <v>449</v>
      </c>
      <c r="D223" s="188" t="s">
        <v>140</v>
      </c>
      <c r="E223" s="189" t="s">
        <v>450</v>
      </c>
      <c r="F223" s="190" t="s">
        <v>451</v>
      </c>
      <c r="G223" s="191" t="s">
        <v>202</v>
      </c>
      <c r="H223" s="192">
        <v>1</v>
      </c>
      <c r="I223" s="193"/>
      <c r="J223" s="194">
        <f>ROUND(I223*H223,2)</f>
        <v>0</v>
      </c>
      <c r="K223" s="195"/>
      <c r="L223" s="40"/>
      <c r="M223" s="196" t="s">
        <v>1</v>
      </c>
      <c r="N223" s="197" t="s">
        <v>41</v>
      </c>
      <c r="O223" s="72"/>
      <c r="P223" s="198">
        <f>O223*H223</f>
        <v>0</v>
      </c>
      <c r="Q223" s="198">
        <v>0</v>
      </c>
      <c r="R223" s="198">
        <f>Q223*H223</f>
        <v>0</v>
      </c>
      <c r="S223" s="198">
        <v>2</v>
      </c>
      <c r="T223" s="199">
        <f>S223*H223</f>
        <v>2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0" t="s">
        <v>144</v>
      </c>
      <c r="AT223" s="200" t="s">
        <v>140</v>
      </c>
      <c r="AU223" s="200" t="s">
        <v>86</v>
      </c>
      <c r="AY223" s="18" t="s">
        <v>138</v>
      </c>
      <c r="BE223" s="201">
        <f>IF(N223="základní",J223,0)</f>
        <v>0</v>
      </c>
      <c r="BF223" s="201">
        <f>IF(N223="snížená",J223,0)</f>
        <v>0</v>
      </c>
      <c r="BG223" s="201">
        <f>IF(N223="zákl. přenesená",J223,0)</f>
        <v>0</v>
      </c>
      <c r="BH223" s="201">
        <f>IF(N223="sníž. přenesená",J223,0)</f>
        <v>0</v>
      </c>
      <c r="BI223" s="201">
        <f>IF(N223="nulová",J223,0)</f>
        <v>0</v>
      </c>
      <c r="BJ223" s="18" t="s">
        <v>84</v>
      </c>
      <c r="BK223" s="201">
        <f>ROUND(I223*H223,2)</f>
        <v>0</v>
      </c>
      <c r="BL223" s="18" t="s">
        <v>144</v>
      </c>
      <c r="BM223" s="200" t="s">
        <v>452</v>
      </c>
    </row>
    <row r="224" spans="1:65" s="12" customFormat="1" ht="20.85" customHeight="1" x14ac:dyDescent="0.25">
      <c r="B224" s="172"/>
      <c r="C224" s="173"/>
      <c r="D224" s="174" t="s">
        <v>75</v>
      </c>
      <c r="E224" s="186" t="s">
        <v>453</v>
      </c>
      <c r="F224" s="186" t="s">
        <v>454</v>
      </c>
      <c r="G224" s="173"/>
      <c r="H224" s="173"/>
      <c r="I224" s="176"/>
      <c r="J224" s="187">
        <f>BK224</f>
        <v>0</v>
      </c>
      <c r="K224" s="173"/>
      <c r="L224" s="178"/>
      <c r="M224" s="179"/>
      <c r="N224" s="180"/>
      <c r="O224" s="180"/>
      <c r="P224" s="181">
        <f>SUM(P225:P226)</f>
        <v>0</v>
      </c>
      <c r="Q224" s="180"/>
      <c r="R224" s="181">
        <f>SUM(R225:R226)</f>
        <v>0</v>
      </c>
      <c r="S224" s="180"/>
      <c r="T224" s="182">
        <f>SUM(T225:T226)</f>
        <v>0</v>
      </c>
      <c r="AR224" s="183" t="s">
        <v>84</v>
      </c>
      <c r="AT224" s="184" t="s">
        <v>75</v>
      </c>
      <c r="AU224" s="184" t="s">
        <v>86</v>
      </c>
      <c r="AY224" s="183" t="s">
        <v>138</v>
      </c>
      <c r="BK224" s="185">
        <f>SUM(BK225:BK226)</f>
        <v>0</v>
      </c>
    </row>
    <row r="225" spans="1:65" s="2" customFormat="1" ht="33" customHeight="1" x14ac:dyDescent="0.2">
      <c r="A225" s="35"/>
      <c r="B225" s="36"/>
      <c r="C225" s="188" t="s">
        <v>455</v>
      </c>
      <c r="D225" s="188" t="s">
        <v>140</v>
      </c>
      <c r="E225" s="189" t="s">
        <v>456</v>
      </c>
      <c r="F225" s="190" t="s">
        <v>457</v>
      </c>
      <c r="G225" s="191" t="s">
        <v>248</v>
      </c>
      <c r="H225" s="192">
        <v>74.534999999999997</v>
      </c>
      <c r="I225" s="193"/>
      <c r="J225" s="194">
        <f>ROUND(I225*H225,2)</f>
        <v>0</v>
      </c>
      <c r="K225" s="195"/>
      <c r="L225" s="40"/>
      <c r="M225" s="196" t="s">
        <v>1</v>
      </c>
      <c r="N225" s="197" t="s">
        <v>41</v>
      </c>
      <c r="O225" s="72"/>
      <c r="P225" s="198">
        <f>O225*H225</f>
        <v>0</v>
      </c>
      <c r="Q225" s="198">
        <v>0</v>
      </c>
      <c r="R225" s="198">
        <f>Q225*H225</f>
        <v>0</v>
      </c>
      <c r="S225" s="198">
        <v>0</v>
      </c>
      <c r="T225" s="199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00" t="s">
        <v>144</v>
      </c>
      <c r="AT225" s="200" t="s">
        <v>140</v>
      </c>
      <c r="AU225" s="200" t="s">
        <v>151</v>
      </c>
      <c r="AY225" s="18" t="s">
        <v>138</v>
      </c>
      <c r="BE225" s="201">
        <f>IF(N225="základní",J225,0)</f>
        <v>0</v>
      </c>
      <c r="BF225" s="201">
        <f>IF(N225="snížená",J225,0)</f>
        <v>0</v>
      </c>
      <c r="BG225" s="201">
        <f>IF(N225="zákl. přenesená",J225,0)</f>
        <v>0</v>
      </c>
      <c r="BH225" s="201">
        <f>IF(N225="sníž. přenesená",J225,0)</f>
        <v>0</v>
      </c>
      <c r="BI225" s="201">
        <f>IF(N225="nulová",J225,0)</f>
        <v>0</v>
      </c>
      <c r="BJ225" s="18" t="s">
        <v>84</v>
      </c>
      <c r="BK225" s="201">
        <f>ROUND(I225*H225,2)</f>
        <v>0</v>
      </c>
      <c r="BL225" s="18" t="s">
        <v>144</v>
      </c>
      <c r="BM225" s="200" t="s">
        <v>637</v>
      </c>
    </row>
    <row r="226" spans="1:65" s="2" customFormat="1" ht="21.75" customHeight="1" x14ac:dyDescent="0.2">
      <c r="A226" s="35"/>
      <c r="B226" s="36"/>
      <c r="C226" s="188" t="s">
        <v>459</v>
      </c>
      <c r="D226" s="188" t="s">
        <v>140</v>
      </c>
      <c r="E226" s="189" t="s">
        <v>460</v>
      </c>
      <c r="F226" s="190" t="s">
        <v>461</v>
      </c>
      <c r="G226" s="191" t="s">
        <v>248</v>
      </c>
      <c r="H226" s="192">
        <v>1.645</v>
      </c>
      <c r="I226" s="193"/>
      <c r="J226" s="194">
        <f>ROUND(I226*H226,2)</f>
        <v>0</v>
      </c>
      <c r="K226" s="195"/>
      <c r="L226" s="40"/>
      <c r="M226" s="196" t="s">
        <v>1</v>
      </c>
      <c r="N226" s="197" t="s">
        <v>41</v>
      </c>
      <c r="O226" s="72"/>
      <c r="P226" s="198">
        <f>O226*H226</f>
        <v>0</v>
      </c>
      <c r="Q226" s="198">
        <v>0</v>
      </c>
      <c r="R226" s="198">
        <f>Q226*H226</f>
        <v>0</v>
      </c>
      <c r="S226" s="198">
        <v>0</v>
      </c>
      <c r="T226" s="199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00" t="s">
        <v>144</v>
      </c>
      <c r="AT226" s="200" t="s">
        <v>140</v>
      </c>
      <c r="AU226" s="200" t="s">
        <v>151</v>
      </c>
      <c r="AY226" s="18" t="s">
        <v>138</v>
      </c>
      <c r="BE226" s="201">
        <f>IF(N226="základní",J226,0)</f>
        <v>0</v>
      </c>
      <c r="BF226" s="201">
        <f>IF(N226="snížená",J226,0)</f>
        <v>0</v>
      </c>
      <c r="BG226" s="201">
        <f>IF(N226="zákl. přenesená",J226,0)</f>
        <v>0</v>
      </c>
      <c r="BH226" s="201">
        <f>IF(N226="sníž. přenesená",J226,0)</f>
        <v>0</v>
      </c>
      <c r="BI226" s="201">
        <f>IF(N226="nulová",J226,0)</f>
        <v>0</v>
      </c>
      <c r="BJ226" s="18" t="s">
        <v>84</v>
      </c>
      <c r="BK226" s="201">
        <f>ROUND(I226*H226,2)</f>
        <v>0</v>
      </c>
      <c r="BL226" s="18" t="s">
        <v>144</v>
      </c>
      <c r="BM226" s="200" t="s">
        <v>638</v>
      </c>
    </row>
    <row r="227" spans="1:65" s="12" customFormat="1" ht="22.8" customHeight="1" x14ac:dyDescent="0.25">
      <c r="B227" s="172"/>
      <c r="C227" s="173"/>
      <c r="D227" s="174" t="s">
        <v>75</v>
      </c>
      <c r="E227" s="186" t="s">
        <v>463</v>
      </c>
      <c r="F227" s="186" t="s">
        <v>464</v>
      </c>
      <c r="G227" s="173"/>
      <c r="H227" s="173"/>
      <c r="I227" s="176"/>
      <c r="J227" s="187">
        <f>BK227</f>
        <v>0</v>
      </c>
      <c r="K227" s="173"/>
      <c r="L227" s="178"/>
      <c r="M227" s="179"/>
      <c r="N227" s="180"/>
      <c r="O227" s="180"/>
      <c r="P227" s="181">
        <f>SUM(P228:P232)</f>
        <v>0</v>
      </c>
      <c r="Q227" s="180"/>
      <c r="R227" s="181">
        <f>SUM(R228:R232)</f>
        <v>0</v>
      </c>
      <c r="S227" s="180"/>
      <c r="T227" s="182">
        <f>SUM(T228:T232)</f>
        <v>0</v>
      </c>
      <c r="AR227" s="183" t="s">
        <v>84</v>
      </c>
      <c r="AT227" s="184" t="s">
        <v>75</v>
      </c>
      <c r="AU227" s="184" t="s">
        <v>84</v>
      </c>
      <c r="AY227" s="183" t="s">
        <v>138</v>
      </c>
      <c r="BK227" s="185">
        <f>SUM(BK228:BK232)</f>
        <v>0</v>
      </c>
    </row>
    <row r="228" spans="1:65" s="2" customFormat="1" ht="21.75" customHeight="1" x14ac:dyDescent="0.2">
      <c r="A228" s="35"/>
      <c r="B228" s="36"/>
      <c r="C228" s="188" t="s">
        <v>465</v>
      </c>
      <c r="D228" s="188" t="s">
        <v>140</v>
      </c>
      <c r="E228" s="189" t="s">
        <v>466</v>
      </c>
      <c r="F228" s="190" t="s">
        <v>467</v>
      </c>
      <c r="G228" s="191" t="s">
        <v>248</v>
      </c>
      <c r="H228" s="192">
        <v>2</v>
      </c>
      <c r="I228" s="193"/>
      <c r="J228" s="194">
        <f>ROUND(I228*H228,2)</f>
        <v>0</v>
      </c>
      <c r="K228" s="195"/>
      <c r="L228" s="40"/>
      <c r="M228" s="196" t="s">
        <v>1</v>
      </c>
      <c r="N228" s="197" t="s">
        <v>41</v>
      </c>
      <c r="O228" s="72"/>
      <c r="P228" s="198">
        <f>O228*H228</f>
        <v>0</v>
      </c>
      <c r="Q228" s="198">
        <v>0</v>
      </c>
      <c r="R228" s="198">
        <f>Q228*H228</f>
        <v>0</v>
      </c>
      <c r="S228" s="198">
        <v>0</v>
      </c>
      <c r="T228" s="199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00" t="s">
        <v>144</v>
      </c>
      <c r="AT228" s="200" t="s">
        <v>140</v>
      </c>
      <c r="AU228" s="200" t="s">
        <v>86</v>
      </c>
      <c r="AY228" s="18" t="s">
        <v>138</v>
      </c>
      <c r="BE228" s="201">
        <f>IF(N228="základní",J228,0)</f>
        <v>0</v>
      </c>
      <c r="BF228" s="201">
        <f>IF(N228="snížená",J228,0)</f>
        <v>0</v>
      </c>
      <c r="BG228" s="201">
        <f>IF(N228="zákl. přenesená",J228,0)</f>
        <v>0</v>
      </c>
      <c r="BH228" s="201">
        <f>IF(N228="sníž. přenesená",J228,0)</f>
        <v>0</v>
      </c>
      <c r="BI228" s="201">
        <f>IF(N228="nulová",J228,0)</f>
        <v>0</v>
      </c>
      <c r="BJ228" s="18" t="s">
        <v>84</v>
      </c>
      <c r="BK228" s="201">
        <f>ROUND(I228*H228,2)</f>
        <v>0</v>
      </c>
      <c r="BL228" s="18" t="s">
        <v>144</v>
      </c>
      <c r="BM228" s="200" t="s">
        <v>468</v>
      </c>
    </row>
    <row r="229" spans="1:65" s="2" customFormat="1" ht="21.75" customHeight="1" x14ac:dyDescent="0.2">
      <c r="A229" s="35"/>
      <c r="B229" s="36"/>
      <c r="C229" s="188" t="s">
        <v>469</v>
      </c>
      <c r="D229" s="188" t="s">
        <v>140</v>
      </c>
      <c r="E229" s="189" t="s">
        <v>470</v>
      </c>
      <c r="F229" s="190" t="s">
        <v>471</v>
      </c>
      <c r="G229" s="191" t="s">
        <v>248</v>
      </c>
      <c r="H229" s="192">
        <v>18</v>
      </c>
      <c r="I229" s="193"/>
      <c r="J229" s="194">
        <f>ROUND(I229*H229,2)</f>
        <v>0</v>
      </c>
      <c r="K229" s="195"/>
      <c r="L229" s="40"/>
      <c r="M229" s="196" t="s">
        <v>1</v>
      </c>
      <c r="N229" s="197" t="s">
        <v>41</v>
      </c>
      <c r="O229" s="72"/>
      <c r="P229" s="198">
        <f>O229*H229</f>
        <v>0</v>
      </c>
      <c r="Q229" s="198">
        <v>0</v>
      </c>
      <c r="R229" s="198">
        <f>Q229*H229</f>
        <v>0</v>
      </c>
      <c r="S229" s="198">
        <v>0</v>
      </c>
      <c r="T229" s="199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00" t="s">
        <v>144</v>
      </c>
      <c r="AT229" s="200" t="s">
        <v>140</v>
      </c>
      <c r="AU229" s="200" t="s">
        <v>86</v>
      </c>
      <c r="AY229" s="18" t="s">
        <v>138</v>
      </c>
      <c r="BE229" s="201">
        <f>IF(N229="základní",J229,0)</f>
        <v>0</v>
      </c>
      <c r="BF229" s="201">
        <f>IF(N229="snížená",J229,0)</f>
        <v>0</v>
      </c>
      <c r="BG229" s="201">
        <f>IF(N229="zákl. přenesená",J229,0)</f>
        <v>0</v>
      </c>
      <c r="BH229" s="201">
        <f>IF(N229="sníž. přenesená",J229,0)</f>
        <v>0</v>
      </c>
      <c r="BI229" s="201">
        <f>IF(N229="nulová",J229,0)</f>
        <v>0</v>
      </c>
      <c r="BJ229" s="18" t="s">
        <v>84</v>
      </c>
      <c r="BK229" s="201">
        <f>ROUND(I229*H229,2)</f>
        <v>0</v>
      </c>
      <c r="BL229" s="18" t="s">
        <v>144</v>
      </c>
      <c r="BM229" s="200" t="s">
        <v>472</v>
      </c>
    </row>
    <row r="230" spans="1:65" s="13" customFormat="1" ht="10.199999999999999" x14ac:dyDescent="0.2">
      <c r="B230" s="202"/>
      <c r="C230" s="203"/>
      <c r="D230" s="204" t="s">
        <v>149</v>
      </c>
      <c r="E230" s="203"/>
      <c r="F230" s="206" t="s">
        <v>639</v>
      </c>
      <c r="G230" s="203"/>
      <c r="H230" s="207">
        <v>18</v>
      </c>
      <c r="I230" s="208"/>
      <c r="J230" s="203"/>
      <c r="K230" s="203"/>
      <c r="L230" s="209"/>
      <c r="M230" s="210"/>
      <c r="N230" s="211"/>
      <c r="O230" s="211"/>
      <c r="P230" s="211"/>
      <c r="Q230" s="211"/>
      <c r="R230" s="211"/>
      <c r="S230" s="211"/>
      <c r="T230" s="212"/>
      <c r="AT230" s="213" t="s">
        <v>149</v>
      </c>
      <c r="AU230" s="213" t="s">
        <v>86</v>
      </c>
      <c r="AV230" s="13" t="s">
        <v>86</v>
      </c>
      <c r="AW230" s="13" t="s">
        <v>4</v>
      </c>
      <c r="AX230" s="13" t="s">
        <v>84</v>
      </c>
      <c r="AY230" s="213" t="s">
        <v>138</v>
      </c>
    </row>
    <row r="231" spans="1:65" s="2" customFormat="1" ht="16.5" customHeight="1" x14ac:dyDescent="0.2">
      <c r="A231" s="35"/>
      <c r="B231" s="36"/>
      <c r="C231" s="188" t="s">
        <v>474</v>
      </c>
      <c r="D231" s="188" t="s">
        <v>140</v>
      </c>
      <c r="E231" s="189" t="s">
        <v>475</v>
      </c>
      <c r="F231" s="190" t="s">
        <v>476</v>
      </c>
      <c r="G231" s="191" t="s">
        <v>248</v>
      </c>
      <c r="H231" s="192">
        <v>2</v>
      </c>
      <c r="I231" s="193"/>
      <c r="J231" s="194">
        <f>ROUND(I231*H231,2)</f>
        <v>0</v>
      </c>
      <c r="K231" s="195"/>
      <c r="L231" s="40"/>
      <c r="M231" s="196" t="s">
        <v>1</v>
      </c>
      <c r="N231" s="197" t="s">
        <v>41</v>
      </c>
      <c r="O231" s="72"/>
      <c r="P231" s="198">
        <f>O231*H231</f>
        <v>0</v>
      </c>
      <c r="Q231" s="198">
        <v>0</v>
      </c>
      <c r="R231" s="198">
        <f>Q231*H231</f>
        <v>0</v>
      </c>
      <c r="S231" s="198">
        <v>0</v>
      </c>
      <c r="T231" s="199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00" t="s">
        <v>144</v>
      </c>
      <c r="AT231" s="200" t="s">
        <v>140</v>
      </c>
      <c r="AU231" s="200" t="s">
        <v>86</v>
      </c>
      <c r="AY231" s="18" t="s">
        <v>138</v>
      </c>
      <c r="BE231" s="201">
        <f>IF(N231="základní",J231,0)</f>
        <v>0</v>
      </c>
      <c r="BF231" s="201">
        <f>IF(N231="snížená",J231,0)</f>
        <v>0</v>
      </c>
      <c r="BG231" s="201">
        <f>IF(N231="zákl. přenesená",J231,0)</f>
        <v>0</v>
      </c>
      <c r="BH231" s="201">
        <f>IF(N231="sníž. přenesená",J231,0)</f>
        <v>0</v>
      </c>
      <c r="BI231" s="201">
        <f>IF(N231="nulová",J231,0)</f>
        <v>0</v>
      </c>
      <c r="BJ231" s="18" t="s">
        <v>84</v>
      </c>
      <c r="BK231" s="201">
        <f>ROUND(I231*H231,2)</f>
        <v>0</v>
      </c>
      <c r="BL231" s="18" t="s">
        <v>144</v>
      </c>
      <c r="BM231" s="200" t="s">
        <v>477</v>
      </c>
    </row>
    <row r="232" spans="1:65" s="2" customFormat="1" ht="33" customHeight="1" x14ac:dyDescent="0.2">
      <c r="A232" s="35"/>
      <c r="B232" s="36"/>
      <c r="C232" s="188" t="s">
        <v>478</v>
      </c>
      <c r="D232" s="188" t="s">
        <v>140</v>
      </c>
      <c r="E232" s="189" t="s">
        <v>479</v>
      </c>
      <c r="F232" s="190" t="s">
        <v>480</v>
      </c>
      <c r="G232" s="191" t="s">
        <v>248</v>
      </c>
      <c r="H232" s="192">
        <v>2</v>
      </c>
      <c r="I232" s="193"/>
      <c r="J232" s="194">
        <f>ROUND(I232*H232,2)</f>
        <v>0</v>
      </c>
      <c r="K232" s="195"/>
      <c r="L232" s="40"/>
      <c r="M232" s="196" t="s">
        <v>1</v>
      </c>
      <c r="N232" s="197" t="s">
        <v>41</v>
      </c>
      <c r="O232" s="72"/>
      <c r="P232" s="198">
        <f>O232*H232</f>
        <v>0</v>
      </c>
      <c r="Q232" s="198">
        <v>0</v>
      </c>
      <c r="R232" s="198">
        <f>Q232*H232</f>
        <v>0</v>
      </c>
      <c r="S232" s="198">
        <v>0</v>
      </c>
      <c r="T232" s="199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0" t="s">
        <v>144</v>
      </c>
      <c r="AT232" s="200" t="s">
        <v>140</v>
      </c>
      <c r="AU232" s="200" t="s">
        <v>86</v>
      </c>
      <c r="AY232" s="18" t="s">
        <v>138</v>
      </c>
      <c r="BE232" s="201">
        <f>IF(N232="základní",J232,0)</f>
        <v>0</v>
      </c>
      <c r="BF232" s="201">
        <f>IF(N232="snížená",J232,0)</f>
        <v>0</v>
      </c>
      <c r="BG232" s="201">
        <f>IF(N232="zákl. přenesená",J232,0)</f>
        <v>0</v>
      </c>
      <c r="BH232" s="201">
        <f>IF(N232="sníž. přenesená",J232,0)</f>
        <v>0</v>
      </c>
      <c r="BI232" s="201">
        <f>IF(N232="nulová",J232,0)</f>
        <v>0</v>
      </c>
      <c r="BJ232" s="18" t="s">
        <v>84</v>
      </c>
      <c r="BK232" s="201">
        <f>ROUND(I232*H232,2)</f>
        <v>0</v>
      </c>
      <c r="BL232" s="18" t="s">
        <v>144</v>
      </c>
      <c r="BM232" s="200" t="s">
        <v>481</v>
      </c>
    </row>
    <row r="233" spans="1:65" s="12" customFormat="1" ht="25.95" customHeight="1" x14ac:dyDescent="0.25">
      <c r="B233" s="172"/>
      <c r="C233" s="173"/>
      <c r="D233" s="174" t="s">
        <v>75</v>
      </c>
      <c r="E233" s="175" t="s">
        <v>260</v>
      </c>
      <c r="F233" s="175" t="s">
        <v>482</v>
      </c>
      <c r="G233" s="173"/>
      <c r="H233" s="173"/>
      <c r="I233" s="176"/>
      <c r="J233" s="177">
        <f>BK233</f>
        <v>0</v>
      </c>
      <c r="K233" s="173"/>
      <c r="L233" s="178"/>
      <c r="M233" s="179"/>
      <c r="N233" s="180"/>
      <c r="O233" s="180"/>
      <c r="P233" s="181">
        <f>P234+P238</f>
        <v>0</v>
      </c>
      <c r="Q233" s="180"/>
      <c r="R233" s="181">
        <f>R234+R238</f>
        <v>0.28328999999999999</v>
      </c>
      <c r="S233" s="180"/>
      <c r="T233" s="182">
        <f>T234+T238</f>
        <v>0</v>
      </c>
      <c r="AR233" s="183" t="s">
        <v>151</v>
      </c>
      <c r="AT233" s="184" t="s">
        <v>75</v>
      </c>
      <c r="AU233" s="184" t="s">
        <v>76</v>
      </c>
      <c r="AY233" s="183" t="s">
        <v>138</v>
      </c>
      <c r="BK233" s="185">
        <f>BK234+BK238</f>
        <v>0</v>
      </c>
    </row>
    <row r="234" spans="1:65" s="12" customFormat="1" ht="22.8" customHeight="1" x14ac:dyDescent="0.25">
      <c r="B234" s="172"/>
      <c r="C234" s="173"/>
      <c r="D234" s="174" t="s">
        <v>75</v>
      </c>
      <c r="E234" s="186" t="s">
        <v>640</v>
      </c>
      <c r="F234" s="186" t="s">
        <v>641</v>
      </c>
      <c r="G234" s="173"/>
      <c r="H234" s="173"/>
      <c r="I234" s="176"/>
      <c r="J234" s="187">
        <f>BK234</f>
        <v>0</v>
      </c>
      <c r="K234" s="173"/>
      <c r="L234" s="178"/>
      <c r="M234" s="179"/>
      <c r="N234" s="180"/>
      <c r="O234" s="180"/>
      <c r="P234" s="181">
        <f>SUM(P235:P237)</f>
        <v>0</v>
      </c>
      <c r="Q234" s="180"/>
      <c r="R234" s="181">
        <f>SUM(R235:R237)</f>
        <v>0.28131</v>
      </c>
      <c r="S234" s="180"/>
      <c r="T234" s="182">
        <f>SUM(T235:T237)</f>
        <v>0</v>
      </c>
      <c r="AR234" s="183" t="s">
        <v>151</v>
      </c>
      <c r="AT234" s="184" t="s">
        <v>75</v>
      </c>
      <c r="AU234" s="184" t="s">
        <v>84</v>
      </c>
      <c r="AY234" s="183" t="s">
        <v>138</v>
      </c>
      <c r="BK234" s="185">
        <f>SUM(BK235:BK237)</f>
        <v>0</v>
      </c>
    </row>
    <row r="235" spans="1:65" s="2" customFormat="1" ht="21.75" customHeight="1" x14ac:dyDescent="0.2">
      <c r="A235" s="35"/>
      <c r="B235" s="36"/>
      <c r="C235" s="188" t="s">
        <v>485</v>
      </c>
      <c r="D235" s="188" t="s">
        <v>140</v>
      </c>
      <c r="E235" s="189" t="s">
        <v>642</v>
      </c>
      <c r="F235" s="190" t="s">
        <v>643</v>
      </c>
      <c r="G235" s="191" t="s">
        <v>170</v>
      </c>
      <c r="H235" s="192">
        <v>8.5</v>
      </c>
      <c r="I235" s="193"/>
      <c r="J235" s="194">
        <f>ROUND(I235*H235,2)</f>
        <v>0</v>
      </c>
      <c r="K235" s="195"/>
      <c r="L235" s="40"/>
      <c r="M235" s="196" t="s">
        <v>1</v>
      </c>
      <c r="N235" s="197" t="s">
        <v>41</v>
      </c>
      <c r="O235" s="72"/>
      <c r="P235" s="198">
        <f>O235*H235</f>
        <v>0</v>
      </c>
      <c r="Q235" s="198">
        <v>6.0000000000000002E-5</v>
      </c>
      <c r="R235" s="198">
        <f>Q235*H235</f>
        <v>5.1000000000000004E-4</v>
      </c>
      <c r="S235" s="198">
        <v>0</v>
      </c>
      <c r="T235" s="199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00" t="s">
        <v>455</v>
      </c>
      <c r="AT235" s="200" t="s">
        <v>140</v>
      </c>
      <c r="AU235" s="200" t="s">
        <v>86</v>
      </c>
      <c r="AY235" s="18" t="s">
        <v>138</v>
      </c>
      <c r="BE235" s="201">
        <f>IF(N235="základní",J235,0)</f>
        <v>0</v>
      </c>
      <c r="BF235" s="201">
        <f>IF(N235="snížená",J235,0)</f>
        <v>0</v>
      </c>
      <c r="BG235" s="201">
        <f>IF(N235="zákl. přenesená",J235,0)</f>
        <v>0</v>
      </c>
      <c r="BH235" s="201">
        <f>IF(N235="sníž. přenesená",J235,0)</f>
        <v>0</v>
      </c>
      <c r="BI235" s="201">
        <f>IF(N235="nulová",J235,0)</f>
        <v>0</v>
      </c>
      <c r="BJ235" s="18" t="s">
        <v>84</v>
      </c>
      <c r="BK235" s="201">
        <f>ROUND(I235*H235,2)</f>
        <v>0</v>
      </c>
      <c r="BL235" s="18" t="s">
        <v>455</v>
      </c>
      <c r="BM235" s="200" t="s">
        <v>644</v>
      </c>
    </row>
    <row r="236" spans="1:65" s="2" customFormat="1" ht="21.75" customHeight="1" x14ac:dyDescent="0.2">
      <c r="A236" s="35"/>
      <c r="B236" s="36"/>
      <c r="C236" s="246" t="s">
        <v>492</v>
      </c>
      <c r="D236" s="246" t="s">
        <v>260</v>
      </c>
      <c r="E236" s="247" t="s">
        <v>645</v>
      </c>
      <c r="F236" s="248" t="s">
        <v>646</v>
      </c>
      <c r="G236" s="249" t="s">
        <v>170</v>
      </c>
      <c r="H236" s="250">
        <v>8.5</v>
      </c>
      <c r="I236" s="251"/>
      <c r="J236" s="252">
        <f>ROUND(I236*H236,2)</f>
        <v>0</v>
      </c>
      <c r="K236" s="253"/>
      <c r="L236" s="254"/>
      <c r="M236" s="255" t="s">
        <v>1</v>
      </c>
      <c r="N236" s="256" t="s">
        <v>41</v>
      </c>
      <c r="O236" s="72"/>
      <c r="P236" s="198">
        <f>O236*H236</f>
        <v>0</v>
      </c>
      <c r="Q236" s="198">
        <v>1.7149999999999999E-2</v>
      </c>
      <c r="R236" s="198">
        <f>Q236*H236</f>
        <v>0.14577499999999999</v>
      </c>
      <c r="S236" s="198">
        <v>0</v>
      </c>
      <c r="T236" s="199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00" t="s">
        <v>647</v>
      </c>
      <c r="AT236" s="200" t="s">
        <v>260</v>
      </c>
      <c r="AU236" s="200" t="s">
        <v>86</v>
      </c>
      <c r="AY236" s="18" t="s">
        <v>138</v>
      </c>
      <c r="BE236" s="201">
        <f>IF(N236="základní",J236,0)</f>
        <v>0</v>
      </c>
      <c r="BF236" s="201">
        <f>IF(N236="snížená",J236,0)</f>
        <v>0</v>
      </c>
      <c r="BG236" s="201">
        <f>IF(N236="zákl. přenesená",J236,0)</f>
        <v>0</v>
      </c>
      <c r="BH236" s="201">
        <f>IF(N236="sníž. přenesená",J236,0)</f>
        <v>0</v>
      </c>
      <c r="BI236" s="201">
        <f>IF(N236="nulová",J236,0)</f>
        <v>0</v>
      </c>
      <c r="BJ236" s="18" t="s">
        <v>84</v>
      </c>
      <c r="BK236" s="201">
        <f>ROUND(I236*H236,2)</f>
        <v>0</v>
      </c>
      <c r="BL236" s="18" t="s">
        <v>647</v>
      </c>
      <c r="BM236" s="200" t="s">
        <v>648</v>
      </c>
    </row>
    <row r="237" spans="1:65" s="2" customFormat="1" ht="21.75" customHeight="1" x14ac:dyDescent="0.2">
      <c r="A237" s="35"/>
      <c r="B237" s="36"/>
      <c r="C237" s="188" t="s">
        <v>497</v>
      </c>
      <c r="D237" s="188" t="s">
        <v>140</v>
      </c>
      <c r="E237" s="189" t="s">
        <v>649</v>
      </c>
      <c r="F237" s="190" t="s">
        <v>650</v>
      </c>
      <c r="G237" s="191" t="s">
        <v>170</v>
      </c>
      <c r="H237" s="192">
        <v>27.5</v>
      </c>
      <c r="I237" s="193"/>
      <c r="J237" s="194">
        <f>ROUND(I237*H237,2)</f>
        <v>0</v>
      </c>
      <c r="K237" s="195"/>
      <c r="L237" s="40"/>
      <c r="M237" s="196" t="s">
        <v>1</v>
      </c>
      <c r="N237" s="197" t="s">
        <v>41</v>
      </c>
      <c r="O237" s="72"/>
      <c r="P237" s="198">
        <f>O237*H237</f>
        <v>0</v>
      </c>
      <c r="Q237" s="198">
        <v>4.9100000000000003E-3</v>
      </c>
      <c r="R237" s="198">
        <f>Q237*H237</f>
        <v>0.13502500000000001</v>
      </c>
      <c r="S237" s="198">
        <v>0</v>
      </c>
      <c r="T237" s="199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00" t="s">
        <v>455</v>
      </c>
      <c r="AT237" s="200" t="s">
        <v>140</v>
      </c>
      <c r="AU237" s="200" t="s">
        <v>86</v>
      </c>
      <c r="AY237" s="18" t="s">
        <v>138</v>
      </c>
      <c r="BE237" s="201">
        <f>IF(N237="základní",J237,0)</f>
        <v>0</v>
      </c>
      <c r="BF237" s="201">
        <f>IF(N237="snížená",J237,0)</f>
        <v>0</v>
      </c>
      <c r="BG237" s="201">
        <f>IF(N237="zákl. přenesená",J237,0)</f>
        <v>0</v>
      </c>
      <c r="BH237" s="201">
        <f>IF(N237="sníž. přenesená",J237,0)</f>
        <v>0</v>
      </c>
      <c r="BI237" s="201">
        <f>IF(N237="nulová",J237,0)</f>
        <v>0</v>
      </c>
      <c r="BJ237" s="18" t="s">
        <v>84</v>
      </c>
      <c r="BK237" s="201">
        <f>ROUND(I237*H237,2)</f>
        <v>0</v>
      </c>
      <c r="BL237" s="18" t="s">
        <v>455</v>
      </c>
      <c r="BM237" s="200" t="s">
        <v>651</v>
      </c>
    </row>
    <row r="238" spans="1:65" s="12" customFormat="1" ht="22.8" customHeight="1" x14ac:dyDescent="0.25">
      <c r="B238" s="172"/>
      <c r="C238" s="173"/>
      <c r="D238" s="174" t="s">
        <v>75</v>
      </c>
      <c r="E238" s="186" t="s">
        <v>483</v>
      </c>
      <c r="F238" s="186" t="s">
        <v>484</v>
      </c>
      <c r="G238" s="173"/>
      <c r="H238" s="173"/>
      <c r="I238" s="176"/>
      <c r="J238" s="187">
        <f>BK238</f>
        <v>0</v>
      </c>
      <c r="K238" s="173"/>
      <c r="L238" s="178"/>
      <c r="M238" s="179"/>
      <c r="N238" s="180"/>
      <c r="O238" s="180"/>
      <c r="P238" s="181">
        <f>P239</f>
        <v>0</v>
      </c>
      <c r="Q238" s="180"/>
      <c r="R238" s="181">
        <f>R239</f>
        <v>1.9800000000000004E-3</v>
      </c>
      <c r="S238" s="180"/>
      <c r="T238" s="182">
        <f>T239</f>
        <v>0</v>
      </c>
      <c r="AR238" s="183" t="s">
        <v>151</v>
      </c>
      <c r="AT238" s="184" t="s">
        <v>75</v>
      </c>
      <c r="AU238" s="184" t="s">
        <v>84</v>
      </c>
      <c r="AY238" s="183" t="s">
        <v>138</v>
      </c>
      <c r="BK238" s="185">
        <f>BK239</f>
        <v>0</v>
      </c>
    </row>
    <row r="239" spans="1:65" s="2" customFormat="1" ht="21.75" customHeight="1" x14ac:dyDescent="0.2">
      <c r="A239" s="35"/>
      <c r="B239" s="36"/>
      <c r="C239" s="188" t="s">
        <v>652</v>
      </c>
      <c r="D239" s="188" t="s">
        <v>140</v>
      </c>
      <c r="E239" s="189" t="s">
        <v>486</v>
      </c>
      <c r="F239" s="190" t="s">
        <v>487</v>
      </c>
      <c r="G239" s="191" t="s">
        <v>488</v>
      </c>
      <c r="H239" s="192">
        <v>0.2</v>
      </c>
      <c r="I239" s="193"/>
      <c r="J239" s="194">
        <f>ROUND(I239*H239,2)</f>
        <v>0</v>
      </c>
      <c r="K239" s="195"/>
      <c r="L239" s="40"/>
      <c r="M239" s="196" t="s">
        <v>1</v>
      </c>
      <c r="N239" s="197" t="s">
        <v>41</v>
      </c>
      <c r="O239" s="72"/>
      <c r="P239" s="198">
        <f>O239*H239</f>
        <v>0</v>
      </c>
      <c r="Q239" s="198">
        <v>9.9000000000000008E-3</v>
      </c>
      <c r="R239" s="198">
        <f>Q239*H239</f>
        <v>1.9800000000000004E-3</v>
      </c>
      <c r="S239" s="198">
        <v>0</v>
      </c>
      <c r="T239" s="199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00" t="s">
        <v>455</v>
      </c>
      <c r="AT239" s="200" t="s">
        <v>140</v>
      </c>
      <c r="AU239" s="200" t="s">
        <v>86</v>
      </c>
      <c r="AY239" s="18" t="s">
        <v>138</v>
      </c>
      <c r="BE239" s="201">
        <f>IF(N239="základní",J239,0)</f>
        <v>0</v>
      </c>
      <c r="BF239" s="201">
        <f>IF(N239="snížená",J239,0)</f>
        <v>0</v>
      </c>
      <c r="BG239" s="201">
        <f>IF(N239="zákl. přenesená",J239,0)</f>
        <v>0</v>
      </c>
      <c r="BH239" s="201">
        <f>IF(N239="sníž. přenesená",J239,0)</f>
        <v>0</v>
      </c>
      <c r="BI239" s="201">
        <f>IF(N239="nulová",J239,0)</f>
        <v>0</v>
      </c>
      <c r="BJ239" s="18" t="s">
        <v>84</v>
      </c>
      <c r="BK239" s="201">
        <f>ROUND(I239*H239,2)</f>
        <v>0</v>
      </c>
      <c r="BL239" s="18" t="s">
        <v>455</v>
      </c>
      <c r="BM239" s="200" t="s">
        <v>489</v>
      </c>
    </row>
    <row r="240" spans="1:65" s="12" customFormat="1" ht="25.95" customHeight="1" x14ac:dyDescent="0.25">
      <c r="B240" s="172"/>
      <c r="C240" s="173"/>
      <c r="D240" s="174" t="s">
        <v>75</v>
      </c>
      <c r="E240" s="175" t="s">
        <v>490</v>
      </c>
      <c r="F240" s="175" t="s">
        <v>491</v>
      </c>
      <c r="G240" s="173"/>
      <c r="H240" s="173"/>
      <c r="I240" s="176"/>
      <c r="J240" s="177">
        <f>BK240</f>
        <v>0</v>
      </c>
      <c r="K240" s="173"/>
      <c r="L240" s="178"/>
      <c r="M240" s="179"/>
      <c r="N240" s="180"/>
      <c r="O240" s="180"/>
      <c r="P240" s="181">
        <f>P241</f>
        <v>0</v>
      </c>
      <c r="Q240" s="180"/>
      <c r="R240" s="181">
        <f>R241</f>
        <v>0</v>
      </c>
      <c r="S240" s="180"/>
      <c r="T240" s="182">
        <f>T241</f>
        <v>0</v>
      </c>
      <c r="AR240" s="183" t="s">
        <v>144</v>
      </c>
      <c r="AT240" s="184" t="s">
        <v>75</v>
      </c>
      <c r="AU240" s="184" t="s">
        <v>76</v>
      </c>
      <c r="AY240" s="183" t="s">
        <v>138</v>
      </c>
      <c r="BK240" s="185">
        <f>BK241</f>
        <v>0</v>
      </c>
    </row>
    <row r="241" spans="1:65" s="2" customFormat="1" ht="21.75" customHeight="1" x14ac:dyDescent="0.2">
      <c r="A241" s="35"/>
      <c r="B241" s="36"/>
      <c r="C241" s="188" t="s">
        <v>653</v>
      </c>
      <c r="D241" s="188" t="s">
        <v>140</v>
      </c>
      <c r="E241" s="189" t="s">
        <v>498</v>
      </c>
      <c r="F241" s="190" t="s">
        <v>499</v>
      </c>
      <c r="G241" s="191" t="s">
        <v>170</v>
      </c>
      <c r="H241" s="192">
        <v>150</v>
      </c>
      <c r="I241" s="193"/>
      <c r="J241" s="194">
        <f>ROUND(I241*H241,2)</f>
        <v>0</v>
      </c>
      <c r="K241" s="195"/>
      <c r="L241" s="40"/>
      <c r="M241" s="257" t="s">
        <v>1</v>
      </c>
      <c r="N241" s="258" t="s">
        <v>41</v>
      </c>
      <c r="O241" s="259"/>
      <c r="P241" s="260">
        <f>O241*H241</f>
        <v>0</v>
      </c>
      <c r="Q241" s="260">
        <v>0</v>
      </c>
      <c r="R241" s="260">
        <f>Q241*H241</f>
        <v>0</v>
      </c>
      <c r="S241" s="260">
        <v>0</v>
      </c>
      <c r="T241" s="261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00" t="s">
        <v>495</v>
      </c>
      <c r="AT241" s="200" t="s">
        <v>140</v>
      </c>
      <c r="AU241" s="200" t="s">
        <v>84</v>
      </c>
      <c r="AY241" s="18" t="s">
        <v>138</v>
      </c>
      <c r="BE241" s="201">
        <f>IF(N241="základní",J241,0)</f>
        <v>0</v>
      </c>
      <c r="BF241" s="201">
        <f>IF(N241="snížená",J241,0)</f>
        <v>0</v>
      </c>
      <c r="BG241" s="201">
        <f>IF(N241="zákl. přenesená",J241,0)</f>
        <v>0</v>
      </c>
      <c r="BH241" s="201">
        <f>IF(N241="sníž. přenesená",J241,0)</f>
        <v>0</v>
      </c>
      <c r="BI241" s="201">
        <f>IF(N241="nulová",J241,0)</f>
        <v>0</v>
      </c>
      <c r="BJ241" s="18" t="s">
        <v>84</v>
      </c>
      <c r="BK241" s="201">
        <f>ROUND(I241*H241,2)</f>
        <v>0</v>
      </c>
      <c r="BL241" s="18" t="s">
        <v>495</v>
      </c>
      <c r="BM241" s="200" t="s">
        <v>654</v>
      </c>
    </row>
    <row r="242" spans="1:65" s="2" customFormat="1" ht="6.9" customHeight="1" x14ac:dyDescent="0.2">
      <c r="A242" s="35"/>
      <c r="B242" s="55"/>
      <c r="C242" s="56"/>
      <c r="D242" s="56"/>
      <c r="E242" s="56"/>
      <c r="F242" s="56"/>
      <c r="G242" s="56"/>
      <c r="H242" s="56"/>
      <c r="I242" s="56"/>
      <c r="J242" s="56"/>
      <c r="K242" s="56"/>
      <c r="L242" s="40"/>
      <c r="M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</row>
  </sheetData>
  <sheetProtection algorithmName="SHA-512" hashValue="n67TscBeTRUTQcwvnqllocx93ZD9aNxEun1+dHxb6qNot15MsXHfcemT0ekQYzlY01+I9tcQ+2uUql4H3VbzLQ==" saltValue="plkFWpNeMc+gjog5lTSlcyGHuE5GO1kxF12Hwo2J5TpUEZsVC4VMxEYB4xSry7kSDuLDJvCkKeHQcxELPxIxHQ==" spinCount="100000" sheet="1" objects="1" scenarios="1" formatColumns="0" formatRows="0" autoFilter="0"/>
  <autoFilter ref="C127:K241" xr:uid="{00000000-0009-0000-0000-000002000000}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310"/>
  <sheetViews>
    <sheetView showGridLines="0" topLeftCell="A224" workbookViewId="0"/>
  </sheetViews>
  <sheetFormatPr defaultRowHeight="14.4" x14ac:dyDescent="0.2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 x14ac:dyDescent="0.2"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AT2" s="18" t="s">
        <v>92</v>
      </c>
    </row>
    <row r="3" spans="1:46" s="1" customFormat="1" ht="6.9" customHeight="1" x14ac:dyDescent="0.2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86</v>
      </c>
    </row>
    <row r="4" spans="1:46" s="1" customFormat="1" ht="24.9" customHeight="1" x14ac:dyDescent="0.2">
      <c r="B4" s="21"/>
      <c r="D4" s="111" t="s">
        <v>102</v>
      </c>
      <c r="L4" s="21"/>
      <c r="M4" s="112" t="s">
        <v>10</v>
      </c>
      <c r="AT4" s="18" t="s">
        <v>4</v>
      </c>
    </row>
    <row r="5" spans="1:46" s="1" customFormat="1" ht="6.9" customHeight="1" x14ac:dyDescent="0.2">
      <c r="B5" s="21"/>
      <c r="L5" s="21"/>
    </row>
    <row r="6" spans="1:46" s="1" customFormat="1" ht="12" customHeight="1" x14ac:dyDescent="0.2">
      <c r="B6" s="21"/>
      <c r="D6" s="113" t="s">
        <v>16</v>
      </c>
      <c r="L6" s="21"/>
    </row>
    <row r="7" spans="1:46" s="1" customFormat="1" ht="16.5" customHeight="1" x14ac:dyDescent="0.2">
      <c r="B7" s="21"/>
      <c r="E7" s="307" t="str">
        <f>'Rekapitulace stavby'!K6</f>
        <v>Kanaliazce Trnkova I.etapa</v>
      </c>
      <c r="F7" s="308"/>
      <c r="G7" s="308"/>
      <c r="H7" s="308"/>
      <c r="L7" s="21"/>
    </row>
    <row r="8" spans="1:46" s="2" customFormat="1" ht="12" customHeight="1" x14ac:dyDescent="0.2">
      <c r="A8" s="35"/>
      <c r="B8" s="40"/>
      <c r="C8" s="35"/>
      <c r="D8" s="113" t="s">
        <v>103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 x14ac:dyDescent="0.2">
      <c r="A9" s="35"/>
      <c r="B9" s="40"/>
      <c r="C9" s="35"/>
      <c r="D9" s="35"/>
      <c r="E9" s="309" t="s">
        <v>655</v>
      </c>
      <c r="F9" s="310"/>
      <c r="G9" s="310"/>
      <c r="H9" s="310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0.199999999999999" x14ac:dyDescent="0.2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 x14ac:dyDescent="0.2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 x14ac:dyDescent="0.2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22. 2. 2021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8" customHeight="1" x14ac:dyDescent="0.2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 x14ac:dyDescent="0.2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 x14ac:dyDescent="0.2">
      <c r="A15" s="35"/>
      <c r="B15" s="40"/>
      <c r="C15" s="35"/>
      <c r="D15" s="35"/>
      <c r="E15" s="114" t="s">
        <v>26</v>
      </c>
      <c r="F15" s="35"/>
      <c r="G15" s="35"/>
      <c r="H15" s="35"/>
      <c r="I15" s="113" t="s">
        <v>27</v>
      </c>
      <c r="J15" s="114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" customHeight="1" x14ac:dyDescent="0.2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 x14ac:dyDescent="0.2">
      <c r="A17" s="35"/>
      <c r="B17" s="40"/>
      <c r="C17" s="35"/>
      <c r="D17" s="113" t="s">
        <v>28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 x14ac:dyDescent="0.2">
      <c r="A18" s="35"/>
      <c r="B18" s="40"/>
      <c r="C18" s="35"/>
      <c r="D18" s="35"/>
      <c r="E18" s="311" t="str">
        <f>'Rekapitulace stavby'!E14</f>
        <v>Vyplň údaj</v>
      </c>
      <c r="F18" s="312"/>
      <c r="G18" s="312"/>
      <c r="H18" s="312"/>
      <c r="I18" s="113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" customHeight="1" x14ac:dyDescent="0.2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 x14ac:dyDescent="0.2">
      <c r="A20" s="35"/>
      <c r="B20" s="40"/>
      <c r="C20" s="35"/>
      <c r="D20" s="113" t="s">
        <v>30</v>
      </c>
      <c r="E20" s="35"/>
      <c r="F20" s="35"/>
      <c r="G20" s="35"/>
      <c r="H20" s="35"/>
      <c r="I20" s="113" t="s">
        <v>25</v>
      </c>
      <c r="J20" s="114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 x14ac:dyDescent="0.2">
      <c r="A21" s="35"/>
      <c r="B21" s="40"/>
      <c r="C21" s="35"/>
      <c r="D21" s="35"/>
      <c r="E21" s="114" t="s">
        <v>31</v>
      </c>
      <c r="F21" s="35"/>
      <c r="G21" s="35"/>
      <c r="H21" s="35"/>
      <c r="I21" s="113" t="s">
        <v>27</v>
      </c>
      <c r="J21" s="114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" customHeight="1" x14ac:dyDescent="0.2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 x14ac:dyDescent="0.2">
      <c r="A23" s="35"/>
      <c r="B23" s="40"/>
      <c r="C23" s="35"/>
      <c r="D23" s="113" t="s">
        <v>33</v>
      </c>
      <c r="E23" s="35"/>
      <c r="F23" s="35"/>
      <c r="G23" s="35"/>
      <c r="H23" s="35"/>
      <c r="I23" s="113" t="s">
        <v>25</v>
      </c>
      <c r="J23" s="114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 x14ac:dyDescent="0.2">
      <c r="A24" s="35"/>
      <c r="B24" s="40"/>
      <c r="C24" s="35"/>
      <c r="D24" s="35"/>
      <c r="E24" s="114" t="s">
        <v>34</v>
      </c>
      <c r="F24" s="35"/>
      <c r="G24" s="35"/>
      <c r="H24" s="35"/>
      <c r="I24" s="113" t="s">
        <v>27</v>
      </c>
      <c r="J24" s="114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" customHeight="1" x14ac:dyDescent="0.2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 x14ac:dyDescent="0.2">
      <c r="A26" s="35"/>
      <c r="B26" s="40"/>
      <c r="C26" s="35"/>
      <c r="D26" s="113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 x14ac:dyDescent="0.2">
      <c r="A27" s="116"/>
      <c r="B27" s="117"/>
      <c r="C27" s="116"/>
      <c r="D27" s="116"/>
      <c r="E27" s="313" t="s">
        <v>1</v>
      </c>
      <c r="F27" s="313"/>
      <c r="G27" s="313"/>
      <c r="H27" s="313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" customHeight="1" x14ac:dyDescent="0.2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customHeight="1" x14ac:dyDescent="0.2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 x14ac:dyDescent="0.2">
      <c r="A30" s="35"/>
      <c r="B30" s="40"/>
      <c r="C30" s="35"/>
      <c r="D30" s="120" t="s">
        <v>36</v>
      </c>
      <c r="E30" s="35"/>
      <c r="F30" s="35"/>
      <c r="G30" s="35"/>
      <c r="H30" s="35"/>
      <c r="I30" s="35"/>
      <c r="J30" s="121">
        <f>ROUND(J135,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 x14ac:dyDescent="0.2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 x14ac:dyDescent="0.2">
      <c r="A32" s="35"/>
      <c r="B32" s="40"/>
      <c r="C32" s="35"/>
      <c r="D32" s="35"/>
      <c r="E32" s="35"/>
      <c r="F32" s="122" t="s">
        <v>38</v>
      </c>
      <c r="G32" s="35"/>
      <c r="H32" s="35"/>
      <c r="I32" s="122" t="s">
        <v>37</v>
      </c>
      <c r="J32" s="122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customHeight="1" x14ac:dyDescent="0.2">
      <c r="A33" s="35"/>
      <c r="B33" s="40"/>
      <c r="C33" s="35"/>
      <c r="D33" s="123" t="s">
        <v>40</v>
      </c>
      <c r="E33" s="113" t="s">
        <v>41</v>
      </c>
      <c r="F33" s="124">
        <f>ROUND((SUM(BE135:BE309)),  2)</f>
        <v>0</v>
      </c>
      <c r="G33" s="35"/>
      <c r="H33" s="35"/>
      <c r="I33" s="125">
        <v>0.21</v>
      </c>
      <c r="J33" s="124">
        <f>ROUND(((SUM(BE135:BE309))*I33),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 x14ac:dyDescent="0.2">
      <c r="A34" s="35"/>
      <c r="B34" s="40"/>
      <c r="C34" s="35"/>
      <c r="D34" s="35"/>
      <c r="E34" s="113" t="s">
        <v>42</v>
      </c>
      <c r="F34" s="124">
        <f>ROUND((SUM(BF135:BF309)),  2)</f>
        <v>0</v>
      </c>
      <c r="G34" s="35"/>
      <c r="H34" s="35"/>
      <c r="I34" s="125">
        <v>0.15</v>
      </c>
      <c r="J34" s="124">
        <f>ROUND(((SUM(BF135:BF309))*I34),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 x14ac:dyDescent="0.2">
      <c r="A35" s="35"/>
      <c r="B35" s="40"/>
      <c r="C35" s="35"/>
      <c r="D35" s="35"/>
      <c r="E35" s="113" t="s">
        <v>43</v>
      </c>
      <c r="F35" s="124">
        <f>ROUND((SUM(BG135:BG309)),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 x14ac:dyDescent="0.2">
      <c r="A36" s="35"/>
      <c r="B36" s="40"/>
      <c r="C36" s="35"/>
      <c r="D36" s="35"/>
      <c r="E36" s="113" t="s">
        <v>44</v>
      </c>
      <c r="F36" s="124">
        <f>ROUND((SUM(BH135:BH309)),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 x14ac:dyDescent="0.2">
      <c r="A37" s="35"/>
      <c r="B37" s="40"/>
      <c r="C37" s="35"/>
      <c r="D37" s="35"/>
      <c r="E37" s="113" t="s">
        <v>45</v>
      </c>
      <c r="F37" s="124">
        <f>ROUND((SUM(BI135:BI309)),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" customHeight="1" x14ac:dyDescent="0.2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 x14ac:dyDescent="0.2">
      <c r="A39" s="35"/>
      <c r="B39" s="40"/>
      <c r="C39" s="126"/>
      <c r="D39" s="127" t="s">
        <v>46</v>
      </c>
      <c r="E39" s="128"/>
      <c r="F39" s="128"/>
      <c r="G39" s="129" t="s">
        <v>47</v>
      </c>
      <c r="H39" s="130" t="s">
        <v>48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customHeight="1" x14ac:dyDescent="0.2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" customHeight="1" x14ac:dyDescent="0.2">
      <c r="B41" s="21"/>
      <c r="L41" s="21"/>
    </row>
    <row r="42" spans="1:31" s="1" customFormat="1" ht="14.4" customHeight="1" x14ac:dyDescent="0.2">
      <c r="B42" s="21"/>
      <c r="L42" s="21"/>
    </row>
    <row r="43" spans="1:31" s="1" customFormat="1" ht="14.4" customHeight="1" x14ac:dyDescent="0.2">
      <c r="B43" s="21"/>
      <c r="L43" s="21"/>
    </row>
    <row r="44" spans="1:31" s="1" customFormat="1" ht="14.4" customHeight="1" x14ac:dyDescent="0.2">
      <c r="B44" s="21"/>
      <c r="L44" s="21"/>
    </row>
    <row r="45" spans="1:31" s="1" customFormat="1" ht="14.4" customHeight="1" x14ac:dyDescent="0.2">
      <c r="B45" s="21"/>
      <c r="L45" s="21"/>
    </row>
    <row r="46" spans="1:31" s="1" customFormat="1" ht="14.4" customHeight="1" x14ac:dyDescent="0.2">
      <c r="B46" s="21"/>
      <c r="L46" s="21"/>
    </row>
    <row r="47" spans="1:31" s="1" customFormat="1" ht="14.4" customHeight="1" x14ac:dyDescent="0.2">
      <c r="B47" s="21"/>
      <c r="L47" s="21"/>
    </row>
    <row r="48" spans="1:31" s="1" customFormat="1" ht="14.4" customHeight="1" x14ac:dyDescent="0.2">
      <c r="B48" s="21"/>
      <c r="L48" s="21"/>
    </row>
    <row r="49" spans="1:31" s="1" customFormat="1" ht="14.4" customHeight="1" x14ac:dyDescent="0.2">
      <c r="B49" s="21"/>
      <c r="L49" s="21"/>
    </row>
    <row r="50" spans="1:31" s="2" customFormat="1" ht="14.4" customHeight="1" x14ac:dyDescent="0.2">
      <c r="B50" s="52"/>
      <c r="D50" s="133" t="s">
        <v>49</v>
      </c>
      <c r="E50" s="134"/>
      <c r="F50" s="134"/>
      <c r="G50" s="133" t="s">
        <v>50</v>
      </c>
      <c r="H50" s="134"/>
      <c r="I50" s="134"/>
      <c r="J50" s="134"/>
      <c r="K50" s="134"/>
      <c r="L50" s="52"/>
    </row>
    <row r="51" spans="1:31" ht="10.199999999999999" x14ac:dyDescent="0.2">
      <c r="B51" s="21"/>
      <c r="L51" s="21"/>
    </row>
    <row r="52" spans="1:31" ht="10.199999999999999" x14ac:dyDescent="0.2">
      <c r="B52" s="21"/>
      <c r="L52" s="21"/>
    </row>
    <row r="53" spans="1:31" ht="10.199999999999999" x14ac:dyDescent="0.2">
      <c r="B53" s="21"/>
      <c r="L53" s="21"/>
    </row>
    <row r="54" spans="1:31" ht="10.199999999999999" x14ac:dyDescent="0.2">
      <c r="B54" s="21"/>
      <c r="L54" s="21"/>
    </row>
    <row r="55" spans="1:31" ht="10.199999999999999" x14ac:dyDescent="0.2">
      <c r="B55" s="21"/>
      <c r="L55" s="21"/>
    </row>
    <row r="56" spans="1:31" ht="10.199999999999999" x14ac:dyDescent="0.2">
      <c r="B56" s="21"/>
      <c r="L56" s="21"/>
    </row>
    <row r="57" spans="1:31" ht="10.199999999999999" x14ac:dyDescent="0.2">
      <c r="B57" s="21"/>
      <c r="L57" s="21"/>
    </row>
    <row r="58" spans="1:31" ht="10.199999999999999" x14ac:dyDescent="0.2">
      <c r="B58" s="21"/>
      <c r="L58" s="21"/>
    </row>
    <row r="59" spans="1:31" ht="10.199999999999999" x14ac:dyDescent="0.2">
      <c r="B59" s="21"/>
      <c r="L59" s="21"/>
    </row>
    <row r="60" spans="1:31" ht="10.199999999999999" x14ac:dyDescent="0.2">
      <c r="B60" s="21"/>
      <c r="L60" s="21"/>
    </row>
    <row r="61" spans="1:31" s="2" customFormat="1" ht="13.2" x14ac:dyDescent="0.2">
      <c r="A61" s="35"/>
      <c r="B61" s="40"/>
      <c r="C61" s="35"/>
      <c r="D61" s="135" t="s">
        <v>51</v>
      </c>
      <c r="E61" s="136"/>
      <c r="F61" s="137" t="s">
        <v>52</v>
      </c>
      <c r="G61" s="135" t="s">
        <v>51</v>
      </c>
      <c r="H61" s="136"/>
      <c r="I61" s="136"/>
      <c r="J61" s="138" t="s">
        <v>52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.199999999999999" x14ac:dyDescent="0.2">
      <c r="B62" s="21"/>
      <c r="L62" s="21"/>
    </row>
    <row r="63" spans="1:31" ht="10.199999999999999" x14ac:dyDescent="0.2">
      <c r="B63" s="21"/>
      <c r="L63" s="21"/>
    </row>
    <row r="64" spans="1:31" ht="10.199999999999999" x14ac:dyDescent="0.2">
      <c r="B64" s="21"/>
      <c r="L64" s="21"/>
    </row>
    <row r="65" spans="1:31" s="2" customFormat="1" ht="13.2" x14ac:dyDescent="0.2">
      <c r="A65" s="35"/>
      <c r="B65" s="40"/>
      <c r="C65" s="35"/>
      <c r="D65" s="133" t="s">
        <v>53</v>
      </c>
      <c r="E65" s="139"/>
      <c r="F65" s="139"/>
      <c r="G65" s="133" t="s">
        <v>54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.199999999999999" x14ac:dyDescent="0.2">
      <c r="B66" s="21"/>
      <c r="L66" s="21"/>
    </row>
    <row r="67" spans="1:31" ht="10.199999999999999" x14ac:dyDescent="0.2">
      <c r="B67" s="21"/>
      <c r="L67" s="21"/>
    </row>
    <row r="68" spans="1:31" ht="10.199999999999999" x14ac:dyDescent="0.2">
      <c r="B68" s="21"/>
      <c r="L68" s="21"/>
    </row>
    <row r="69" spans="1:31" ht="10.199999999999999" x14ac:dyDescent="0.2">
      <c r="B69" s="21"/>
      <c r="L69" s="21"/>
    </row>
    <row r="70" spans="1:31" ht="10.199999999999999" x14ac:dyDescent="0.2">
      <c r="B70" s="21"/>
      <c r="L70" s="21"/>
    </row>
    <row r="71" spans="1:31" ht="10.199999999999999" x14ac:dyDescent="0.2">
      <c r="B71" s="21"/>
      <c r="L71" s="21"/>
    </row>
    <row r="72" spans="1:31" ht="10.199999999999999" x14ac:dyDescent="0.2">
      <c r="B72" s="21"/>
      <c r="L72" s="21"/>
    </row>
    <row r="73" spans="1:31" ht="10.199999999999999" x14ac:dyDescent="0.2">
      <c r="B73" s="21"/>
      <c r="L73" s="21"/>
    </row>
    <row r="74" spans="1:31" ht="10.199999999999999" x14ac:dyDescent="0.2">
      <c r="B74" s="21"/>
      <c r="L74" s="21"/>
    </row>
    <row r="75" spans="1:31" ht="10.199999999999999" x14ac:dyDescent="0.2">
      <c r="B75" s="21"/>
      <c r="L75" s="21"/>
    </row>
    <row r="76" spans="1:31" s="2" customFormat="1" ht="13.2" x14ac:dyDescent="0.2">
      <c r="A76" s="35"/>
      <c r="B76" s="40"/>
      <c r="C76" s="35"/>
      <c r="D76" s="135" t="s">
        <v>51</v>
      </c>
      <c r="E76" s="136"/>
      <c r="F76" s="137" t="s">
        <v>52</v>
      </c>
      <c r="G76" s="135" t="s">
        <v>51</v>
      </c>
      <c r="H76" s="136"/>
      <c r="I76" s="136"/>
      <c r="J76" s="138" t="s">
        <v>52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 x14ac:dyDescent="0.2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" customHeight="1" x14ac:dyDescent="0.2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" customHeight="1" x14ac:dyDescent="0.2">
      <c r="A82" s="35"/>
      <c r="B82" s="36"/>
      <c r="C82" s="24" t="s">
        <v>105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" customHeight="1" x14ac:dyDescent="0.2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 x14ac:dyDescent="0.2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 x14ac:dyDescent="0.2">
      <c r="A85" s="35"/>
      <c r="B85" s="36"/>
      <c r="C85" s="37"/>
      <c r="D85" s="37"/>
      <c r="E85" s="314" t="str">
        <f>E7</f>
        <v>Kanaliazce Trnkova I.etapa</v>
      </c>
      <c r="F85" s="315"/>
      <c r="G85" s="315"/>
      <c r="H85" s="31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 x14ac:dyDescent="0.2">
      <c r="A86" s="35"/>
      <c r="B86" s="36"/>
      <c r="C86" s="30" t="s">
        <v>103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 x14ac:dyDescent="0.2">
      <c r="A87" s="35"/>
      <c r="B87" s="36"/>
      <c r="C87" s="37"/>
      <c r="D87" s="37"/>
      <c r="E87" s="266" t="str">
        <f>E9</f>
        <v>03_1 - SO 03.1 Čerpací stanice, stavební a strojní část</v>
      </c>
      <c r="F87" s="316"/>
      <c r="G87" s="316"/>
      <c r="H87" s="316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" customHeight="1" x14ac:dyDescent="0.2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 x14ac:dyDescent="0.2">
      <c r="A89" s="35"/>
      <c r="B89" s="36"/>
      <c r="C89" s="30" t="s">
        <v>20</v>
      </c>
      <c r="D89" s="37"/>
      <c r="E89" s="37"/>
      <c r="F89" s="28" t="str">
        <f>F12</f>
        <v>Bohumín</v>
      </c>
      <c r="G89" s="37"/>
      <c r="H89" s="37"/>
      <c r="I89" s="30" t="s">
        <v>22</v>
      </c>
      <c r="J89" s="67" t="str">
        <f>IF(J12="","",J12)</f>
        <v>22. 2. 2021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" customHeight="1" x14ac:dyDescent="0.2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15" customHeight="1" x14ac:dyDescent="0.2">
      <c r="A91" s="35"/>
      <c r="B91" s="36"/>
      <c r="C91" s="30" t="s">
        <v>24</v>
      </c>
      <c r="D91" s="37"/>
      <c r="E91" s="37"/>
      <c r="F91" s="28" t="str">
        <f>E15</f>
        <v>Město Bohumín</v>
      </c>
      <c r="G91" s="37"/>
      <c r="H91" s="37"/>
      <c r="I91" s="30" t="s">
        <v>30</v>
      </c>
      <c r="J91" s="33" t="str">
        <f>E21</f>
        <v>Rechtik - PROJEKT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15" customHeight="1" x14ac:dyDescent="0.2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>Josef Rechtik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 x14ac:dyDescent="0.2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 x14ac:dyDescent="0.2">
      <c r="A94" s="35"/>
      <c r="B94" s="36"/>
      <c r="C94" s="144" t="s">
        <v>106</v>
      </c>
      <c r="D94" s="145"/>
      <c r="E94" s="145"/>
      <c r="F94" s="145"/>
      <c r="G94" s="145"/>
      <c r="H94" s="145"/>
      <c r="I94" s="145"/>
      <c r="J94" s="146" t="s">
        <v>107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 x14ac:dyDescent="0.2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8" customHeight="1" x14ac:dyDescent="0.2">
      <c r="A96" s="35"/>
      <c r="B96" s="36"/>
      <c r="C96" s="147" t="s">
        <v>108</v>
      </c>
      <c r="D96" s="37"/>
      <c r="E96" s="37"/>
      <c r="F96" s="37"/>
      <c r="G96" s="37"/>
      <c r="H96" s="37"/>
      <c r="I96" s="37"/>
      <c r="J96" s="85">
        <f>J135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109</v>
      </c>
    </row>
    <row r="97" spans="2:12" s="9" customFormat="1" ht="24.9" customHeight="1" x14ac:dyDescent="0.2">
      <c r="B97" s="148"/>
      <c r="C97" s="149"/>
      <c r="D97" s="150" t="s">
        <v>110</v>
      </c>
      <c r="E97" s="151"/>
      <c r="F97" s="151"/>
      <c r="G97" s="151"/>
      <c r="H97" s="151"/>
      <c r="I97" s="151"/>
      <c r="J97" s="152">
        <f>J136</f>
        <v>0</v>
      </c>
      <c r="K97" s="149"/>
      <c r="L97" s="153"/>
    </row>
    <row r="98" spans="2:12" s="10" customFormat="1" ht="19.95" customHeight="1" x14ac:dyDescent="0.2">
      <c r="B98" s="154"/>
      <c r="C98" s="155"/>
      <c r="D98" s="156" t="s">
        <v>111</v>
      </c>
      <c r="E98" s="157"/>
      <c r="F98" s="157"/>
      <c r="G98" s="157"/>
      <c r="H98" s="157"/>
      <c r="I98" s="157"/>
      <c r="J98" s="158">
        <f>J137</f>
        <v>0</v>
      </c>
      <c r="K98" s="155"/>
      <c r="L98" s="159"/>
    </row>
    <row r="99" spans="2:12" s="10" customFormat="1" ht="19.95" customHeight="1" x14ac:dyDescent="0.2">
      <c r="B99" s="154"/>
      <c r="C99" s="155"/>
      <c r="D99" s="156" t="s">
        <v>112</v>
      </c>
      <c r="E99" s="157"/>
      <c r="F99" s="157"/>
      <c r="G99" s="157"/>
      <c r="H99" s="157"/>
      <c r="I99" s="157"/>
      <c r="J99" s="158">
        <f>J166</f>
        <v>0</v>
      </c>
      <c r="K99" s="155"/>
      <c r="L99" s="159"/>
    </row>
    <row r="100" spans="2:12" s="10" customFormat="1" ht="14.85" customHeight="1" x14ac:dyDescent="0.2">
      <c r="B100" s="154"/>
      <c r="C100" s="155"/>
      <c r="D100" s="156" t="s">
        <v>656</v>
      </c>
      <c r="E100" s="157"/>
      <c r="F100" s="157"/>
      <c r="G100" s="157"/>
      <c r="H100" s="157"/>
      <c r="I100" s="157"/>
      <c r="J100" s="158">
        <f>J168</f>
        <v>0</v>
      </c>
      <c r="K100" s="155"/>
      <c r="L100" s="159"/>
    </row>
    <row r="101" spans="2:12" s="10" customFormat="1" ht="19.95" customHeight="1" x14ac:dyDescent="0.2">
      <c r="B101" s="154"/>
      <c r="C101" s="155"/>
      <c r="D101" s="156" t="s">
        <v>113</v>
      </c>
      <c r="E101" s="157"/>
      <c r="F101" s="157"/>
      <c r="G101" s="157"/>
      <c r="H101" s="157"/>
      <c r="I101" s="157"/>
      <c r="J101" s="158">
        <f>J187</f>
        <v>0</v>
      </c>
      <c r="K101" s="155"/>
      <c r="L101" s="159"/>
    </row>
    <row r="102" spans="2:12" s="10" customFormat="1" ht="19.95" customHeight="1" x14ac:dyDescent="0.2">
      <c r="B102" s="154"/>
      <c r="C102" s="155"/>
      <c r="D102" s="156" t="s">
        <v>114</v>
      </c>
      <c r="E102" s="157"/>
      <c r="F102" s="157"/>
      <c r="G102" s="157"/>
      <c r="H102" s="157"/>
      <c r="I102" s="157"/>
      <c r="J102" s="158">
        <f>J190</f>
        <v>0</v>
      </c>
      <c r="K102" s="155"/>
      <c r="L102" s="159"/>
    </row>
    <row r="103" spans="2:12" s="10" customFormat="1" ht="19.95" customHeight="1" x14ac:dyDescent="0.2">
      <c r="B103" s="154"/>
      <c r="C103" s="155"/>
      <c r="D103" s="156" t="s">
        <v>115</v>
      </c>
      <c r="E103" s="157"/>
      <c r="F103" s="157"/>
      <c r="G103" s="157"/>
      <c r="H103" s="157"/>
      <c r="I103" s="157"/>
      <c r="J103" s="158">
        <f>J197</f>
        <v>0</v>
      </c>
      <c r="K103" s="155"/>
      <c r="L103" s="159"/>
    </row>
    <row r="104" spans="2:12" s="10" customFormat="1" ht="19.95" customHeight="1" x14ac:dyDescent="0.2">
      <c r="B104" s="154"/>
      <c r="C104" s="155"/>
      <c r="D104" s="156" t="s">
        <v>116</v>
      </c>
      <c r="E104" s="157"/>
      <c r="F104" s="157"/>
      <c r="G104" s="157"/>
      <c r="H104" s="157"/>
      <c r="I104" s="157"/>
      <c r="J104" s="158">
        <f>J204</f>
        <v>0</v>
      </c>
      <c r="K104" s="155"/>
      <c r="L104" s="159"/>
    </row>
    <row r="105" spans="2:12" s="10" customFormat="1" ht="19.95" customHeight="1" x14ac:dyDescent="0.2">
      <c r="B105" s="154"/>
      <c r="C105" s="155"/>
      <c r="D105" s="156" t="s">
        <v>117</v>
      </c>
      <c r="E105" s="157"/>
      <c r="F105" s="157"/>
      <c r="G105" s="157"/>
      <c r="H105" s="157"/>
      <c r="I105" s="157"/>
      <c r="J105" s="158">
        <f>J217</f>
        <v>0</v>
      </c>
      <c r="K105" s="155"/>
      <c r="L105" s="159"/>
    </row>
    <row r="106" spans="2:12" s="10" customFormat="1" ht="14.85" customHeight="1" x14ac:dyDescent="0.2">
      <c r="B106" s="154"/>
      <c r="C106" s="155"/>
      <c r="D106" s="156" t="s">
        <v>118</v>
      </c>
      <c r="E106" s="157"/>
      <c r="F106" s="157"/>
      <c r="G106" s="157"/>
      <c r="H106" s="157"/>
      <c r="I106" s="157"/>
      <c r="J106" s="158">
        <f>J236</f>
        <v>0</v>
      </c>
      <c r="K106" s="155"/>
      <c r="L106" s="159"/>
    </row>
    <row r="107" spans="2:12" s="10" customFormat="1" ht="19.95" customHeight="1" x14ac:dyDescent="0.2">
      <c r="B107" s="154"/>
      <c r="C107" s="155"/>
      <c r="D107" s="156" t="s">
        <v>119</v>
      </c>
      <c r="E107" s="157"/>
      <c r="F107" s="157"/>
      <c r="G107" s="157"/>
      <c r="H107" s="157"/>
      <c r="I107" s="157"/>
      <c r="J107" s="158">
        <f>J239</f>
        <v>0</v>
      </c>
      <c r="K107" s="155"/>
      <c r="L107" s="159"/>
    </row>
    <row r="108" spans="2:12" s="9" customFormat="1" ht="24.9" customHeight="1" x14ac:dyDescent="0.2">
      <c r="B108" s="148"/>
      <c r="C108" s="149"/>
      <c r="D108" s="150" t="s">
        <v>657</v>
      </c>
      <c r="E108" s="151"/>
      <c r="F108" s="151"/>
      <c r="G108" s="151"/>
      <c r="H108" s="151"/>
      <c r="I108" s="151"/>
      <c r="J108" s="152">
        <f>J245</f>
        <v>0</v>
      </c>
      <c r="K108" s="149"/>
      <c r="L108" s="153"/>
    </row>
    <row r="109" spans="2:12" s="10" customFormat="1" ht="19.95" customHeight="1" x14ac:dyDescent="0.2">
      <c r="B109" s="154"/>
      <c r="C109" s="155"/>
      <c r="D109" s="156" t="s">
        <v>658</v>
      </c>
      <c r="E109" s="157"/>
      <c r="F109" s="157"/>
      <c r="G109" s="157"/>
      <c r="H109" s="157"/>
      <c r="I109" s="157"/>
      <c r="J109" s="158">
        <f>J246</f>
        <v>0</v>
      </c>
      <c r="K109" s="155"/>
      <c r="L109" s="159"/>
    </row>
    <row r="110" spans="2:12" s="10" customFormat="1" ht="19.95" customHeight="1" x14ac:dyDescent="0.2">
      <c r="B110" s="154"/>
      <c r="C110" s="155"/>
      <c r="D110" s="156" t="s">
        <v>659</v>
      </c>
      <c r="E110" s="157"/>
      <c r="F110" s="157"/>
      <c r="G110" s="157"/>
      <c r="H110" s="157"/>
      <c r="I110" s="157"/>
      <c r="J110" s="158">
        <f>J263</f>
        <v>0</v>
      </c>
      <c r="K110" s="155"/>
      <c r="L110" s="159"/>
    </row>
    <row r="111" spans="2:12" s="10" customFormat="1" ht="19.95" customHeight="1" x14ac:dyDescent="0.2">
      <c r="B111" s="154"/>
      <c r="C111" s="155"/>
      <c r="D111" s="156" t="s">
        <v>660</v>
      </c>
      <c r="E111" s="157"/>
      <c r="F111" s="157"/>
      <c r="G111" s="157"/>
      <c r="H111" s="157"/>
      <c r="I111" s="157"/>
      <c r="J111" s="158">
        <f>J265</f>
        <v>0</v>
      </c>
      <c r="K111" s="155"/>
      <c r="L111" s="159"/>
    </row>
    <row r="112" spans="2:12" s="10" customFormat="1" ht="19.95" customHeight="1" x14ac:dyDescent="0.2">
      <c r="B112" s="154"/>
      <c r="C112" s="155"/>
      <c r="D112" s="156" t="s">
        <v>661</v>
      </c>
      <c r="E112" s="157"/>
      <c r="F112" s="157"/>
      <c r="G112" s="157"/>
      <c r="H112" s="157"/>
      <c r="I112" s="157"/>
      <c r="J112" s="158">
        <f>J298</f>
        <v>0</v>
      </c>
      <c r="K112" s="155"/>
      <c r="L112" s="159"/>
    </row>
    <row r="113" spans="1:31" s="9" customFormat="1" ht="24.9" customHeight="1" x14ac:dyDescent="0.2">
      <c r="B113" s="148"/>
      <c r="C113" s="149"/>
      <c r="D113" s="150" t="s">
        <v>120</v>
      </c>
      <c r="E113" s="151"/>
      <c r="F113" s="151"/>
      <c r="G113" s="151"/>
      <c r="H113" s="151"/>
      <c r="I113" s="151"/>
      <c r="J113" s="152">
        <f>J305</f>
        <v>0</v>
      </c>
      <c r="K113" s="149"/>
      <c r="L113" s="153"/>
    </row>
    <row r="114" spans="1:31" s="10" customFormat="1" ht="19.95" customHeight="1" x14ac:dyDescent="0.2">
      <c r="B114" s="154"/>
      <c r="C114" s="155"/>
      <c r="D114" s="156" t="s">
        <v>121</v>
      </c>
      <c r="E114" s="157"/>
      <c r="F114" s="157"/>
      <c r="G114" s="157"/>
      <c r="H114" s="157"/>
      <c r="I114" s="157"/>
      <c r="J114" s="158">
        <f>J306</f>
        <v>0</v>
      </c>
      <c r="K114" s="155"/>
      <c r="L114" s="159"/>
    </row>
    <row r="115" spans="1:31" s="9" customFormat="1" ht="24.9" customHeight="1" x14ac:dyDescent="0.2">
      <c r="B115" s="148"/>
      <c r="C115" s="149"/>
      <c r="D115" s="150" t="s">
        <v>662</v>
      </c>
      <c r="E115" s="151"/>
      <c r="F115" s="151"/>
      <c r="G115" s="151"/>
      <c r="H115" s="151"/>
      <c r="I115" s="151"/>
      <c r="J115" s="152">
        <f>J308</f>
        <v>0</v>
      </c>
      <c r="K115" s="149"/>
      <c r="L115" s="153"/>
    </row>
    <row r="116" spans="1:31" s="2" customFormat="1" ht="21.75" customHeight="1" x14ac:dyDescent="0.2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6.9" customHeight="1" x14ac:dyDescent="0.2">
      <c r="A117" s="35"/>
      <c r="B117" s="55"/>
      <c r="C117" s="56"/>
      <c r="D117" s="56"/>
      <c r="E117" s="56"/>
      <c r="F117" s="56"/>
      <c r="G117" s="56"/>
      <c r="H117" s="56"/>
      <c r="I117" s="56"/>
      <c r="J117" s="56"/>
      <c r="K117" s="56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21" spans="1:31" s="2" customFormat="1" ht="6.9" customHeight="1" x14ac:dyDescent="0.2">
      <c r="A121" s="35"/>
      <c r="B121" s="57"/>
      <c r="C121" s="58"/>
      <c r="D121" s="58"/>
      <c r="E121" s="58"/>
      <c r="F121" s="58"/>
      <c r="G121" s="58"/>
      <c r="H121" s="58"/>
      <c r="I121" s="58"/>
      <c r="J121" s="58"/>
      <c r="K121" s="58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24.9" customHeight="1" x14ac:dyDescent="0.2">
      <c r="A122" s="35"/>
      <c r="B122" s="36"/>
      <c r="C122" s="24" t="s">
        <v>123</v>
      </c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6.9" customHeight="1" x14ac:dyDescent="0.2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2" customHeight="1" x14ac:dyDescent="0.2">
      <c r="A124" s="35"/>
      <c r="B124" s="36"/>
      <c r="C124" s="30" t="s">
        <v>16</v>
      </c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6.5" customHeight="1" x14ac:dyDescent="0.2">
      <c r="A125" s="35"/>
      <c r="B125" s="36"/>
      <c r="C125" s="37"/>
      <c r="D125" s="37"/>
      <c r="E125" s="314" t="str">
        <f>E7</f>
        <v>Kanaliazce Trnkova I.etapa</v>
      </c>
      <c r="F125" s="315"/>
      <c r="G125" s="315"/>
      <c r="H125" s="315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2" customHeight="1" x14ac:dyDescent="0.2">
      <c r="A126" s="35"/>
      <c r="B126" s="36"/>
      <c r="C126" s="30" t="s">
        <v>103</v>
      </c>
      <c r="D126" s="37"/>
      <c r="E126" s="37"/>
      <c r="F126" s="37"/>
      <c r="G126" s="37"/>
      <c r="H126" s="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6.5" customHeight="1" x14ac:dyDescent="0.2">
      <c r="A127" s="35"/>
      <c r="B127" s="36"/>
      <c r="C127" s="37"/>
      <c r="D127" s="37"/>
      <c r="E127" s="266" t="str">
        <f>E9</f>
        <v>03_1 - SO 03.1 Čerpací stanice, stavební a strojní část</v>
      </c>
      <c r="F127" s="316"/>
      <c r="G127" s="316"/>
      <c r="H127" s="316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6.9" customHeight="1" x14ac:dyDescent="0.2">
      <c r="A128" s="35"/>
      <c r="B128" s="36"/>
      <c r="C128" s="37"/>
      <c r="D128" s="37"/>
      <c r="E128" s="37"/>
      <c r="F128" s="37"/>
      <c r="G128" s="37"/>
      <c r="H128" s="37"/>
      <c r="I128" s="37"/>
      <c r="J128" s="37"/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2" customHeight="1" x14ac:dyDescent="0.2">
      <c r="A129" s="35"/>
      <c r="B129" s="36"/>
      <c r="C129" s="30" t="s">
        <v>20</v>
      </c>
      <c r="D129" s="37"/>
      <c r="E129" s="37"/>
      <c r="F129" s="28" t="str">
        <f>F12</f>
        <v>Bohumín</v>
      </c>
      <c r="G129" s="37"/>
      <c r="H129" s="37"/>
      <c r="I129" s="30" t="s">
        <v>22</v>
      </c>
      <c r="J129" s="67" t="str">
        <f>IF(J12="","",J12)</f>
        <v>22. 2. 2021</v>
      </c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6.9" customHeight="1" x14ac:dyDescent="0.2">
      <c r="A130" s="35"/>
      <c r="B130" s="36"/>
      <c r="C130" s="37"/>
      <c r="D130" s="37"/>
      <c r="E130" s="37"/>
      <c r="F130" s="37"/>
      <c r="G130" s="37"/>
      <c r="H130" s="37"/>
      <c r="I130" s="37"/>
      <c r="J130" s="37"/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5.15" customHeight="1" x14ac:dyDescent="0.2">
      <c r="A131" s="35"/>
      <c r="B131" s="36"/>
      <c r="C131" s="30" t="s">
        <v>24</v>
      </c>
      <c r="D131" s="37"/>
      <c r="E131" s="37"/>
      <c r="F131" s="28" t="str">
        <f>E15</f>
        <v>Město Bohumín</v>
      </c>
      <c r="G131" s="37"/>
      <c r="H131" s="37"/>
      <c r="I131" s="30" t="s">
        <v>30</v>
      </c>
      <c r="J131" s="33" t="str">
        <f>E21</f>
        <v>Rechtik - PROJEKT</v>
      </c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5.15" customHeight="1" x14ac:dyDescent="0.2">
      <c r="A132" s="35"/>
      <c r="B132" s="36"/>
      <c r="C132" s="30" t="s">
        <v>28</v>
      </c>
      <c r="D132" s="37"/>
      <c r="E132" s="37"/>
      <c r="F132" s="28" t="str">
        <f>IF(E18="","",E18)</f>
        <v>Vyplň údaj</v>
      </c>
      <c r="G132" s="37"/>
      <c r="H132" s="37"/>
      <c r="I132" s="30" t="s">
        <v>33</v>
      </c>
      <c r="J132" s="33" t="str">
        <f>E24</f>
        <v>Josef Rechtik</v>
      </c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2" customFormat="1" ht="10.35" customHeight="1" x14ac:dyDescent="0.2">
      <c r="A133" s="35"/>
      <c r="B133" s="36"/>
      <c r="C133" s="37"/>
      <c r="D133" s="37"/>
      <c r="E133" s="37"/>
      <c r="F133" s="37"/>
      <c r="G133" s="37"/>
      <c r="H133" s="37"/>
      <c r="I133" s="37"/>
      <c r="J133" s="37"/>
      <c r="K133" s="37"/>
      <c r="L133" s="52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11" customFormat="1" ht="29.25" customHeight="1" x14ac:dyDescent="0.2">
      <c r="A134" s="160"/>
      <c r="B134" s="161"/>
      <c r="C134" s="162" t="s">
        <v>124</v>
      </c>
      <c r="D134" s="163" t="s">
        <v>61</v>
      </c>
      <c r="E134" s="163" t="s">
        <v>57</v>
      </c>
      <c r="F134" s="163" t="s">
        <v>58</v>
      </c>
      <c r="G134" s="163" t="s">
        <v>125</v>
      </c>
      <c r="H134" s="163" t="s">
        <v>126</v>
      </c>
      <c r="I134" s="163" t="s">
        <v>127</v>
      </c>
      <c r="J134" s="164" t="s">
        <v>107</v>
      </c>
      <c r="K134" s="165" t="s">
        <v>128</v>
      </c>
      <c r="L134" s="166"/>
      <c r="M134" s="76" t="s">
        <v>1</v>
      </c>
      <c r="N134" s="77" t="s">
        <v>40</v>
      </c>
      <c r="O134" s="77" t="s">
        <v>129</v>
      </c>
      <c r="P134" s="77" t="s">
        <v>130</v>
      </c>
      <c r="Q134" s="77" t="s">
        <v>131</v>
      </c>
      <c r="R134" s="77" t="s">
        <v>132</v>
      </c>
      <c r="S134" s="77" t="s">
        <v>133</v>
      </c>
      <c r="T134" s="78" t="s">
        <v>134</v>
      </c>
      <c r="U134" s="160"/>
      <c r="V134" s="160"/>
      <c r="W134" s="160"/>
      <c r="X134" s="160"/>
      <c r="Y134" s="160"/>
      <c r="Z134" s="160"/>
      <c r="AA134" s="160"/>
      <c r="AB134" s="160"/>
      <c r="AC134" s="160"/>
      <c r="AD134" s="160"/>
      <c r="AE134" s="160"/>
    </row>
    <row r="135" spans="1:65" s="2" customFormat="1" ht="22.8" customHeight="1" x14ac:dyDescent="0.3">
      <c r="A135" s="35"/>
      <c r="B135" s="36"/>
      <c r="C135" s="83" t="s">
        <v>135</v>
      </c>
      <c r="D135" s="37"/>
      <c r="E135" s="37"/>
      <c r="F135" s="37"/>
      <c r="G135" s="37"/>
      <c r="H135" s="37"/>
      <c r="I135" s="37"/>
      <c r="J135" s="167">
        <f>BK135</f>
        <v>0</v>
      </c>
      <c r="K135" s="37"/>
      <c r="L135" s="40"/>
      <c r="M135" s="79"/>
      <c r="N135" s="168"/>
      <c r="O135" s="80"/>
      <c r="P135" s="169">
        <f>P136+P245+P305+P308</f>
        <v>0</v>
      </c>
      <c r="Q135" s="80"/>
      <c r="R135" s="169">
        <f>R136+R245+R305+R308</f>
        <v>16.325141139999999</v>
      </c>
      <c r="S135" s="80"/>
      <c r="T135" s="170">
        <f>T136+T245+T305+T308</f>
        <v>18.8779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75</v>
      </c>
      <c r="AU135" s="18" t="s">
        <v>109</v>
      </c>
      <c r="BK135" s="171">
        <f>BK136+BK245+BK305+BK308</f>
        <v>0</v>
      </c>
    </row>
    <row r="136" spans="1:65" s="12" customFormat="1" ht="25.95" customHeight="1" x14ac:dyDescent="0.25">
      <c r="B136" s="172"/>
      <c r="C136" s="173"/>
      <c r="D136" s="174" t="s">
        <v>75</v>
      </c>
      <c r="E136" s="175" t="s">
        <v>136</v>
      </c>
      <c r="F136" s="175" t="s">
        <v>137</v>
      </c>
      <c r="G136" s="173"/>
      <c r="H136" s="173"/>
      <c r="I136" s="176"/>
      <c r="J136" s="177">
        <f>BK136</f>
        <v>0</v>
      </c>
      <c r="K136" s="173"/>
      <c r="L136" s="178"/>
      <c r="M136" s="179"/>
      <c r="N136" s="180"/>
      <c r="O136" s="180"/>
      <c r="P136" s="181">
        <f>P137+P166+P187+P190+P197+P204+P217+P239</f>
        <v>0</v>
      </c>
      <c r="Q136" s="180"/>
      <c r="R136" s="181">
        <f>R137+R166+R187+R190+R197+R204+R217+R239</f>
        <v>15.920692999999998</v>
      </c>
      <c r="S136" s="180"/>
      <c r="T136" s="182">
        <f>T137+T166+T187+T190+T197+T204+T217+T239</f>
        <v>18.8779</v>
      </c>
      <c r="AR136" s="183" t="s">
        <v>84</v>
      </c>
      <c r="AT136" s="184" t="s">
        <v>75</v>
      </c>
      <c r="AU136" s="184" t="s">
        <v>76</v>
      </c>
      <c r="AY136" s="183" t="s">
        <v>138</v>
      </c>
      <c r="BK136" s="185">
        <f>BK137+BK166+BK187+BK190+BK197+BK204+BK217+BK239</f>
        <v>0</v>
      </c>
    </row>
    <row r="137" spans="1:65" s="12" customFormat="1" ht="22.8" customHeight="1" x14ac:dyDescent="0.25">
      <c r="B137" s="172"/>
      <c r="C137" s="173"/>
      <c r="D137" s="174" t="s">
        <v>75</v>
      </c>
      <c r="E137" s="186" t="s">
        <v>84</v>
      </c>
      <c r="F137" s="186" t="s">
        <v>139</v>
      </c>
      <c r="G137" s="173"/>
      <c r="H137" s="173"/>
      <c r="I137" s="176"/>
      <c r="J137" s="187">
        <f>BK137</f>
        <v>0</v>
      </c>
      <c r="K137" s="173"/>
      <c r="L137" s="178"/>
      <c r="M137" s="179"/>
      <c r="N137" s="180"/>
      <c r="O137" s="180"/>
      <c r="P137" s="181">
        <f>SUM(P138:P165)</f>
        <v>0</v>
      </c>
      <c r="Q137" s="180"/>
      <c r="R137" s="181">
        <f>SUM(R138:R165)</f>
        <v>0.185612</v>
      </c>
      <c r="S137" s="180"/>
      <c r="T137" s="182">
        <f>SUM(T138:T165)</f>
        <v>0</v>
      </c>
      <c r="AR137" s="183" t="s">
        <v>84</v>
      </c>
      <c r="AT137" s="184" t="s">
        <v>75</v>
      </c>
      <c r="AU137" s="184" t="s">
        <v>84</v>
      </c>
      <c r="AY137" s="183" t="s">
        <v>138</v>
      </c>
      <c r="BK137" s="185">
        <f>SUM(BK138:BK165)</f>
        <v>0</v>
      </c>
    </row>
    <row r="138" spans="1:65" s="2" customFormat="1" ht="21.75" customHeight="1" x14ac:dyDescent="0.2">
      <c r="A138" s="35"/>
      <c r="B138" s="36"/>
      <c r="C138" s="188" t="s">
        <v>84</v>
      </c>
      <c r="D138" s="188" t="s">
        <v>140</v>
      </c>
      <c r="E138" s="189" t="s">
        <v>663</v>
      </c>
      <c r="F138" s="190" t="s">
        <v>664</v>
      </c>
      <c r="G138" s="191" t="s">
        <v>177</v>
      </c>
      <c r="H138" s="192">
        <v>100</v>
      </c>
      <c r="I138" s="193"/>
      <c r="J138" s="194">
        <f>ROUND(I138*H138,2)</f>
        <v>0</v>
      </c>
      <c r="K138" s="195"/>
      <c r="L138" s="40"/>
      <c r="M138" s="196" t="s">
        <v>1</v>
      </c>
      <c r="N138" s="197" t="s">
        <v>41</v>
      </c>
      <c r="O138" s="72"/>
      <c r="P138" s="198">
        <f>O138*H138</f>
        <v>0</v>
      </c>
      <c r="Q138" s="198">
        <v>4.0000000000000003E-5</v>
      </c>
      <c r="R138" s="198">
        <f>Q138*H138</f>
        <v>4.0000000000000001E-3</v>
      </c>
      <c r="S138" s="198">
        <v>0</v>
      </c>
      <c r="T138" s="199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0" t="s">
        <v>144</v>
      </c>
      <c r="AT138" s="200" t="s">
        <v>140</v>
      </c>
      <c r="AU138" s="200" t="s">
        <v>86</v>
      </c>
      <c r="AY138" s="18" t="s">
        <v>138</v>
      </c>
      <c r="BE138" s="201">
        <f>IF(N138="základní",J138,0)</f>
        <v>0</v>
      </c>
      <c r="BF138" s="201">
        <f>IF(N138="snížená",J138,0)</f>
        <v>0</v>
      </c>
      <c r="BG138" s="201">
        <f>IF(N138="zákl. přenesená",J138,0)</f>
        <v>0</v>
      </c>
      <c r="BH138" s="201">
        <f>IF(N138="sníž. přenesená",J138,0)</f>
        <v>0</v>
      </c>
      <c r="BI138" s="201">
        <f>IF(N138="nulová",J138,0)</f>
        <v>0</v>
      </c>
      <c r="BJ138" s="18" t="s">
        <v>84</v>
      </c>
      <c r="BK138" s="201">
        <f>ROUND(I138*H138,2)</f>
        <v>0</v>
      </c>
      <c r="BL138" s="18" t="s">
        <v>144</v>
      </c>
      <c r="BM138" s="200" t="s">
        <v>178</v>
      </c>
    </row>
    <row r="139" spans="1:65" s="2" customFormat="1" ht="21.75" customHeight="1" x14ac:dyDescent="0.2">
      <c r="A139" s="35"/>
      <c r="B139" s="36"/>
      <c r="C139" s="188" t="s">
        <v>86</v>
      </c>
      <c r="D139" s="188" t="s">
        <v>140</v>
      </c>
      <c r="E139" s="189" t="s">
        <v>665</v>
      </c>
      <c r="F139" s="190" t="s">
        <v>666</v>
      </c>
      <c r="G139" s="191" t="s">
        <v>182</v>
      </c>
      <c r="H139" s="192">
        <v>20</v>
      </c>
      <c r="I139" s="193"/>
      <c r="J139" s="194">
        <f>ROUND(I139*H139,2)</f>
        <v>0</v>
      </c>
      <c r="K139" s="195"/>
      <c r="L139" s="40"/>
      <c r="M139" s="196" t="s">
        <v>1</v>
      </c>
      <c r="N139" s="197" t="s">
        <v>41</v>
      </c>
      <c r="O139" s="72"/>
      <c r="P139" s="198">
        <f>O139*H139</f>
        <v>0</v>
      </c>
      <c r="Q139" s="198">
        <v>0</v>
      </c>
      <c r="R139" s="198">
        <f>Q139*H139</f>
        <v>0</v>
      </c>
      <c r="S139" s="198">
        <v>0</v>
      </c>
      <c r="T139" s="199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0" t="s">
        <v>144</v>
      </c>
      <c r="AT139" s="200" t="s">
        <v>140</v>
      </c>
      <c r="AU139" s="200" t="s">
        <v>86</v>
      </c>
      <c r="AY139" s="18" t="s">
        <v>138</v>
      </c>
      <c r="BE139" s="201">
        <f>IF(N139="základní",J139,0)</f>
        <v>0</v>
      </c>
      <c r="BF139" s="201">
        <f>IF(N139="snížená",J139,0)</f>
        <v>0</v>
      </c>
      <c r="BG139" s="201">
        <f>IF(N139="zákl. přenesená",J139,0)</f>
        <v>0</v>
      </c>
      <c r="BH139" s="201">
        <f>IF(N139="sníž. přenesená",J139,0)</f>
        <v>0</v>
      </c>
      <c r="BI139" s="201">
        <f>IF(N139="nulová",J139,0)</f>
        <v>0</v>
      </c>
      <c r="BJ139" s="18" t="s">
        <v>84</v>
      </c>
      <c r="BK139" s="201">
        <f>ROUND(I139*H139,2)</f>
        <v>0</v>
      </c>
      <c r="BL139" s="18" t="s">
        <v>144</v>
      </c>
      <c r="BM139" s="200" t="s">
        <v>183</v>
      </c>
    </row>
    <row r="140" spans="1:65" s="2" customFormat="1" ht="21.75" customHeight="1" x14ac:dyDescent="0.2">
      <c r="A140" s="35"/>
      <c r="B140" s="36"/>
      <c r="C140" s="188" t="s">
        <v>151</v>
      </c>
      <c r="D140" s="188" t="s">
        <v>140</v>
      </c>
      <c r="E140" s="189" t="s">
        <v>195</v>
      </c>
      <c r="F140" s="190" t="s">
        <v>196</v>
      </c>
      <c r="G140" s="191" t="s">
        <v>143</v>
      </c>
      <c r="H140" s="192">
        <v>47.5</v>
      </c>
      <c r="I140" s="193"/>
      <c r="J140" s="194">
        <f>ROUND(I140*H140,2)</f>
        <v>0</v>
      </c>
      <c r="K140" s="195"/>
      <c r="L140" s="40"/>
      <c r="M140" s="196" t="s">
        <v>1</v>
      </c>
      <c r="N140" s="197" t="s">
        <v>41</v>
      </c>
      <c r="O140" s="72"/>
      <c r="P140" s="198">
        <f>O140*H140</f>
        <v>0</v>
      </c>
      <c r="Q140" s="198">
        <v>0</v>
      </c>
      <c r="R140" s="198">
        <f>Q140*H140</f>
        <v>0</v>
      </c>
      <c r="S140" s="198">
        <v>0</v>
      </c>
      <c r="T140" s="199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0" t="s">
        <v>144</v>
      </c>
      <c r="AT140" s="200" t="s">
        <v>140</v>
      </c>
      <c r="AU140" s="200" t="s">
        <v>86</v>
      </c>
      <c r="AY140" s="18" t="s">
        <v>138</v>
      </c>
      <c r="BE140" s="201">
        <f>IF(N140="základní",J140,0)</f>
        <v>0</v>
      </c>
      <c r="BF140" s="201">
        <f>IF(N140="snížená",J140,0)</f>
        <v>0</v>
      </c>
      <c r="BG140" s="201">
        <f>IF(N140="zákl. přenesená",J140,0)</f>
        <v>0</v>
      </c>
      <c r="BH140" s="201">
        <f>IF(N140="sníž. přenesená",J140,0)</f>
        <v>0</v>
      </c>
      <c r="BI140" s="201">
        <f>IF(N140="nulová",J140,0)</f>
        <v>0</v>
      </c>
      <c r="BJ140" s="18" t="s">
        <v>84</v>
      </c>
      <c r="BK140" s="201">
        <f>ROUND(I140*H140,2)</f>
        <v>0</v>
      </c>
      <c r="BL140" s="18" t="s">
        <v>144</v>
      </c>
      <c r="BM140" s="200" t="s">
        <v>197</v>
      </c>
    </row>
    <row r="141" spans="1:65" s="13" customFormat="1" ht="10.199999999999999" x14ac:dyDescent="0.2">
      <c r="B141" s="202"/>
      <c r="C141" s="203"/>
      <c r="D141" s="204" t="s">
        <v>149</v>
      </c>
      <c r="E141" s="205" t="s">
        <v>1</v>
      </c>
      <c r="F141" s="206" t="s">
        <v>667</v>
      </c>
      <c r="G141" s="203"/>
      <c r="H141" s="207">
        <v>31.5</v>
      </c>
      <c r="I141" s="208"/>
      <c r="J141" s="203"/>
      <c r="K141" s="203"/>
      <c r="L141" s="209"/>
      <c r="M141" s="210"/>
      <c r="N141" s="211"/>
      <c r="O141" s="211"/>
      <c r="P141" s="211"/>
      <c r="Q141" s="211"/>
      <c r="R141" s="211"/>
      <c r="S141" s="211"/>
      <c r="T141" s="212"/>
      <c r="AT141" s="213" t="s">
        <v>149</v>
      </c>
      <c r="AU141" s="213" t="s">
        <v>86</v>
      </c>
      <c r="AV141" s="13" t="s">
        <v>86</v>
      </c>
      <c r="AW141" s="13" t="s">
        <v>32</v>
      </c>
      <c r="AX141" s="13" t="s">
        <v>76</v>
      </c>
      <c r="AY141" s="213" t="s">
        <v>138</v>
      </c>
    </row>
    <row r="142" spans="1:65" s="13" customFormat="1" ht="10.199999999999999" x14ac:dyDescent="0.2">
      <c r="B142" s="202"/>
      <c r="C142" s="203"/>
      <c r="D142" s="204" t="s">
        <v>149</v>
      </c>
      <c r="E142" s="205" t="s">
        <v>1</v>
      </c>
      <c r="F142" s="206" t="s">
        <v>668</v>
      </c>
      <c r="G142" s="203"/>
      <c r="H142" s="207">
        <v>16</v>
      </c>
      <c r="I142" s="208"/>
      <c r="J142" s="203"/>
      <c r="K142" s="203"/>
      <c r="L142" s="209"/>
      <c r="M142" s="210"/>
      <c r="N142" s="211"/>
      <c r="O142" s="211"/>
      <c r="P142" s="211"/>
      <c r="Q142" s="211"/>
      <c r="R142" s="211"/>
      <c r="S142" s="211"/>
      <c r="T142" s="212"/>
      <c r="AT142" s="213" t="s">
        <v>149</v>
      </c>
      <c r="AU142" s="213" t="s">
        <v>86</v>
      </c>
      <c r="AV142" s="13" t="s">
        <v>86</v>
      </c>
      <c r="AW142" s="13" t="s">
        <v>32</v>
      </c>
      <c r="AX142" s="13" t="s">
        <v>76</v>
      </c>
      <c r="AY142" s="213" t="s">
        <v>138</v>
      </c>
    </row>
    <row r="143" spans="1:65" s="16" customFormat="1" ht="10.199999999999999" x14ac:dyDescent="0.2">
      <c r="B143" s="235"/>
      <c r="C143" s="236"/>
      <c r="D143" s="204" t="s">
        <v>149</v>
      </c>
      <c r="E143" s="237" t="s">
        <v>1</v>
      </c>
      <c r="F143" s="238" t="s">
        <v>222</v>
      </c>
      <c r="G143" s="236"/>
      <c r="H143" s="239">
        <v>47.5</v>
      </c>
      <c r="I143" s="240"/>
      <c r="J143" s="236"/>
      <c r="K143" s="236"/>
      <c r="L143" s="241"/>
      <c r="M143" s="242"/>
      <c r="N143" s="243"/>
      <c r="O143" s="243"/>
      <c r="P143" s="243"/>
      <c r="Q143" s="243"/>
      <c r="R143" s="243"/>
      <c r="S143" s="243"/>
      <c r="T143" s="244"/>
      <c r="AT143" s="245" t="s">
        <v>149</v>
      </c>
      <c r="AU143" s="245" t="s">
        <v>86</v>
      </c>
      <c r="AV143" s="16" t="s">
        <v>144</v>
      </c>
      <c r="AW143" s="16" t="s">
        <v>32</v>
      </c>
      <c r="AX143" s="16" t="s">
        <v>84</v>
      </c>
      <c r="AY143" s="245" t="s">
        <v>138</v>
      </c>
    </row>
    <row r="144" spans="1:65" s="2" customFormat="1" ht="33" customHeight="1" x14ac:dyDescent="0.2">
      <c r="A144" s="35"/>
      <c r="B144" s="36"/>
      <c r="C144" s="188" t="s">
        <v>144</v>
      </c>
      <c r="D144" s="188" t="s">
        <v>140</v>
      </c>
      <c r="E144" s="189" t="s">
        <v>669</v>
      </c>
      <c r="F144" s="190" t="s">
        <v>670</v>
      </c>
      <c r="G144" s="191" t="s">
        <v>202</v>
      </c>
      <c r="H144" s="192">
        <v>9.4499999999999993</v>
      </c>
      <c r="I144" s="193"/>
      <c r="J144" s="194">
        <f>ROUND(I144*H144,2)</f>
        <v>0</v>
      </c>
      <c r="K144" s="195"/>
      <c r="L144" s="40"/>
      <c r="M144" s="196" t="s">
        <v>1</v>
      </c>
      <c r="N144" s="197" t="s">
        <v>41</v>
      </c>
      <c r="O144" s="72"/>
      <c r="P144" s="198">
        <f>O144*H144</f>
        <v>0</v>
      </c>
      <c r="Q144" s="198">
        <v>0</v>
      </c>
      <c r="R144" s="198">
        <f>Q144*H144</f>
        <v>0</v>
      </c>
      <c r="S144" s="198">
        <v>0</v>
      </c>
      <c r="T144" s="199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0" t="s">
        <v>144</v>
      </c>
      <c r="AT144" s="200" t="s">
        <v>140</v>
      </c>
      <c r="AU144" s="200" t="s">
        <v>86</v>
      </c>
      <c r="AY144" s="18" t="s">
        <v>138</v>
      </c>
      <c r="BE144" s="201">
        <f>IF(N144="základní",J144,0)</f>
        <v>0</v>
      </c>
      <c r="BF144" s="201">
        <f>IF(N144="snížená",J144,0)</f>
        <v>0</v>
      </c>
      <c r="BG144" s="201">
        <f>IF(N144="zákl. přenesená",J144,0)</f>
        <v>0</v>
      </c>
      <c r="BH144" s="201">
        <f>IF(N144="sníž. přenesená",J144,0)</f>
        <v>0</v>
      </c>
      <c r="BI144" s="201">
        <f>IF(N144="nulová",J144,0)</f>
        <v>0</v>
      </c>
      <c r="BJ144" s="18" t="s">
        <v>84</v>
      </c>
      <c r="BK144" s="201">
        <f>ROUND(I144*H144,2)</f>
        <v>0</v>
      </c>
      <c r="BL144" s="18" t="s">
        <v>144</v>
      </c>
      <c r="BM144" s="200" t="s">
        <v>671</v>
      </c>
    </row>
    <row r="145" spans="1:65" s="13" customFormat="1" ht="10.199999999999999" x14ac:dyDescent="0.2">
      <c r="B145" s="202"/>
      <c r="C145" s="203"/>
      <c r="D145" s="204" t="s">
        <v>149</v>
      </c>
      <c r="E145" s="205" t="s">
        <v>1</v>
      </c>
      <c r="F145" s="206" t="s">
        <v>672</v>
      </c>
      <c r="G145" s="203"/>
      <c r="H145" s="207">
        <v>9.4499999999999993</v>
      </c>
      <c r="I145" s="208"/>
      <c r="J145" s="203"/>
      <c r="K145" s="203"/>
      <c r="L145" s="209"/>
      <c r="M145" s="210"/>
      <c r="N145" s="211"/>
      <c r="O145" s="211"/>
      <c r="P145" s="211"/>
      <c r="Q145" s="211"/>
      <c r="R145" s="211"/>
      <c r="S145" s="211"/>
      <c r="T145" s="212"/>
      <c r="AT145" s="213" t="s">
        <v>149</v>
      </c>
      <c r="AU145" s="213" t="s">
        <v>86</v>
      </c>
      <c r="AV145" s="13" t="s">
        <v>86</v>
      </c>
      <c r="AW145" s="13" t="s">
        <v>32</v>
      </c>
      <c r="AX145" s="13" t="s">
        <v>84</v>
      </c>
      <c r="AY145" s="213" t="s">
        <v>138</v>
      </c>
    </row>
    <row r="146" spans="1:65" s="2" customFormat="1" ht="21.75" customHeight="1" x14ac:dyDescent="0.2">
      <c r="A146" s="35"/>
      <c r="B146" s="36"/>
      <c r="C146" s="188" t="s">
        <v>162</v>
      </c>
      <c r="D146" s="188" t="s">
        <v>140</v>
      </c>
      <c r="E146" s="189" t="s">
        <v>673</v>
      </c>
      <c r="F146" s="190" t="s">
        <v>674</v>
      </c>
      <c r="G146" s="191" t="s">
        <v>202</v>
      </c>
      <c r="H146" s="192">
        <v>86.4</v>
      </c>
      <c r="I146" s="193"/>
      <c r="J146" s="194">
        <f>ROUND(I146*H146,2)</f>
        <v>0</v>
      </c>
      <c r="K146" s="195"/>
      <c r="L146" s="40"/>
      <c r="M146" s="196" t="s">
        <v>1</v>
      </c>
      <c r="N146" s="197" t="s">
        <v>41</v>
      </c>
      <c r="O146" s="72"/>
      <c r="P146" s="198">
        <f>O146*H146</f>
        <v>0</v>
      </c>
      <c r="Q146" s="198">
        <v>0</v>
      </c>
      <c r="R146" s="198">
        <f>Q146*H146</f>
        <v>0</v>
      </c>
      <c r="S146" s="198">
        <v>0</v>
      </c>
      <c r="T146" s="199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0" t="s">
        <v>144</v>
      </c>
      <c r="AT146" s="200" t="s">
        <v>140</v>
      </c>
      <c r="AU146" s="200" t="s">
        <v>86</v>
      </c>
      <c r="AY146" s="18" t="s">
        <v>138</v>
      </c>
      <c r="BE146" s="201">
        <f>IF(N146="základní",J146,0)</f>
        <v>0</v>
      </c>
      <c r="BF146" s="201">
        <f>IF(N146="snížená",J146,0)</f>
        <v>0</v>
      </c>
      <c r="BG146" s="201">
        <f>IF(N146="zákl. přenesená",J146,0)</f>
        <v>0</v>
      </c>
      <c r="BH146" s="201">
        <f>IF(N146="sníž. přenesená",J146,0)</f>
        <v>0</v>
      </c>
      <c r="BI146" s="201">
        <f>IF(N146="nulová",J146,0)</f>
        <v>0</v>
      </c>
      <c r="BJ146" s="18" t="s">
        <v>84</v>
      </c>
      <c r="BK146" s="201">
        <f>ROUND(I146*H146,2)</f>
        <v>0</v>
      </c>
      <c r="BL146" s="18" t="s">
        <v>144</v>
      </c>
      <c r="BM146" s="200" t="s">
        <v>675</v>
      </c>
    </row>
    <row r="147" spans="1:65" s="13" customFormat="1" ht="10.199999999999999" x14ac:dyDescent="0.2">
      <c r="B147" s="202"/>
      <c r="C147" s="203"/>
      <c r="D147" s="204" t="s">
        <v>149</v>
      </c>
      <c r="E147" s="205" t="s">
        <v>1</v>
      </c>
      <c r="F147" s="206" t="s">
        <v>676</v>
      </c>
      <c r="G147" s="203"/>
      <c r="H147" s="207">
        <v>86.4</v>
      </c>
      <c r="I147" s="208"/>
      <c r="J147" s="203"/>
      <c r="K147" s="203"/>
      <c r="L147" s="209"/>
      <c r="M147" s="210"/>
      <c r="N147" s="211"/>
      <c r="O147" s="211"/>
      <c r="P147" s="211"/>
      <c r="Q147" s="211"/>
      <c r="R147" s="211"/>
      <c r="S147" s="211"/>
      <c r="T147" s="212"/>
      <c r="AT147" s="213" t="s">
        <v>149</v>
      </c>
      <c r="AU147" s="213" t="s">
        <v>86</v>
      </c>
      <c r="AV147" s="13" t="s">
        <v>86</v>
      </c>
      <c r="AW147" s="13" t="s">
        <v>32</v>
      </c>
      <c r="AX147" s="13" t="s">
        <v>84</v>
      </c>
      <c r="AY147" s="213" t="s">
        <v>138</v>
      </c>
    </row>
    <row r="148" spans="1:65" s="2" customFormat="1" ht="21.75" customHeight="1" x14ac:dyDescent="0.2">
      <c r="A148" s="35"/>
      <c r="B148" s="36"/>
      <c r="C148" s="188" t="s">
        <v>167</v>
      </c>
      <c r="D148" s="188" t="s">
        <v>140</v>
      </c>
      <c r="E148" s="189" t="s">
        <v>677</v>
      </c>
      <c r="F148" s="190" t="s">
        <v>678</v>
      </c>
      <c r="G148" s="191" t="s">
        <v>143</v>
      </c>
      <c r="H148" s="192">
        <v>86.4</v>
      </c>
      <c r="I148" s="193"/>
      <c r="J148" s="194">
        <f>ROUND(I148*H148,2)</f>
        <v>0</v>
      </c>
      <c r="K148" s="195"/>
      <c r="L148" s="40"/>
      <c r="M148" s="196" t="s">
        <v>1</v>
      </c>
      <c r="N148" s="197" t="s">
        <v>41</v>
      </c>
      <c r="O148" s="72"/>
      <c r="P148" s="198">
        <f>O148*H148</f>
        <v>0</v>
      </c>
      <c r="Q148" s="198">
        <v>2.0799999999999998E-3</v>
      </c>
      <c r="R148" s="198">
        <f>Q148*H148</f>
        <v>0.17971199999999998</v>
      </c>
      <c r="S148" s="198">
        <v>0</v>
      </c>
      <c r="T148" s="199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0" t="s">
        <v>144</v>
      </c>
      <c r="AT148" s="200" t="s">
        <v>140</v>
      </c>
      <c r="AU148" s="200" t="s">
        <v>86</v>
      </c>
      <c r="AY148" s="18" t="s">
        <v>138</v>
      </c>
      <c r="BE148" s="201">
        <f>IF(N148="základní",J148,0)</f>
        <v>0</v>
      </c>
      <c r="BF148" s="201">
        <f>IF(N148="snížená",J148,0)</f>
        <v>0</v>
      </c>
      <c r="BG148" s="201">
        <f>IF(N148="zákl. přenesená",J148,0)</f>
        <v>0</v>
      </c>
      <c r="BH148" s="201">
        <f>IF(N148="sníž. přenesená",J148,0)</f>
        <v>0</v>
      </c>
      <c r="BI148" s="201">
        <f>IF(N148="nulová",J148,0)</f>
        <v>0</v>
      </c>
      <c r="BJ148" s="18" t="s">
        <v>84</v>
      </c>
      <c r="BK148" s="201">
        <f>ROUND(I148*H148,2)</f>
        <v>0</v>
      </c>
      <c r="BL148" s="18" t="s">
        <v>144</v>
      </c>
      <c r="BM148" s="200" t="s">
        <v>679</v>
      </c>
    </row>
    <row r="149" spans="1:65" s="13" customFormat="1" ht="10.199999999999999" x14ac:dyDescent="0.2">
      <c r="B149" s="202"/>
      <c r="C149" s="203"/>
      <c r="D149" s="204" t="s">
        <v>149</v>
      </c>
      <c r="E149" s="205" t="s">
        <v>1</v>
      </c>
      <c r="F149" s="206" t="s">
        <v>680</v>
      </c>
      <c r="G149" s="203"/>
      <c r="H149" s="207">
        <v>86.4</v>
      </c>
      <c r="I149" s="208"/>
      <c r="J149" s="203"/>
      <c r="K149" s="203"/>
      <c r="L149" s="209"/>
      <c r="M149" s="210"/>
      <c r="N149" s="211"/>
      <c r="O149" s="211"/>
      <c r="P149" s="211"/>
      <c r="Q149" s="211"/>
      <c r="R149" s="211"/>
      <c r="S149" s="211"/>
      <c r="T149" s="212"/>
      <c r="AT149" s="213" t="s">
        <v>149</v>
      </c>
      <c r="AU149" s="213" t="s">
        <v>86</v>
      </c>
      <c r="AV149" s="13" t="s">
        <v>86</v>
      </c>
      <c r="AW149" s="13" t="s">
        <v>32</v>
      </c>
      <c r="AX149" s="13" t="s">
        <v>84</v>
      </c>
      <c r="AY149" s="213" t="s">
        <v>138</v>
      </c>
    </row>
    <row r="150" spans="1:65" s="2" customFormat="1" ht="21.75" customHeight="1" x14ac:dyDescent="0.2">
      <c r="A150" s="35"/>
      <c r="B150" s="36"/>
      <c r="C150" s="188" t="s">
        <v>174</v>
      </c>
      <c r="D150" s="188" t="s">
        <v>140</v>
      </c>
      <c r="E150" s="189" t="s">
        <v>681</v>
      </c>
      <c r="F150" s="190" t="s">
        <v>682</v>
      </c>
      <c r="G150" s="191" t="s">
        <v>143</v>
      </c>
      <c r="H150" s="192">
        <v>86.4</v>
      </c>
      <c r="I150" s="193"/>
      <c r="J150" s="194">
        <f>ROUND(I150*H150,2)</f>
        <v>0</v>
      </c>
      <c r="K150" s="195"/>
      <c r="L150" s="40"/>
      <c r="M150" s="196" t="s">
        <v>1</v>
      </c>
      <c r="N150" s="197" t="s">
        <v>41</v>
      </c>
      <c r="O150" s="72"/>
      <c r="P150" s="198">
        <f>O150*H150</f>
        <v>0</v>
      </c>
      <c r="Q150" s="198">
        <v>0</v>
      </c>
      <c r="R150" s="198">
        <f>Q150*H150</f>
        <v>0</v>
      </c>
      <c r="S150" s="198">
        <v>0</v>
      </c>
      <c r="T150" s="199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0" t="s">
        <v>144</v>
      </c>
      <c r="AT150" s="200" t="s">
        <v>140</v>
      </c>
      <c r="AU150" s="200" t="s">
        <v>86</v>
      </c>
      <c r="AY150" s="18" t="s">
        <v>138</v>
      </c>
      <c r="BE150" s="201">
        <f>IF(N150="základní",J150,0)</f>
        <v>0</v>
      </c>
      <c r="BF150" s="201">
        <f>IF(N150="snížená",J150,0)</f>
        <v>0</v>
      </c>
      <c r="BG150" s="201">
        <f>IF(N150="zákl. přenesená",J150,0)</f>
        <v>0</v>
      </c>
      <c r="BH150" s="201">
        <f>IF(N150="sníž. přenesená",J150,0)</f>
        <v>0</v>
      </c>
      <c r="BI150" s="201">
        <f>IF(N150="nulová",J150,0)</f>
        <v>0</v>
      </c>
      <c r="BJ150" s="18" t="s">
        <v>84</v>
      </c>
      <c r="BK150" s="201">
        <f>ROUND(I150*H150,2)</f>
        <v>0</v>
      </c>
      <c r="BL150" s="18" t="s">
        <v>144</v>
      </c>
      <c r="BM150" s="200" t="s">
        <v>683</v>
      </c>
    </row>
    <row r="151" spans="1:65" s="2" customFormat="1" ht="33" customHeight="1" x14ac:dyDescent="0.2">
      <c r="A151" s="35"/>
      <c r="B151" s="36"/>
      <c r="C151" s="188" t="s">
        <v>179</v>
      </c>
      <c r="D151" s="188" t="s">
        <v>140</v>
      </c>
      <c r="E151" s="189" t="s">
        <v>684</v>
      </c>
      <c r="F151" s="190" t="s">
        <v>685</v>
      </c>
      <c r="G151" s="191" t="s">
        <v>202</v>
      </c>
      <c r="H151" s="192">
        <v>47.52</v>
      </c>
      <c r="I151" s="193"/>
      <c r="J151" s="194">
        <f>ROUND(I151*H151,2)</f>
        <v>0</v>
      </c>
      <c r="K151" s="195"/>
      <c r="L151" s="40"/>
      <c r="M151" s="196" t="s">
        <v>1</v>
      </c>
      <c r="N151" s="197" t="s">
        <v>41</v>
      </c>
      <c r="O151" s="72"/>
      <c r="P151" s="198">
        <f>O151*H151</f>
        <v>0</v>
      </c>
      <c r="Q151" s="198">
        <v>0</v>
      </c>
      <c r="R151" s="198">
        <f>Q151*H151</f>
        <v>0</v>
      </c>
      <c r="S151" s="198">
        <v>0</v>
      </c>
      <c r="T151" s="199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0" t="s">
        <v>144</v>
      </c>
      <c r="AT151" s="200" t="s">
        <v>140</v>
      </c>
      <c r="AU151" s="200" t="s">
        <v>86</v>
      </c>
      <c r="AY151" s="18" t="s">
        <v>138</v>
      </c>
      <c r="BE151" s="201">
        <f>IF(N151="základní",J151,0)</f>
        <v>0</v>
      </c>
      <c r="BF151" s="201">
        <f>IF(N151="snížená",J151,0)</f>
        <v>0</v>
      </c>
      <c r="BG151" s="201">
        <f>IF(N151="zákl. přenesená",J151,0)</f>
        <v>0</v>
      </c>
      <c r="BH151" s="201">
        <f>IF(N151="sníž. přenesená",J151,0)</f>
        <v>0</v>
      </c>
      <c r="BI151" s="201">
        <f>IF(N151="nulová",J151,0)</f>
        <v>0</v>
      </c>
      <c r="BJ151" s="18" t="s">
        <v>84</v>
      </c>
      <c r="BK151" s="201">
        <f>ROUND(I151*H151,2)</f>
        <v>0</v>
      </c>
      <c r="BL151" s="18" t="s">
        <v>144</v>
      </c>
      <c r="BM151" s="200" t="s">
        <v>686</v>
      </c>
    </row>
    <row r="152" spans="1:65" s="13" customFormat="1" ht="10.199999999999999" x14ac:dyDescent="0.2">
      <c r="B152" s="202"/>
      <c r="C152" s="203"/>
      <c r="D152" s="204" t="s">
        <v>149</v>
      </c>
      <c r="E152" s="205" t="s">
        <v>1</v>
      </c>
      <c r="F152" s="206" t="s">
        <v>687</v>
      </c>
      <c r="G152" s="203"/>
      <c r="H152" s="207">
        <v>47.52</v>
      </c>
      <c r="I152" s="208"/>
      <c r="J152" s="203"/>
      <c r="K152" s="203"/>
      <c r="L152" s="209"/>
      <c r="M152" s="210"/>
      <c r="N152" s="211"/>
      <c r="O152" s="211"/>
      <c r="P152" s="211"/>
      <c r="Q152" s="211"/>
      <c r="R152" s="211"/>
      <c r="S152" s="211"/>
      <c r="T152" s="212"/>
      <c r="AT152" s="213" t="s">
        <v>149</v>
      </c>
      <c r="AU152" s="213" t="s">
        <v>86</v>
      </c>
      <c r="AV152" s="13" t="s">
        <v>86</v>
      </c>
      <c r="AW152" s="13" t="s">
        <v>32</v>
      </c>
      <c r="AX152" s="13" t="s">
        <v>84</v>
      </c>
      <c r="AY152" s="213" t="s">
        <v>138</v>
      </c>
    </row>
    <row r="153" spans="1:65" s="2" customFormat="1" ht="21.75" customHeight="1" x14ac:dyDescent="0.2">
      <c r="A153" s="35"/>
      <c r="B153" s="36"/>
      <c r="C153" s="188" t="s">
        <v>184</v>
      </c>
      <c r="D153" s="188" t="s">
        <v>140</v>
      </c>
      <c r="E153" s="189" t="s">
        <v>688</v>
      </c>
      <c r="F153" s="190" t="s">
        <v>689</v>
      </c>
      <c r="G153" s="191" t="s">
        <v>202</v>
      </c>
      <c r="H153" s="192">
        <v>108.6</v>
      </c>
      <c r="I153" s="193"/>
      <c r="J153" s="194">
        <f>ROUND(I153*H153,2)</f>
        <v>0</v>
      </c>
      <c r="K153" s="195"/>
      <c r="L153" s="40"/>
      <c r="M153" s="196" t="s">
        <v>1</v>
      </c>
      <c r="N153" s="197" t="s">
        <v>41</v>
      </c>
      <c r="O153" s="72"/>
      <c r="P153" s="198">
        <f>O153*H153</f>
        <v>0</v>
      </c>
      <c r="Q153" s="198">
        <v>0</v>
      </c>
      <c r="R153" s="198">
        <f>Q153*H153</f>
        <v>0</v>
      </c>
      <c r="S153" s="198">
        <v>0</v>
      </c>
      <c r="T153" s="199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0" t="s">
        <v>144</v>
      </c>
      <c r="AT153" s="200" t="s">
        <v>140</v>
      </c>
      <c r="AU153" s="200" t="s">
        <v>86</v>
      </c>
      <c r="AY153" s="18" t="s">
        <v>138</v>
      </c>
      <c r="BE153" s="201">
        <f>IF(N153="základní",J153,0)</f>
        <v>0</v>
      </c>
      <c r="BF153" s="201">
        <f>IF(N153="snížená",J153,0)</f>
        <v>0</v>
      </c>
      <c r="BG153" s="201">
        <f>IF(N153="zákl. přenesená",J153,0)</f>
        <v>0</v>
      </c>
      <c r="BH153" s="201">
        <f>IF(N153="sníž. přenesená",J153,0)</f>
        <v>0</v>
      </c>
      <c r="BI153" s="201">
        <f>IF(N153="nulová",J153,0)</f>
        <v>0</v>
      </c>
      <c r="BJ153" s="18" t="s">
        <v>84</v>
      </c>
      <c r="BK153" s="201">
        <f>ROUND(I153*H153,2)</f>
        <v>0</v>
      </c>
      <c r="BL153" s="18" t="s">
        <v>144</v>
      </c>
      <c r="BM153" s="200" t="s">
        <v>256</v>
      </c>
    </row>
    <row r="154" spans="1:65" s="13" customFormat="1" ht="10.199999999999999" x14ac:dyDescent="0.2">
      <c r="B154" s="202"/>
      <c r="C154" s="203"/>
      <c r="D154" s="204" t="s">
        <v>149</v>
      </c>
      <c r="E154" s="205" t="s">
        <v>1</v>
      </c>
      <c r="F154" s="206" t="s">
        <v>690</v>
      </c>
      <c r="G154" s="203"/>
      <c r="H154" s="207">
        <v>86.4</v>
      </c>
      <c r="I154" s="208"/>
      <c r="J154" s="203"/>
      <c r="K154" s="203"/>
      <c r="L154" s="209"/>
      <c r="M154" s="210"/>
      <c r="N154" s="211"/>
      <c r="O154" s="211"/>
      <c r="P154" s="211"/>
      <c r="Q154" s="211"/>
      <c r="R154" s="211"/>
      <c r="S154" s="211"/>
      <c r="T154" s="212"/>
      <c r="AT154" s="213" t="s">
        <v>149</v>
      </c>
      <c r="AU154" s="213" t="s">
        <v>86</v>
      </c>
      <c r="AV154" s="13" t="s">
        <v>86</v>
      </c>
      <c r="AW154" s="13" t="s">
        <v>32</v>
      </c>
      <c r="AX154" s="13" t="s">
        <v>76</v>
      </c>
      <c r="AY154" s="213" t="s">
        <v>138</v>
      </c>
    </row>
    <row r="155" spans="1:65" s="14" customFormat="1" ht="10.199999999999999" x14ac:dyDescent="0.2">
      <c r="B155" s="214"/>
      <c r="C155" s="215"/>
      <c r="D155" s="204" t="s">
        <v>149</v>
      </c>
      <c r="E155" s="216" t="s">
        <v>1</v>
      </c>
      <c r="F155" s="217" t="s">
        <v>691</v>
      </c>
      <c r="G155" s="215"/>
      <c r="H155" s="216" t="s">
        <v>1</v>
      </c>
      <c r="I155" s="218"/>
      <c r="J155" s="215"/>
      <c r="K155" s="215"/>
      <c r="L155" s="219"/>
      <c r="M155" s="220"/>
      <c r="N155" s="221"/>
      <c r="O155" s="221"/>
      <c r="P155" s="221"/>
      <c r="Q155" s="221"/>
      <c r="R155" s="221"/>
      <c r="S155" s="221"/>
      <c r="T155" s="222"/>
      <c r="AT155" s="223" t="s">
        <v>149</v>
      </c>
      <c r="AU155" s="223" t="s">
        <v>86</v>
      </c>
      <c r="AV155" s="14" t="s">
        <v>84</v>
      </c>
      <c r="AW155" s="14" t="s">
        <v>32</v>
      </c>
      <c r="AX155" s="14" t="s">
        <v>76</v>
      </c>
      <c r="AY155" s="223" t="s">
        <v>138</v>
      </c>
    </row>
    <row r="156" spans="1:65" s="13" customFormat="1" ht="10.199999999999999" x14ac:dyDescent="0.2">
      <c r="B156" s="202"/>
      <c r="C156" s="203"/>
      <c r="D156" s="204" t="s">
        <v>149</v>
      </c>
      <c r="E156" s="205" t="s">
        <v>1</v>
      </c>
      <c r="F156" s="206" t="s">
        <v>692</v>
      </c>
      <c r="G156" s="203"/>
      <c r="H156" s="207">
        <v>-22.436</v>
      </c>
      <c r="I156" s="208"/>
      <c r="J156" s="203"/>
      <c r="K156" s="203"/>
      <c r="L156" s="209"/>
      <c r="M156" s="210"/>
      <c r="N156" s="211"/>
      <c r="O156" s="211"/>
      <c r="P156" s="211"/>
      <c r="Q156" s="211"/>
      <c r="R156" s="211"/>
      <c r="S156" s="211"/>
      <c r="T156" s="212"/>
      <c r="AT156" s="213" t="s">
        <v>149</v>
      </c>
      <c r="AU156" s="213" t="s">
        <v>86</v>
      </c>
      <c r="AV156" s="13" t="s">
        <v>86</v>
      </c>
      <c r="AW156" s="13" t="s">
        <v>32</v>
      </c>
      <c r="AX156" s="13" t="s">
        <v>76</v>
      </c>
      <c r="AY156" s="213" t="s">
        <v>138</v>
      </c>
    </row>
    <row r="157" spans="1:65" s="14" customFormat="1" ht="10.199999999999999" x14ac:dyDescent="0.2">
      <c r="B157" s="214"/>
      <c r="C157" s="215"/>
      <c r="D157" s="204" t="s">
        <v>149</v>
      </c>
      <c r="E157" s="216" t="s">
        <v>1</v>
      </c>
      <c r="F157" s="217" t="s">
        <v>693</v>
      </c>
      <c r="G157" s="215"/>
      <c r="H157" s="216" t="s">
        <v>1</v>
      </c>
      <c r="I157" s="218"/>
      <c r="J157" s="215"/>
      <c r="K157" s="215"/>
      <c r="L157" s="219"/>
      <c r="M157" s="220"/>
      <c r="N157" s="221"/>
      <c r="O157" s="221"/>
      <c r="P157" s="221"/>
      <c r="Q157" s="221"/>
      <c r="R157" s="221"/>
      <c r="S157" s="221"/>
      <c r="T157" s="222"/>
      <c r="AT157" s="223" t="s">
        <v>149</v>
      </c>
      <c r="AU157" s="223" t="s">
        <v>86</v>
      </c>
      <c r="AV157" s="14" t="s">
        <v>84</v>
      </c>
      <c r="AW157" s="14" t="s">
        <v>32</v>
      </c>
      <c r="AX157" s="14" t="s">
        <v>76</v>
      </c>
      <c r="AY157" s="223" t="s">
        <v>138</v>
      </c>
    </row>
    <row r="158" spans="1:65" s="13" customFormat="1" ht="10.199999999999999" x14ac:dyDescent="0.2">
      <c r="B158" s="202"/>
      <c r="C158" s="203"/>
      <c r="D158" s="204" t="s">
        <v>149</v>
      </c>
      <c r="E158" s="205" t="s">
        <v>1</v>
      </c>
      <c r="F158" s="206" t="s">
        <v>694</v>
      </c>
      <c r="G158" s="203"/>
      <c r="H158" s="207">
        <v>44.636000000000003</v>
      </c>
      <c r="I158" s="208"/>
      <c r="J158" s="203"/>
      <c r="K158" s="203"/>
      <c r="L158" s="209"/>
      <c r="M158" s="210"/>
      <c r="N158" s="211"/>
      <c r="O158" s="211"/>
      <c r="P158" s="211"/>
      <c r="Q158" s="211"/>
      <c r="R158" s="211"/>
      <c r="S158" s="211"/>
      <c r="T158" s="212"/>
      <c r="AT158" s="213" t="s">
        <v>149</v>
      </c>
      <c r="AU158" s="213" t="s">
        <v>86</v>
      </c>
      <c r="AV158" s="13" t="s">
        <v>86</v>
      </c>
      <c r="AW158" s="13" t="s">
        <v>32</v>
      </c>
      <c r="AX158" s="13" t="s">
        <v>76</v>
      </c>
      <c r="AY158" s="213" t="s">
        <v>138</v>
      </c>
    </row>
    <row r="159" spans="1:65" s="16" customFormat="1" ht="10.199999999999999" x14ac:dyDescent="0.2">
      <c r="B159" s="235"/>
      <c r="C159" s="236"/>
      <c r="D159" s="204" t="s">
        <v>149</v>
      </c>
      <c r="E159" s="237" t="s">
        <v>1</v>
      </c>
      <c r="F159" s="238" t="s">
        <v>222</v>
      </c>
      <c r="G159" s="236"/>
      <c r="H159" s="239">
        <v>108.6</v>
      </c>
      <c r="I159" s="240"/>
      <c r="J159" s="236"/>
      <c r="K159" s="236"/>
      <c r="L159" s="241"/>
      <c r="M159" s="242"/>
      <c r="N159" s="243"/>
      <c r="O159" s="243"/>
      <c r="P159" s="243"/>
      <c r="Q159" s="243"/>
      <c r="R159" s="243"/>
      <c r="S159" s="243"/>
      <c r="T159" s="244"/>
      <c r="AT159" s="245" t="s">
        <v>149</v>
      </c>
      <c r="AU159" s="245" t="s">
        <v>86</v>
      </c>
      <c r="AV159" s="16" t="s">
        <v>144</v>
      </c>
      <c r="AW159" s="16" t="s">
        <v>32</v>
      </c>
      <c r="AX159" s="16" t="s">
        <v>84</v>
      </c>
      <c r="AY159" s="245" t="s">
        <v>138</v>
      </c>
    </row>
    <row r="160" spans="1:65" s="2" customFormat="1" ht="33" customHeight="1" x14ac:dyDescent="0.2">
      <c r="A160" s="35"/>
      <c r="B160" s="36"/>
      <c r="C160" s="188" t="s">
        <v>189</v>
      </c>
      <c r="D160" s="188" t="s">
        <v>140</v>
      </c>
      <c r="E160" s="189" t="s">
        <v>695</v>
      </c>
      <c r="F160" s="190" t="s">
        <v>696</v>
      </c>
      <c r="G160" s="191" t="s">
        <v>143</v>
      </c>
      <c r="H160" s="192">
        <v>95</v>
      </c>
      <c r="I160" s="193"/>
      <c r="J160" s="194">
        <f>ROUND(I160*H160,2)</f>
        <v>0</v>
      </c>
      <c r="K160" s="195"/>
      <c r="L160" s="40"/>
      <c r="M160" s="196" t="s">
        <v>1</v>
      </c>
      <c r="N160" s="197" t="s">
        <v>41</v>
      </c>
      <c r="O160" s="72"/>
      <c r="P160" s="198">
        <f>O160*H160</f>
        <v>0</v>
      </c>
      <c r="Q160" s="198">
        <v>0</v>
      </c>
      <c r="R160" s="198">
        <f>Q160*H160</f>
        <v>0</v>
      </c>
      <c r="S160" s="198">
        <v>0</v>
      </c>
      <c r="T160" s="199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0" t="s">
        <v>144</v>
      </c>
      <c r="AT160" s="200" t="s">
        <v>140</v>
      </c>
      <c r="AU160" s="200" t="s">
        <v>86</v>
      </c>
      <c r="AY160" s="18" t="s">
        <v>138</v>
      </c>
      <c r="BE160" s="201">
        <f>IF(N160="základní",J160,0)</f>
        <v>0</v>
      </c>
      <c r="BF160" s="201">
        <f>IF(N160="snížená",J160,0)</f>
        <v>0</v>
      </c>
      <c r="BG160" s="201">
        <f>IF(N160="zákl. přenesená",J160,0)</f>
        <v>0</v>
      </c>
      <c r="BH160" s="201">
        <f>IF(N160="sníž. přenesená",J160,0)</f>
        <v>0</v>
      </c>
      <c r="BI160" s="201">
        <f>IF(N160="nulová",J160,0)</f>
        <v>0</v>
      </c>
      <c r="BJ160" s="18" t="s">
        <v>84</v>
      </c>
      <c r="BK160" s="201">
        <f>ROUND(I160*H160,2)</f>
        <v>0</v>
      </c>
      <c r="BL160" s="18" t="s">
        <v>144</v>
      </c>
      <c r="BM160" s="200" t="s">
        <v>697</v>
      </c>
    </row>
    <row r="161" spans="1:65" s="2" customFormat="1" ht="21.75" customHeight="1" x14ac:dyDescent="0.2">
      <c r="A161" s="35"/>
      <c r="B161" s="36"/>
      <c r="C161" s="188" t="s">
        <v>194</v>
      </c>
      <c r="D161" s="188" t="s">
        <v>140</v>
      </c>
      <c r="E161" s="189" t="s">
        <v>280</v>
      </c>
      <c r="F161" s="190" t="s">
        <v>281</v>
      </c>
      <c r="G161" s="191" t="s">
        <v>143</v>
      </c>
      <c r="H161" s="192">
        <v>95</v>
      </c>
      <c r="I161" s="193"/>
      <c r="J161" s="194">
        <f>ROUND(I161*H161,2)</f>
        <v>0</v>
      </c>
      <c r="K161" s="195"/>
      <c r="L161" s="40"/>
      <c r="M161" s="196" t="s">
        <v>1</v>
      </c>
      <c r="N161" s="197" t="s">
        <v>41</v>
      </c>
      <c r="O161" s="72"/>
      <c r="P161" s="198">
        <f>O161*H161</f>
        <v>0</v>
      </c>
      <c r="Q161" s="198">
        <v>0</v>
      </c>
      <c r="R161" s="198">
        <f>Q161*H161</f>
        <v>0</v>
      </c>
      <c r="S161" s="198">
        <v>0</v>
      </c>
      <c r="T161" s="199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0" t="s">
        <v>144</v>
      </c>
      <c r="AT161" s="200" t="s">
        <v>140</v>
      </c>
      <c r="AU161" s="200" t="s">
        <v>86</v>
      </c>
      <c r="AY161" s="18" t="s">
        <v>138</v>
      </c>
      <c r="BE161" s="201">
        <f>IF(N161="základní",J161,0)</f>
        <v>0</v>
      </c>
      <c r="BF161" s="201">
        <f>IF(N161="snížená",J161,0)</f>
        <v>0</v>
      </c>
      <c r="BG161" s="201">
        <f>IF(N161="zákl. přenesená",J161,0)</f>
        <v>0</v>
      </c>
      <c r="BH161" s="201">
        <f>IF(N161="sníž. přenesená",J161,0)</f>
        <v>0</v>
      </c>
      <c r="BI161" s="201">
        <f>IF(N161="nulová",J161,0)</f>
        <v>0</v>
      </c>
      <c r="BJ161" s="18" t="s">
        <v>84</v>
      </c>
      <c r="BK161" s="201">
        <f>ROUND(I161*H161,2)</f>
        <v>0</v>
      </c>
      <c r="BL161" s="18" t="s">
        <v>144</v>
      </c>
      <c r="BM161" s="200" t="s">
        <v>282</v>
      </c>
    </row>
    <row r="162" spans="1:65" s="13" customFormat="1" ht="10.199999999999999" x14ac:dyDescent="0.2">
      <c r="B162" s="202"/>
      <c r="C162" s="203"/>
      <c r="D162" s="204" t="s">
        <v>149</v>
      </c>
      <c r="E162" s="205" t="s">
        <v>1</v>
      </c>
      <c r="F162" s="206" t="s">
        <v>698</v>
      </c>
      <c r="G162" s="203"/>
      <c r="H162" s="207">
        <v>95</v>
      </c>
      <c r="I162" s="208"/>
      <c r="J162" s="203"/>
      <c r="K162" s="203"/>
      <c r="L162" s="209"/>
      <c r="M162" s="210"/>
      <c r="N162" s="211"/>
      <c r="O162" s="211"/>
      <c r="P162" s="211"/>
      <c r="Q162" s="211"/>
      <c r="R162" s="211"/>
      <c r="S162" s="211"/>
      <c r="T162" s="212"/>
      <c r="AT162" s="213" t="s">
        <v>149</v>
      </c>
      <c r="AU162" s="213" t="s">
        <v>86</v>
      </c>
      <c r="AV162" s="13" t="s">
        <v>86</v>
      </c>
      <c r="AW162" s="13" t="s">
        <v>32</v>
      </c>
      <c r="AX162" s="13" t="s">
        <v>84</v>
      </c>
      <c r="AY162" s="213" t="s">
        <v>138</v>
      </c>
    </row>
    <row r="163" spans="1:65" s="2" customFormat="1" ht="21.75" customHeight="1" x14ac:dyDescent="0.2">
      <c r="A163" s="35"/>
      <c r="B163" s="36"/>
      <c r="C163" s="188" t="s">
        <v>199</v>
      </c>
      <c r="D163" s="188" t="s">
        <v>140</v>
      </c>
      <c r="E163" s="189" t="s">
        <v>284</v>
      </c>
      <c r="F163" s="190" t="s">
        <v>285</v>
      </c>
      <c r="G163" s="191" t="s">
        <v>143</v>
      </c>
      <c r="H163" s="192">
        <v>95</v>
      </c>
      <c r="I163" s="193"/>
      <c r="J163" s="194">
        <f>ROUND(I163*H163,2)</f>
        <v>0</v>
      </c>
      <c r="K163" s="195"/>
      <c r="L163" s="40"/>
      <c r="M163" s="196" t="s">
        <v>1</v>
      </c>
      <c r="N163" s="197" t="s">
        <v>41</v>
      </c>
      <c r="O163" s="72"/>
      <c r="P163" s="198">
        <f>O163*H163</f>
        <v>0</v>
      </c>
      <c r="Q163" s="198">
        <v>0</v>
      </c>
      <c r="R163" s="198">
        <f>Q163*H163</f>
        <v>0</v>
      </c>
      <c r="S163" s="198">
        <v>0</v>
      </c>
      <c r="T163" s="199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0" t="s">
        <v>144</v>
      </c>
      <c r="AT163" s="200" t="s">
        <v>140</v>
      </c>
      <c r="AU163" s="200" t="s">
        <v>86</v>
      </c>
      <c r="AY163" s="18" t="s">
        <v>138</v>
      </c>
      <c r="BE163" s="201">
        <f>IF(N163="základní",J163,0)</f>
        <v>0</v>
      </c>
      <c r="BF163" s="201">
        <f>IF(N163="snížená",J163,0)</f>
        <v>0</v>
      </c>
      <c r="BG163" s="201">
        <f>IF(N163="zákl. přenesená",J163,0)</f>
        <v>0</v>
      </c>
      <c r="BH163" s="201">
        <f>IF(N163="sníž. přenesená",J163,0)</f>
        <v>0</v>
      </c>
      <c r="BI163" s="201">
        <f>IF(N163="nulová",J163,0)</f>
        <v>0</v>
      </c>
      <c r="BJ163" s="18" t="s">
        <v>84</v>
      </c>
      <c r="BK163" s="201">
        <f>ROUND(I163*H163,2)</f>
        <v>0</v>
      </c>
      <c r="BL163" s="18" t="s">
        <v>144</v>
      </c>
      <c r="BM163" s="200" t="s">
        <v>286</v>
      </c>
    </row>
    <row r="164" spans="1:65" s="2" customFormat="1" ht="16.5" customHeight="1" x14ac:dyDescent="0.2">
      <c r="A164" s="35"/>
      <c r="B164" s="36"/>
      <c r="C164" s="246" t="s">
        <v>205</v>
      </c>
      <c r="D164" s="246" t="s">
        <v>260</v>
      </c>
      <c r="E164" s="247" t="s">
        <v>289</v>
      </c>
      <c r="F164" s="248" t="s">
        <v>290</v>
      </c>
      <c r="G164" s="249" t="s">
        <v>291</v>
      </c>
      <c r="H164" s="250">
        <v>1.9</v>
      </c>
      <c r="I164" s="251"/>
      <c r="J164" s="252">
        <f>ROUND(I164*H164,2)</f>
        <v>0</v>
      </c>
      <c r="K164" s="253"/>
      <c r="L164" s="254"/>
      <c r="M164" s="255" t="s">
        <v>1</v>
      </c>
      <c r="N164" s="256" t="s">
        <v>41</v>
      </c>
      <c r="O164" s="72"/>
      <c r="P164" s="198">
        <f>O164*H164</f>
        <v>0</v>
      </c>
      <c r="Q164" s="198">
        <v>1E-3</v>
      </c>
      <c r="R164" s="198">
        <f>Q164*H164</f>
        <v>1.9E-3</v>
      </c>
      <c r="S164" s="198">
        <v>0</v>
      </c>
      <c r="T164" s="199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0" t="s">
        <v>179</v>
      </c>
      <c r="AT164" s="200" t="s">
        <v>260</v>
      </c>
      <c r="AU164" s="200" t="s">
        <v>86</v>
      </c>
      <c r="AY164" s="18" t="s">
        <v>138</v>
      </c>
      <c r="BE164" s="201">
        <f>IF(N164="základní",J164,0)</f>
        <v>0</v>
      </c>
      <c r="BF164" s="201">
        <f>IF(N164="snížená",J164,0)</f>
        <v>0</v>
      </c>
      <c r="BG164" s="201">
        <f>IF(N164="zákl. přenesená",J164,0)</f>
        <v>0</v>
      </c>
      <c r="BH164" s="201">
        <f>IF(N164="sníž. přenesená",J164,0)</f>
        <v>0</v>
      </c>
      <c r="BI164" s="201">
        <f>IF(N164="nulová",J164,0)</f>
        <v>0</v>
      </c>
      <c r="BJ164" s="18" t="s">
        <v>84</v>
      </c>
      <c r="BK164" s="201">
        <f>ROUND(I164*H164,2)</f>
        <v>0</v>
      </c>
      <c r="BL164" s="18" t="s">
        <v>144</v>
      </c>
      <c r="BM164" s="200" t="s">
        <v>292</v>
      </c>
    </row>
    <row r="165" spans="1:65" s="13" customFormat="1" ht="10.199999999999999" x14ac:dyDescent="0.2">
      <c r="B165" s="202"/>
      <c r="C165" s="203"/>
      <c r="D165" s="204" t="s">
        <v>149</v>
      </c>
      <c r="E165" s="203"/>
      <c r="F165" s="206" t="s">
        <v>699</v>
      </c>
      <c r="G165" s="203"/>
      <c r="H165" s="207">
        <v>1.9</v>
      </c>
      <c r="I165" s="208"/>
      <c r="J165" s="203"/>
      <c r="K165" s="203"/>
      <c r="L165" s="209"/>
      <c r="M165" s="210"/>
      <c r="N165" s="211"/>
      <c r="O165" s="211"/>
      <c r="P165" s="211"/>
      <c r="Q165" s="211"/>
      <c r="R165" s="211"/>
      <c r="S165" s="211"/>
      <c r="T165" s="212"/>
      <c r="AT165" s="213" t="s">
        <v>149</v>
      </c>
      <c r="AU165" s="213" t="s">
        <v>86</v>
      </c>
      <c r="AV165" s="13" t="s">
        <v>86</v>
      </c>
      <c r="AW165" s="13" t="s">
        <v>4</v>
      </c>
      <c r="AX165" s="13" t="s">
        <v>84</v>
      </c>
      <c r="AY165" s="213" t="s">
        <v>138</v>
      </c>
    </row>
    <row r="166" spans="1:65" s="12" customFormat="1" ht="22.8" customHeight="1" x14ac:dyDescent="0.25">
      <c r="B166" s="172"/>
      <c r="C166" s="173"/>
      <c r="D166" s="174" t="s">
        <v>75</v>
      </c>
      <c r="E166" s="186" t="s">
        <v>86</v>
      </c>
      <c r="F166" s="186" t="s">
        <v>299</v>
      </c>
      <c r="G166" s="173"/>
      <c r="H166" s="173"/>
      <c r="I166" s="176"/>
      <c r="J166" s="187">
        <f>BK166</f>
        <v>0</v>
      </c>
      <c r="K166" s="173"/>
      <c r="L166" s="178"/>
      <c r="M166" s="179"/>
      <c r="N166" s="180"/>
      <c r="O166" s="180"/>
      <c r="P166" s="181">
        <f>P167+P168</f>
        <v>0</v>
      </c>
      <c r="Q166" s="180"/>
      <c r="R166" s="181">
        <f>R167+R168</f>
        <v>15.514629999999999</v>
      </c>
      <c r="S166" s="180"/>
      <c r="T166" s="182">
        <f>T167+T168</f>
        <v>0</v>
      </c>
      <c r="AR166" s="183" t="s">
        <v>84</v>
      </c>
      <c r="AT166" s="184" t="s">
        <v>75</v>
      </c>
      <c r="AU166" s="184" t="s">
        <v>84</v>
      </c>
      <c r="AY166" s="183" t="s">
        <v>138</v>
      </c>
      <c r="BK166" s="185">
        <f>BK167+BK168</f>
        <v>0</v>
      </c>
    </row>
    <row r="167" spans="1:65" s="2" customFormat="1" ht="21.75" customHeight="1" x14ac:dyDescent="0.2">
      <c r="A167" s="35"/>
      <c r="B167" s="36"/>
      <c r="C167" s="188" t="s">
        <v>211</v>
      </c>
      <c r="D167" s="188" t="s">
        <v>140</v>
      </c>
      <c r="E167" s="189" t="s">
        <v>700</v>
      </c>
      <c r="F167" s="190" t="s">
        <v>701</v>
      </c>
      <c r="G167" s="191" t="s">
        <v>170</v>
      </c>
      <c r="H167" s="192">
        <v>12</v>
      </c>
      <c r="I167" s="193"/>
      <c r="J167" s="194">
        <f>ROUND(I167*H167,2)</f>
        <v>0</v>
      </c>
      <c r="K167" s="195"/>
      <c r="L167" s="40"/>
      <c r="M167" s="196" t="s">
        <v>1</v>
      </c>
      <c r="N167" s="197" t="s">
        <v>41</v>
      </c>
      <c r="O167" s="72"/>
      <c r="P167" s="198">
        <f>O167*H167</f>
        <v>0</v>
      </c>
      <c r="Q167" s="198">
        <v>2.2000000000000001E-4</v>
      </c>
      <c r="R167" s="198">
        <f>Q167*H167</f>
        <v>2.64E-3</v>
      </c>
      <c r="S167" s="198">
        <v>0</v>
      </c>
      <c r="T167" s="199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0" t="s">
        <v>144</v>
      </c>
      <c r="AT167" s="200" t="s">
        <v>140</v>
      </c>
      <c r="AU167" s="200" t="s">
        <v>86</v>
      </c>
      <c r="AY167" s="18" t="s">
        <v>138</v>
      </c>
      <c r="BE167" s="201">
        <f>IF(N167="základní",J167,0)</f>
        <v>0</v>
      </c>
      <c r="BF167" s="201">
        <f>IF(N167="snížená",J167,0)</f>
        <v>0</v>
      </c>
      <c r="BG167" s="201">
        <f>IF(N167="zákl. přenesená",J167,0)</f>
        <v>0</v>
      </c>
      <c r="BH167" s="201">
        <f>IF(N167="sníž. přenesená",J167,0)</f>
        <v>0</v>
      </c>
      <c r="BI167" s="201">
        <f>IF(N167="nulová",J167,0)</f>
        <v>0</v>
      </c>
      <c r="BJ167" s="18" t="s">
        <v>84</v>
      </c>
      <c r="BK167" s="201">
        <f>ROUND(I167*H167,2)</f>
        <v>0</v>
      </c>
      <c r="BL167" s="18" t="s">
        <v>144</v>
      </c>
      <c r="BM167" s="200" t="s">
        <v>702</v>
      </c>
    </row>
    <row r="168" spans="1:65" s="12" customFormat="1" ht="20.85" customHeight="1" x14ac:dyDescent="0.25">
      <c r="B168" s="172"/>
      <c r="C168" s="173"/>
      <c r="D168" s="174" t="s">
        <v>75</v>
      </c>
      <c r="E168" s="186" t="s">
        <v>340</v>
      </c>
      <c r="F168" s="186" t="s">
        <v>703</v>
      </c>
      <c r="G168" s="173"/>
      <c r="H168" s="173"/>
      <c r="I168" s="176"/>
      <c r="J168" s="187">
        <f>BK168</f>
        <v>0</v>
      </c>
      <c r="K168" s="173"/>
      <c r="L168" s="178"/>
      <c r="M168" s="179"/>
      <c r="N168" s="180"/>
      <c r="O168" s="180"/>
      <c r="P168" s="181">
        <f>SUM(P169:P186)</f>
        <v>0</v>
      </c>
      <c r="Q168" s="180"/>
      <c r="R168" s="181">
        <f>SUM(R169:R186)</f>
        <v>15.511989999999999</v>
      </c>
      <c r="S168" s="180"/>
      <c r="T168" s="182">
        <f>SUM(T169:T186)</f>
        <v>0</v>
      </c>
      <c r="AR168" s="183" t="s">
        <v>84</v>
      </c>
      <c r="AT168" s="184" t="s">
        <v>75</v>
      </c>
      <c r="AU168" s="184" t="s">
        <v>86</v>
      </c>
      <c r="AY168" s="183" t="s">
        <v>138</v>
      </c>
      <c r="BK168" s="185">
        <f>SUM(BK169:BK186)</f>
        <v>0</v>
      </c>
    </row>
    <row r="169" spans="1:65" s="2" customFormat="1" ht="21.75" customHeight="1" x14ac:dyDescent="0.2">
      <c r="A169" s="35"/>
      <c r="B169" s="36"/>
      <c r="C169" s="188" t="s">
        <v>8</v>
      </c>
      <c r="D169" s="188" t="s">
        <v>140</v>
      </c>
      <c r="E169" s="189" t="s">
        <v>704</v>
      </c>
      <c r="F169" s="190" t="s">
        <v>705</v>
      </c>
      <c r="G169" s="191" t="s">
        <v>297</v>
      </c>
      <c r="H169" s="192">
        <v>3</v>
      </c>
      <c r="I169" s="193"/>
      <c r="J169" s="194">
        <f t="shared" ref="J169:J186" si="0">ROUND(I169*H169,2)</f>
        <v>0</v>
      </c>
      <c r="K169" s="195"/>
      <c r="L169" s="40"/>
      <c r="M169" s="196" t="s">
        <v>1</v>
      </c>
      <c r="N169" s="197" t="s">
        <v>41</v>
      </c>
      <c r="O169" s="72"/>
      <c r="P169" s="198">
        <f t="shared" ref="P169:P186" si="1">O169*H169</f>
        <v>0</v>
      </c>
      <c r="Q169" s="198">
        <v>0.45423000000000002</v>
      </c>
      <c r="R169" s="198">
        <f t="shared" ref="R169:R186" si="2">Q169*H169</f>
        <v>1.3626900000000002</v>
      </c>
      <c r="S169" s="198">
        <v>0</v>
      </c>
      <c r="T169" s="199">
        <f t="shared" ref="T169:T186" si="3"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0" t="s">
        <v>144</v>
      </c>
      <c r="AT169" s="200" t="s">
        <v>140</v>
      </c>
      <c r="AU169" s="200" t="s">
        <v>151</v>
      </c>
      <c r="AY169" s="18" t="s">
        <v>138</v>
      </c>
      <c r="BE169" s="201">
        <f t="shared" ref="BE169:BE186" si="4">IF(N169="základní",J169,0)</f>
        <v>0</v>
      </c>
      <c r="BF169" s="201">
        <f t="shared" ref="BF169:BF186" si="5">IF(N169="snížená",J169,0)</f>
        <v>0</v>
      </c>
      <c r="BG169" s="201">
        <f t="shared" ref="BG169:BG186" si="6">IF(N169="zákl. přenesená",J169,0)</f>
        <v>0</v>
      </c>
      <c r="BH169" s="201">
        <f t="shared" ref="BH169:BH186" si="7">IF(N169="sníž. přenesená",J169,0)</f>
        <v>0</v>
      </c>
      <c r="BI169" s="201">
        <f t="shared" ref="BI169:BI186" si="8">IF(N169="nulová",J169,0)</f>
        <v>0</v>
      </c>
      <c r="BJ169" s="18" t="s">
        <v>84</v>
      </c>
      <c r="BK169" s="201">
        <f t="shared" ref="BK169:BK186" si="9">ROUND(I169*H169,2)</f>
        <v>0</v>
      </c>
      <c r="BL169" s="18" t="s">
        <v>144</v>
      </c>
      <c r="BM169" s="200" t="s">
        <v>706</v>
      </c>
    </row>
    <row r="170" spans="1:65" s="2" customFormat="1" ht="21.75" customHeight="1" x14ac:dyDescent="0.2">
      <c r="A170" s="35"/>
      <c r="B170" s="36"/>
      <c r="C170" s="246" t="s">
        <v>226</v>
      </c>
      <c r="D170" s="246" t="s">
        <v>260</v>
      </c>
      <c r="E170" s="247" t="s">
        <v>707</v>
      </c>
      <c r="F170" s="248" t="s">
        <v>708</v>
      </c>
      <c r="G170" s="249" t="s">
        <v>297</v>
      </c>
      <c r="H170" s="250">
        <v>1</v>
      </c>
      <c r="I170" s="251"/>
      <c r="J170" s="252">
        <f t="shared" si="0"/>
        <v>0</v>
      </c>
      <c r="K170" s="253"/>
      <c r="L170" s="254"/>
      <c r="M170" s="255" t="s">
        <v>1</v>
      </c>
      <c r="N170" s="256" t="s">
        <v>41</v>
      </c>
      <c r="O170" s="72"/>
      <c r="P170" s="198">
        <f t="shared" si="1"/>
        <v>0</v>
      </c>
      <c r="Q170" s="198">
        <v>6.5</v>
      </c>
      <c r="R170" s="198">
        <f t="shared" si="2"/>
        <v>6.5</v>
      </c>
      <c r="S170" s="198">
        <v>0</v>
      </c>
      <c r="T170" s="199">
        <f t="shared" si="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0" t="s">
        <v>179</v>
      </c>
      <c r="AT170" s="200" t="s">
        <v>260</v>
      </c>
      <c r="AU170" s="200" t="s">
        <v>151</v>
      </c>
      <c r="AY170" s="18" t="s">
        <v>138</v>
      </c>
      <c r="BE170" s="201">
        <f t="shared" si="4"/>
        <v>0</v>
      </c>
      <c r="BF170" s="201">
        <f t="shared" si="5"/>
        <v>0</v>
      </c>
      <c r="BG170" s="201">
        <f t="shared" si="6"/>
        <v>0</v>
      </c>
      <c r="BH170" s="201">
        <f t="shared" si="7"/>
        <v>0</v>
      </c>
      <c r="BI170" s="201">
        <f t="shared" si="8"/>
        <v>0</v>
      </c>
      <c r="BJ170" s="18" t="s">
        <v>84</v>
      </c>
      <c r="BK170" s="201">
        <f t="shared" si="9"/>
        <v>0</v>
      </c>
      <c r="BL170" s="18" t="s">
        <v>144</v>
      </c>
      <c r="BM170" s="200" t="s">
        <v>709</v>
      </c>
    </row>
    <row r="171" spans="1:65" s="2" customFormat="1" ht="16.5" customHeight="1" x14ac:dyDescent="0.2">
      <c r="A171" s="35"/>
      <c r="B171" s="36"/>
      <c r="C171" s="246" t="s">
        <v>232</v>
      </c>
      <c r="D171" s="246" t="s">
        <v>260</v>
      </c>
      <c r="E171" s="247" t="s">
        <v>710</v>
      </c>
      <c r="F171" s="248" t="s">
        <v>711</v>
      </c>
      <c r="G171" s="249" t="s">
        <v>297</v>
      </c>
      <c r="H171" s="250">
        <v>2</v>
      </c>
      <c r="I171" s="251"/>
      <c r="J171" s="252">
        <f t="shared" si="0"/>
        <v>0</v>
      </c>
      <c r="K171" s="253"/>
      <c r="L171" s="254"/>
      <c r="M171" s="255" t="s">
        <v>1</v>
      </c>
      <c r="N171" s="256" t="s">
        <v>41</v>
      </c>
      <c r="O171" s="72"/>
      <c r="P171" s="198">
        <f t="shared" si="1"/>
        <v>0</v>
      </c>
      <c r="Q171" s="198">
        <v>3.8</v>
      </c>
      <c r="R171" s="198">
        <f t="shared" si="2"/>
        <v>7.6</v>
      </c>
      <c r="S171" s="198">
        <v>0</v>
      </c>
      <c r="T171" s="199">
        <f t="shared" si="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0" t="s">
        <v>179</v>
      </c>
      <c r="AT171" s="200" t="s">
        <v>260</v>
      </c>
      <c r="AU171" s="200" t="s">
        <v>151</v>
      </c>
      <c r="AY171" s="18" t="s">
        <v>138</v>
      </c>
      <c r="BE171" s="201">
        <f t="shared" si="4"/>
        <v>0</v>
      </c>
      <c r="BF171" s="201">
        <f t="shared" si="5"/>
        <v>0</v>
      </c>
      <c r="BG171" s="201">
        <f t="shared" si="6"/>
        <v>0</v>
      </c>
      <c r="BH171" s="201">
        <f t="shared" si="7"/>
        <v>0</v>
      </c>
      <c r="BI171" s="201">
        <f t="shared" si="8"/>
        <v>0</v>
      </c>
      <c r="BJ171" s="18" t="s">
        <v>84</v>
      </c>
      <c r="BK171" s="201">
        <f t="shared" si="9"/>
        <v>0</v>
      </c>
      <c r="BL171" s="18" t="s">
        <v>144</v>
      </c>
      <c r="BM171" s="200" t="s">
        <v>712</v>
      </c>
    </row>
    <row r="172" spans="1:65" s="2" customFormat="1" ht="16.5" customHeight="1" x14ac:dyDescent="0.2">
      <c r="A172" s="35"/>
      <c r="B172" s="36"/>
      <c r="C172" s="188" t="s">
        <v>236</v>
      </c>
      <c r="D172" s="188" t="s">
        <v>140</v>
      </c>
      <c r="E172" s="189" t="s">
        <v>713</v>
      </c>
      <c r="F172" s="190" t="s">
        <v>714</v>
      </c>
      <c r="G172" s="191" t="s">
        <v>715</v>
      </c>
      <c r="H172" s="192">
        <v>1</v>
      </c>
      <c r="I172" s="193"/>
      <c r="J172" s="194">
        <f t="shared" si="0"/>
        <v>0</v>
      </c>
      <c r="K172" s="195"/>
      <c r="L172" s="40"/>
      <c r="M172" s="196" t="s">
        <v>1</v>
      </c>
      <c r="N172" s="197" t="s">
        <v>41</v>
      </c>
      <c r="O172" s="72"/>
      <c r="P172" s="198">
        <f t="shared" si="1"/>
        <v>0</v>
      </c>
      <c r="Q172" s="198">
        <v>0</v>
      </c>
      <c r="R172" s="198">
        <f t="shared" si="2"/>
        <v>0</v>
      </c>
      <c r="S172" s="198">
        <v>0</v>
      </c>
      <c r="T172" s="199">
        <f t="shared" si="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0" t="s">
        <v>144</v>
      </c>
      <c r="AT172" s="200" t="s">
        <v>140</v>
      </c>
      <c r="AU172" s="200" t="s">
        <v>151</v>
      </c>
      <c r="AY172" s="18" t="s">
        <v>138</v>
      </c>
      <c r="BE172" s="201">
        <f t="shared" si="4"/>
        <v>0</v>
      </c>
      <c r="BF172" s="201">
        <f t="shared" si="5"/>
        <v>0</v>
      </c>
      <c r="BG172" s="201">
        <f t="shared" si="6"/>
        <v>0</v>
      </c>
      <c r="BH172" s="201">
        <f t="shared" si="7"/>
        <v>0</v>
      </c>
      <c r="BI172" s="201">
        <f t="shared" si="8"/>
        <v>0</v>
      </c>
      <c r="BJ172" s="18" t="s">
        <v>84</v>
      </c>
      <c r="BK172" s="201">
        <f t="shared" si="9"/>
        <v>0</v>
      </c>
      <c r="BL172" s="18" t="s">
        <v>144</v>
      </c>
      <c r="BM172" s="200" t="s">
        <v>716</v>
      </c>
    </row>
    <row r="173" spans="1:65" s="2" customFormat="1" ht="21.75" customHeight="1" x14ac:dyDescent="0.2">
      <c r="A173" s="35"/>
      <c r="B173" s="36"/>
      <c r="C173" s="246" t="s">
        <v>245</v>
      </c>
      <c r="D173" s="246" t="s">
        <v>260</v>
      </c>
      <c r="E173" s="247" t="s">
        <v>717</v>
      </c>
      <c r="F173" s="248" t="s">
        <v>718</v>
      </c>
      <c r="G173" s="249" t="s">
        <v>297</v>
      </c>
      <c r="H173" s="250">
        <v>2</v>
      </c>
      <c r="I173" s="251"/>
      <c r="J173" s="252">
        <f t="shared" si="0"/>
        <v>0</v>
      </c>
      <c r="K173" s="253"/>
      <c r="L173" s="254"/>
      <c r="M173" s="255" t="s">
        <v>1</v>
      </c>
      <c r="N173" s="256" t="s">
        <v>41</v>
      </c>
      <c r="O173" s="72"/>
      <c r="P173" s="198">
        <f t="shared" si="1"/>
        <v>0</v>
      </c>
      <c r="Q173" s="198">
        <v>0</v>
      </c>
      <c r="R173" s="198">
        <f t="shared" si="2"/>
        <v>0</v>
      </c>
      <c r="S173" s="198">
        <v>0</v>
      </c>
      <c r="T173" s="199">
        <f t="shared" si="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0" t="s">
        <v>179</v>
      </c>
      <c r="AT173" s="200" t="s">
        <v>260</v>
      </c>
      <c r="AU173" s="200" t="s">
        <v>151</v>
      </c>
      <c r="AY173" s="18" t="s">
        <v>138</v>
      </c>
      <c r="BE173" s="201">
        <f t="shared" si="4"/>
        <v>0</v>
      </c>
      <c r="BF173" s="201">
        <f t="shared" si="5"/>
        <v>0</v>
      </c>
      <c r="BG173" s="201">
        <f t="shared" si="6"/>
        <v>0</v>
      </c>
      <c r="BH173" s="201">
        <f t="shared" si="7"/>
        <v>0</v>
      </c>
      <c r="BI173" s="201">
        <f t="shared" si="8"/>
        <v>0</v>
      </c>
      <c r="BJ173" s="18" t="s">
        <v>84</v>
      </c>
      <c r="BK173" s="201">
        <f t="shared" si="9"/>
        <v>0</v>
      </c>
      <c r="BL173" s="18" t="s">
        <v>144</v>
      </c>
      <c r="BM173" s="200" t="s">
        <v>719</v>
      </c>
    </row>
    <row r="174" spans="1:65" s="2" customFormat="1" ht="21.75" customHeight="1" x14ac:dyDescent="0.2">
      <c r="A174" s="35"/>
      <c r="B174" s="36"/>
      <c r="C174" s="246" t="s">
        <v>250</v>
      </c>
      <c r="D174" s="246" t="s">
        <v>260</v>
      </c>
      <c r="E174" s="247" t="s">
        <v>720</v>
      </c>
      <c r="F174" s="248" t="s">
        <v>721</v>
      </c>
      <c r="G174" s="249" t="s">
        <v>297</v>
      </c>
      <c r="H174" s="250">
        <v>2</v>
      </c>
      <c r="I174" s="251"/>
      <c r="J174" s="252">
        <f t="shared" si="0"/>
        <v>0</v>
      </c>
      <c r="K174" s="253"/>
      <c r="L174" s="254"/>
      <c r="M174" s="255" t="s">
        <v>1</v>
      </c>
      <c r="N174" s="256" t="s">
        <v>41</v>
      </c>
      <c r="O174" s="72"/>
      <c r="P174" s="198">
        <f t="shared" si="1"/>
        <v>0</v>
      </c>
      <c r="Q174" s="198">
        <v>0</v>
      </c>
      <c r="R174" s="198">
        <f t="shared" si="2"/>
        <v>0</v>
      </c>
      <c r="S174" s="198">
        <v>0</v>
      </c>
      <c r="T174" s="199">
        <f t="shared" si="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0" t="s">
        <v>179</v>
      </c>
      <c r="AT174" s="200" t="s">
        <v>260</v>
      </c>
      <c r="AU174" s="200" t="s">
        <v>151</v>
      </c>
      <c r="AY174" s="18" t="s">
        <v>138</v>
      </c>
      <c r="BE174" s="201">
        <f t="shared" si="4"/>
        <v>0</v>
      </c>
      <c r="BF174" s="201">
        <f t="shared" si="5"/>
        <v>0</v>
      </c>
      <c r="BG174" s="201">
        <f t="shared" si="6"/>
        <v>0</v>
      </c>
      <c r="BH174" s="201">
        <f t="shared" si="7"/>
        <v>0</v>
      </c>
      <c r="BI174" s="201">
        <f t="shared" si="8"/>
        <v>0</v>
      </c>
      <c r="BJ174" s="18" t="s">
        <v>84</v>
      </c>
      <c r="BK174" s="201">
        <f t="shared" si="9"/>
        <v>0</v>
      </c>
      <c r="BL174" s="18" t="s">
        <v>144</v>
      </c>
      <c r="BM174" s="200" t="s">
        <v>722</v>
      </c>
    </row>
    <row r="175" spans="1:65" s="2" customFormat="1" ht="44.25" customHeight="1" x14ac:dyDescent="0.2">
      <c r="A175" s="35"/>
      <c r="B175" s="36"/>
      <c r="C175" s="246" t="s">
        <v>7</v>
      </c>
      <c r="D175" s="246" t="s">
        <v>260</v>
      </c>
      <c r="E175" s="247" t="s">
        <v>723</v>
      </c>
      <c r="F175" s="248" t="s">
        <v>724</v>
      </c>
      <c r="G175" s="249" t="s">
        <v>297</v>
      </c>
      <c r="H175" s="250">
        <v>1</v>
      </c>
      <c r="I175" s="251"/>
      <c r="J175" s="252">
        <f t="shared" si="0"/>
        <v>0</v>
      </c>
      <c r="K175" s="253"/>
      <c r="L175" s="254"/>
      <c r="M175" s="255" t="s">
        <v>1</v>
      </c>
      <c r="N175" s="256" t="s">
        <v>41</v>
      </c>
      <c r="O175" s="72"/>
      <c r="P175" s="198">
        <f t="shared" si="1"/>
        <v>0</v>
      </c>
      <c r="Q175" s="198">
        <v>0</v>
      </c>
      <c r="R175" s="198">
        <f t="shared" si="2"/>
        <v>0</v>
      </c>
      <c r="S175" s="198">
        <v>0</v>
      </c>
      <c r="T175" s="199">
        <f t="shared" si="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0" t="s">
        <v>179</v>
      </c>
      <c r="AT175" s="200" t="s">
        <v>260</v>
      </c>
      <c r="AU175" s="200" t="s">
        <v>151</v>
      </c>
      <c r="AY175" s="18" t="s">
        <v>138</v>
      </c>
      <c r="BE175" s="201">
        <f t="shared" si="4"/>
        <v>0</v>
      </c>
      <c r="BF175" s="201">
        <f t="shared" si="5"/>
        <v>0</v>
      </c>
      <c r="BG175" s="201">
        <f t="shared" si="6"/>
        <v>0</v>
      </c>
      <c r="BH175" s="201">
        <f t="shared" si="7"/>
        <v>0</v>
      </c>
      <c r="BI175" s="201">
        <f t="shared" si="8"/>
        <v>0</v>
      </c>
      <c r="BJ175" s="18" t="s">
        <v>84</v>
      </c>
      <c r="BK175" s="201">
        <f t="shared" si="9"/>
        <v>0</v>
      </c>
      <c r="BL175" s="18" t="s">
        <v>144</v>
      </c>
      <c r="BM175" s="200" t="s">
        <v>725</v>
      </c>
    </row>
    <row r="176" spans="1:65" s="2" customFormat="1" ht="21.75" customHeight="1" x14ac:dyDescent="0.2">
      <c r="A176" s="35"/>
      <c r="B176" s="36"/>
      <c r="C176" s="246" t="s">
        <v>259</v>
      </c>
      <c r="D176" s="246" t="s">
        <v>260</v>
      </c>
      <c r="E176" s="247" t="s">
        <v>726</v>
      </c>
      <c r="F176" s="248" t="s">
        <v>727</v>
      </c>
      <c r="G176" s="249" t="s">
        <v>728</v>
      </c>
      <c r="H176" s="250">
        <v>1</v>
      </c>
      <c r="I176" s="251"/>
      <c r="J176" s="252">
        <f t="shared" si="0"/>
        <v>0</v>
      </c>
      <c r="K176" s="253"/>
      <c r="L176" s="254"/>
      <c r="M176" s="255" t="s">
        <v>1</v>
      </c>
      <c r="N176" s="256" t="s">
        <v>41</v>
      </c>
      <c r="O176" s="72"/>
      <c r="P176" s="198">
        <f t="shared" si="1"/>
        <v>0</v>
      </c>
      <c r="Q176" s="198">
        <v>0</v>
      </c>
      <c r="R176" s="198">
        <f t="shared" si="2"/>
        <v>0</v>
      </c>
      <c r="S176" s="198">
        <v>0</v>
      </c>
      <c r="T176" s="199">
        <f t="shared" si="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0" t="s">
        <v>179</v>
      </c>
      <c r="AT176" s="200" t="s">
        <v>260</v>
      </c>
      <c r="AU176" s="200" t="s">
        <v>151</v>
      </c>
      <c r="AY176" s="18" t="s">
        <v>138</v>
      </c>
      <c r="BE176" s="201">
        <f t="shared" si="4"/>
        <v>0</v>
      </c>
      <c r="BF176" s="201">
        <f t="shared" si="5"/>
        <v>0</v>
      </c>
      <c r="BG176" s="201">
        <f t="shared" si="6"/>
        <v>0</v>
      </c>
      <c r="BH176" s="201">
        <f t="shared" si="7"/>
        <v>0</v>
      </c>
      <c r="BI176" s="201">
        <f t="shared" si="8"/>
        <v>0</v>
      </c>
      <c r="BJ176" s="18" t="s">
        <v>84</v>
      </c>
      <c r="BK176" s="201">
        <f t="shared" si="9"/>
        <v>0</v>
      </c>
      <c r="BL176" s="18" t="s">
        <v>144</v>
      </c>
      <c r="BM176" s="200" t="s">
        <v>729</v>
      </c>
    </row>
    <row r="177" spans="1:65" s="2" customFormat="1" ht="33" customHeight="1" x14ac:dyDescent="0.2">
      <c r="A177" s="35"/>
      <c r="B177" s="36"/>
      <c r="C177" s="246" t="s">
        <v>265</v>
      </c>
      <c r="D177" s="246" t="s">
        <v>260</v>
      </c>
      <c r="E177" s="247" t="s">
        <v>730</v>
      </c>
      <c r="F177" s="248" t="s">
        <v>731</v>
      </c>
      <c r="G177" s="249" t="s">
        <v>297</v>
      </c>
      <c r="H177" s="250">
        <v>2</v>
      </c>
      <c r="I177" s="251"/>
      <c r="J177" s="252">
        <f t="shared" si="0"/>
        <v>0</v>
      </c>
      <c r="K177" s="253"/>
      <c r="L177" s="254"/>
      <c r="M177" s="255" t="s">
        <v>1</v>
      </c>
      <c r="N177" s="256" t="s">
        <v>41</v>
      </c>
      <c r="O177" s="72"/>
      <c r="P177" s="198">
        <f t="shared" si="1"/>
        <v>0</v>
      </c>
      <c r="Q177" s="198">
        <v>0</v>
      </c>
      <c r="R177" s="198">
        <f t="shared" si="2"/>
        <v>0</v>
      </c>
      <c r="S177" s="198">
        <v>0</v>
      </c>
      <c r="T177" s="199">
        <f t="shared" si="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0" t="s">
        <v>179</v>
      </c>
      <c r="AT177" s="200" t="s">
        <v>260</v>
      </c>
      <c r="AU177" s="200" t="s">
        <v>151</v>
      </c>
      <c r="AY177" s="18" t="s">
        <v>138</v>
      </c>
      <c r="BE177" s="201">
        <f t="shared" si="4"/>
        <v>0</v>
      </c>
      <c r="BF177" s="201">
        <f t="shared" si="5"/>
        <v>0</v>
      </c>
      <c r="BG177" s="201">
        <f t="shared" si="6"/>
        <v>0</v>
      </c>
      <c r="BH177" s="201">
        <f t="shared" si="7"/>
        <v>0</v>
      </c>
      <c r="BI177" s="201">
        <f t="shared" si="8"/>
        <v>0</v>
      </c>
      <c r="BJ177" s="18" t="s">
        <v>84</v>
      </c>
      <c r="BK177" s="201">
        <f t="shared" si="9"/>
        <v>0</v>
      </c>
      <c r="BL177" s="18" t="s">
        <v>144</v>
      </c>
      <c r="BM177" s="200" t="s">
        <v>732</v>
      </c>
    </row>
    <row r="178" spans="1:65" s="2" customFormat="1" ht="21.75" customHeight="1" x14ac:dyDescent="0.2">
      <c r="A178" s="35"/>
      <c r="B178" s="36"/>
      <c r="C178" s="246" t="s">
        <v>274</v>
      </c>
      <c r="D178" s="246" t="s">
        <v>260</v>
      </c>
      <c r="E178" s="247" t="s">
        <v>733</v>
      </c>
      <c r="F178" s="248" t="s">
        <v>734</v>
      </c>
      <c r="G178" s="249" t="s">
        <v>715</v>
      </c>
      <c r="H178" s="250">
        <v>1</v>
      </c>
      <c r="I178" s="251"/>
      <c r="J178" s="252">
        <f t="shared" si="0"/>
        <v>0</v>
      </c>
      <c r="K178" s="253"/>
      <c r="L178" s="254"/>
      <c r="M178" s="255" t="s">
        <v>1</v>
      </c>
      <c r="N178" s="256" t="s">
        <v>41</v>
      </c>
      <c r="O178" s="72"/>
      <c r="P178" s="198">
        <f t="shared" si="1"/>
        <v>0</v>
      </c>
      <c r="Q178" s="198">
        <v>0</v>
      </c>
      <c r="R178" s="198">
        <f t="shared" si="2"/>
        <v>0</v>
      </c>
      <c r="S178" s="198">
        <v>0</v>
      </c>
      <c r="T178" s="199">
        <f t="shared" si="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0" t="s">
        <v>179</v>
      </c>
      <c r="AT178" s="200" t="s">
        <v>260</v>
      </c>
      <c r="AU178" s="200" t="s">
        <v>151</v>
      </c>
      <c r="AY178" s="18" t="s">
        <v>138</v>
      </c>
      <c r="BE178" s="201">
        <f t="shared" si="4"/>
        <v>0</v>
      </c>
      <c r="BF178" s="201">
        <f t="shared" si="5"/>
        <v>0</v>
      </c>
      <c r="BG178" s="201">
        <f t="shared" si="6"/>
        <v>0</v>
      </c>
      <c r="BH178" s="201">
        <f t="shared" si="7"/>
        <v>0</v>
      </c>
      <c r="BI178" s="201">
        <f t="shared" si="8"/>
        <v>0</v>
      </c>
      <c r="BJ178" s="18" t="s">
        <v>84</v>
      </c>
      <c r="BK178" s="201">
        <f t="shared" si="9"/>
        <v>0</v>
      </c>
      <c r="BL178" s="18" t="s">
        <v>144</v>
      </c>
      <c r="BM178" s="200" t="s">
        <v>735</v>
      </c>
    </row>
    <row r="179" spans="1:65" s="2" customFormat="1" ht="21.75" customHeight="1" x14ac:dyDescent="0.2">
      <c r="A179" s="35"/>
      <c r="B179" s="36"/>
      <c r="C179" s="246" t="s">
        <v>279</v>
      </c>
      <c r="D179" s="246" t="s">
        <v>260</v>
      </c>
      <c r="E179" s="247" t="s">
        <v>736</v>
      </c>
      <c r="F179" s="248" t="s">
        <v>737</v>
      </c>
      <c r="G179" s="249" t="s">
        <v>297</v>
      </c>
      <c r="H179" s="250">
        <v>4</v>
      </c>
      <c r="I179" s="251"/>
      <c r="J179" s="252">
        <f t="shared" si="0"/>
        <v>0</v>
      </c>
      <c r="K179" s="253"/>
      <c r="L179" s="254"/>
      <c r="M179" s="255" t="s">
        <v>1</v>
      </c>
      <c r="N179" s="256" t="s">
        <v>41</v>
      </c>
      <c r="O179" s="72"/>
      <c r="P179" s="198">
        <f t="shared" si="1"/>
        <v>0</v>
      </c>
      <c r="Q179" s="198">
        <v>4.1999999999999997E-3</v>
      </c>
      <c r="R179" s="198">
        <f t="shared" si="2"/>
        <v>1.6799999999999999E-2</v>
      </c>
      <c r="S179" s="198">
        <v>0</v>
      </c>
      <c r="T179" s="199">
        <f t="shared" si="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0" t="s">
        <v>647</v>
      </c>
      <c r="AT179" s="200" t="s">
        <v>260</v>
      </c>
      <c r="AU179" s="200" t="s">
        <v>151</v>
      </c>
      <c r="AY179" s="18" t="s">
        <v>138</v>
      </c>
      <c r="BE179" s="201">
        <f t="shared" si="4"/>
        <v>0</v>
      </c>
      <c r="BF179" s="201">
        <f t="shared" si="5"/>
        <v>0</v>
      </c>
      <c r="BG179" s="201">
        <f t="shared" si="6"/>
        <v>0</v>
      </c>
      <c r="BH179" s="201">
        <f t="shared" si="7"/>
        <v>0</v>
      </c>
      <c r="BI179" s="201">
        <f t="shared" si="8"/>
        <v>0</v>
      </c>
      <c r="BJ179" s="18" t="s">
        <v>84</v>
      </c>
      <c r="BK179" s="201">
        <f t="shared" si="9"/>
        <v>0</v>
      </c>
      <c r="BL179" s="18" t="s">
        <v>647</v>
      </c>
      <c r="BM179" s="200" t="s">
        <v>738</v>
      </c>
    </row>
    <row r="180" spans="1:65" s="2" customFormat="1" ht="21.75" customHeight="1" x14ac:dyDescent="0.2">
      <c r="A180" s="35"/>
      <c r="B180" s="36"/>
      <c r="C180" s="246" t="s">
        <v>283</v>
      </c>
      <c r="D180" s="246" t="s">
        <v>260</v>
      </c>
      <c r="E180" s="247" t="s">
        <v>739</v>
      </c>
      <c r="F180" s="248" t="s">
        <v>740</v>
      </c>
      <c r="G180" s="249" t="s">
        <v>297</v>
      </c>
      <c r="H180" s="250">
        <v>2</v>
      </c>
      <c r="I180" s="251"/>
      <c r="J180" s="252">
        <f t="shared" si="0"/>
        <v>0</v>
      </c>
      <c r="K180" s="253"/>
      <c r="L180" s="254"/>
      <c r="M180" s="255" t="s">
        <v>1</v>
      </c>
      <c r="N180" s="256" t="s">
        <v>41</v>
      </c>
      <c r="O180" s="72"/>
      <c r="P180" s="198">
        <f t="shared" si="1"/>
        <v>0</v>
      </c>
      <c r="Q180" s="198">
        <v>1.61E-2</v>
      </c>
      <c r="R180" s="198">
        <f t="shared" si="2"/>
        <v>3.2199999999999999E-2</v>
      </c>
      <c r="S180" s="198">
        <v>0</v>
      </c>
      <c r="T180" s="199">
        <f t="shared" si="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0" t="s">
        <v>647</v>
      </c>
      <c r="AT180" s="200" t="s">
        <v>260</v>
      </c>
      <c r="AU180" s="200" t="s">
        <v>151</v>
      </c>
      <c r="AY180" s="18" t="s">
        <v>138</v>
      </c>
      <c r="BE180" s="201">
        <f t="shared" si="4"/>
        <v>0</v>
      </c>
      <c r="BF180" s="201">
        <f t="shared" si="5"/>
        <v>0</v>
      </c>
      <c r="BG180" s="201">
        <f t="shared" si="6"/>
        <v>0</v>
      </c>
      <c r="BH180" s="201">
        <f t="shared" si="7"/>
        <v>0</v>
      </c>
      <c r="BI180" s="201">
        <f t="shared" si="8"/>
        <v>0</v>
      </c>
      <c r="BJ180" s="18" t="s">
        <v>84</v>
      </c>
      <c r="BK180" s="201">
        <f t="shared" si="9"/>
        <v>0</v>
      </c>
      <c r="BL180" s="18" t="s">
        <v>647</v>
      </c>
      <c r="BM180" s="200" t="s">
        <v>741</v>
      </c>
    </row>
    <row r="181" spans="1:65" s="2" customFormat="1" ht="16.5" customHeight="1" x14ac:dyDescent="0.2">
      <c r="A181" s="35"/>
      <c r="B181" s="36"/>
      <c r="C181" s="246" t="s">
        <v>288</v>
      </c>
      <c r="D181" s="246" t="s">
        <v>260</v>
      </c>
      <c r="E181" s="247" t="s">
        <v>742</v>
      </c>
      <c r="F181" s="248" t="s">
        <v>743</v>
      </c>
      <c r="G181" s="249" t="s">
        <v>297</v>
      </c>
      <c r="H181" s="250">
        <v>1</v>
      </c>
      <c r="I181" s="251"/>
      <c r="J181" s="252">
        <f t="shared" si="0"/>
        <v>0</v>
      </c>
      <c r="K181" s="253"/>
      <c r="L181" s="254"/>
      <c r="M181" s="255" t="s">
        <v>1</v>
      </c>
      <c r="N181" s="256" t="s">
        <v>41</v>
      </c>
      <c r="O181" s="72"/>
      <c r="P181" s="198">
        <f t="shared" si="1"/>
        <v>0</v>
      </c>
      <c r="Q181" s="198">
        <v>2.9999999999999997E-4</v>
      </c>
      <c r="R181" s="198">
        <f t="shared" si="2"/>
        <v>2.9999999999999997E-4</v>
      </c>
      <c r="S181" s="198">
        <v>0</v>
      </c>
      <c r="T181" s="199">
        <f t="shared" si="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0" t="s">
        <v>647</v>
      </c>
      <c r="AT181" s="200" t="s">
        <v>260</v>
      </c>
      <c r="AU181" s="200" t="s">
        <v>151</v>
      </c>
      <c r="AY181" s="18" t="s">
        <v>138</v>
      </c>
      <c r="BE181" s="201">
        <f t="shared" si="4"/>
        <v>0</v>
      </c>
      <c r="BF181" s="201">
        <f t="shared" si="5"/>
        <v>0</v>
      </c>
      <c r="BG181" s="201">
        <f t="shared" si="6"/>
        <v>0</v>
      </c>
      <c r="BH181" s="201">
        <f t="shared" si="7"/>
        <v>0</v>
      </c>
      <c r="BI181" s="201">
        <f t="shared" si="8"/>
        <v>0</v>
      </c>
      <c r="BJ181" s="18" t="s">
        <v>84</v>
      </c>
      <c r="BK181" s="201">
        <f t="shared" si="9"/>
        <v>0</v>
      </c>
      <c r="BL181" s="18" t="s">
        <v>647</v>
      </c>
      <c r="BM181" s="200" t="s">
        <v>744</v>
      </c>
    </row>
    <row r="182" spans="1:65" s="2" customFormat="1" ht="16.5" customHeight="1" x14ac:dyDescent="0.2">
      <c r="A182" s="35"/>
      <c r="B182" s="36"/>
      <c r="C182" s="246" t="s">
        <v>294</v>
      </c>
      <c r="D182" s="246" t="s">
        <v>260</v>
      </c>
      <c r="E182" s="247" t="s">
        <v>745</v>
      </c>
      <c r="F182" s="248" t="s">
        <v>746</v>
      </c>
      <c r="G182" s="249" t="s">
        <v>297</v>
      </c>
      <c r="H182" s="250">
        <v>1</v>
      </c>
      <c r="I182" s="251"/>
      <c r="J182" s="252">
        <f t="shared" si="0"/>
        <v>0</v>
      </c>
      <c r="K182" s="253"/>
      <c r="L182" s="254"/>
      <c r="M182" s="255" t="s">
        <v>1</v>
      </c>
      <c r="N182" s="256" t="s">
        <v>41</v>
      </c>
      <c r="O182" s="72"/>
      <c r="P182" s="198">
        <f t="shared" si="1"/>
        <v>0</v>
      </c>
      <c r="Q182" s="198">
        <v>0</v>
      </c>
      <c r="R182" s="198">
        <f t="shared" si="2"/>
        <v>0</v>
      </c>
      <c r="S182" s="198">
        <v>0</v>
      </c>
      <c r="T182" s="199">
        <f t="shared" si="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0" t="s">
        <v>179</v>
      </c>
      <c r="AT182" s="200" t="s">
        <v>260</v>
      </c>
      <c r="AU182" s="200" t="s">
        <v>151</v>
      </c>
      <c r="AY182" s="18" t="s">
        <v>138</v>
      </c>
      <c r="BE182" s="201">
        <f t="shared" si="4"/>
        <v>0</v>
      </c>
      <c r="BF182" s="201">
        <f t="shared" si="5"/>
        <v>0</v>
      </c>
      <c r="BG182" s="201">
        <f t="shared" si="6"/>
        <v>0</v>
      </c>
      <c r="BH182" s="201">
        <f t="shared" si="7"/>
        <v>0</v>
      </c>
      <c r="BI182" s="201">
        <f t="shared" si="8"/>
        <v>0</v>
      </c>
      <c r="BJ182" s="18" t="s">
        <v>84</v>
      </c>
      <c r="BK182" s="201">
        <f t="shared" si="9"/>
        <v>0</v>
      </c>
      <c r="BL182" s="18" t="s">
        <v>144</v>
      </c>
      <c r="BM182" s="200" t="s">
        <v>747</v>
      </c>
    </row>
    <row r="183" spans="1:65" s="2" customFormat="1" ht="21.75" customHeight="1" x14ac:dyDescent="0.2">
      <c r="A183" s="35"/>
      <c r="B183" s="36"/>
      <c r="C183" s="246" t="s">
        <v>300</v>
      </c>
      <c r="D183" s="246" t="s">
        <v>260</v>
      </c>
      <c r="E183" s="247" t="s">
        <v>748</v>
      </c>
      <c r="F183" s="248" t="s">
        <v>749</v>
      </c>
      <c r="G183" s="249" t="s">
        <v>297</v>
      </c>
      <c r="H183" s="250">
        <v>1</v>
      </c>
      <c r="I183" s="251"/>
      <c r="J183" s="252">
        <f t="shared" si="0"/>
        <v>0</v>
      </c>
      <c r="K183" s="253"/>
      <c r="L183" s="254"/>
      <c r="M183" s="255" t="s">
        <v>1</v>
      </c>
      <c r="N183" s="256" t="s">
        <v>41</v>
      </c>
      <c r="O183" s="72"/>
      <c r="P183" s="198">
        <f t="shared" si="1"/>
        <v>0</v>
      </c>
      <c r="Q183" s="198">
        <v>0</v>
      </c>
      <c r="R183" s="198">
        <f t="shared" si="2"/>
        <v>0</v>
      </c>
      <c r="S183" s="198">
        <v>0</v>
      </c>
      <c r="T183" s="199">
        <f t="shared" si="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0" t="s">
        <v>179</v>
      </c>
      <c r="AT183" s="200" t="s">
        <v>260</v>
      </c>
      <c r="AU183" s="200" t="s">
        <v>151</v>
      </c>
      <c r="AY183" s="18" t="s">
        <v>138</v>
      </c>
      <c r="BE183" s="201">
        <f t="shared" si="4"/>
        <v>0</v>
      </c>
      <c r="BF183" s="201">
        <f t="shared" si="5"/>
        <v>0</v>
      </c>
      <c r="BG183" s="201">
        <f t="shared" si="6"/>
        <v>0</v>
      </c>
      <c r="BH183" s="201">
        <f t="shared" si="7"/>
        <v>0</v>
      </c>
      <c r="BI183" s="201">
        <f t="shared" si="8"/>
        <v>0</v>
      </c>
      <c r="BJ183" s="18" t="s">
        <v>84</v>
      </c>
      <c r="BK183" s="201">
        <f t="shared" si="9"/>
        <v>0</v>
      </c>
      <c r="BL183" s="18" t="s">
        <v>144</v>
      </c>
      <c r="BM183" s="200" t="s">
        <v>750</v>
      </c>
    </row>
    <row r="184" spans="1:65" s="2" customFormat="1" ht="21.75" customHeight="1" x14ac:dyDescent="0.2">
      <c r="A184" s="35"/>
      <c r="B184" s="36"/>
      <c r="C184" s="246" t="s">
        <v>305</v>
      </c>
      <c r="D184" s="246" t="s">
        <v>260</v>
      </c>
      <c r="E184" s="247" t="s">
        <v>751</v>
      </c>
      <c r="F184" s="248" t="s">
        <v>752</v>
      </c>
      <c r="G184" s="249" t="s">
        <v>297</v>
      </c>
      <c r="H184" s="250">
        <v>1</v>
      </c>
      <c r="I184" s="251"/>
      <c r="J184" s="252">
        <f t="shared" si="0"/>
        <v>0</v>
      </c>
      <c r="K184" s="253"/>
      <c r="L184" s="254"/>
      <c r="M184" s="255" t="s">
        <v>1</v>
      </c>
      <c r="N184" s="256" t="s">
        <v>41</v>
      </c>
      <c r="O184" s="72"/>
      <c r="P184" s="198">
        <f t="shared" si="1"/>
        <v>0</v>
      </c>
      <c r="Q184" s="198">
        <v>0</v>
      </c>
      <c r="R184" s="198">
        <f t="shared" si="2"/>
        <v>0</v>
      </c>
      <c r="S184" s="198">
        <v>0</v>
      </c>
      <c r="T184" s="199">
        <f t="shared" si="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0" t="s">
        <v>179</v>
      </c>
      <c r="AT184" s="200" t="s">
        <v>260</v>
      </c>
      <c r="AU184" s="200" t="s">
        <v>151</v>
      </c>
      <c r="AY184" s="18" t="s">
        <v>138</v>
      </c>
      <c r="BE184" s="201">
        <f t="shared" si="4"/>
        <v>0</v>
      </c>
      <c r="BF184" s="201">
        <f t="shared" si="5"/>
        <v>0</v>
      </c>
      <c r="BG184" s="201">
        <f t="shared" si="6"/>
        <v>0</v>
      </c>
      <c r="BH184" s="201">
        <f t="shared" si="7"/>
        <v>0</v>
      </c>
      <c r="BI184" s="201">
        <f t="shared" si="8"/>
        <v>0</v>
      </c>
      <c r="BJ184" s="18" t="s">
        <v>84</v>
      </c>
      <c r="BK184" s="201">
        <f t="shared" si="9"/>
        <v>0</v>
      </c>
      <c r="BL184" s="18" t="s">
        <v>144</v>
      </c>
      <c r="BM184" s="200" t="s">
        <v>753</v>
      </c>
    </row>
    <row r="185" spans="1:65" s="2" customFormat="1" ht="16.5" customHeight="1" x14ac:dyDescent="0.2">
      <c r="A185" s="35"/>
      <c r="B185" s="36"/>
      <c r="C185" s="246" t="s">
        <v>310</v>
      </c>
      <c r="D185" s="246" t="s">
        <v>260</v>
      </c>
      <c r="E185" s="247" t="s">
        <v>754</v>
      </c>
      <c r="F185" s="248" t="s">
        <v>755</v>
      </c>
      <c r="G185" s="249" t="s">
        <v>297</v>
      </c>
      <c r="H185" s="250">
        <v>1</v>
      </c>
      <c r="I185" s="251"/>
      <c r="J185" s="252">
        <f t="shared" si="0"/>
        <v>0</v>
      </c>
      <c r="K185" s="253"/>
      <c r="L185" s="254"/>
      <c r="M185" s="255" t="s">
        <v>1</v>
      </c>
      <c r="N185" s="256" t="s">
        <v>41</v>
      </c>
      <c r="O185" s="72"/>
      <c r="P185" s="198">
        <f t="shared" si="1"/>
        <v>0</v>
      </c>
      <c r="Q185" s="198">
        <v>0</v>
      </c>
      <c r="R185" s="198">
        <f t="shared" si="2"/>
        <v>0</v>
      </c>
      <c r="S185" s="198">
        <v>0</v>
      </c>
      <c r="T185" s="199">
        <f t="shared" si="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0" t="s">
        <v>179</v>
      </c>
      <c r="AT185" s="200" t="s">
        <v>260</v>
      </c>
      <c r="AU185" s="200" t="s">
        <v>151</v>
      </c>
      <c r="AY185" s="18" t="s">
        <v>138</v>
      </c>
      <c r="BE185" s="201">
        <f t="shared" si="4"/>
        <v>0</v>
      </c>
      <c r="BF185" s="201">
        <f t="shared" si="5"/>
        <v>0</v>
      </c>
      <c r="BG185" s="201">
        <f t="shared" si="6"/>
        <v>0</v>
      </c>
      <c r="BH185" s="201">
        <f t="shared" si="7"/>
        <v>0</v>
      </c>
      <c r="BI185" s="201">
        <f t="shared" si="8"/>
        <v>0</v>
      </c>
      <c r="BJ185" s="18" t="s">
        <v>84</v>
      </c>
      <c r="BK185" s="201">
        <f t="shared" si="9"/>
        <v>0</v>
      </c>
      <c r="BL185" s="18" t="s">
        <v>144</v>
      </c>
      <c r="BM185" s="200" t="s">
        <v>756</v>
      </c>
    </row>
    <row r="186" spans="1:65" s="2" customFormat="1" ht="16.5" customHeight="1" x14ac:dyDescent="0.2">
      <c r="A186" s="35"/>
      <c r="B186" s="36"/>
      <c r="C186" s="246" t="s">
        <v>315</v>
      </c>
      <c r="D186" s="246" t="s">
        <v>260</v>
      </c>
      <c r="E186" s="247" t="s">
        <v>757</v>
      </c>
      <c r="F186" s="248" t="s">
        <v>758</v>
      </c>
      <c r="G186" s="249" t="s">
        <v>297</v>
      </c>
      <c r="H186" s="250">
        <v>1</v>
      </c>
      <c r="I186" s="251"/>
      <c r="J186" s="252">
        <f t="shared" si="0"/>
        <v>0</v>
      </c>
      <c r="K186" s="253"/>
      <c r="L186" s="254"/>
      <c r="M186" s="255" t="s">
        <v>1</v>
      </c>
      <c r="N186" s="256" t="s">
        <v>41</v>
      </c>
      <c r="O186" s="72"/>
      <c r="P186" s="198">
        <f t="shared" si="1"/>
        <v>0</v>
      </c>
      <c r="Q186" s="198">
        <v>0</v>
      </c>
      <c r="R186" s="198">
        <f t="shared" si="2"/>
        <v>0</v>
      </c>
      <c r="S186" s="198">
        <v>0</v>
      </c>
      <c r="T186" s="199">
        <f t="shared" si="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0" t="s">
        <v>179</v>
      </c>
      <c r="AT186" s="200" t="s">
        <v>260</v>
      </c>
      <c r="AU186" s="200" t="s">
        <v>151</v>
      </c>
      <c r="AY186" s="18" t="s">
        <v>138</v>
      </c>
      <c r="BE186" s="201">
        <f t="shared" si="4"/>
        <v>0</v>
      </c>
      <c r="BF186" s="201">
        <f t="shared" si="5"/>
        <v>0</v>
      </c>
      <c r="BG186" s="201">
        <f t="shared" si="6"/>
        <v>0</v>
      </c>
      <c r="BH186" s="201">
        <f t="shared" si="7"/>
        <v>0</v>
      </c>
      <c r="BI186" s="201">
        <f t="shared" si="8"/>
        <v>0</v>
      </c>
      <c r="BJ186" s="18" t="s">
        <v>84</v>
      </c>
      <c r="BK186" s="201">
        <f t="shared" si="9"/>
        <v>0</v>
      </c>
      <c r="BL186" s="18" t="s">
        <v>144</v>
      </c>
      <c r="BM186" s="200" t="s">
        <v>759</v>
      </c>
    </row>
    <row r="187" spans="1:65" s="12" customFormat="1" ht="22.8" customHeight="1" x14ac:dyDescent="0.25">
      <c r="B187" s="172"/>
      <c r="C187" s="173"/>
      <c r="D187" s="174" t="s">
        <v>75</v>
      </c>
      <c r="E187" s="186" t="s">
        <v>151</v>
      </c>
      <c r="F187" s="186" t="s">
        <v>304</v>
      </c>
      <c r="G187" s="173"/>
      <c r="H187" s="173"/>
      <c r="I187" s="176"/>
      <c r="J187" s="187">
        <f>BK187</f>
        <v>0</v>
      </c>
      <c r="K187" s="173"/>
      <c r="L187" s="178"/>
      <c r="M187" s="179"/>
      <c r="N187" s="180"/>
      <c r="O187" s="180"/>
      <c r="P187" s="181">
        <f>SUM(P188:P189)</f>
        <v>0</v>
      </c>
      <c r="Q187" s="180"/>
      <c r="R187" s="181">
        <f>SUM(R188:R189)</f>
        <v>0</v>
      </c>
      <c r="S187" s="180"/>
      <c r="T187" s="182">
        <f>SUM(T188:T189)</f>
        <v>0</v>
      </c>
      <c r="AR187" s="183" t="s">
        <v>84</v>
      </c>
      <c r="AT187" s="184" t="s">
        <v>75</v>
      </c>
      <c r="AU187" s="184" t="s">
        <v>84</v>
      </c>
      <c r="AY187" s="183" t="s">
        <v>138</v>
      </c>
      <c r="BK187" s="185">
        <f>SUM(BK188:BK189)</f>
        <v>0</v>
      </c>
    </row>
    <row r="188" spans="1:65" s="2" customFormat="1" ht="33" customHeight="1" x14ac:dyDescent="0.2">
      <c r="A188" s="35"/>
      <c r="B188" s="36"/>
      <c r="C188" s="188" t="s">
        <v>319</v>
      </c>
      <c r="D188" s="188" t="s">
        <v>140</v>
      </c>
      <c r="E188" s="189" t="s">
        <v>760</v>
      </c>
      <c r="F188" s="190" t="s">
        <v>761</v>
      </c>
      <c r="G188" s="191" t="s">
        <v>202</v>
      </c>
      <c r="H188" s="192">
        <v>0.503</v>
      </c>
      <c r="I188" s="193"/>
      <c r="J188" s="194">
        <f>ROUND(I188*H188,2)</f>
        <v>0</v>
      </c>
      <c r="K188" s="195"/>
      <c r="L188" s="40"/>
      <c r="M188" s="196" t="s">
        <v>1</v>
      </c>
      <c r="N188" s="197" t="s">
        <v>41</v>
      </c>
      <c r="O188" s="72"/>
      <c r="P188" s="198">
        <f>O188*H188</f>
        <v>0</v>
      </c>
      <c r="Q188" s="198">
        <v>0</v>
      </c>
      <c r="R188" s="198">
        <f>Q188*H188</f>
        <v>0</v>
      </c>
      <c r="S188" s="198">
        <v>0</v>
      </c>
      <c r="T188" s="199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0" t="s">
        <v>144</v>
      </c>
      <c r="AT188" s="200" t="s">
        <v>140</v>
      </c>
      <c r="AU188" s="200" t="s">
        <v>86</v>
      </c>
      <c r="AY188" s="18" t="s">
        <v>138</v>
      </c>
      <c r="BE188" s="201">
        <f>IF(N188="základní",J188,0)</f>
        <v>0</v>
      </c>
      <c r="BF188" s="201">
        <f>IF(N188="snížená",J188,0)</f>
        <v>0</v>
      </c>
      <c r="BG188" s="201">
        <f>IF(N188="zákl. přenesená",J188,0)</f>
        <v>0</v>
      </c>
      <c r="BH188" s="201">
        <f>IF(N188="sníž. přenesená",J188,0)</f>
        <v>0</v>
      </c>
      <c r="BI188" s="201">
        <f>IF(N188="nulová",J188,0)</f>
        <v>0</v>
      </c>
      <c r="BJ188" s="18" t="s">
        <v>84</v>
      </c>
      <c r="BK188" s="201">
        <f>ROUND(I188*H188,2)</f>
        <v>0</v>
      </c>
      <c r="BL188" s="18" t="s">
        <v>144</v>
      </c>
      <c r="BM188" s="200" t="s">
        <v>762</v>
      </c>
    </row>
    <row r="189" spans="1:65" s="13" customFormat="1" ht="10.199999999999999" x14ac:dyDescent="0.2">
      <c r="B189" s="202"/>
      <c r="C189" s="203"/>
      <c r="D189" s="204" t="s">
        <v>149</v>
      </c>
      <c r="E189" s="205" t="s">
        <v>1</v>
      </c>
      <c r="F189" s="206" t="s">
        <v>763</v>
      </c>
      <c r="G189" s="203"/>
      <c r="H189" s="207">
        <v>0.503</v>
      </c>
      <c r="I189" s="208"/>
      <c r="J189" s="203"/>
      <c r="K189" s="203"/>
      <c r="L189" s="209"/>
      <c r="M189" s="210"/>
      <c r="N189" s="211"/>
      <c r="O189" s="211"/>
      <c r="P189" s="211"/>
      <c r="Q189" s="211"/>
      <c r="R189" s="211"/>
      <c r="S189" s="211"/>
      <c r="T189" s="212"/>
      <c r="AT189" s="213" t="s">
        <v>149</v>
      </c>
      <c r="AU189" s="213" t="s">
        <v>86</v>
      </c>
      <c r="AV189" s="13" t="s">
        <v>86</v>
      </c>
      <c r="AW189" s="13" t="s">
        <v>32</v>
      </c>
      <c r="AX189" s="13" t="s">
        <v>84</v>
      </c>
      <c r="AY189" s="213" t="s">
        <v>138</v>
      </c>
    </row>
    <row r="190" spans="1:65" s="12" customFormat="1" ht="22.8" customHeight="1" x14ac:dyDescent="0.25">
      <c r="B190" s="172"/>
      <c r="C190" s="173"/>
      <c r="D190" s="174" t="s">
        <v>75</v>
      </c>
      <c r="E190" s="186" t="s">
        <v>144</v>
      </c>
      <c r="F190" s="186" t="s">
        <v>309</v>
      </c>
      <c r="G190" s="173"/>
      <c r="H190" s="173"/>
      <c r="I190" s="176"/>
      <c r="J190" s="187">
        <f>BK190</f>
        <v>0</v>
      </c>
      <c r="K190" s="173"/>
      <c r="L190" s="178"/>
      <c r="M190" s="179"/>
      <c r="N190" s="180"/>
      <c r="O190" s="180"/>
      <c r="P190" s="181">
        <f>SUM(P191:P196)</f>
        <v>0</v>
      </c>
      <c r="Q190" s="180"/>
      <c r="R190" s="181">
        <f>SUM(R191:R196)</f>
        <v>9.4800000000000006E-3</v>
      </c>
      <c r="S190" s="180"/>
      <c r="T190" s="182">
        <f>SUM(T191:T196)</f>
        <v>0</v>
      </c>
      <c r="AR190" s="183" t="s">
        <v>84</v>
      </c>
      <c r="AT190" s="184" t="s">
        <v>75</v>
      </c>
      <c r="AU190" s="184" t="s">
        <v>84</v>
      </c>
      <c r="AY190" s="183" t="s">
        <v>138</v>
      </c>
      <c r="BK190" s="185">
        <f>SUM(BK191:BK196)</f>
        <v>0</v>
      </c>
    </row>
    <row r="191" spans="1:65" s="2" customFormat="1" ht="16.5" customHeight="1" x14ac:dyDescent="0.2">
      <c r="A191" s="35"/>
      <c r="B191" s="36"/>
      <c r="C191" s="188" t="s">
        <v>323</v>
      </c>
      <c r="D191" s="188" t="s">
        <v>140</v>
      </c>
      <c r="E191" s="189" t="s">
        <v>764</v>
      </c>
      <c r="F191" s="190" t="s">
        <v>765</v>
      </c>
      <c r="G191" s="191" t="s">
        <v>202</v>
      </c>
      <c r="H191" s="192">
        <v>1.35</v>
      </c>
      <c r="I191" s="193"/>
      <c r="J191" s="194">
        <f>ROUND(I191*H191,2)</f>
        <v>0</v>
      </c>
      <c r="K191" s="195"/>
      <c r="L191" s="40"/>
      <c r="M191" s="196" t="s">
        <v>1</v>
      </c>
      <c r="N191" s="197" t="s">
        <v>41</v>
      </c>
      <c r="O191" s="72"/>
      <c r="P191" s="198">
        <f>O191*H191</f>
        <v>0</v>
      </c>
      <c r="Q191" s="198">
        <v>0</v>
      </c>
      <c r="R191" s="198">
        <f>Q191*H191</f>
        <v>0</v>
      </c>
      <c r="S191" s="198">
        <v>0</v>
      </c>
      <c r="T191" s="199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0" t="s">
        <v>144</v>
      </c>
      <c r="AT191" s="200" t="s">
        <v>140</v>
      </c>
      <c r="AU191" s="200" t="s">
        <v>86</v>
      </c>
      <c r="AY191" s="18" t="s">
        <v>138</v>
      </c>
      <c r="BE191" s="201">
        <f>IF(N191="základní",J191,0)</f>
        <v>0</v>
      </c>
      <c r="BF191" s="201">
        <f>IF(N191="snížená",J191,0)</f>
        <v>0</v>
      </c>
      <c r="BG191" s="201">
        <f>IF(N191="zákl. přenesená",J191,0)</f>
        <v>0</v>
      </c>
      <c r="BH191" s="201">
        <f>IF(N191="sníž. přenesená",J191,0)</f>
        <v>0</v>
      </c>
      <c r="BI191" s="201">
        <f>IF(N191="nulová",J191,0)</f>
        <v>0</v>
      </c>
      <c r="BJ191" s="18" t="s">
        <v>84</v>
      </c>
      <c r="BK191" s="201">
        <f>ROUND(I191*H191,2)</f>
        <v>0</v>
      </c>
      <c r="BL191" s="18" t="s">
        <v>144</v>
      </c>
      <c r="BM191" s="200" t="s">
        <v>313</v>
      </c>
    </row>
    <row r="192" spans="1:65" s="13" customFormat="1" ht="10.199999999999999" x14ac:dyDescent="0.2">
      <c r="B192" s="202"/>
      <c r="C192" s="203"/>
      <c r="D192" s="204" t="s">
        <v>149</v>
      </c>
      <c r="E192" s="205" t="s">
        <v>1</v>
      </c>
      <c r="F192" s="206" t="s">
        <v>766</v>
      </c>
      <c r="G192" s="203"/>
      <c r="H192" s="207">
        <v>1.35</v>
      </c>
      <c r="I192" s="208"/>
      <c r="J192" s="203"/>
      <c r="K192" s="203"/>
      <c r="L192" s="209"/>
      <c r="M192" s="210"/>
      <c r="N192" s="211"/>
      <c r="O192" s="211"/>
      <c r="P192" s="211"/>
      <c r="Q192" s="211"/>
      <c r="R192" s="211"/>
      <c r="S192" s="211"/>
      <c r="T192" s="212"/>
      <c r="AT192" s="213" t="s">
        <v>149</v>
      </c>
      <c r="AU192" s="213" t="s">
        <v>86</v>
      </c>
      <c r="AV192" s="13" t="s">
        <v>86</v>
      </c>
      <c r="AW192" s="13" t="s">
        <v>32</v>
      </c>
      <c r="AX192" s="13" t="s">
        <v>84</v>
      </c>
      <c r="AY192" s="213" t="s">
        <v>138</v>
      </c>
    </row>
    <row r="193" spans="1:65" s="2" customFormat="1" ht="21.75" customHeight="1" x14ac:dyDescent="0.2">
      <c r="A193" s="35"/>
      <c r="B193" s="36"/>
      <c r="C193" s="188" t="s">
        <v>327</v>
      </c>
      <c r="D193" s="188" t="s">
        <v>140</v>
      </c>
      <c r="E193" s="189" t="s">
        <v>767</v>
      </c>
      <c r="F193" s="190" t="s">
        <v>768</v>
      </c>
      <c r="G193" s="191" t="s">
        <v>202</v>
      </c>
      <c r="H193" s="192">
        <v>0.93799999999999994</v>
      </c>
      <c r="I193" s="193"/>
      <c r="J193" s="194">
        <f>ROUND(I193*H193,2)</f>
        <v>0</v>
      </c>
      <c r="K193" s="195"/>
      <c r="L193" s="40"/>
      <c r="M193" s="196" t="s">
        <v>1</v>
      </c>
      <c r="N193" s="197" t="s">
        <v>41</v>
      </c>
      <c r="O193" s="72"/>
      <c r="P193" s="198">
        <f>O193*H193</f>
        <v>0</v>
      </c>
      <c r="Q193" s="198">
        <v>0</v>
      </c>
      <c r="R193" s="198">
        <f>Q193*H193</f>
        <v>0</v>
      </c>
      <c r="S193" s="198">
        <v>0</v>
      </c>
      <c r="T193" s="199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0" t="s">
        <v>144</v>
      </c>
      <c r="AT193" s="200" t="s">
        <v>140</v>
      </c>
      <c r="AU193" s="200" t="s">
        <v>86</v>
      </c>
      <c r="AY193" s="18" t="s">
        <v>138</v>
      </c>
      <c r="BE193" s="201">
        <f>IF(N193="základní",J193,0)</f>
        <v>0</v>
      </c>
      <c r="BF193" s="201">
        <f>IF(N193="snížená",J193,0)</f>
        <v>0</v>
      </c>
      <c r="BG193" s="201">
        <f>IF(N193="zákl. přenesená",J193,0)</f>
        <v>0</v>
      </c>
      <c r="BH193" s="201">
        <f>IF(N193="sníž. přenesená",J193,0)</f>
        <v>0</v>
      </c>
      <c r="BI193" s="201">
        <f>IF(N193="nulová",J193,0)</f>
        <v>0</v>
      </c>
      <c r="BJ193" s="18" t="s">
        <v>84</v>
      </c>
      <c r="BK193" s="201">
        <f>ROUND(I193*H193,2)</f>
        <v>0</v>
      </c>
      <c r="BL193" s="18" t="s">
        <v>144</v>
      </c>
      <c r="BM193" s="200" t="s">
        <v>769</v>
      </c>
    </row>
    <row r="194" spans="1:65" s="13" customFormat="1" ht="10.199999999999999" x14ac:dyDescent="0.2">
      <c r="B194" s="202"/>
      <c r="C194" s="203"/>
      <c r="D194" s="204" t="s">
        <v>149</v>
      </c>
      <c r="E194" s="205" t="s">
        <v>1</v>
      </c>
      <c r="F194" s="206" t="s">
        <v>770</v>
      </c>
      <c r="G194" s="203"/>
      <c r="H194" s="207">
        <v>0.93799999999999994</v>
      </c>
      <c r="I194" s="208"/>
      <c r="J194" s="203"/>
      <c r="K194" s="203"/>
      <c r="L194" s="209"/>
      <c r="M194" s="210"/>
      <c r="N194" s="211"/>
      <c r="O194" s="211"/>
      <c r="P194" s="211"/>
      <c r="Q194" s="211"/>
      <c r="R194" s="211"/>
      <c r="S194" s="211"/>
      <c r="T194" s="212"/>
      <c r="AT194" s="213" t="s">
        <v>149</v>
      </c>
      <c r="AU194" s="213" t="s">
        <v>86</v>
      </c>
      <c r="AV194" s="13" t="s">
        <v>86</v>
      </c>
      <c r="AW194" s="13" t="s">
        <v>32</v>
      </c>
      <c r="AX194" s="13" t="s">
        <v>84</v>
      </c>
      <c r="AY194" s="213" t="s">
        <v>138</v>
      </c>
    </row>
    <row r="195" spans="1:65" s="2" customFormat="1" ht="21.75" customHeight="1" x14ac:dyDescent="0.2">
      <c r="A195" s="35"/>
      <c r="B195" s="36"/>
      <c r="C195" s="188" t="s">
        <v>331</v>
      </c>
      <c r="D195" s="188" t="s">
        <v>140</v>
      </c>
      <c r="E195" s="189" t="s">
        <v>771</v>
      </c>
      <c r="F195" s="190" t="s">
        <v>772</v>
      </c>
      <c r="G195" s="191" t="s">
        <v>143</v>
      </c>
      <c r="H195" s="192">
        <v>1.5</v>
      </c>
      <c r="I195" s="193"/>
      <c r="J195" s="194">
        <f>ROUND(I195*H195,2)</f>
        <v>0</v>
      </c>
      <c r="K195" s="195"/>
      <c r="L195" s="40"/>
      <c r="M195" s="196" t="s">
        <v>1</v>
      </c>
      <c r="N195" s="197" t="s">
        <v>41</v>
      </c>
      <c r="O195" s="72"/>
      <c r="P195" s="198">
        <f>O195*H195</f>
        <v>0</v>
      </c>
      <c r="Q195" s="198">
        <v>6.3200000000000001E-3</v>
      </c>
      <c r="R195" s="198">
        <f>Q195*H195</f>
        <v>9.4800000000000006E-3</v>
      </c>
      <c r="S195" s="198">
        <v>0</v>
      </c>
      <c r="T195" s="199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0" t="s">
        <v>144</v>
      </c>
      <c r="AT195" s="200" t="s">
        <v>140</v>
      </c>
      <c r="AU195" s="200" t="s">
        <v>86</v>
      </c>
      <c r="AY195" s="18" t="s">
        <v>138</v>
      </c>
      <c r="BE195" s="201">
        <f>IF(N195="základní",J195,0)</f>
        <v>0</v>
      </c>
      <c r="BF195" s="201">
        <f>IF(N195="snížená",J195,0)</f>
        <v>0</v>
      </c>
      <c r="BG195" s="201">
        <f>IF(N195="zákl. přenesená",J195,0)</f>
        <v>0</v>
      </c>
      <c r="BH195" s="201">
        <f>IF(N195="sníž. přenesená",J195,0)</f>
        <v>0</v>
      </c>
      <c r="BI195" s="201">
        <f>IF(N195="nulová",J195,0)</f>
        <v>0</v>
      </c>
      <c r="BJ195" s="18" t="s">
        <v>84</v>
      </c>
      <c r="BK195" s="201">
        <f>ROUND(I195*H195,2)</f>
        <v>0</v>
      </c>
      <c r="BL195" s="18" t="s">
        <v>144</v>
      </c>
      <c r="BM195" s="200" t="s">
        <v>773</v>
      </c>
    </row>
    <row r="196" spans="1:65" s="13" customFormat="1" ht="10.199999999999999" x14ac:dyDescent="0.2">
      <c r="B196" s="202"/>
      <c r="C196" s="203"/>
      <c r="D196" s="204" t="s">
        <v>149</v>
      </c>
      <c r="E196" s="205" t="s">
        <v>1</v>
      </c>
      <c r="F196" s="206" t="s">
        <v>774</v>
      </c>
      <c r="G196" s="203"/>
      <c r="H196" s="207">
        <v>1.5</v>
      </c>
      <c r="I196" s="208"/>
      <c r="J196" s="203"/>
      <c r="K196" s="203"/>
      <c r="L196" s="209"/>
      <c r="M196" s="210"/>
      <c r="N196" s="211"/>
      <c r="O196" s="211"/>
      <c r="P196" s="211"/>
      <c r="Q196" s="211"/>
      <c r="R196" s="211"/>
      <c r="S196" s="211"/>
      <c r="T196" s="212"/>
      <c r="AT196" s="213" t="s">
        <v>149</v>
      </c>
      <c r="AU196" s="213" t="s">
        <v>86</v>
      </c>
      <c r="AV196" s="13" t="s">
        <v>86</v>
      </c>
      <c r="AW196" s="13" t="s">
        <v>32</v>
      </c>
      <c r="AX196" s="13" t="s">
        <v>84</v>
      </c>
      <c r="AY196" s="213" t="s">
        <v>138</v>
      </c>
    </row>
    <row r="197" spans="1:65" s="12" customFormat="1" ht="22.8" customHeight="1" x14ac:dyDescent="0.25">
      <c r="B197" s="172"/>
      <c r="C197" s="173"/>
      <c r="D197" s="174" t="s">
        <v>75</v>
      </c>
      <c r="E197" s="186" t="s">
        <v>162</v>
      </c>
      <c r="F197" s="186" t="s">
        <v>339</v>
      </c>
      <c r="G197" s="173"/>
      <c r="H197" s="173"/>
      <c r="I197" s="176"/>
      <c r="J197" s="187">
        <f>BK197</f>
        <v>0</v>
      </c>
      <c r="K197" s="173"/>
      <c r="L197" s="178"/>
      <c r="M197" s="179"/>
      <c r="N197" s="180"/>
      <c r="O197" s="180"/>
      <c r="P197" s="181">
        <f>SUM(P198:P203)</f>
        <v>0</v>
      </c>
      <c r="Q197" s="180"/>
      <c r="R197" s="181">
        <f>SUM(R198:R203)</f>
        <v>0</v>
      </c>
      <c r="S197" s="180"/>
      <c r="T197" s="182">
        <f>SUM(T198:T203)</f>
        <v>0</v>
      </c>
      <c r="AR197" s="183" t="s">
        <v>84</v>
      </c>
      <c r="AT197" s="184" t="s">
        <v>75</v>
      </c>
      <c r="AU197" s="184" t="s">
        <v>84</v>
      </c>
      <c r="AY197" s="183" t="s">
        <v>138</v>
      </c>
      <c r="BK197" s="185">
        <f>SUM(BK198:BK203)</f>
        <v>0</v>
      </c>
    </row>
    <row r="198" spans="1:65" s="2" customFormat="1" ht="16.5" customHeight="1" x14ac:dyDescent="0.2">
      <c r="A198" s="35"/>
      <c r="B198" s="36"/>
      <c r="C198" s="188" t="s">
        <v>335</v>
      </c>
      <c r="D198" s="188" t="s">
        <v>140</v>
      </c>
      <c r="E198" s="189" t="s">
        <v>341</v>
      </c>
      <c r="F198" s="190" t="s">
        <v>342</v>
      </c>
      <c r="G198" s="191" t="s">
        <v>143</v>
      </c>
      <c r="H198" s="192">
        <v>31.5</v>
      </c>
      <c r="I198" s="193"/>
      <c r="J198" s="194">
        <f>ROUND(I198*H198,2)</f>
        <v>0</v>
      </c>
      <c r="K198" s="195"/>
      <c r="L198" s="40"/>
      <c r="M198" s="196" t="s">
        <v>1</v>
      </c>
      <c r="N198" s="197" t="s">
        <v>41</v>
      </c>
      <c r="O198" s="72"/>
      <c r="P198" s="198">
        <f>O198*H198</f>
        <v>0</v>
      </c>
      <c r="Q198" s="198">
        <v>0</v>
      </c>
      <c r="R198" s="198">
        <f>Q198*H198</f>
        <v>0</v>
      </c>
      <c r="S198" s="198">
        <v>0</v>
      </c>
      <c r="T198" s="199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0" t="s">
        <v>144</v>
      </c>
      <c r="AT198" s="200" t="s">
        <v>140</v>
      </c>
      <c r="AU198" s="200" t="s">
        <v>86</v>
      </c>
      <c r="AY198" s="18" t="s">
        <v>138</v>
      </c>
      <c r="BE198" s="201">
        <f>IF(N198="základní",J198,0)</f>
        <v>0</v>
      </c>
      <c r="BF198" s="201">
        <f>IF(N198="snížená",J198,0)</f>
        <v>0</v>
      </c>
      <c r="BG198" s="201">
        <f>IF(N198="zákl. přenesená",J198,0)</f>
        <v>0</v>
      </c>
      <c r="BH198" s="201">
        <f>IF(N198="sníž. přenesená",J198,0)</f>
        <v>0</v>
      </c>
      <c r="BI198" s="201">
        <f>IF(N198="nulová",J198,0)</f>
        <v>0</v>
      </c>
      <c r="BJ198" s="18" t="s">
        <v>84</v>
      </c>
      <c r="BK198" s="201">
        <f>ROUND(I198*H198,2)</f>
        <v>0</v>
      </c>
      <c r="BL198" s="18" t="s">
        <v>144</v>
      </c>
      <c r="BM198" s="200" t="s">
        <v>343</v>
      </c>
    </row>
    <row r="199" spans="1:65" s="13" customFormat="1" ht="10.199999999999999" x14ac:dyDescent="0.2">
      <c r="B199" s="202"/>
      <c r="C199" s="203"/>
      <c r="D199" s="204" t="s">
        <v>149</v>
      </c>
      <c r="E199" s="205" t="s">
        <v>1</v>
      </c>
      <c r="F199" s="206" t="s">
        <v>667</v>
      </c>
      <c r="G199" s="203"/>
      <c r="H199" s="207">
        <v>31.5</v>
      </c>
      <c r="I199" s="208"/>
      <c r="J199" s="203"/>
      <c r="K199" s="203"/>
      <c r="L199" s="209"/>
      <c r="M199" s="210"/>
      <c r="N199" s="211"/>
      <c r="O199" s="211"/>
      <c r="P199" s="211"/>
      <c r="Q199" s="211"/>
      <c r="R199" s="211"/>
      <c r="S199" s="211"/>
      <c r="T199" s="212"/>
      <c r="AT199" s="213" t="s">
        <v>149</v>
      </c>
      <c r="AU199" s="213" t="s">
        <v>86</v>
      </c>
      <c r="AV199" s="13" t="s">
        <v>86</v>
      </c>
      <c r="AW199" s="13" t="s">
        <v>32</v>
      </c>
      <c r="AX199" s="13" t="s">
        <v>84</v>
      </c>
      <c r="AY199" s="213" t="s">
        <v>138</v>
      </c>
    </row>
    <row r="200" spans="1:65" s="2" customFormat="1" ht="21.75" customHeight="1" x14ac:dyDescent="0.2">
      <c r="A200" s="35"/>
      <c r="B200" s="36"/>
      <c r="C200" s="188" t="s">
        <v>340</v>
      </c>
      <c r="D200" s="188" t="s">
        <v>140</v>
      </c>
      <c r="E200" s="189" t="s">
        <v>350</v>
      </c>
      <c r="F200" s="190" t="s">
        <v>351</v>
      </c>
      <c r="G200" s="191" t="s">
        <v>143</v>
      </c>
      <c r="H200" s="192">
        <v>31.5</v>
      </c>
      <c r="I200" s="193"/>
      <c r="J200" s="194">
        <f>ROUND(I200*H200,2)</f>
        <v>0</v>
      </c>
      <c r="K200" s="195"/>
      <c r="L200" s="40"/>
      <c r="M200" s="196" t="s">
        <v>1</v>
      </c>
      <c r="N200" s="197" t="s">
        <v>41</v>
      </c>
      <c r="O200" s="72"/>
      <c r="P200" s="198">
        <f>O200*H200</f>
        <v>0</v>
      </c>
      <c r="Q200" s="198">
        <v>0</v>
      </c>
      <c r="R200" s="198">
        <f>Q200*H200</f>
        <v>0</v>
      </c>
      <c r="S200" s="198">
        <v>0</v>
      </c>
      <c r="T200" s="199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0" t="s">
        <v>144</v>
      </c>
      <c r="AT200" s="200" t="s">
        <v>140</v>
      </c>
      <c r="AU200" s="200" t="s">
        <v>86</v>
      </c>
      <c r="AY200" s="18" t="s">
        <v>138</v>
      </c>
      <c r="BE200" s="201">
        <f>IF(N200="základní",J200,0)</f>
        <v>0</v>
      </c>
      <c r="BF200" s="201">
        <f>IF(N200="snížená",J200,0)</f>
        <v>0</v>
      </c>
      <c r="BG200" s="201">
        <f>IF(N200="zákl. přenesená",J200,0)</f>
        <v>0</v>
      </c>
      <c r="BH200" s="201">
        <f>IF(N200="sníž. přenesená",J200,0)</f>
        <v>0</v>
      </c>
      <c r="BI200" s="201">
        <f>IF(N200="nulová",J200,0)</f>
        <v>0</v>
      </c>
      <c r="BJ200" s="18" t="s">
        <v>84</v>
      </c>
      <c r="BK200" s="201">
        <f>ROUND(I200*H200,2)</f>
        <v>0</v>
      </c>
      <c r="BL200" s="18" t="s">
        <v>144</v>
      </c>
      <c r="BM200" s="200" t="s">
        <v>352</v>
      </c>
    </row>
    <row r="201" spans="1:65" s="2" customFormat="1" ht="33" customHeight="1" x14ac:dyDescent="0.2">
      <c r="A201" s="35"/>
      <c r="B201" s="36"/>
      <c r="C201" s="188" t="s">
        <v>344</v>
      </c>
      <c r="D201" s="188" t="s">
        <v>140</v>
      </c>
      <c r="E201" s="189" t="s">
        <v>354</v>
      </c>
      <c r="F201" s="190" t="s">
        <v>355</v>
      </c>
      <c r="G201" s="191" t="s">
        <v>143</v>
      </c>
      <c r="H201" s="192">
        <v>31.5</v>
      </c>
      <c r="I201" s="193"/>
      <c r="J201" s="194">
        <f>ROUND(I201*H201,2)</f>
        <v>0</v>
      </c>
      <c r="K201" s="195"/>
      <c r="L201" s="40"/>
      <c r="M201" s="196" t="s">
        <v>1</v>
      </c>
      <c r="N201" s="197" t="s">
        <v>41</v>
      </c>
      <c r="O201" s="72"/>
      <c r="P201" s="198">
        <f>O201*H201</f>
        <v>0</v>
      </c>
      <c r="Q201" s="198">
        <v>0</v>
      </c>
      <c r="R201" s="198">
        <f>Q201*H201</f>
        <v>0</v>
      </c>
      <c r="S201" s="198">
        <v>0</v>
      </c>
      <c r="T201" s="199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0" t="s">
        <v>144</v>
      </c>
      <c r="AT201" s="200" t="s">
        <v>140</v>
      </c>
      <c r="AU201" s="200" t="s">
        <v>86</v>
      </c>
      <c r="AY201" s="18" t="s">
        <v>138</v>
      </c>
      <c r="BE201" s="201">
        <f>IF(N201="základní",J201,0)</f>
        <v>0</v>
      </c>
      <c r="BF201" s="201">
        <f>IF(N201="snížená",J201,0)</f>
        <v>0</v>
      </c>
      <c r="BG201" s="201">
        <f>IF(N201="zákl. přenesená",J201,0)</f>
        <v>0</v>
      </c>
      <c r="BH201" s="201">
        <f>IF(N201="sníž. přenesená",J201,0)</f>
        <v>0</v>
      </c>
      <c r="BI201" s="201">
        <f>IF(N201="nulová",J201,0)</f>
        <v>0</v>
      </c>
      <c r="BJ201" s="18" t="s">
        <v>84</v>
      </c>
      <c r="BK201" s="201">
        <f>ROUND(I201*H201,2)</f>
        <v>0</v>
      </c>
      <c r="BL201" s="18" t="s">
        <v>144</v>
      </c>
      <c r="BM201" s="200" t="s">
        <v>356</v>
      </c>
    </row>
    <row r="202" spans="1:65" s="2" customFormat="1" ht="21.75" customHeight="1" x14ac:dyDescent="0.2">
      <c r="A202" s="35"/>
      <c r="B202" s="36"/>
      <c r="C202" s="188" t="s">
        <v>349</v>
      </c>
      <c r="D202" s="188" t="s">
        <v>140</v>
      </c>
      <c r="E202" s="189" t="s">
        <v>358</v>
      </c>
      <c r="F202" s="190" t="s">
        <v>359</v>
      </c>
      <c r="G202" s="191" t="s">
        <v>143</v>
      </c>
      <c r="H202" s="192">
        <v>31.5</v>
      </c>
      <c r="I202" s="193"/>
      <c r="J202" s="194">
        <f>ROUND(I202*H202,2)</f>
        <v>0</v>
      </c>
      <c r="K202" s="195"/>
      <c r="L202" s="40"/>
      <c r="M202" s="196" t="s">
        <v>1</v>
      </c>
      <c r="N202" s="197" t="s">
        <v>41</v>
      </c>
      <c r="O202" s="72"/>
      <c r="P202" s="198">
        <f>O202*H202</f>
        <v>0</v>
      </c>
      <c r="Q202" s="198">
        <v>0</v>
      </c>
      <c r="R202" s="198">
        <f>Q202*H202</f>
        <v>0</v>
      </c>
      <c r="S202" s="198">
        <v>0</v>
      </c>
      <c r="T202" s="199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0" t="s">
        <v>144</v>
      </c>
      <c r="AT202" s="200" t="s">
        <v>140</v>
      </c>
      <c r="AU202" s="200" t="s">
        <v>86</v>
      </c>
      <c r="AY202" s="18" t="s">
        <v>138</v>
      </c>
      <c r="BE202" s="201">
        <f>IF(N202="základní",J202,0)</f>
        <v>0</v>
      </c>
      <c r="BF202" s="201">
        <f>IF(N202="snížená",J202,0)</f>
        <v>0</v>
      </c>
      <c r="BG202" s="201">
        <f>IF(N202="zákl. přenesená",J202,0)</f>
        <v>0</v>
      </c>
      <c r="BH202" s="201">
        <f>IF(N202="sníž. přenesená",J202,0)</f>
        <v>0</v>
      </c>
      <c r="BI202" s="201">
        <f>IF(N202="nulová",J202,0)</f>
        <v>0</v>
      </c>
      <c r="BJ202" s="18" t="s">
        <v>84</v>
      </c>
      <c r="BK202" s="201">
        <f>ROUND(I202*H202,2)</f>
        <v>0</v>
      </c>
      <c r="BL202" s="18" t="s">
        <v>144</v>
      </c>
      <c r="BM202" s="200" t="s">
        <v>360</v>
      </c>
    </row>
    <row r="203" spans="1:65" s="2" customFormat="1" ht="33" customHeight="1" x14ac:dyDescent="0.2">
      <c r="A203" s="35"/>
      <c r="B203" s="36"/>
      <c r="C203" s="188" t="s">
        <v>353</v>
      </c>
      <c r="D203" s="188" t="s">
        <v>140</v>
      </c>
      <c r="E203" s="189" t="s">
        <v>362</v>
      </c>
      <c r="F203" s="190" t="s">
        <v>363</v>
      </c>
      <c r="G203" s="191" t="s">
        <v>143</v>
      </c>
      <c r="H203" s="192">
        <v>31.5</v>
      </c>
      <c r="I203" s="193"/>
      <c r="J203" s="194">
        <f>ROUND(I203*H203,2)</f>
        <v>0</v>
      </c>
      <c r="K203" s="195"/>
      <c r="L203" s="40"/>
      <c r="M203" s="196" t="s">
        <v>1</v>
      </c>
      <c r="N203" s="197" t="s">
        <v>41</v>
      </c>
      <c r="O203" s="72"/>
      <c r="P203" s="198">
        <f>O203*H203</f>
        <v>0</v>
      </c>
      <c r="Q203" s="198">
        <v>0</v>
      </c>
      <c r="R203" s="198">
        <f>Q203*H203</f>
        <v>0</v>
      </c>
      <c r="S203" s="198">
        <v>0</v>
      </c>
      <c r="T203" s="199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0" t="s">
        <v>144</v>
      </c>
      <c r="AT203" s="200" t="s">
        <v>140</v>
      </c>
      <c r="AU203" s="200" t="s">
        <v>86</v>
      </c>
      <c r="AY203" s="18" t="s">
        <v>138</v>
      </c>
      <c r="BE203" s="201">
        <f>IF(N203="základní",J203,0)</f>
        <v>0</v>
      </c>
      <c r="BF203" s="201">
        <f>IF(N203="snížená",J203,0)</f>
        <v>0</v>
      </c>
      <c r="BG203" s="201">
        <f>IF(N203="zákl. přenesená",J203,0)</f>
        <v>0</v>
      </c>
      <c r="BH203" s="201">
        <f>IF(N203="sníž. přenesená",J203,0)</f>
        <v>0</v>
      </c>
      <c r="BI203" s="201">
        <f>IF(N203="nulová",J203,0)</f>
        <v>0</v>
      </c>
      <c r="BJ203" s="18" t="s">
        <v>84</v>
      </c>
      <c r="BK203" s="201">
        <f>ROUND(I203*H203,2)</f>
        <v>0</v>
      </c>
      <c r="BL203" s="18" t="s">
        <v>144</v>
      </c>
      <c r="BM203" s="200" t="s">
        <v>364</v>
      </c>
    </row>
    <row r="204" spans="1:65" s="12" customFormat="1" ht="22.8" customHeight="1" x14ac:dyDescent="0.25">
      <c r="B204" s="172"/>
      <c r="C204" s="173"/>
      <c r="D204" s="174" t="s">
        <v>75</v>
      </c>
      <c r="E204" s="186" t="s">
        <v>179</v>
      </c>
      <c r="F204" s="186" t="s">
        <v>376</v>
      </c>
      <c r="G204" s="173"/>
      <c r="H204" s="173"/>
      <c r="I204" s="176"/>
      <c r="J204" s="187">
        <f>BK204</f>
        <v>0</v>
      </c>
      <c r="K204" s="173"/>
      <c r="L204" s="178"/>
      <c r="M204" s="179"/>
      <c r="N204" s="180"/>
      <c r="O204" s="180"/>
      <c r="P204" s="181">
        <f>SUM(P205:P216)</f>
        <v>0</v>
      </c>
      <c r="Q204" s="180"/>
      <c r="R204" s="181">
        <f>SUM(R205:R216)</f>
        <v>0.209204</v>
      </c>
      <c r="S204" s="180"/>
      <c r="T204" s="182">
        <f>SUM(T205:T216)</f>
        <v>0</v>
      </c>
      <c r="AR204" s="183" t="s">
        <v>84</v>
      </c>
      <c r="AT204" s="184" t="s">
        <v>75</v>
      </c>
      <c r="AU204" s="184" t="s">
        <v>84</v>
      </c>
      <c r="AY204" s="183" t="s">
        <v>138</v>
      </c>
      <c r="BK204" s="185">
        <f>SUM(BK205:BK216)</f>
        <v>0</v>
      </c>
    </row>
    <row r="205" spans="1:65" s="2" customFormat="1" ht="16.5" customHeight="1" x14ac:dyDescent="0.2">
      <c r="A205" s="35"/>
      <c r="B205" s="36"/>
      <c r="C205" s="188" t="s">
        <v>357</v>
      </c>
      <c r="D205" s="188" t="s">
        <v>140</v>
      </c>
      <c r="E205" s="189" t="s">
        <v>613</v>
      </c>
      <c r="F205" s="190" t="s">
        <v>614</v>
      </c>
      <c r="G205" s="191" t="s">
        <v>170</v>
      </c>
      <c r="H205" s="192">
        <v>15</v>
      </c>
      <c r="I205" s="193"/>
      <c r="J205" s="194">
        <f>ROUND(I205*H205,2)</f>
        <v>0</v>
      </c>
      <c r="K205" s="195"/>
      <c r="L205" s="40"/>
      <c r="M205" s="196" t="s">
        <v>1</v>
      </c>
      <c r="N205" s="197" t="s">
        <v>41</v>
      </c>
      <c r="O205" s="72"/>
      <c r="P205" s="198">
        <f>O205*H205</f>
        <v>0</v>
      </c>
      <c r="Q205" s="198">
        <v>0</v>
      </c>
      <c r="R205" s="198">
        <f>Q205*H205</f>
        <v>0</v>
      </c>
      <c r="S205" s="198">
        <v>0</v>
      </c>
      <c r="T205" s="199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0" t="s">
        <v>144</v>
      </c>
      <c r="AT205" s="200" t="s">
        <v>140</v>
      </c>
      <c r="AU205" s="200" t="s">
        <v>86</v>
      </c>
      <c r="AY205" s="18" t="s">
        <v>138</v>
      </c>
      <c r="BE205" s="201">
        <f>IF(N205="základní",J205,0)</f>
        <v>0</v>
      </c>
      <c r="BF205" s="201">
        <f>IF(N205="snížená",J205,0)</f>
        <v>0</v>
      </c>
      <c r="BG205" s="201">
        <f>IF(N205="zákl. přenesená",J205,0)</f>
        <v>0</v>
      </c>
      <c r="BH205" s="201">
        <f>IF(N205="sníž. přenesená",J205,0)</f>
        <v>0</v>
      </c>
      <c r="BI205" s="201">
        <f>IF(N205="nulová",J205,0)</f>
        <v>0</v>
      </c>
      <c r="BJ205" s="18" t="s">
        <v>84</v>
      </c>
      <c r="BK205" s="201">
        <f>ROUND(I205*H205,2)</f>
        <v>0</v>
      </c>
      <c r="BL205" s="18" t="s">
        <v>144</v>
      </c>
      <c r="BM205" s="200" t="s">
        <v>775</v>
      </c>
    </row>
    <row r="206" spans="1:65" s="2" customFormat="1" ht="16.5" customHeight="1" x14ac:dyDescent="0.2">
      <c r="A206" s="35"/>
      <c r="B206" s="36"/>
      <c r="C206" s="188" t="s">
        <v>361</v>
      </c>
      <c r="D206" s="188" t="s">
        <v>140</v>
      </c>
      <c r="E206" s="189" t="s">
        <v>776</v>
      </c>
      <c r="F206" s="190" t="s">
        <v>777</v>
      </c>
      <c r="G206" s="191" t="s">
        <v>202</v>
      </c>
      <c r="H206" s="192">
        <v>15.708</v>
      </c>
      <c r="I206" s="193"/>
      <c r="J206" s="194">
        <f>ROUND(I206*H206,2)</f>
        <v>0</v>
      </c>
      <c r="K206" s="195"/>
      <c r="L206" s="40"/>
      <c r="M206" s="196" t="s">
        <v>1</v>
      </c>
      <c r="N206" s="197" t="s">
        <v>41</v>
      </c>
      <c r="O206" s="72"/>
      <c r="P206" s="198">
        <f>O206*H206</f>
        <v>0</v>
      </c>
      <c r="Q206" s="198">
        <v>0</v>
      </c>
      <c r="R206" s="198">
        <f>Q206*H206</f>
        <v>0</v>
      </c>
      <c r="S206" s="198">
        <v>0</v>
      </c>
      <c r="T206" s="199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00" t="s">
        <v>144</v>
      </c>
      <c r="AT206" s="200" t="s">
        <v>140</v>
      </c>
      <c r="AU206" s="200" t="s">
        <v>86</v>
      </c>
      <c r="AY206" s="18" t="s">
        <v>138</v>
      </c>
      <c r="BE206" s="201">
        <f>IF(N206="základní",J206,0)</f>
        <v>0</v>
      </c>
      <c r="BF206" s="201">
        <f>IF(N206="snížená",J206,0)</f>
        <v>0</v>
      </c>
      <c r="BG206" s="201">
        <f>IF(N206="zákl. přenesená",J206,0)</f>
        <v>0</v>
      </c>
      <c r="BH206" s="201">
        <f>IF(N206="sníž. přenesená",J206,0)</f>
        <v>0</v>
      </c>
      <c r="BI206" s="201">
        <f>IF(N206="nulová",J206,0)</f>
        <v>0</v>
      </c>
      <c r="BJ206" s="18" t="s">
        <v>84</v>
      </c>
      <c r="BK206" s="201">
        <f>ROUND(I206*H206,2)</f>
        <v>0</v>
      </c>
      <c r="BL206" s="18" t="s">
        <v>144</v>
      </c>
      <c r="BM206" s="200" t="s">
        <v>778</v>
      </c>
    </row>
    <row r="207" spans="1:65" s="13" customFormat="1" ht="10.199999999999999" x14ac:dyDescent="0.2">
      <c r="B207" s="202"/>
      <c r="C207" s="203"/>
      <c r="D207" s="204" t="s">
        <v>149</v>
      </c>
      <c r="E207" s="205" t="s">
        <v>1</v>
      </c>
      <c r="F207" s="206" t="s">
        <v>779</v>
      </c>
      <c r="G207" s="203"/>
      <c r="H207" s="207">
        <v>15.708</v>
      </c>
      <c r="I207" s="208"/>
      <c r="J207" s="203"/>
      <c r="K207" s="203"/>
      <c r="L207" s="209"/>
      <c r="M207" s="210"/>
      <c r="N207" s="211"/>
      <c r="O207" s="211"/>
      <c r="P207" s="211"/>
      <c r="Q207" s="211"/>
      <c r="R207" s="211"/>
      <c r="S207" s="211"/>
      <c r="T207" s="212"/>
      <c r="AT207" s="213" t="s">
        <v>149</v>
      </c>
      <c r="AU207" s="213" t="s">
        <v>86</v>
      </c>
      <c r="AV207" s="13" t="s">
        <v>86</v>
      </c>
      <c r="AW207" s="13" t="s">
        <v>32</v>
      </c>
      <c r="AX207" s="13" t="s">
        <v>84</v>
      </c>
      <c r="AY207" s="213" t="s">
        <v>138</v>
      </c>
    </row>
    <row r="208" spans="1:65" s="2" customFormat="1" ht="21.75" customHeight="1" x14ac:dyDescent="0.2">
      <c r="A208" s="35"/>
      <c r="B208" s="36"/>
      <c r="C208" s="188" t="s">
        <v>365</v>
      </c>
      <c r="D208" s="188" t="s">
        <v>140</v>
      </c>
      <c r="E208" s="189" t="s">
        <v>780</v>
      </c>
      <c r="F208" s="190" t="s">
        <v>781</v>
      </c>
      <c r="G208" s="191" t="s">
        <v>202</v>
      </c>
      <c r="H208" s="192">
        <v>1.792</v>
      </c>
      <c r="I208" s="193"/>
      <c r="J208" s="194">
        <f>ROUND(I208*H208,2)</f>
        <v>0</v>
      </c>
      <c r="K208" s="195"/>
      <c r="L208" s="40"/>
      <c r="M208" s="196" t="s">
        <v>1</v>
      </c>
      <c r="N208" s="197" t="s">
        <v>41</v>
      </c>
      <c r="O208" s="72"/>
      <c r="P208" s="198">
        <f>O208*H208</f>
        <v>0</v>
      </c>
      <c r="Q208" s="198">
        <v>0</v>
      </c>
      <c r="R208" s="198">
        <f>Q208*H208</f>
        <v>0</v>
      </c>
      <c r="S208" s="198">
        <v>0</v>
      </c>
      <c r="T208" s="199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0" t="s">
        <v>144</v>
      </c>
      <c r="AT208" s="200" t="s">
        <v>140</v>
      </c>
      <c r="AU208" s="200" t="s">
        <v>86</v>
      </c>
      <c r="AY208" s="18" t="s">
        <v>138</v>
      </c>
      <c r="BE208" s="201">
        <f>IF(N208="základní",J208,0)</f>
        <v>0</v>
      </c>
      <c r="BF208" s="201">
        <f>IF(N208="snížená",J208,0)</f>
        <v>0</v>
      </c>
      <c r="BG208" s="201">
        <f>IF(N208="zákl. přenesená",J208,0)</f>
        <v>0</v>
      </c>
      <c r="BH208" s="201">
        <f>IF(N208="sníž. přenesená",J208,0)</f>
        <v>0</v>
      </c>
      <c r="BI208" s="201">
        <f>IF(N208="nulová",J208,0)</f>
        <v>0</v>
      </c>
      <c r="BJ208" s="18" t="s">
        <v>84</v>
      </c>
      <c r="BK208" s="201">
        <f>ROUND(I208*H208,2)</f>
        <v>0</v>
      </c>
      <c r="BL208" s="18" t="s">
        <v>144</v>
      </c>
      <c r="BM208" s="200" t="s">
        <v>782</v>
      </c>
    </row>
    <row r="209" spans="1:65" s="13" customFormat="1" ht="10.199999999999999" x14ac:dyDescent="0.2">
      <c r="B209" s="202"/>
      <c r="C209" s="203"/>
      <c r="D209" s="204" t="s">
        <v>149</v>
      </c>
      <c r="E209" s="205" t="s">
        <v>1</v>
      </c>
      <c r="F209" s="206" t="s">
        <v>783</v>
      </c>
      <c r="G209" s="203"/>
      <c r="H209" s="207">
        <v>1.792</v>
      </c>
      <c r="I209" s="208"/>
      <c r="J209" s="203"/>
      <c r="K209" s="203"/>
      <c r="L209" s="209"/>
      <c r="M209" s="210"/>
      <c r="N209" s="211"/>
      <c r="O209" s="211"/>
      <c r="P209" s="211"/>
      <c r="Q209" s="211"/>
      <c r="R209" s="211"/>
      <c r="S209" s="211"/>
      <c r="T209" s="212"/>
      <c r="AT209" s="213" t="s">
        <v>149</v>
      </c>
      <c r="AU209" s="213" t="s">
        <v>86</v>
      </c>
      <c r="AV209" s="13" t="s">
        <v>86</v>
      </c>
      <c r="AW209" s="13" t="s">
        <v>32</v>
      </c>
      <c r="AX209" s="13" t="s">
        <v>84</v>
      </c>
      <c r="AY209" s="213" t="s">
        <v>138</v>
      </c>
    </row>
    <row r="210" spans="1:65" s="2" customFormat="1" ht="16.5" customHeight="1" x14ac:dyDescent="0.2">
      <c r="A210" s="35"/>
      <c r="B210" s="36"/>
      <c r="C210" s="188" t="s">
        <v>369</v>
      </c>
      <c r="D210" s="188" t="s">
        <v>140</v>
      </c>
      <c r="E210" s="189" t="s">
        <v>784</v>
      </c>
      <c r="F210" s="190" t="s">
        <v>785</v>
      </c>
      <c r="G210" s="191" t="s">
        <v>143</v>
      </c>
      <c r="H210" s="192">
        <v>12.26</v>
      </c>
      <c r="I210" s="193"/>
      <c r="J210" s="194">
        <f>ROUND(I210*H210,2)</f>
        <v>0</v>
      </c>
      <c r="K210" s="195"/>
      <c r="L210" s="40"/>
      <c r="M210" s="196" t="s">
        <v>1</v>
      </c>
      <c r="N210" s="197" t="s">
        <v>41</v>
      </c>
      <c r="O210" s="72"/>
      <c r="P210" s="198">
        <f>O210*H210</f>
        <v>0</v>
      </c>
      <c r="Q210" s="198">
        <v>3.96E-3</v>
      </c>
      <c r="R210" s="198">
        <f>Q210*H210</f>
        <v>4.8549599999999998E-2</v>
      </c>
      <c r="S210" s="198">
        <v>0</v>
      </c>
      <c r="T210" s="199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0" t="s">
        <v>144</v>
      </c>
      <c r="AT210" s="200" t="s">
        <v>140</v>
      </c>
      <c r="AU210" s="200" t="s">
        <v>86</v>
      </c>
      <c r="AY210" s="18" t="s">
        <v>138</v>
      </c>
      <c r="BE210" s="201">
        <f>IF(N210="základní",J210,0)</f>
        <v>0</v>
      </c>
      <c r="BF210" s="201">
        <f>IF(N210="snížená",J210,0)</f>
        <v>0</v>
      </c>
      <c r="BG210" s="201">
        <f>IF(N210="zákl. přenesená",J210,0)</f>
        <v>0</v>
      </c>
      <c r="BH210" s="201">
        <f>IF(N210="sníž. přenesená",J210,0)</f>
        <v>0</v>
      </c>
      <c r="BI210" s="201">
        <f>IF(N210="nulová",J210,0)</f>
        <v>0</v>
      </c>
      <c r="BJ210" s="18" t="s">
        <v>84</v>
      </c>
      <c r="BK210" s="201">
        <f>ROUND(I210*H210,2)</f>
        <v>0</v>
      </c>
      <c r="BL210" s="18" t="s">
        <v>144</v>
      </c>
      <c r="BM210" s="200" t="s">
        <v>786</v>
      </c>
    </row>
    <row r="211" spans="1:65" s="13" customFormat="1" ht="10.199999999999999" x14ac:dyDescent="0.2">
      <c r="B211" s="202"/>
      <c r="C211" s="203"/>
      <c r="D211" s="204" t="s">
        <v>149</v>
      </c>
      <c r="E211" s="205" t="s">
        <v>1</v>
      </c>
      <c r="F211" s="206" t="s">
        <v>787</v>
      </c>
      <c r="G211" s="203"/>
      <c r="H211" s="207">
        <v>1.8</v>
      </c>
      <c r="I211" s="208"/>
      <c r="J211" s="203"/>
      <c r="K211" s="203"/>
      <c r="L211" s="209"/>
      <c r="M211" s="210"/>
      <c r="N211" s="211"/>
      <c r="O211" s="211"/>
      <c r="P211" s="211"/>
      <c r="Q211" s="211"/>
      <c r="R211" s="211"/>
      <c r="S211" s="211"/>
      <c r="T211" s="212"/>
      <c r="AT211" s="213" t="s">
        <v>149</v>
      </c>
      <c r="AU211" s="213" t="s">
        <v>86</v>
      </c>
      <c r="AV211" s="13" t="s">
        <v>86</v>
      </c>
      <c r="AW211" s="13" t="s">
        <v>32</v>
      </c>
      <c r="AX211" s="13" t="s">
        <v>76</v>
      </c>
      <c r="AY211" s="213" t="s">
        <v>138</v>
      </c>
    </row>
    <row r="212" spans="1:65" s="13" customFormat="1" ht="10.199999999999999" x14ac:dyDescent="0.2">
      <c r="B212" s="202"/>
      <c r="C212" s="203"/>
      <c r="D212" s="204" t="s">
        <v>149</v>
      </c>
      <c r="E212" s="205" t="s">
        <v>1</v>
      </c>
      <c r="F212" s="206" t="s">
        <v>788</v>
      </c>
      <c r="G212" s="203"/>
      <c r="H212" s="207">
        <v>8.9600000000000009</v>
      </c>
      <c r="I212" s="208"/>
      <c r="J212" s="203"/>
      <c r="K212" s="203"/>
      <c r="L212" s="209"/>
      <c r="M212" s="210"/>
      <c r="N212" s="211"/>
      <c r="O212" s="211"/>
      <c r="P212" s="211"/>
      <c r="Q212" s="211"/>
      <c r="R212" s="211"/>
      <c r="S212" s="211"/>
      <c r="T212" s="212"/>
      <c r="AT212" s="213" t="s">
        <v>149</v>
      </c>
      <c r="AU212" s="213" t="s">
        <v>86</v>
      </c>
      <c r="AV212" s="13" t="s">
        <v>86</v>
      </c>
      <c r="AW212" s="13" t="s">
        <v>32</v>
      </c>
      <c r="AX212" s="13" t="s">
        <v>76</v>
      </c>
      <c r="AY212" s="213" t="s">
        <v>138</v>
      </c>
    </row>
    <row r="213" spans="1:65" s="13" customFormat="1" ht="10.199999999999999" x14ac:dyDescent="0.2">
      <c r="B213" s="202"/>
      <c r="C213" s="203"/>
      <c r="D213" s="204" t="s">
        <v>149</v>
      </c>
      <c r="E213" s="205" t="s">
        <v>1</v>
      </c>
      <c r="F213" s="206" t="s">
        <v>789</v>
      </c>
      <c r="G213" s="203"/>
      <c r="H213" s="207">
        <v>0.96</v>
      </c>
      <c r="I213" s="208"/>
      <c r="J213" s="203"/>
      <c r="K213" s="203"/>
      <c r="L213" s="209"/>
      <c r="M213" s="210"/>
      <c r="N213" s="211"/>
      <c r="O213" s="211"/>
      <c r="P213" s="211"/>
      <c r="Q213" s="211"/>
      <c r="R213" s="211"/>
      <c r="S213" s="211"/>
      <c r="T213" s="212"/>
      <c r="AT213" s="213" t="s">
        <v>149</v>
      </c>
      <c r="AU213" s="213" t="s">
        <v>86</v>
      </c>
      <c r="AV213" s="13" t="s">
        <v>86</v>
      </c>
      <c r="AW213" s="13" t="s">
        <v>32</v>
      </c>
      <c r="AX213" s="13" t="s">
        <v>76</v>
      </c>
      <c r="AY213" s="213" t="s">
        <v>138</v>
      </c>
    </row>
    <row r="214" spans="1:65" s="13" customFormat="1" ht="10.199999999999999" x14ac:dyDescent="0.2">
      <c r="B214" s="202"/>
      <c r="C214" s="203"/>
      <c r="D214" s="204" t="s">
        <v>149</v>
      </c>
      <c r="E214" s="205" t="s">
        <v>1</v>
      </c>
      <c r="F214" s="206" t="s">
        <v>790</v>
      </c>
      <c r="G214" s="203"/>
      <c r="H214" s="207">
        <v>0.54</v>
      </c>
      <c r="I214" s="208"/>
      <c r="J214" s="203"/>
      <c r="K214" s="203"/>
      <c r="L214" s="209"/>
      <c r="M214" s="210"/>
      <c r="N214" s="211"/>
      <c r="O214" s="211"/>
      <c r="P214" s="211"/>
      <c r="Q214" s="211"/>
      <c r="R214" s="211"/>
      <c r="S214" s="211"/>
      <c r="T214" s="212"/>
      <c r="AT214" s="213" t="s">
        <v>149</v>
      </c>
      <c r="AU214" s="213" t="s">
        <v>86</v>
      </c>
      <c r="AV214" s="13" t="s">
        <v>86</v>
      </c>
      <c r="AW214" s="13" t="s">
        <v>32</v>
      </c>
      <c r="AX214" s="13" t="s">
        <v>76</v>
      </c>
      <c r="AY214" s="213" t="s">
        <v>138</v>
      </c>
    </row>
    <row r="215" spans="1:65" s="16" customFormat="1" ht="10.199999999999999" x14ac:dyDescent="0.2">
      <c r="B215" s="235"/>
      <c r="C215" s="236"/>
      <c r="D215" s="204" t="s">
        <v>149</v>
      </c>
      <c r="E215" s="237" t="s">
        <v>1</v>
      </c>
      <c r="F215" s="238" t="s">
        <v>222</v>
      </c>
      <c r="G215" s="236"/>
      <c r="H215" s="239">
        <v>12.26</v>
      </c>
      <c r="I215" s="240"/>
      <c r="J215" s="236"/>
      <c r="K215" s="236"/>
      <c r="L215" s="241"/>
      <c r="M215" s="242"/>
      <c r="N215" s="243"/>
      <c r="O215" s="243"/>
      <c r="P215" s="243"/>
      <c r="Q215" s="243"/>
      <c r="R215" s="243"/>
      <c r="S215" s="243"/>
      <c r="T215" s="244"/>
      <c r="AT215" s="245" t="s">
        <v>149</v>
      </c>
      <c r="AU215" s="245" t="s">
        <v>86</v>
      </c>
      <c r="AV215" s="16" t="s">
        <v>144</v>
      </c>
      <c r="AW215" s="16" t="s">
        <v>32</v>
      </c>
      <c r="AX215" s="16" t="s">
        <v>84</v>
      </c>
      <c r="AY215" s="245" t="s">
        <v>138</v>
      </c>
    </row>
    <row r="216" spans="1:65" s="2" customFormat="1" ht="16.5" customHeight="1" x14ac:dyDescent="0.2">
      <c r="A216" s="35"/>
      <c r="B216" s="36"/>
      <c r="C216" s="188" t="s">
        <v>377</v>
      </c>
      <c r="D216" s="188" t="s">
        <v>140</v>
      </c>
      <c r="E216" s="189" t="s">
        <v>791</v>
      </c>
      <c r="F216" s="190" t="s">
        <v>792</v>
      </c>
      <c r="G216" s="191" t="s">
        <v>248</v>
      </c>
      <c r="H216" s="192">
        <v>0.16</v>
      </c>
      <c r="I216" s="193"/>
      <c r="J216" s="194">
        <f>ROUND(I216*H216,2)</f>
        <v>0</v>
      </c>
      <c r="K216" s="195"/>
      <c r="L216" s="40"/>
      <c r="M216" s="196" t="s">
        <v>1</v>
      </c>
      <c r="N216" s="197" t="s">
        <v>41</v>
      </c>
      <c r="O216" s="72"/>
      <c r="P216" s="198">
        <f>O216*H216</f>
        <v>0</v>
      </c>
      <c r="Q216" s="198">
        <v>1.0040899999999999</v>
      </c>
      <c r="R216" s="198">
        <f>Q216*H216</f>
        <v>0.1606544</v>
      </c>
      <c r="S216" s="198">
        <v>0</v>
      </c>
      <c r="T216" s="199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0" t="s">
        <v>144</v>
      </c>
      <c r="AT216" s="200" t="s">
        <v>140</v>
      </c>
      <c r="AU216" s="200" t="s">
        <v>86</v>
      </c>
      <c r="AY216" s="18" t="s">
        <v>138</v>
      </c>
      <c r="BE216" s="201">
        <f>IF(N216="základní",J216,0)</f>
        <v>0</v>
      </c>
      <c r="BF216" s="201">
        <f>IF(N216="snížená",J216,0)</f>
        <v>0</v>
      </c>
      <c r="BG216" s="201">
        <f>IF(N216="zákl. přenesená",J216,0)</f>
        <v>0</v>
      </c>
      <c r="BH216" s="201">
        <f>IF(N216="sníž. přenesená",J216,0)</f>
        <v>0</v>
      </c>
      <c r="BI216" s="201">
        <f>IF(N216="nulová",J216,0)</f>
        <v>0</v>
      </c>
      <c r="BJ216" s="18" t="s">
        <v>84</v>
      </c>
      <c r="BK216" s="201">
        <f>ROUND(I216*H216,2)</f>
        <v>0</v>
      </c>
      <c r="BL216" s="18" t="s">
        <v>144</v>
      </c>
      <c r="BM216" s="200" t="s">
        <v>793</v>
      </c>
    </row>
    <row r="217" spans="1:65" s="12" customFormat="1" ht="22.8" customHeight="1" x14ac:dyDescent="0.25">
      <c r="B217" s="172"/>
      <c r="C217" s="173"/>
      <c r="D217" s="174" t="s">
        <v>75</v>
      </c>
      <c r="E217" s="186" t="s">
        <v>184</v>
      </c>
      <c r="F217" s="186" t="s">
        <v>430</v>
      </c>
      <c r="G217" s="173"/>
      <c r="H217" s="173"/>
      <c r="I217" s="176"/>
      <c r="J217" s="187">
        <f>BK217</f>
        <v>0</v>
      </c>
      <c r="K217" s="173"/>
      <c r="L217" s="178"/>
      <c r="M217" s="179"/>
      <c r="N217" s="180"/>
      <c r="O217" s="180"/>
      <c r="P217" s="181">
        <f>P218+SUM(P219:P236)</f>
        <v>0</v>
      </c>
      <c r="Q217" s="180"/>
      <c r="R217" s="181">
        <f>R218+SUM(R219:R236)</f>
        <v>1.7669999999999999E-3</v>
      </c>
      <c r="S217" s="180"/>
      <c r="T217" s="182">
        <f>T218+SUM(T219:T236)</f>
        <v>18.8779</v>
      </c>
      <c r="AR217" s="183" t="s">
        <v>84</v>
      </c>
      <c r="AT217" s="184" t="s">
        <v>75</v>
      </c>
      <c r="AU217" s="184" t="s">
        <v>84</v>
      </c>
      <c r="AY217" s="183" t="s">
        <v>138</v>
      </c>
      <c r="BK217" s="185">
        <f>BK218+SUM(BK219:BK236)</f>
        <v>0</v>
      </c>
    </row>
    <row r="218" spans="1:65" s="2" customFormat="1" ht="21.75" customHeight="1" x14ac:dyDescent="0.2">
      <c r="A218" s="35"/>
      <c r="B218" s="36"/>
      <c r="C218" s="188" t="s">
        <v>381</v>
      </c>
      <c r="D218" s="188" t="s">
        <v>140</v>
      </c>
      <c r="E218" s="189" t="s">
        <v>794</v>
      </c>
      <c r="F218" s="190" t="s">
        <v>795</v>
      </c>
      <c r="G218" s="191" t="s">
        <v>143</v>
      </c>
      <c r="H218" s="192">
        <v>78.435000000000002</v>
      </c>
      <c r="I218" s="193"/>
      <c r="J218" s="194">
        <f>ROUND(I218*H218,2)</f>
        <v>0</v>
      </c>
      <c r="K218" s="195"/>
      <c r="L218" s="40"/>
      <c r="M218" s="196" t="s">
        <v>1</v>
      </c>
      <c r="N218" s="197" t="s">
        <v>41</v>
      </c>
      <c r="O218" s="72"/>
      <c r="P218" s="198">
        <f>O218*H218</f>
        <v>0</v>
      </c>
      <c r="Q218" s="198">
        <v>0</v>
      </c>
      <c r="R218" s="198">
        <f>Q218*H218</f>
        <v>0</v>
      </c>
      <c r="S218" s="198">
        <v>0</v>
      </c>
      <c r="T218" s="199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0" t="s">
        <v>144</v>
      </c>
      <c r="AT218" s="200" t="s">
        <v>140</v>
      </c>
      <c r="AU218" s="200" t="s">
        <v>86</v>
      </c>
      <c r="AY218" s="18" t="s">
        <v>138</v>
      </c>
      <c r="BE218" s="201">
        <f>IF(N218="základní",J218,0)</f>
        <v>0</v>
      </c>
      <c r="BF218" s="201">
        <f>IF(N218="snížená",J218,0)</f>
        <v>0</v>
      </c>
      <c r="BG218" s="201">
        <f>IF(N218="zákl. přenesená",J218,0)</f>
        <v>0</v>
      </c>
      <c r="BH218" s="201">
        <f>IF(N218="sníž. přenesená",J218,0)</f>
        <v>0</v>
      </c>
      <c r="BI218" s="201">
        <f>IF(N218="nulová",J218,0)</f>
        <v>0</v>
      </c>
      <c r="BJ218" s="18" t="s">
        <v>84</v>
      </c>
      <c r="BK218" s="201">
        <f>ROUND(I218*H218,2)</f>
        <v>0</v>
      </c>
      <c r="BL218" s="18" t="s">
        <v>144</v>
      </c>
      <c r="BM218" s="200" t="s">
        <v>796</v>
      </c>
    </row>
    <row r="219" spans="1:65" s="13" customFormat="1" ht="10.199999999999999" x14ac:dyDescent="0.2">
      <c r="B219" s="202"/>
      <c r="C219" s="203"/>
      <c r="D219" s="204" t="s">
        <v>149</v>
      </c>
      <c r="E219" s="205" t="s">
        <v>1</v>
      </c>
      <c r="F219" s="206" t="s">
        <v>797</v>
      </c>
      <c r="G219" s="203"/>
      <c r="H219" s="207">
        <v>69.66</v>
      </c>
      <c r="I219" s="208"/>
      <c r="J219" s="203"/>
      <c r="K219" s="203"/>
      <c r="L219" s="209"/>
      <c r="M219" s="210"/>
      <c r="N219" s="211"/>
      <c r="O219" s="211"/>
      <c r="P219" s="211"/>
      <c r="Q219" s="211"/>
      <c r="R219" s="211"/>
      <c r="S219" s="211"/>
      <c r="T219" s="212"/>
      <c r="AT219" s="213" t="s">
        <v>149</v>
      </c>
      <c r="AU219" s="213" t="s">
        <v>86</v>
      </c>
      <c r="AV219" s="13" t="s">
        <v>86</v>
      </c>
      <c r="AW219" s="13" t="s">
        <v>32</v>
      </c>
      <c r="AX219" s="13" t="s">
        <v>76</v>
      </c>
      <c r="AY219" s="213" t="s">
        <v>138</v>
      </c>
    </row>
    <row r="220" spans="1:65" s="13" customFormat="1" ht="10.199999999999999" x14ac:dyDescent="0.2">
      <c r="B220" s="202"/>
      <c r="C220" s="203"/>
      <c r="D220" s="204" t="s">
        <v>149</v>
      </c>
      <c r="E220" s="205" t="s">
        <v>1</v>
      </c>
      <c r="F220" s="206" t="s">
        <v>798</v>
      </c>
      <c r="G220" s="203"/>
      <c r="H220" s="207">
        <v>8.7750000000000004</v>
      </c>
      <c r="I220" s="208"/>
      <c r="J220" s="203"/>
      <c r="K220" s="203"/>
      <c r="L220" s="209"/>
      <c r="M220" s="210"/>
      <c r="N220" s="211"/>
      <c r="O220" s="211"/>
      <c r="P220" s="211"/>
      <c r="Q220" s="211"/>
      <c r="R220" s="211"/>
      <c r="S220" s="211"/>
      <c r="T220" s="212"/>
      <c r="AT220" s="213" t="s">
        <v>149</v>
      </c>
      <c r="AU220" s="213" t="s">
        <v>86</v>
      </c>
      <c r="AV220" s="13" t="s">
        <v>86</v>
      </c>
      <c r="AW220" s="13" t="s">
        <v>32</v>
      </c>
      <c r="AX220" s="13" t="s">
        <v>76</v>
      </c>
      <c r="AY220" s="213" t="s">
        <v>138</v>
      </c>
    </row>
    <row r="221" spans="1:65" s="16" customFormat="1" ht="10.199999999999999" x14ac:dyDescent="0.2">
      <c r="B221" s="235"/>
      <c r="C221" s="236"/>
      <c r="D221" s="204" t="s">
        <v>149</v>
      </c>
      <c r="E221" s="237" t="s">
        <v>1</v>
      </c>
      <c r="F221" s="238" t="s">
        <v>222</v>
      </c>
      <c r="G221" s="236"/>
      <c r="H221" s="239">
        <v>78.435000000000002</v>
      </c>
      <c r="I221" s="240"/>
      <c r="J221" s="236"/>
      <c r="K221" s="236"/>
      <c r="L221" s="241"/>
      <c r="M221" s="242"/>
      <c r="N221" s="243"/>
      <c r="O221" s="243"/>
      <c r="P221" s="243"/>
      <c r="Q221" s="243"/>
      <c r="R221" s="243"/>
      <c r="S221" s="243"/>
      <c r="T221" s="244"/>
      <c r="AT221" s="245" t="s">
        <v>149</v>
      </c>
      <c r="AU221" s="245" t="s">
        <v>86</v>
      </c>
      <c r="AV221" s="16" t="s">
        <v>144</v>
      </c>
      <c r="AW221" s="16" t="s">
        <v>32</v>
      </c>
      <c r="AX221" s="16" t="s">
        <v>84</v>
      </c>
      <c r="AY221" s="245" t="s">
        <v>138</v>
      </c>
    </row>
    <row r="222" spans="1:65" s="2" customFormat="1" ht="16.5" customHeight="1" x14ac:dyDescent="0.2">
      <c r="A222" s="35"/>
      <c r="B222" s="36"/>
      <c r="C222" s="188" t="s">
        <v>385</v>
      </c>
      <c r="D222" s="188" t="s">
        <v>140</v>
      </c>
      <c r="E222" s="189" t="s">
        <v>799</v>
      </c>
      <c r="F222" s="190" t="s">
        <v>800</v>
      </c>
      <c r="G222" s="191" t="s">
        <v>202</v>
      </c>
      <c r="H222" s="192">
        <v>7.66</v>
      </c>
      <c r="I222" s="193"/>
      <c r="J222" s="194">
        <f>ROUND(I222*H222,2)</f>
        <v>0</v>
      </c>
      <c r="K222" s="195"/>
      <c r="L222" s="40"/>
      <c r="M222" s="196" t="s">
        <v>1</v>
      </c>
      <c r="N222" s="197" t="s">
        <v>41</v>
      </c>
      <c r="O222" s="72"/>
      <c r="P222" s="198">
        <f>O222*H222</f>
        <v>0</v>
      </c>
      <c r="Q222" s="198">
        <v>0</v>
      </c>
      <c r="R222" s="198">
        <f>Q222*H222</f>
        <v>0</v>
      </c>
      <c r="S222" s="198">
        <v>2.4</v>
      </c>
      <c r="T222" s="199">
        <f>S222*H222</f>
        <v>18.384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0" t="s">
        <v>144</v>
      </c>
      <c r="AT222" s="200" t="s">
        <v>140</v>
      </c>
      <c r="AU222" s="200" t="s">
        <v>86</v>
      </c>
      <c r="AY222" s="18" t="s">
        <v>138</v>
      </c>
      <c r="BE222" s="201">
        <f>IF(N222="základní",J222,0)</f>
        <v>0</v>
      </c>
      <c r="BF222" s="201">
        <f>IF(N222="snížená",J222,0)</f>
        <v>0</v>
      </c>
      <c r="BG222" s="201">
        <f>IF(N222="zákl. přenesená",J222,0)</f>
        <v>0</v>
      </c>
      <c r="BH222" s="201">
        <f>IF(N222="sníž. přenesená",J222,0)</f>
        <v>0</v>
      </c>
      <c r="BI222" s="201">
        <f>IF(N222="nulová",J222,0)</f>
        <v>0</v>
      </c>
      <c r="BJ222" s="18" t="s">
        <v>84</v>
      </c>
      <c r="BK222" s="201">
        <f>ROUND(I222*H222,2)</f>
        <v>0</v>
      </c>
      <c r="BL222" s="18" t="s">
        <v>144</v>
      </c>
      <c r="BM222" s="200" t="s">
        <v>801</v>
      </c>
    </row>
    <row r="223" spans="1:65" s="14" customFormat="1" ht="10.199999999999999" x14ac:dyDescent="0.2">
      <c r="B223" s="214"/>
      <c r="C223" s="215"/>
      <c r="D223" s="204" t="s">
        <v>149</v>
      </c>
      <c r="E223" s="216" t="s">
        <v>1</v>
      </c>
      <c r="F223" s="217" t="s">
        <v>802</v>
      </c>
      <c r="G223" s="215"/>
      <c r="H223" s="216" t="s">
        <v>1</v>
      </c>
      <c r="I223" s="218"/>
      <c r="J223" s="215"/>
      <c r="K223" s="215"/>
      <c r="L223" s="219"/>
      <c r="M223" s="220"/>
      <c r="N223" s="221"/>
      <c r="O223" s="221"/>
      <c r="P223" s="221"/>
      <c r="Q223" s="221"/>
      <c r="R223" s="221"/>
      <c r="S223" s="221"/>
      <c r="T223" s="222"/>
      <c r="AT223" s="223" t="s">
        <v>149</v>
      </c>
      <c r="AU223" s="223" t="s">
        <v>86</v>
      </c>
      <c r="AV223" s="14" t="s">
        <v>84</v>
      </c>
      <c r="AW223" s="14" t="s">
        <v>32</v>
      </c>
      <c r="AX223" s="14" t="s">
        <v>76</v>
      </c>
      <c r="AY223" s="223" t="s">
        <v>138</v>
      </c>
    </row>
    <row r="224" spans="1:65" s="13" customFormat="1" ht="10.199999999999999" x14ac:dyDescent="0.2">
      <c r="B224" s="202"/>
      <c r="C224" s="203"/>
      <c r="D224" s="204" t="s">
        <v>149</v>
      </c>
      <c r="E224" s="205" t="s">
        <v>1</v>
      </c>
      <c r="F224" s="206" t="s">
        <v>803</v>
      </c>
      <c r="G224" s="203"/>
      <c r="H224" s="207">
        <v>2.3039999999999998</v>
      </c>
      <c r="I224" s="208"/>
      <c r="J224" s="203"/>
      <c r="K224" s="203"/>
      <c r="L224" s="209"/>
      <c r="M224" s="210"/>
      <c r="N224" s="211"/>
      <c r="O224" s="211"/>
      <c r="P224" s="211"/>
      <c r="Q224" s="211"/>
      <c r="R224" s="211"/>
      <c r="S224" s="211"/>
      <c r="T224" s="212"/>
      <c r="AT224" s="213" t="s">
        <v>149</v>
      </c>
      <c r="AU224" s="213" t="s">
        <v>86</v>
      </c>
      <c r="AV224" s="13" t="s">
        <v>86</v>
      </c>
      <c r="AW224" s="13" t="s">
        <v>32</v>
      </c>
      <c r="AX224" s="13" t="s">
        <v>76</v>
      </c>
      <c r="AY224" s="213" t="s">
        <v>138</v>
      </c>
    </row>
    <row r="225" spans="1:65" s="13" customFormat="1" ht="10.199999999999999" x14ac:dyDescent="0.2">
      <c r="B225" s="202"/>
      <c r="C225" s="203"/>
      <c r="D225" s="204" t="s">
        <v>149</v>
      </c>
      <c r="E225" s="205" t="s">
        <v>1</v>
      </c>
      <c r="F225" s="206" t="s">
        <v>804</v>
      </c>
      <c r="G225" s="203"/>
      <c r="H225" s="207">
        <v>1.4039999999999999</v>
      </c>
      <c r="I225" s="208"/>
      <c r="J225" s="203"/>
      <c r="K225" s="203"/>
      <c r="L225" s="209"/>
      <c r="M225" s="210"/>
      <c r="N225" s="211"/>
      <c r="O225" s="211"/>
      <c r="P225" s="211"/>
      <c r="Q225" s="211"/>
      <c r="R225" s="211"/>
      <c r="S225" s="211"/>
      <c r="T225" s="212"/>
      <c r="AT225" s="213" t="s">
        <v>149</v>
      </c>
      <c r="AU225" s="213" t="s">
        <v>86</v>
      </c>
      <c r="AV225" s="13" t="s">
        <v>86</v>
      </c>
      <c r="AW225" s="13" t="s">
        <v>32</v>
      </c>
      <c r="AX225" s="13" t="s">
        <v>76</v>
      </c>
      <c r="AY225" s="213" t="s">
        <v>138</v>
      </c>
    </row>
    <row r="226" spans="1:65" s="13" customFormat="1" ht="10.199999999999999" x14ac:dyDescent="0.2">
      <c r="B226" s="202"/>
      <c r="C226" s="203"/>
      <c r="D226" s="204" t="s">
        <v>149</v>
      </c>
      <c r="E226" s="205" t="s">
        <v>1</v>
      </c>
      <c r="F226" s="206" t="s">
        <v>805</v>
      </c>
      <c r="G226" s="203"/>
      <c r="H226" s="207">
        <v>0.192</v>
      </c>
      <c r="I226" s="208"/>
      <c r="J226" s="203"/>
      <c r="K226" s="203"/>
      <c r="L226" s="209"/>
      <c r="M226" s="210"/>
      <c r="N226" s="211"/>
      <c r="O226" s="211"/>
      <c r="P226" s="211"/>
      <c r="Q226" s="211"/>
      <c r="R226" s="211"/>
      <c r="S226" s="211"/>
      <c r="T226" s="212"/>
      <c r="AT226" s="213" t="s">
        <v>149</v>
      </c>
      <c r="AU226" s="213" t="s">
        <v>86</v>
      </c>
      <c r="AV226" s="13" t="s">
        <v>86</v>
      </c>
      <c r="AW226" s="13" t="s">
        <v>32</v>
      </c>
      <c r="AX226" s="13" t="s">
        <v>76</v>
      </c>
      <c r="AY226" s="213" t="s">
        <v>138</v>
      </c>
    </row>
    <row r="227" spans="1:65" s="13" customFormat="1" ht="10.199999999999999" x14ac:dyDescent="0.2">
      <c r="B227" s="202"/>
      <c r="C227" s="203"/>
      <c r="D227" s="204" t="s">
        <v>149</v>
      </c>
      <c r="E227" s="205" t="s">
        <v>1</v>
      </c>
      <c r="F227" s="206" t="s">
        <v>806</v>
      </c>
      <c r="G227" s="203"/>
      <c r="H227" s="207">
        <v>0.16</v>
      </c>
      <c r="I227" s="208"/>
      <c r="J227" s="203"/>
      <c r="K227" s="203"/>
      <c r="L227" s="209"/>
      <c r="M227" s="210"/>
      <c r="N227" s="211"/>
      <c r="O227" s="211"/>
      <c r="P227" s="211"/>
      <c r="Q227" s="211"/>
      <c r="R227" s="211"/>
      <c r="S227" s="211"/>
      <c r="T227" s="212"/>
      <c r="AT227" s="213" t="s">
        <v>149</v>
      </c>
      <c r="AU227" s="213" t="s">
        <v>86</v>
      </c>
      <c r="AV227" s="13" t="s">
        <v>86</v>
      </c>
      <c r="AW227" s="13" t="s">
        <v>32</v>
      </c>
      <c r="AX227" s="13" t="s">
        <v>76</v>
      </c>
      <c r="AY227" s="213" t="s">
        <v>138</v>
      </c>
    </row>
    <row r="228" spans="1:65" s="14" customFormat="1" ht="10.199999999999999" x14ac:dyDescent="0.2">
      <c r="B228" s="214"/>
      <c r="C228" s="215"/>
      <c r="D228" s="204" t="s">
        <v>149</v>
      </c>
      <c r="E228" s="216" t="s">
        <v>1</v>
      </c>
      <c r="F228" s="217" t="s">
        <v>807</v>
      </c>
      <c r="G228" s="215"/>
      <c r="H228" s="216" t="s">
        <v>1</v>
      </c>
      <c r="I228" s="218"/>
      <c r="J228" s="215"/>
      <c r="K228" s="215"/>
      <c r="L228" s="219"/>
      <c r="M228" s="220"/>
      <c r="N228" s="221"/>
      <c r="O228" s="221"/>
      <c r="P228" s="221"/>
      <c r="Q228" s="221"/>
      <c r="R228" s="221"/>
      <c r="S228" s="221"/>
      <c r="T228" s="222"/>
      <c r="AT228" s="223" t="s">
        <v>149</v>
      </c>
      <c r="AU228" s="223" t="s">
        <v>86</v>
      </c>
      <c r="AV228" s="14" t="s">
        <v>84</v>
      </c>
      <c r="AW228" s="14" t="s">
        <v>32</v>
      </c>
      <c r="AX228" s="14" t="s">
        <v>76</v>
      </c>
      <c r="AY228" s="223" t="s">
        <v>138</v>
      </c>
    </row>
    <row r="229" spans="1:65" s="13" customFormat="1" ht="10.199999999999999" x14ac:dyDescent="0.2">
      <c r="B229" s="202"/>
      <c r="C229" s="203"/>
      <c r="D229" s="204" t="s">
        <v>149</v>
      </c>
      <c r="E229" s="205" t="s">
        <v>1</v>
      </c>
      <c r="F229" s="206" t="s">
        <v>808</v>
      </c>
      <c r="G229" s="203"/>
      <c r="H229" s="207">
        <v>3.6</v>
      </c>
      <c r="I229" s="208"/>
      <c r="J229" s="203"/>
      <c r="K229" s="203"/>
      <c r="L229" s="209"/>
      <c r="M229" s="210"/>
      <c r="N229" s="211"/>
      <c r="O229" s="211"/>
      <c r="P229" s="211"/>
      <c r="Q229" s="211"/>
      <c r="R229" s="211"/>
      <c r="S229" s="211"/>
      <c r="T229" s="212"/>
      <c r="AT229" s="213" t="s">
        <v>149</v>
      </c>
      <c r="AU229" s="213" t="s">
        <v>86</v>
      </c>
      <c r="AV229" s="13" t="s">
        <v>86</v>
      </c>
      <c r="AW229" s="13" t="s">
        <v>32</v>
      </c>
      <c r="AX229" s="13" t="s">
        <v>76</v>
      </c>
      <c r="AY229" s="213" t="s">
        <v>138</v>
      </c>
    </row>
    <row r="230" spans="1:65" s="16" customFormat="1" ht="10.199999999999999" x14ac:dyDescent="0.2">
      <c r="B230" s="235"/>
      <c r="C230" s="236"/>
      <c r="D230" s="204" t="s">
        <v>149</v>
      </c>
      <c r="E230" s="237" t="s">
        <v>1</v>
      </c>
      <c r="F230" s="238" t="s">
        <v>222</v>
      </c>
      <c r="G230" s="236"/>
      <c r="H230" s="239">
        <v>7.66</v>
      </c>
      <c r="I230" s="240"/>
      <c r="J230" s="236"/>
      <c r="K230" s="236"/>
      <c r="L230" s="241"/>
      <c r="M230" s="242"/>
      <c r="N230" s="243"/>
      <c r="O230" s="243"/>
      <c r="P230" s="243"/>
      <c r="Q230" s="243"/>
      <c r="R230" s="243"/>
      <c r="S230" s="243"/>
      <c r="T230" s="244"/>
      <c r="AT230" s="245" t="s">
        <v>149</v>
      </c>
      <c r="AU230" s="245" t="s">
        <v>86</v>
      </c>
      <c r="AV230" s="16" t="s">
        <v>144</v>
      </c>
      <c r="AW230" s="16" t="s">
        <v>32</v>
      </c>
      <c r="AX230" s="16" t="s">
        <v>84</v>
      </c>
      <c r="AY230" s="245" t="s">
        <v>138</v>
      </c>
    </row>
    <row r="231" spans="1:65" s="2" customFormat="1" ht="21.75" customHeight="1" x14ac:dyDescent="0.2">
      <c r="A231" s="35"/>
      <c r="B231" s="36"/>
      <c r="C231" s="188" t="s">
        <v>390</v>
      </c>
      <c r="D231" s="188" t="s">
        <v>140</v>
      </c>
      <c r="E231" s="189" t="s">
        <v>809</v>
      </c>
      <c r="F231" s="190" t="s">
        <v>810</v>
      </c>
      <c r="G231" s="191" t="s">
        <v>297</v>
      </c>
      <c r="H231" s="192">
        <v>2</v>
      </c>
      <c r="I231" s="193"/>
      <c r="J231" s="194">
        <f>ROUND(I231*H231,2)</f>
        <v>0</v>
      </c>
      <c r="K231" s="195"/>
      <c r="L231" s="40"/>
      <c r="M231" s="196" t="s">
        <v>1</v>
      </c>
      <c r="N231" s="197" t="s">
        <v>41</v>
      </c>
      <c r="O231" s="72"/>
      <c r="P231" s="198">
        <f>O231*H231</f>
        <v>0</v>
      </c>
      <c r="Q231" s="198">
        <v>0</v>
      </c>
      <c r="R231" s="198">
        <f>Q231*H231</f>
        <v>0</v>
      </c>
      <c r="S231" s="198">
        <v>0.187</v>
      </c>
      <c r="T231" s="199">
        <f>S231*H231</f>
        <v>0.374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00" t="s">
        <v>144</v>
      </c>
      <c r="AT231" s="200" t="s">
        <v>140</v>
      </c>
      <c r="AU231" s="200" t="s">
        <v>86</v>
      </c>
      <c r="AY231" s="18" t="s">
        <v>138</v>
      </c>
      <c r="BE231" s="201">
        <f>IF(N231="základní",J231,0)</f>
        <v>0</v>
      </c>
      <c r="BF231" s="201">
        <f>IF(N231="snížená",J231,0)</f>
        <v>0</v>
      </c>
      <c r="BG231" s="201">
        <f>IF(N231="zákl. přenesená",J231,0)</f>
        <v>0</v>
      </c>
      <c r="BH231" s="201">
        <f>IF(N231="sníž. přenesená",J231,0)</f>
        <v>0</v>
      </c>
      <c r="BI231" s="201">
        <f>IF(N231="nulová",J231,0)</f>
        <v>0</v>
      </c>
      <c r="BJ231" s="18" t="s">
        <v>84</v>
      </c>
      <c r="BK231" s="201">
        <f>ROUND(I231*H231,2)</f>
        <v>0</v>
      </c>
      <c r="BL231" s="18" t="s">
        <v>144</v>
      </c>
      <c r="BM231" s="200" t="s">
        <v>811</v>
      </c>
    </row>
    <row r="232" spans="1:65" s="14" customFormat="1" ht="10.199999999999999" x14ac:dyDescent="0.2">
      <c r="B232" s="214"/>
      <c r="C232" s="215"/>
      <c r="D232" s="204" t="s">
        <v>149</v>
      </c>
      <c r="E232" s="216" t="s">
        <v>1</v>
      </c>
      <c r="F232" s="217" t="s">
        <v>812</v>
      </c>
      <c r="G232" s="215"/>
      <c r="H232" s="216" t="s">
        <v>1</v>
      </c>
      <c r="I232" s="218"/>
      <c r="J232" s="215"/>
      <c r="K232" s="215"/>
      <c r="L232" s="219"/>
      <c r="M232" s="220"/>
      <c r="N232" s="221"/>
      <c r="O232" s="221"/>
      <c r="P232" s="221"/>
      <c r="Q232" s="221"/>
      <c r="R232" s="221"/>
      <c r="S232" s="221"/>
      <c r="T232" s="222"/>
      <c r="AT232" s="223" t="s">
        <v>149</v>
      </c>
      <c r="AU232" s="223" t="s">
        <v>86</v>
      </c>
      <c r="AV232" s="14" t="s">
        <v>84</v>
      </c>
      <c r="AW232" s="14" t="s">
        <v>32</v>
      </c>
      <c r="AX232" s="14" t="s">
        <v>76</v>
      </c>
      <c r="AY232" s="223" t="s">
        <v>138</v>
      </c>
    </row>
    <row r="233" spans="1:65" s="13" customFormat="1" ht="10.199999999999999" x14ac:dyDescent="0.2">
      <c r="B233" s="202"/>
      <c r="C233" s="203"/>
      <c r="D233" s="204" t="s">
        <v>149</v>
      </c>
      <c r="E233" s="205" t="s">
        <v>1</v>
      </c>
      <c r="F233" s="206" t="s">
        <v>86</v>
      </c>
      <c r="G233" s="203"/>
      <c r="H233" s="207">
        <v>2</v>
      </c>
      <c r="I233" s="208"/>
      <c r="J233" s="203"/>
      <c r="K233" s="203"/>
      <c r="L233" s="209"/>
      <c r="M233" s="210"/>
      <c r="N233" s="211"/>
      <c r="O233" s="211"/>
      <c r="P233" s="211"/>
      <c r="Q233" s="211"/>
      <c r="R233" s="211"/>
      <c r="S233" s="211"/>
      <c r="T233" s="212"/>
      <c r="AT233" s="213" t="s">
        <v>149</v>
      </c>
      <c r="AU233" s="213" t="s">
        <v>86</v>
      </c>
      <c r="AV233" s="13" t="s">
        <v>86</v>
      </c>
      <c r="AW233" s="13" t="s">
        <v>32</v>
      </c>
      <c r="AX233" s="13" t="s">
        <v>84</v>
      </c>
      <c r="AY233" s="213" t="s">
        <v>138</v>
      </c>
    </row>
    <row r="234" spans="1:65" s="2" customFormat="1" ht="21.75" customHeight="1" x14ac:dyDescent="0.2">
      <c r="A234" s="35"/>
      <c r="B234" s="36"/>
      <c r="C234" s="188" t="s">
        <v>394</v>
      </c>
      <c r="D234" s="188" t="s">
        <v>140</v>
      </c>
      <c r="E234" s="189" t="s">
        <v>813</v>
      </c>
      <c r="F234" s="190" t="s">
        <v>814</v>
      </c>
      <c r="G234" s="191" t="s">
        <v>170</v>
      </c>
      <c r="H234" s="192">
        <v>0.5</v>
      </c>
      <c r="I234" s="193"/>
      <c r="J234" s="194">
        <f>ROUND(I234*H234,2)</f>
        <v>0</v>
      </c>
      <c r="K234" s="195"/>
      <c r="L234" s="40"/>
      <c r="M234" s="196" t="s">
        <v>1</v>
      </c>
      <c r="N234" s="197" t="s">
        <v>41</v>
      </c>
      <c r="O234" s="72"/>
      <c r="P234" s="198">
        <f>O234*H234</f>
        <v>0</v>
      </c>
      <c r="Q234" s="198">
        <v>9.3000000000000005E-4</v>
      </c>
      <c r="R234" s="198">
        <f>Q234*H234</f>
        <v>4.6500000000000003E-4</v>
      </c>
      <c r="S234" s="198">
        <v>7.0000000000000007E-2</v>
      </c>
      <c r="T234" s="199">
        <f>S234*H234</f>
        <v>3.5000000000000003E-2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00" t="s">
        <v>144</v>
      </c>
      <c r="AT234" s="200" t="s">
        <v>140</v>
      </c>
      <c r="AU234" s="200" t="s">
        <v>86</v>
      </c>
      <c r="AY234" s="18" t="s">
        <v>138</v>
      </c>
      <c r="BE234" s="201">
        <f>IF(N234="základní",J234,0)</f>
        <v>0</v>
      </c>
      <c r="BF234" s="201">
        <f>IF(N234="snížená",J234,0)</f>
        <v>0</v>
      </c>
      <c r="BG234" s="201">
        <f>IF(N234="zákl. přenesená",J234,0)</f>
        <v>0</v>
      </c>
      <c r="BH234" s="201">
        <f>IF(N234="sníž. přenesená",J234,0)</f>
        <v>0</v>
      </c>
      <c r="BI234" s="201">
        <f>IF(N234="nulová",J234,0)</f>
        <v>0</v>
      </c>
      <c r="BJ234" s="18" t="s">
        <v>84</v>
      </c>
      <c r="BK234" s="201">
        <f>ROUND(I234*H234,2)</f>
        <v>0</v>
      </c>
      <c r="BL234" s="18" t="s">
        <v>144</v>
      </c>
      <c r="BM234" s="200" t="s">
        <v>815</v>
      </c>
    </row>
    <row r="235" spans="1:65" s="2" customFormat="1" ht="21.75" customHeight="1" x14ac:dyDescent="0.2">
      <c r="A235" s="35"/>
      <c r="B235" s="36"/>
      <c r="C235" s="188" t="s">
        <v>398</v>
      </c>
      <c r="D235" s="188" t="s">
        <v>140</v>
      </c>
      <c r="E235" s="189" t="s">
        <v>816</v>
      </c>
      <c r="F235" s="190" t="s">
        <v>817</v>
      </c>
      <c r="G235" s="191" t="s">
        <v>170</v>
      </c>
      <c r="H235" s="192">
        <v>0.3</v>
      </c>
      <c r="I235" s="193"/>
      <c r="J235" s="194">
        <f>ROUND(I235*H235,2)</f>
        <v>0</v>
      </c>
      <c r="K235" s="195"/>
      <c r="L235" s="40"/>
      <c r="M235" s="196" t="s">
        <v>1</v>
      </c>
      <c r="N235" s="197" t="s">
        <v>41</v>
      </c>
      <c r="O235" s="72"/>
      <c r="P235" s="198">
        <f>O235*H235</f>
        <v>0</v>
      </c>
      <c r="Q235" s="198">
        <v>4.3400000000000001E-3</v>
      </c>
      <c r="R235" s="198">
        <f>Q235*H235</f>
        <v>1.302E-3</v>
      </c>
      <c r="S235" s="198">
        <v>0.28299999999999997</v>
      </c>
      <c r="T235" s="199">
        <f>S235*H235</f>
        <v>8.4899999999999989E-2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00" t="s">
        <v>144</v>
      </c>
      <c r="AT235" s="200" t="s">
        <v>140</v>
      </c>
      <c r="AU235" s="200" t="s">
        <v>86</v>
      </c>
      <c r="AY235" s="18" t="s">
        <v>138</v>
      </c>
      <c r="BE235" s="201">
        <f>IF(N235="základní",J235,0)</f>
        <v>0</v>
      </c>
      <c r="BF235" s="201">
        <f>IF(N235="snížená",J235,0)</f>
        <v>0</v>
      </c>
      <c r="BG235" s="201">
        <f>IF(N235="zákl. přenesená",J235,0)</f>
        <v>0</v>
      </c>
      <c r="BH235" s="201">
        <f>IF(N235="sníž. přenesená",J235,0)</f>
        <v>0</v>
      </c>
      <c r="BI235" s="201">
        <f>IF(N235="nulová",J235,0)</f>
        <v>0</v>
      </c>
      <c r="BJ235" s="18" t="s">
        <v>84</v>
      </c>
      <c r="BK235" s="201">
        <f>ROUND(I235*H235,2)</f>
        <v>0</v>
      </c>
      <c r="BL235" s="18" t="s">
        <v>144</v>
      </c>
      <c r="BM235" s="200" t="s">
        <v>818</v>
      </c>
    </row>
    <row r="236" spans="1:65" s="12" customFormat="1" ht="20.85" customHeight="1" x14ac:dyDescent="0.25">
      <c r="B236" s="172"/>
      <c r="C236" s="173"/>
      <c r="D236" s="174" t="s">
        <v>75</v>
      </c>
      <c r="E236" s="186" t="s">
        <v>453</v>
      </c>
      <c r="F236" s="186" t="s">
        <v>454</v>
      </c>
      <c r="G236" s="173"/>
      <c r="H236" s="173"/>
      <c r="I236" s="176"/>
      <c r="J236" s="187">
        <f>BK236</f>
        <v>0</v>
      </c>
      <c r="K236" s="173"/>
      <c r="L236" s="178"/>
      <c r="M236" s="179"/>
      <c r="N236" s="180"/>
      <c r="O236" s="180"/>
      <c r="P236" s="181">
        <f>SUM(P237:P238)</f>
        <v>0</v>
      </c>
      <c r="Q236" s="180"/>
      <c r="R236" s="181">
        <f>SUM(R237:R238)</f>
        <v>0</v>
      </c>
      <c r="S236" s="180"/>
      <c r="T236" s="182">
        <f>SUM(T237:T238)</f>
        <v>0</v>
      </c>
      <c r="AR236" s="183" t="s">
        <v>84</v>
      </c>
      <c r="AT236" s="184" t="s">
        <v>75</v>
      </c>
      <c r="AU236" s="184" t="s">
        <v>86</v>
      </c>
      <c r="AY236" s="183" t="s">
        <v>138</v>
      </c>
      <c r="BK236" s="185">
        <f>SUM(BK237:BK238)</f>
        <v>0</v>
      </c>
    </row>
    <row r="237" spans="1:65" s="2" customFormat="1" ht="33" customHeight="1" x14ac:dyDescent="0.2">
      <c r="A237" s="35"/>
      <c r="B237" s="36"/>
      <c r="C237" s="188" t="s">
        <v>402</v>
      </c>
      <c r="D237" s="188" t="s">
        <v>140</v>
      </c>
      <c r="E237" s="189" t="s">
        <v>819</v>
      </c>
      <c r="F237" s="190" t="s">
        <v>457</v>
      </c>
      <c r="G237" s="191" t="s">
        <v>248</v>
      </c>
      <c r="H237" s="192">
        <v>15.662000000000001</v>
      </c>
      <c r="I237" s="193"/>
      <c r="J237" s="194">
        <f>ROUND(I237*H237,2)</f>
        <v>0</v>
      </c>
      <c r="K237" s="195"/>
      <c r="L237" s="40"/>
      <c r="M237" s="196" t="s">
        <v>1</v>
      </c>
      <c r="N237" s="197" t="s">
        <v>41</v>
      </c>
      <c r="O237" s="72"/>
      <c r="P237" s="198">
        <f>O237*H237</f>
        <v>0</v>
      </c>
      <c r="Q237" s="198">
        <v>0</v>
      </c>
      <c r="R237" s="198">
        <f>Q237*H237</f>
        <v>0</v>
      </c>
      <c r="S237" s="198">
        <v>0</v>
      </c>
      <c r="T237" s="199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00" t="s">
        <v>144</v>
      </c>
      <c r="AT237" s="200" t="s">
        <v>140</v>
      </c>
      <c r="AU237" s="200" t="s">
        <v>151</v>
      </c>
      <c r="AY237" s="18" t="s">
        <v>138</v>
      </c>
      <c r="BE237" s="201">
        <f>IF(N237="základní",J237,0)</f>
        <v>0</v>
      </c>
      <c r="BF237" s="201">
        <f>IF(N237="snížená",J237,0)</f>
        <v>0</v>
      </c>
      <c r="BG237" s="201">
        <f>IF(N237="zákl. přenesená",J237,0)</f>
        <v>0</v>
      </c>
      <c r="BH237" s="201">
        <f>IF(N237="sníž. přenesená",J237,0)</f>
        <v>0</v>
      </c>
      <c r="BI237" s="201">
        <f>IF(N237="nulová",J237,0)</f>
        <v>0</v>
      </c>
      <c r="BJ237" s="18" t="s">
        <v>84</v>
      </c>
      <c r="BK237" s="201">
        <f>ROUND(I237*H237,2)</f>
        <v>0</v>
      </c>
      <c r="BL237" s="18" t="s">
        <v>144</v>
      </c>
      <c r="BM237" s="200" t="s">
        <v>820</v>
      </c>
    </row>
    <row r="238" spans="1:65" s="2" customFormat="1" ht="21.75" customHeight="1" x14ac:dyDescent="0.2">
      <c r="A238" s="35"/>
      <c r="B238" s="36"/>
      <c r="C238" s="188" t="s">
        <v>406</v>
      </c>
      <c r="D238" s="188" t="s">
        <v>140</v>
      </c>
      <c r="E238" s="189" t="s">
        <v>460</v>
      </c>
      <c r="F238" s="190" t="s">
        <v>461</v>
      </c>
      <c r="G238" s="191" t="s">
        <v>248</v>
      </c>
      <c r="H238" s="192">
        <v>0.20899999999999999</v>
      </c>
      <c r="I238" s="193"/>
      <c r="J238" s="194">
        <f>ROUND(I238*H238,2)</f>
        <v>0</v>
      </c>
      <c r="K238" s="195"/>
      <c r="L238" s="40"/>
      <c r="M238" s="196" t="s">
        <v>1</v>
      </c>
      <c r="N238" s="197" t="s">
        <v>41</v>
      </c>
      <c r="O238" s="72"/>
      <c r="P238" s="198">
        <f>O238*H238</f>
        <v>0</v>
      </c>
      <c r="Q238" s="198">
        <v>0</v>
      </c>
      <c r="R238" s="198">
        <f>Q238*H238</f>
        <v>0</v>
      </c>
      <c r="S238" s="198">
        <v>0</v>
      </c>
      <c r="T238" s="199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00" t="s">
        <v>144</v>
      </c>
      <c r="AT238" s="200" t="s">
        <v>140</v>
      </c>
      <c r="AU238" s="200" t="s">
        <v>151</v>
      </c>
      <c r="AY238" s="18" t="s">
        <v>138</v>
      </c>
      <c r="BE238" s="201">
        <f>IF(N238="základní",J238,0)</f>
        <v>0</v>
      </c>
      <c r="BF238" s="201">
        <f>IF(N238="snížená",J238,0)</f>
        <v>0</v>
      </c>
      <c r="BG238" s="201">
        <f>IF(N238="zákl. přenesená",J238,0)</f>
        <v>0</v>
      </c>
      <c r="BH238" s="201">
        <f>IF(N238="sníž. přenesená",J238,0)</f>
        <v>0</v>
      </c>
      <c r="BI238" s="201">
        <f>IF(N238="nulová",J238,0)</f>
        <v>0</v>
      </c>
      <c r="BJ238" s="18" t="s">
        <v>84</v>
      </c>
      <c r="BK238" s="201">
        <f>ROUND(I238*H238,2)</f>
        <v>0</v>
      </c>
      <c r="BL238" s="18" t="s">
        <v>144</v>
      </c>
      <c r="BM238" s="200" t="s">
        <v>462</v>
      </c>
    </row>
    <row r="239" spans="1:65" s="12" customFormat="1" ht="22.8" customHeight="1" x14ac:dyDescent="0.25">
      <c r="B239" s="172"/>
      <c r="C239" s="173"/>
      <c r="D239" s="174" t="s">
        <v>75</v>
      </c>
      <c r="E239" s="186" t="s">
        <v>463</v>
      </c>
      <c r="F239" s="186" t="s">
        <v>464</v>
      </c>
      <c r="G239" s="173"/>
      <c r="H239" s="173"/>
      <c r="I239" s="176"/>
      <c r="J239" s="187">
        <f>BK239</f>
        <v>0</v>
      </c>
      <c r="K239" s="173"/>
      <c r="L239" s="178"/>
      <c r="M239" s="179"/>
      <c r="N239" s="180"/>
      <c r="O239" s="180"/>
      <c r="P239" s="181">
        <f>SUM(P240:P244)</f>
        <v>0</v>
      </c>
      <c r="Q239" s="180"/>
      <c r="R239" s="181">
        <f>SUM(R240:R244)</f>
        <v>0</v>
      </c>
      <c r="S239" s="180"/>
      <c r="T239" s="182">
        <f>SUM(T240:T244)</f>
        <v>0</v>
      </c>
      <c r="AR239" s="183" t="s">
        <v>84</v>
      </c>
      <c r="AT239" s="184" t="s">
        <v>75</v>
      </c>
      <c r="AU239" s="184" t="s">
        <v>84</v>
      </c>
      <c r="AY239" s="183" t="s">
        <v>138</v>
      </c>
      <c r="BK239" s="185">
        <f>SUM(BK240:BK244)</f>
        <v>0</v>
      </c>
    </row>
    <row r="240" spans="1:65" s="2" customFormat="1" ht="21.75" customHeight="1" x14ac:dyDescent="0.2">
      <c r="A240" s="35"/>
      <c r="B240" s="36"/>
      <c r="C240" s="188" t="s">
        <v>410</v>
      </c>
      <c r="D240" s="188" t="s">
        <v>140</v>
      </c>
      <c r="E240" s="189" t="s">
        <v>466</v>
      </c>
      <c r="F240" s="190" t="s">
        <v>467</v>
      </c>
      <c r="G240" s="191" t="s">
        <v>248</v>
      </c>
      <c r="H240" s="192">
        <v>18.878</v>
      </c>
      <c r="I240" s="193"/>
      <c r="J240" s="194">
        <f>ROUND(I240*H240,2)</f>
        <v>0</v>
      </c>
      <c r="K240" s="195"/>
      <c r="L240" s="40"/>
      <c r="M240" s="196" t="s">
        <v>1</v>
      </c>
      <c r="N240" s="197" t="s">
        <v>41</v>
      </c>
      <c r="O240" s="72"/>
      <c r="P240" s="198">
        <f>O240*H240</f>
        <v>0</v>
      </c>
      <c r="Q240" s="198">
        <v>0</v>
      </c>
      <c r="R240" s="198">
        <f>Q240*H240</f>
        <v>0</v>
      </c>
      <c r="S240" s="198">
        <v>0</v>
      </c>
      <c r="T240" s="199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0" t="s">
        <v>144</v>
      </c>
      <c r="AT240" s="200" t="s">
        <v>140</v>
      </c>
      <c r="AU240" s="200" t="s">
        <v>86</v>
      </c>
      <c r="AY240" s="18" t="s">
        <v>138</v>
      </c>
      <c r="BE240" s="201">
        <f>IF(N240="základní",J240,0)</f>
        <v>0</v>
      </c>
      <c r="BF240" s="201">
        <f>IF(N240="snížená",J240,0)</f>
        <v>0</v>
      </c>
      <c r="BG240" s="201">
        <f>IF(N240="zákl. přenesená",J240,0)</f>
        <v>0</v>
      </c>
      <c r="BH240" s="201">
        <f>IF(N240="sníž. přenesená",J240,0)</f>
        <v>0</v>
      </c>
      <c r="BI240" s="201">
        <f>IF(N240="nulová",J240,0)</f>
        <v>0</v>
      </c>
      <c r="BJ240" s="18" t="s">
        <v>84</v>
      </c>
      <c r="BK240" s="201">
        <f>ROUND(I240*H240,2)</f>
        <v>0</v>
      </c>
      <c r="BL240" s="18" t="s">
        <v>144</v>
      </c>
      <c r="BM240" s="200" t="s">
        <v>468</v>
      </c>
    </row>
    <row r="241" spans="1:65" s="2" customFormat="1" ht="21.75" customHeight="1" x14ac:dyDescent="0.2">
      <c r="A241" s="35"/>
      <c r="B241" s="36"/>
      <c r="C241" s="188" t="s">
        <v>414</v>
      </c>
      <c r="D241" s="188" t="s">
        <v>140</v>
      </c>
      <c r="E241" s="189" t="s">
        <v>470</v>
      </c>
      <c r="F241" s="190" t="s">
        <v>471</v>
      </c>
      <c r="G241" s="191" t="s">
        <v>248</v>
      </c>
      <c r="H241" s="192">
        <v>169.90199999999999</v>
      </c>
      <c r="I241" s="193"/>
      <c r="J241" s="194">
        <f>ROUND(I241*H241,2)</f>
        <v>0</v>
      </c>
      <c r="K241" s="195"/>
      <c r="L241" s="40"/>
      <c r="M241" s="196" t="s">
        <v>1</v>
      </c>
      <c r="N241" s="197" t="s">
        <v>41</v>
      </c>
      <c r="O241" s="72"/>
      <c r="P241" s="198">
        <f>O241*H241</f>
        <v>0</v>
      </c>
      <c r="Q241" s="198">
        <v>0</v>
      </c>
      <c r="R241" s="198">
        <f>Q241*H241</f>
        <v>0</v>
      </c>
      <c r="S241" s="198">
        <v>0</v>
      </c>
      <c r="T241" s="199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00" t="s">
        <v>144</v>
      </c>
      <c r="AT241" s="200" t="s">
        <v>140</v>
      </c>
      <c r="AU241" s="200" t="s">
        <v>86</v>
      </c>
      <c r="AY241" s="18" t="s">
        <v>138</v>
      </c>
      <c r="BE241" s="201">
        <f>IF(N241="základní",J241,0)</f>
        <v>0</v>
      </c>
      <c r="BF241" s="201">
        <f>IF(N241="snížená",J241,0)</f>
        <v>0</v>
      </c>
      <c r="BG241" s="201">
        <f>IF(N241="zákl. přenesená",J241,0)</f>
        <v>0</v>
      </c>
      <c r="BH241" s="201">
        <f>IF(N241="sníž. přenesená",J241,0)</f>
        <v>0</v>
      </c>
      <c r="BI241" s="201">
        <f>IF(N241="nulová",J241,0)</f>
        <v>0</v>
      </c>
      <c r="BJ241" s="18" t="s">
        <v>84</v>
      </c>
      <c r="BK241" s="201">
        <f>ROUND(I241*H241,2)</f>
        <v>0</v>
      </c>
      <c r="BL241" s="18" t="s">
        <v>144</v>
      </c>
      <c r="BM241" s="200" t="s">
        <v>472</v>
      </c>
    </row>
    <row r="242" spans="1:65" s="13" customFormat="1" ht="10.199999999999999" x14ac:dyDescent="0.2">
      <c r="B242" s="202"/>
      <c r="C242" s="203"/>
      <c r="D242" s="204" t="s">
        <v>149</v>
      </c>
      <c r="E242" s="203"/>
      <c r="F242" s="206" t="s">
        <v>821</v>
      </c>
      <c r="G242" s="203"/>
      <c r="H242" s="207">
        <v>169.90199999999999</v>
      </c>
      <c r="I242" s="208"/>
      <c r="J242" s="203"/>
      <c r="K242" s="203"/>
      <c r="L242" s="209"/>
      <c r="M242" s="210"/>
      <c r="N242" s="211"/>
      <c r="O242" s="211"/>
      <c r="P242" s="211"/>
      <c r="Q242" s="211"/>
      <c r="R242" s="211"/>
      <c r="S242" s="211"/>
      <c r="T242" s="212"/>
      <c r="AT242" s="213" t="s">
        <v>149</v>
      </c>
      <c r="AU242" s="213" t="s">
        <v>86</v>
      </c>
      <c r="AV242" s="13" t="s">
        <v>86</v>
      </c>
      <c r="AW242" s="13" t="s">
        <v>4</v>
      </c>
      <c r="AX242" s="13" t="s">
        <v>84</v>
      </c>
      <c r="AY242" s="213" t="s">
        <v>138</v>
      </c>
    </row>
    <row r="243" spans="1:65" s="2" customFormat="1" ht="16.5" customHeight="1" x14ac:dyDescent="0.2">
      <c r="A243" s="35"/>
      <c r="B243" s="36"/>
      <c r="C243" s="188" t="s">
        <v>418</v>
      </c>
      <c r="D243" s="188" t="s">
        <v>140</v>
      </c>
      <c r="E243" s="189" t="s">
        <v>475</v>
      </c>
      <c r="F243" s="190" t="s">
        <v>476</v>
      </c>
      <c r="G243" s="191" t="s">
        <v>248</v>
      </c>
      <c r="H243" s="192">
        <v>18.878</v>
      </c>
      <c r="I243" s="193"/>
      <c r="J243" s="194">
        <f>ROUND(I243*H243,2)</f>
        <v>0</v>
      </c>
      <c r="K243" s="195"/>
      <c r="L243" s="40"/>
      <c r="M243" s="196" t="s">
        <v>1</v>
      </c>
      <c r="N243" s="197" t="s">
        <v>41</v>
      </c>
      <c r="O243" s="72"/>
      <c r="P243" s="198">
        <f>O243*H243</f>
        <v>0</v>
      </c>
      <c r="Q243" s="198">
        <v>0</v>
      </c>
      <c r="R243" s="198">
        <f>Q243*H243</f>
        <v>0</v>
      </c>
      <c r="S243" s="198">
        <v>0</v>
      </c>
      <c r="T243" s="199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00" t="s">
        <v>144</v>
      </c>
      <c r="AT243" s="200" t="s">
        <v>140</v>
      </c>
      <c r="AU243" s="200" t="s">
        <v>86</v>
      </c>
      <c r="AY243" s="18" t="s">
        <v>138</v>
      </c>
      <c r="BE243" s="201">
        <f>IF(N243="základní",J243,0)</f>
        <v>0</v>
      </c>
      <c r="BF243" s="201">
        <f>IF(N243="snížená",J243,0)</f>
        <v>0</v>
      </c>
      <c r="BG243" s="201">
        <f>IF(N243="zákl. přenesená",J243,0)</f>
        <v>0</v>
      </c>
      <c r="BH243" s="201">
        <f>IF(N243="sníž. přenesená",J243,0)</f>
        <v>0</v>
      </c>
      <c r="BI243" s="201">
        <f>IF(N243="nulová",J243,0)</f>
        <v>0</v>
      </c>
      <c r="BJ243" s="18" t="s">
        <v>84</v>
      </c>
      <c r="BK243" s="201">
        <f>ROUND(I243*H243,2)</f>
        <v>0</v>
      </c>
      <c r="BL243" s="18" t="s">
        <v>144</v>
      </c>
      <c r="BM243" s="200" t="s">
        <v>477</v>
      </c>
    </row>
    <row r="244" spans="1:65" s="2" customFormat="1" ht="33" customHeight="1" x14ac:dyDescent="0.2">
      <c r="A244" s="35"/>
      <c r="B244" s="36"/>
      <c r="C244" s="188" t="s">
        <v>422</v>
      </c>
      <c r="D244" s="188" t="s">
        <v>140</v>
      </c>
      <c r="E244" s="189" t="s">
        <v>479</v>
      </c>
      <c r="F244" s="190" t="s">
        <v>480</v>
      </c>
      <c r="G244" s="191" t="s">
        <v>248</v>
      </c>
      <c r="H244" s="192">
        <v>18.878</v>
      </c>
      <c r="I244" s="193"/>
      <c r="J244" s="194">
        <f>ROUND(I244*H244,2)</f>
        <v>0</v>
      </c>
      <c r="K244" s="195"/>
      <c r="L244" s="40"/>
      <c r="M244" s="196" t="s">
        <v>1</v>
      </c>
      <c r="N244" s="197" t="s">
        <v>41</v>
      </c>
      <c r="O244" s="72"/>
      <c r="P244" s="198">
        <f>O244*H244</f>
        <v>0</v>
      </c>
      <c r="Q244" s="198">
        <v>0</v>
      </c>
      <c r="R244" s="198">
        <f>Q244*H244</f>
        <v>0</v>
      </c>
      <c r="S244" s="198">
        <v>0</v>
      </c>
      <c r="T244" s="199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00" t="s">
        <v>144</v>
      </c>
      <c r="AT244" s="200" t="s">
        <v>140</v>
      </c>
      <c r="AU244" s="200" t="s">
        <v>86</v>
      </c>
      <c r="AY244" s="18" t="s">
        <v>138</v>
      </c>
      <c r="BE244" s="201">
        <f>IF(N244="základní",J244,0)</f>
        <v>0</v>
      </c>
      <c r="BF244" s="201">
        <f>IF(N244="snížená",J244,0)</f>
        <v>0</v>
      </c>
      <c r="BG244" s="201">
        <f>IF(N244="zákl. přenesená",J244,0)</f>
        <v>0</v>
      </c>
      <c r="BH244" s="201">
        <f>IF(N244="sníž. přenesená",J244,0)</f>
        <v>0</v>
      </c>
      <c r="BI244" s="201">
        <f>IF(N244="nulová",J244,0)</f>
        <v>0</v>
      </c>
      <c r="BJ244" s="18" t="s">
        <v>84</v>
      </c>
      <c r="BK244" s="201">
        <f>ROUND(I244*H244,2)</f>
        <v>0</v>
      </c>
      <c r="BL244" s="18" t="s">
        <v>144</v>
      </c>
      <c r="BM244" s="200" t="s">
        <v>481</v>
      </c>
    </row>
    <row r="245" spans="1:65" s="12" customFormat="1" ht="25.95" customHeight="1" x14ac:dyDescent="0.25">
      <c r="B245" s="172"/>
      <c r="C245" s="173"/>
      <c r="D245" s="174" t="s">
        <v>75</v>
      </c>
      <c r="E245" s="175" t="s">
        <v>822</v>
      </c>
      <c r="F245" s="175" t="s">
        <v>823</v>
      </c>
      <c r="G245" s="173"/>
      <c r="H245" s="173"/>
      <c r="I245" s="176"/>
      <c r="J245" s="177">
        <f>BK245</f>
        <v>0</v>
      </c>
      <c r="K245" s="173"/>
      <c r="L245" s="178"/>
      <c r="M245" s="179"/>
      <c r="N245" s="180"/>
      <c r="O245" s="180"/>
      <c r="P245" s="181">
        <f>P246+P263+P265+P298</f>
        <v>0</v>
      </c>
      <c r="Q245" s="180"/>
      <c r="R245" s="181">
        <f>R246+R263+R265+R298</f>
        <v>0.40345813999999997</v>
      </c>
      <c r="S245" s="180"/>
      <c r="T245" s="182">
        <f>T246+T263+T265+T298</f>
        <v>0</v>
      </c>
      <c r="AR245" s="183" t="s">
        <v>86</v>
      </c>
      <c r="AT245" s="184" t="s">
        <v>75</v>
      </c>
      <c r="AU245" s="184" t="s">
        <v>76</v>
      </c>
      <c r="AY245" s="183" t="s">
        <v>138</v>
      </c>
      <c r="BK245" s="185">
        <f>BK246+BK263+BK265+BK298</f>
        <v>0</v>
      </c>
    </row>
    <row r="246" spans="1:65" s="12" customFormat="1" ht="22.8" customHeight="1" x14ac:dyDescent="0.25">
      <c r="B246" s="172"/>
      <c r="C246" s="173"/>
      <c r="D246" s="174" t="s">
        <v>75</v>
      </c>
      <c r="E246" s="186" t="s">
        <v>824</v>
      </c>
      <c r="F246" s="186" t="s">
        <v>825</v>
      </c>
      <c r="G246" s="173"/>
      <c r="H246" s="173"/>
      <c r="I246" s="176"/>
      <c r="J246" s="187">
        <f>BK246</f>
        <v>0</v>
      </c>
      <c r="K246" s="173"/>
      <c r="L246" s="178"/>
      <c r="M246" s="179"/>
      <c r="N246" s="180"/>
      <c r="O246" s="180"/>
      <c r="P246" s="181">
        <f>SUM(P247:P262)</f>
        <v>0</v>
      </c>
      <c r="Q246" s="180"/>
      <c r="R246" s="181">
        <f>SUM(R247:R262)</f>
        <v>9.2948490000000009E-2</v>
      </c>
      <c r="S246" s="180"/>
      <c r="T246" s="182">
        <f>SUM(T247:T262)</f>
        <v>0</v>
      </c>
      <c r="AR246" s="183" t="s">
        <v>86</v>
      </c>
      <c r="AT246" s="184" t="s">
        <v>75</v>
      </c>
      <c r="AU246" s="184" t="s">
        <v>84</v>
      </c>
      <c r="AY246" s="183" t="s">
        <v>138</v>
      </c>
      <c r="BK246" s="185">
        <f>SUM(BK247:BK262)</f>
        <v>0</v>
      </c>
    </row>
    <row r="247" spans="1:65" s="2" customFormat="1" ht="21.75" customHeight="1" x14ac:dyDescent="0.2">
      <c r="A247" s="35"/>
      <c r="B247" s="36"/>
      <c r="C247" s="188" t="s">
        <v>426</v>
      </c>
      <c r="D247" s="188" t="s">
        <v>140</v>
      </c>
      <c r="E247" s="189" t="s">
        <v>826</v>
      </c>
      <c r="F247" s="190" t="s">
        <v>827</v>
      </c>
      <c r="G247" s="191" t="s">
        <v>143</v>
      </c>
      <c r="H247" s="192">
        <v>41.728000000000002</v>
      </c>
      <c r="I247" s="193"/>
      <c r="J247" s="194">
        <f>ROUND(I247*H247,2)</f>
        <v>0</v>
      </c>
      <c r="K247" s="195"/>
      <c r="L247" s="40"/>
      <c r="M247" s="196" t="s">
        <v>1</v>
      </c>
      <c r="N247" s="197" t="s">
        <v>41</v>
      </c>
      <c r="O247" s="72"/>
      <c r="P247" s="198">
        <f>O247*H247</f>
        <v>0</v>
      </c>
      <c r="Q247" s="198">
        <v>5.0000000000000002E-5</v>
      </c>
      <c r="R247" s="198">
        <f>Q247*H247</f>
        <v>2.0864E-3</v>
      </c>
      <c r="S247" s="198">
        <v>0</v>
      </c>
      <c r="T247" s="199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00" t="s">
        <v>226</v>
      </c>
      <c r="AT247" s="200" t="s">
        <v>140</v>
      </c>
      <c r="AU247" s="200" t="s">
        <v>86</v>
      </c>
      <c r="AY247" s="18" t="s">
        <v>138</v>
      </c>
      <c r="BE247" s="201">
        <f>IF(N247="základní",J247,0)</f>
        <v>0</v>
      </c>
      <c r="BF247" s="201">
        <f>IF(N247="snížená",J247,0)</f>
        <v>0</v>
      </c>
      <c r="BG247" s="201">
        <f>IF(N247="zákl. přenesená",J247,0)</f>
        <v>0</v>
      </c>
      <c r="BH247" s="201">
        <f>IF(N247="sníž. přenesená",J247,0)</f>
        <v>0</v>
      </c>
      <c r="BI247" s="201">
        <f>IF(N247="nulová",J247,0)</f>
        <v>0</v>
      </c>
      <c r="BJ247" s="18" t="s">
        <v>84</v>
      </c>
      <c r="BK247" s="201">
        <f>ROUND(I247*H247,2)</f>
        <v>0</v>
      </c>
      <c r="BL247" s="18" t="s">
        <v>226</v>
      </c>
      <c r="BM247" s="200" t="s">
        <v>828</v>
      </c>
    </row>
    <row r="248" spans="1:65" s="13" customFormat="1" ht="10.199999999999999" x14ac:dyDescent="0.2">
      <c r="B248" s="202"/>
      <c r="C248" s="203"/>
      <c r="D248" s="204" t="s">
        <v>149</v>
      </c>
      <c r="E248" s="205" t="s">
        <v>1</v>
      </c>
      <c r="F248" s="206" t="s">
        <v>829</v>
      </c>
      <c r="G248" s="203"/>
      <c r="H248" s="207">
        <v>4.1550000000000002</v>
      </c>
      <c r="I248" s="208"/>
      <c r="J248" s="203"/>
      <c r="K248" s="203"/>
      <c r="L248" s="209"/>
      <c r="M248" s="210"/>
      <c r="N248" s="211"/>
      <c r="O248" s="211"/>
      <c r="P248" s="211"/>
      <c r="Q248" s="211"/>
      <c r="R248" s="211"/>
      <c r="S248" s="211"/>
      <c r="T248" s="212"/>
      <c r="AT248" s="213" t="s">
        <v>149</v>
      </c>
      <c r="AU248" s="213" t="s">
        <v>86</v>
      </c>
      <c r="AV248" s="13" t="s">
        <v>86</v>
      </c>
      <c r="AW248" s="13" t="s">
        <v>32</v>
      </c>
      <c r="AX248" s="13" t="s">
        <v>76</v>
      </c>
      <c r="AY248" s="213" t="s">
        <v>138</v>
      </c>
    </row>
    <row r="249" spans="1:65" s="13" customFormat="1" ht="10.199999999999999" x14ac:dyDescent="0.2">
      <c r="B249" s="202"/>
      <c r="C249" s="203"/>
      <c r="D249" s="204" t="s">
        <v>149</v>
      </c>
      <c r="E249" s="205" t="s">
        <v>1</v>
      </c>
      <c r="F249" s="206" t="s">
        <v>830</v>
      </c>
      <c r="G249" s="203"/>
      <c r="H249" s="207">
        <v>37.573</v>
      </c>
      <c r="I249" s="208"/>
      <c r="J249" s="203"/>
      <c r="K249" s="203"/>
      <c r="L249" s="209"/>
      <c r="M249" s="210"/>
      <c r="N249" s="211"/>
      <c r="O249" s="211"/>
      <c r="P249" s="211"/>
      <c r="Q249" s="211"/>
      <c r="R249" s="211"/>
      <c r="S249" s="211"/>
      <c r="T249" s="212"/>
      <c r="AT249" s="213" t="s">
        <v>149</v>
      </c>
      <c r="AU249" s="213" t="s">
        <v>86</v>
      </c>
      <c r="AV249" s="13" t="s">
        <v>86</v>
      </c>
      <c r="AW249" s="13" t="s">
        <v>32</v>
      </c>
      <c r="AX249" s="13" t="s">
        <v>76</v>
      </c>
      <c r="AY249" s="213" t="s">
        <v>138</v>
      </c>
    </row>
    <row r="250" spans="1:65" s="16" customFormat="1" ht="10.199999999999999" x14ac:dyDescent="0.2">
      <c r="B250" s="235"/>
      <c r="C250" s="236"/>
      <c r="D250" s="204" t="s">
        <v>149</v>
      </c>
      <c r="E250" s="237" t="s">
        <v>1</v>
      </c>
      <c r="F250" s="238" t="s">
        <v>222</v>
      </c>
      <c r="G250" s="236"/>
      <c r="H250" s="239">
        <v>41.728000000000002</v>
      </c>
      <c r="I250" s="240"/>
      <c r="J250" s="236"/>
      <c r="K250" s="236"/>
      <c r="L250" s="241"/>
      <c r="M250" s="242"/>
      <c r="N250" s="243"/>
      <c r="O250" s="243"/>
      <c r="P250" s="243"/>
      <c r="Q250" s="243"/>
      <c r="R250" s="243"/>
      <c r="S250" s="243"/>
      <c r="T250" s="244"/>
      <c r="AT250" s="245" t="s">
        <v>149</v>
      </c>
      <c r="AU250" s="245" t="s">
        <v>86</v>
      </c>
      <c r="AV250" s="16" t="s">
        <v>144</v>
      </c>
      <c r="AW250" s="16" t="s">
        <v>32</v>
      </c>
      <c r="AX250" s="16" t="s">
        <v>84</v>
      </c>
      <c r="AY250" s="245" t="s">
        <v>138</v>
      </c>
    </row>
    <row r="251" spans="1:65" s="2" customFormat="1" ht="21.75" customHeight="1" x14ac:dyDescent="0.2">
      <c r="A251" s="35"/>
      <c r="B251" s="36"/>
      <c r="C251" s="246" t="s">
        <v>431</v>
      </c>
      <c r="D251" s="246" t="s">
        <v>260</v>
      </c>
      <c r="E251" s="247" t="s">
        <v>831</v>
      </c>
      <c r="F251" s="248" t="s">
        <v>832</v>
      </c>
      <c r="G251" s="249" t="s">
        <v>143</v>
      </c>
      <c r="H251" s="250">
        <v>50.95</v>
      </c>
      <c r="I251" s="251"/>
      <c r="J251" s="252">
        <f>ROUND(I251*H251,2)</f>
        <v>0</v>
      </c>
      <c r="K251" s="253"/>
      <c r="L251" s="254"/>
      <c r="M251" s="255" t="s">
        <v>1</v>
      </c>
      <c r="N251" s="256" t="s">
        <v>41</v>
      </c>
      <c r="O251" s="72"/>
      <c r="P251" s="198">
        <f>O251*H251</f>
        <v>0</v>
      </c>
      <c r="Q251" s="198">
        <v>1.2700000000000001E-3</v>
      </c>
      <c r="R251" s="198">
        <f>Q251*H251</f>
        <v>6.4706500000000014E-2</v>
      </c>
      <c r="S251" s="198">
        <v>0</v>
      </c>
      <c r="T251" s="199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00" t="s">
        <v>315</v>
      </c>
      <c r="AT251" s="200" t="s">
        <v>260</v>
      </c>
      <c r="AU251" s="200" t="s">
        <v>86</v>
      </c>
      <c r="AY251" s="18" t="s">
        <v>138</v>
      </c>
      <c r="BE251" s="201">
        <f>IF(N251="základní",J251,0)</f>
        <v>0</v>
      </c>
      <c r="BF251" s="201">
        <f>IF(N251="snížená",J251,0)</f>
        <v>0</v>
      </c>
      <c r="BG251" s="201">
        <f>IF(N251="zákl. přenesená",J251,0)</f>
        <v>0</v>
      </c>
      <c r="BH251" s="201">
        <f>IF(N251="sníž. přenesená",J251,0)</f>
        <v>0</v>
      </c>
      <c r="BI251" s="201">
        <f>IF(N251="nulová",J251,0)</f>
        <v>0</v>
      </c>
      <c r="BJ251" s="18" t="s">
        <v>84</v>
      </c>
      <c r="BK251" s="201">
        <f>ROUND(I251*H251,2)</f>
        <v>0</v>
      </c>
      <c r="BL251" s="18" t="s">
        <v>226</v>
      </c>
      <c r="BM251" s="200" t="s">
        <v>833</v>
      </c>
    </row>
    <row r="252" spans="1:65" s="13" customFormat="1" ht="10.199999999999999" x14ac:dyDescent="0.2">
      <c r="B252" s="202"/>
      <c r="C252" s="203"/>
      <c r="D252" s="204" t="s">
        <v>149</v>
      </c>
      <c r="E252" s="203"/>
      <c r="F252" s="206" t="s">
        <v>834</v>
      </c>
      <c r="G252" s="203"/>
      <c r="H252" s="207">
        <v>50.95</v>
      </c>
      <c r="I252" s="208"/>
      <c r="J252" s="203"/>
      <c r="K252" s="203"/>
      <c r="L252" s="209"/>
      <c r="M252" s="210"/>
      <c r="N252" s="211"/>
      <c r="O252" s="211"/>
      <c r="P252" s="211"/>
      <c r="Q252" s="211"/>
      <c r="R252" s="211"/>
      <c r="S252" s="211"/>
      <c r="T252" s="212"/>
      <c r="AT252" s="213" t="s">
        <v>149</v>
      </c>
      <c r="AU252" s="213" t="s">
        <v>86</v>
      </c>
      <c r="AV252" s="13" t="s">
        <v>86</v>
      </c>
      <c r="AW252" s="13" t="s">
        <v>4</v>
      </c>
      <c r="AX252" s="13" t="s">
        <v>84</v>
      </c>
      <c r="AY252" s="213" t="s">
        <v>138</v>
      </c>
    </row>
    <row r="253" spans="1:65" s="2" customFormat="1" ht="21.75" customHeight="1" x14ac:dyDescent="0.2">
      <c r="A253" s="35"/>
      <c r="B253" s="36"/>
      <c r="C253" s="188" t="s">
        <v>435</v>
      </c>
      <c r="D253" s="188" t="s">
        <v>140</v>
      </c>
      <c r="E253" s="189" t="s">
        <v>835</v>
      </c>
      <c r="F253" s="190" t="s">
        <v>836</v>
      </c>
      <c r="G253" s="191" t="s">
        <v>143</v>
      </c>
      <c r="H253" s="192">
        <v>41.728000000000002</v>
      </c>
      <c r="I253" s="193"/>
      <c r="J253" s="194">
        <f>ROUND(I253*H253,2)</f>
        <v>0</v>
      </c>
      <c r="K253" s="195"/>
      <c r="L253" s="40"/>
      <c r="M253" s="196" t="s">
        <v>1</v>
      </c>
      <c r="N253" s="197" t="s">
        <v>41</v>
      </c>
      <c r="O253" s="72"/>
      <c r="P253" s="198">
        <f>O253*H253</f>
        <v>0</v>
      </c>
      <c r="Q253" s="198">
        <v>0</v>
      </c>
      <c r="R253" s="198">
        <f>Q253*H253</f>
        <v>0</v>
      </c>
      <c r="S253" s="198">
        <v>0</v>
      </c>
      <c r="T253" s="199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00" t="s">
        <v>226</v>
      </c>
      <c r="AT253" s="200" t="s">
        <v>140</v>
      </c>
      <c r="AU253" s="200" t="s">
        <v>86</v>
      </c>
      <c r="AY253" s="18" t="s">
        <v>138</v>
      </c>
      <c r="BE253" s="201">
        <f>IF(N253="základní",J253,0)</f>
        <v>0</v>
      </c>
      <c r="BF253" s="201">
        <f>IF(N253="snížená",J253,0)</f>
        <v>0</v>
      </c>
      <c r="BG253" s="201">
        <f>IF(N253="zákl. přenesená",J253,0)</f>
        <v>0</v>
      </c>
      <c r="BH253" s="201">
        <f>IF(N253="sníž. přenesená",J253,0)</f>
        <v>0</v>
      </c>
      <c r="BI253" s="201">
        <f>IF(N253="nulová",J253,0)</f>
        <v>0</v>
      </c>
      <c r="BJ253" s="18" t="s">
        <v>84</v>
      </c>
      <c r="BK253" s="201">
        <f>ROUND(I253*H253,2)</f>
        <v>0</v>
      </c>
      <c r="BL253" s="18" t="s">
        <v>226</v>
      </c>
      <c r="BM253" s="200" t="s">
        <v>837</v>
      </c>
    </row>
    <row r="254" spans="1:65" s="13" customFormat="1" ht="10.199999999999999" x14ac:dyDescent="0.2">
      <c r="B254" s="202"/>
      <c r="C254" s="203"/>
      <c r="D254" s="204" t="s">
        <v>149</v>
      </c>
      <c r="E254" s="205" t="s">
        <v>1</v>
      </c>
      <c r="F254" s="206" t="s">
        <v>829</v>
      </c>
      <c r="G254" s="203"/>
      <c r="H254" s="207">
        <v>4.1550000000000002</v>
      </c>
      <c r="I254" s="208"/>
      <c r="J254" s="203"/>
      <c r="K254" s="203"/>
      <c r="L254" s="209"/>
      <c r="M254" s="210"/>
      <c r="N254" s="211"/>
      <c r="O254" s="211"/>
      <c r="P254" s="211"/>
      <c r="Q254" s="211"/>
      <c r="R254" s="211"/>
      <c r="S254" s="211"/>
      <c r="T254" s="212"/>
      <c r="AT254" s="213" t="s">
        <v>149</v>
      </c>
      <c r="AU254" s="213" t="s">
        <v>86</v>
      </c>
      <c r="AV254" s="13" t="s">
        <v>86</v>
      </c>
      <c r="AW254" s="13" t="s">
        <v>32</v>
      </c>
      <c r="AX254" s="13" t="s">
        <v>76</v>
      </c>
      <c r="AY254" s="213" t="s">
        <v>138</v>
      </c>
    </row>
    <row r="255" spans="1:65" s="13" customFormat="1" ht="10.199999999999999" x14ac:dyDescent="0.2">
      <c r="B255" s="202"/>
      <c r="C255" s="203"/>
      <c r="D255" s="204" t="s">
        <v>149</v>
      </c>
      <c r="E255" s="205" t="s">
        <v>1</v>
      </c>
      <c r="F255" s="206" t="s">
        <v>830</v>
      </c>
      <c r="G255" s="203"/>
      <c r="H255" s="207">
        <v>37.573</v>
      </c>
      <c r="I255" s="208"/>
      <c r="J255" s="203"/>
      <c r="K255" s="203"/>
      <c r="L255" s="209"/>
      <c r="M255" s="210"/>
      <c r="N255" s="211"/>
      <c r="O255" s="211"/>
      <c r="P255" s="211"/>
      <c r="Q255" s="211"/>
      <c r="R255" s="211"/>
      <c r="S255" s="211"/>
      <c r="T255" s="212"/>
      <c r="AT255" s="213" t="s">
        <v>149</v>
      </c>
      <c r="AU255" s="213" t="s">
        <v>86</v>
      </c>
      <c r="AV255" s="13" t="s">
        <v>86</v>
      </c>
      <c r="AW255" s="13" t="s">
        <v>32</v>
      </c>
      <c r="AX255" s="13" t="s">
        <v>76</v>
      </c>
      <c r="AY255" s="213" t="s">
        <v>138</v>
      </c>
    </row>
    <row r="256" spans="1:65" s="16" customFormat="1" ht="10.199999999999999" x14ac:dyDescent="0.2">
      <c r="B256" s="235"/>
      <c r="C256" s="236"/>
      <c r="D256" s="204" t="s">
        <v>149</v>
      </c>
      <c r="E256" s="237" t="s">
        <v>1</v>
      </c>
      <c r="F256" s="238" t="s">
        <v>222</v>
      </c>
      <c r="G256" s="236"/>
      <c r="H256" s="239">
        <v>41.728000000000002</v>
      </c>
      <c r="I256" s="240"/>
      <c r="J256" s="236"/>
      <c r="K256" s="236"/>
      <c r="L256" s="241"/>
      <c r="M256" s="242"/>
      <c r="N256" s="243"/>
      <c r="O256" s="243"/>
      <c r="P256" s="243"/>
      <c r="Q256" s="243"/>
      <c r="R256" s="243"/>
      <c r="S256" s="243"/>
      <c r="T256" s="244"/>
      <c r="AT256" s="245" t="s">
        <v>149</v>
      </c>
      <c r="AU256" s="245" t="s">
        <v>86</v>
      </c>
      <c r="AV256" s="16" t="s">
        <v>144</v>
      </c>
      <c r="AW256" s="16" t="s">
        <v>32</v>
      </c>
      <c r="AX256" s="16" t="s">
        <v>84</v>
      </c>
      <c r="AY256" s="245" t="s">
        <v>138</v>
      </c>
    </row>
    <row r="257" spans="1:65" s="2" customFormat="1" ht="21.75" customHeight="1" x14ac:dyDescent="0.2">
      <c r="A257" s="35"/>
      <c r="B257" s="36"/>
      <c r="C257" s="246" t="s">
        <v>440</v>
      </c>
      <c r="D257" s="246" t="s">
        <v>260</v>
      </c>
      <c r="E257" s="247" t="s">
        <v>838</v>
      </c>
      <c r="F257" s="248" t="s">
        <v>839</v>
      </c>
      <c r="G257" s="249" t="s">
        <v>143</v>
      </c>
      <c r="H257" s="250">
        <v>87.632999999999996</v>
      </c>
      <c r="I257" s="251"/>
      <c r="J257" s="252">
        <f>ROUND(I257*H257,2)</f>
        <v>0</v>
      </c>
      <c r="K257" s="253"/>
      <c r="L257" s="254"/>
      <c r="M257" s="255" t="s">
        <v>1</v>
      </c>
      <c r="N257" s="256" t="s">
        <v>41</v>
      </c>
      <c r="O257" s="72"/>
      <c r="P257" s="198">
        <f>O257*H257</f>
        <v>0</v>
      </c>
      <c r="Q257" s="198">
        <v>2.3000000000000001E-4</v>
      </c>
      <c r="R257" s="198">
        <f>Q257*H257</f>
        <v>2.0155590000000001E-2</v>
      </c>
      <c r="S257" s="198">
        <v>0</v>
      </c>
      <c r="T257" s="199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00" t="s">
        <v>315</v>
      </c>
      <c r="AT257" s="200" t="s">
        <v>260</v>
      </c>
      <c r="AU257" s="200" t="s">
        <v>86</v>
      </c>
      <c r="AY257" s="18" t="s">
        <v>138</v>
      </c>
      <c r="BE257" s="201">
        <f>IF(N257="základní",J257,0)</f>
        <v>0</v>
      </c>
      <c r="BF257" s="201">
        <f>IF(N257="snížená",J257,0)</f>
        <v>0</v>
      </c>
      <c r="BG257" s="201">
        <f>IF(N257="zákl. přenesená",J257,0)</f>
        <v>0</v>
      </c>
      <c r="BH257" s="201">
        <f>IF(N257="sníž. přenesená",J257,0)</f>
        <v>0</v>
      </c>
      <c r="BI257" s="201">
        <f>IF(N257="nulová",J257,0)</f>
        <v>0</v>
      </c>
      <c r="BJ257" s="18" t="s">
        <v>84</v>
      </c>
      <c r="BK257" s="201">
        <f>ROUND(I257*H257,2)</f>
        <v>0</v>
      </c>
      <c r="BL257" s="18" t="s">
        <v>226</v>
      </c>
      <c r="BM257" s="200" t="s">
        <v>840</v>
      </c>
    </row>
    <row r="258" spans="1:65" s="13" customFormat="1" ht="10.199999999999999" x14ac:dyDescent="0.2">
      <c r="B258" s="202"/>
      <c r="C258" s="203"/>
      <c r="D258" s="204" t="s">
        <v>149</v>
      </c>
      <c r="E258" s="205" t="s">
        <v>1</v>
      </c>
      <c r="F258" s="206" t="s">
        <v>841</v>
      </c>
      <c r="G258" s="203"/>
      <c r="H258" s="207">
        <v>83.46</v>
      </c>
      <c r="I258" s="208"/>
      <c r="J258" s="203"/>
      <c r="K258" s="203"/>
      <c r="L258" s="209"/>
      <c r="M258" s="210"/>
      <c r="N258" s="211"/>
      <c r="O258" s="211"/>
      <c r="P258" s="211"/>
      <c r="Q258" s="211"/>
      <c r="R258" s="211"/>
      <c r="S258" s="211"/>
      <c r="T258" s="212"/>
      <c r="AT258" s="213" t="s">
        <v>149</v>
      </c>
      <c r="AU258" s="213" t="s">
        <v>86</v>
      </c>
      <c r="AV258" s="13" t="s">
        <v>86</v>
      </c>
      <c r="AW258" s="13" t="s">
        <v>32</v>
      </c>
      <c r="AX258" s="13" t="s">
        <v>84</v>
      </c>
      <c r="AY258" s="213" t="s">
        <v>138</v>
      </c>
    </row>
    <row r="259" spans="1:65" s="13" customFormat="1" ht="10.199999999999999" x14ac:dyDescent="0.2">
      <c r="B259" s="202"/>
      <c r="C259" s="203"/>
      <c r="D259" s="204" t="s">
        <v>149</v>
      </c>
      <c r="E259" s="203"/>
      <c r="F259" s="206" t="s">
        <v>842</v>
      </c>
      <c r="G259" s="203"/>
      <c r="H259" s="207">
        <v>87.632999999999996</v>
      </c>
      <c r="I259" s="208"/>
      <c r="J259" s="203"/>
      <c r="K259" s="203"/>
      <c r="L259" s="209"/>
      <c r="M259" s="210"/>
      <c r="N259" s="211"/>
      <c r="O259" s="211"/>
      <c r="P259" s="211"/>
      <c r="Q259" s="211"/>
      <c r="R259" s="211"/>
      <c r="S259" s="211"/>
      <c r="T259" s="212"/>
      <c r="AT259" s="213" t="s">
        <v>149</v>
      </c>
      <c r="AU259" s="213" t="s">
        <v>86</v>
      </c>
      <c r="AV259" s="13" t="s">
        <v>86</v>
      </c>
      <c r="AW259" s="13" t="s">
        <v>4</v>
      </c>
      <c r="AX259" s="13" t="s">
        <v>84</v>
      </c>
      <c r="AY259" s="213" t="s">
        <v>138</v>
      </c>
    </row>
    <row r="260" spans="1:65" s="2" customFormat="1" ht="21.75" customHeight="1" x14ac:dyDescent="0.2">
      <c r="A260" s="35"/>
      <c r="B260" s="36"/>
      <c r="C260" s="188" t="s">
        <v>444</v>
      </c>
      <c r="D260" s="188" t="s">
        <v>140</v>
      </c>
      <c r="E260" s="189" t="s">
        <v>843</v>
      </c>
      <c r="F260" s="190" t="s">
        <v>844</v>
      </c>
      <c r="G260" s="191" t="s">
        <v>143</v>
      </c>
      <c r="H260" s="192">
        <v>41.728000000000002</v>
      </c>
      <c r="I260" s="193"/>
      <c r="J260" s="194">
        <f>ROUND(I260*H260,2)</f>
        <v>0</v>
      </c>
      <c r="K260" s="195"/>
      <c r="L260" s="40"/>
      <c r="M260" s="196" t="s">
        <v>1</v>
      </c>
      <c r="N260" s="197" t="s">
        <v>41</v>
      </c>
      <c r="O260" s="72"/>
      <c r="P260" s="198">
        <f>O260*H260</f>
        <v>0</v>
      </c>
      <c r="Q260" s="198">
        <v>0</v>
      </c>
      <c r="R260" s="198">
        <f>Q260*H260</f>
        <v>0</v>
      </c>
      <c r="S260" s="198">
        <v>0</v>
      </c>
      <c r="T260" s="199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00" t="s">
        <v>226</v>
      </c>
      <c r="AT260" s="200" t="s">
        <v>140</v>
      </c>
      <c r="AU260" s="200" t="s">
        <v>86</v>
      </c>
      <c r="AY260" s="18" t="s">
        <v>138</v>
      </c>
      <c r="BE260" s="201">
        <f>IF(N260="základní",J260,0)</f>
        <v>0</v>
      </c>
      <c r="BF260" s="201">
        <f>IF(N260="snížená",J260,0)</f>
        <v>0</v>
      </c>
      <c r="BG260" s="201">
        <f>IF(N260="zákl. přenesená",J260,0)</f>
        <v>0</v>
      </c>
      <c r="BH260" s="201">
        <f>IF(N260="sníž. přenesená",J260,0)</f>
        <v>0</v>
      </c>
      <c r="BI260" s="201">
        <f>IF(N260="nulová",J260,0)</f>
        <v>0</v>
      </c>
      <c r="BJ260" s="18" t="s">
        <v>84</v>
      </c>
      <c r="BK260" s="201">
        <f>ROUND(I260*H260,2)</f>
        <v>0</v>
      </c>
      <c r="BL260" s="18" t="s">
        <v>226</v>
      </c>
      <c r="BM260" s="200" t="s">
        <v>845</v>
      </c>
    </row>
    <row r="261" spans="1:65" s="2" customFormat="1" ht="21.75" customHeight="1" x14ac:dyDescent="0.2">
      <c r="A261" s="35"/>
      <c r="B261" s="36"/>
      <c r="C261" s="188" t="s">
        <v>449</v>
      </c>
      <c r="D261" s="188" t="s">
        <v>140</v>
      </c>
      <c r="E261" s="189" t="s">
        <v>846</v>
      </c>
      <c r="F261" s="190" t="s">
        <v>847</v>
      </c>
      <c r="G261" s="191" t="s">
        <v>297</v>
      </c>
      <c r="H261" s="192">
        <v>3</v>
      </c>
      <c r="I261" s="193"/>
      <c r="J261" s="194">
        <f>ROUND(I261*H261,2)</f>
        <v>0</v>
      </c>
      <c r="K261" s="195"/>
      <c r="L261" s="40"/>
      <c r="M261" s="196" t="s">
        <v>1</v>
      </c>
      <c r="N261" s="197" t="s">
        <v>41</v>
      </c>
      <c r="O261" s="72"/>
      <c r="P261" s="198">
        <f>O261*H261</f>
        <v>0</v>
      </c>
      <c r="Q261" s="198">
        <v>1E-4</v>
      </c>
      <c r="R261" s="198">
        <f>Q261*H261</f>
        <v>3.0000000000000003E-4</v>
      </c>
      <c r="S261" s="198">
        <v>0</v>
      </c>
      <c r="T261" s="199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00" t="s">
        <v>226</v>
      </c>
      <c r="AT261" s="200" t="s">
        <v>140</v>
      </c>
      <c r="AU261" s="200" t="s">
        <v>86</v>
      </c>
      <c r="AY261" s="18" t="s">
        <v>138</v>
      </c>
      <c r="BE261" s="201">
        <f>IF(N261="základní",J261,0)</f>
        <v>0</v>
      </c>
      <c r="BF261" s="201">
        <f>IF(N261="snížená",J261,0)</f>
        <v>0</v>
      </c>
      <c r="BG261" s="201">
        <f>IF(N261="zákl. přenesená",J261,0)</f>
        <v>0</v>
      </c>
      <c r="BH261" s="201">
        <f>IF(N261="sníž. přenesená",J261,0)</f>
        <v>0</v>
      </c>
      <c r="BI261" s="201">
        <f>IF(N261="nulová",J261,0)</f>
        <v>0</v>
      </c>
      <c r="BJ261" s="18" t="s">
        <v>84</v>
      </c>
      <c r="BK261" s="201">
        <f>ROUND(I261*H261,2)</f>
        <v>0</v>
      </c>
      <c r="BL261" s="18" t="s">
        <v>226</v>
      </c>
      <c r="BM261" s="200" t="s">
        <v>848</v>
      </c>
    </row>
    <row r="262" spans="1:65" s="2" customFormat="1" ht="21.75" customHeight="1" x14ac:dyDescent="0.2">
      <c r="A262" s="35"/>
      <c r="B262" s="36"/>
      <c r="C262" s="246" t="s">
        <v>455</v>
      </c>
      <c r="D262" s="246" t="s">
        <v>260</v>
      </c>
      <c r="E262" s="247" t="s">
        <v>849</v>
      </c>
      <c r="F262" s="248" t="s">
        <v>850</v>
      </c>
      <c r="G262" s="249" t="s">
        <v>143</v>
      </c>
      <c r="H262" s="250">
        <v>3</v>
      </c>
      <c r="I262" s="251"/>
      <c r="J262" s="252">
        <f>ROUND(I262*H262,2)</f>
        <v>0</v>
      </c>
      <c r="K262" s="253"/>
      <c r="L262" s="254"/>
      <c r="M262" s="255" t="s">
        <v>1</v>
      </c>
      <c r="N262" s="256" t="s">
        <v>41</v>
      </c>
      <c r="O262" s="72"/>
      <c r="P262" s="198">
        <f>O262*H262</f>
        <v>0</v>
      </c>
      <c r="Q262" s="198">
        <v>1.9E-3</v>
      </c>
      <c r="R262" s="198">
        <f>Q262*H262</f>
        <v>5.7000000000000002E-3</v>
      </c>
      <c r="S262" s="198">
        <v>0</v>
      </c>
      <c r="T262" s="199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00" t="s">
        <v>315</v>
      </c>
      <c r="AT262" s="200" t="s">
        <v>260</v>
      </c>
      <c r="AU262" s="200" t="s">
        <v>86</v>
      </c>
      <c r="AY262" s="18" t="s">
        <v>138</v>
      </c>
      <c r="BE262" s="201">
        <f>IF(N262="základní",J262,0)</f>
        <v>0</v>
      </c>
      <c r="BF262" s="201">
        <f>IF(N262="snížená",J262,0)</f>
        <v>0</v>
      </c>
      <c r="BG262" s="201">
        <f>IF(N262="zákl. přenesená",J262,0)</f>
        <v>0</v>
      </c>
      <c r="BH262" s="201">
        <f>IF(N262="sníž. přenesená",J262,0)</f>
        <v>0</v>
      </c>
      <c r="BI262" s="201">
        <f>IF(N262="nulová",J262,0)</f>
        <v>0</v>
      </c>
      <c r="BJ262" s="18" t="s">
        <v>84</v>
      </c>
      <c r="BK262" s="201">
        <f>ROUND(I262*H262,2)</f>
        <v>0</v>
      </c>
      <c r="BL262" s="18" t="s">
        <v>226</v>
      </c>
      <c r="BM262" s="200" t="s">
        <v>851</v>
      </c>
    </row>
    <row r="263" spans="1:65" s="12" customFormat="1" ht="22.8" customHeight="1" x14ac:dyDescent="0.25">
      <c r="B263" s="172"/>
      <c r="C263" s="173"/>
      <c r="D263" s="174" t="s">
        <v>75</v>
      </c>
      <c r="E263" s="186" t="s">
        <v>852</v>
      </c>
      <c r="F263" s="186" t="s">
        <v>853</v>
      </c>
      <c r="G263" s="173"/>
      <c r="H263" s="173"/>
      <c r="I263" s="176"/>
      <c r="J263" s="187">
        <f>BK263</f>
        <v>0</v>
      </c>
      <c r="K263" s="173"/>
      <c r="L263" s="178"/>
      <c r="M263" s="179"/>
      <c r="N263" s="180"/>
      <c r="O263" s="180"/>
      <c r="P263" s="181">
        <f>P264</f>
        <v>0</v>
      </c>
      <c r="Q263" s="180"/>
      <c r="R263" s="181">
        <f>R264</f>
        <v>1.125E-2</v>
      </c>
      <c r="S263" s="180"/>
      <c r="T263" s="182">
        <f>T264</f>
        <v>0</v>
      </c>
      <c r="AR263" s="183" t="s">
        <v>86</v>
      </c>
      <c r="AT263" s="184" t="s">
        <v>75</v>
      </c>
      <c r="AU263" s="184" t="s">
        <v>84</v>
      </c>
      <c r="AY263" s="183" t="s">
        <v>138</v>
      </c>
      <c r="BK263" s="185">
        <f>BK264</f>
        <v>0</v>
      </c>
    </row>
    <row r="264" spans="1:65" s="2" customFormat="1" ht="16.5" customHeight="1" x14ac:dyDescent="0.2">
      <c r="A264" s="35"/>
      <c r="B264" s="36"/>
      <c r="C264" s="188" t="s">
        <v>459</v>
      </c>
      <c r="D264" s="188" t="s">
        <v>140</v>
      </c>
      <c r="E264" s="189" t="s">
        <v>854</v>
      </c>
      <c r="F264" s="190" t="s">
        <v>855</v>
      </c>
      <c r="G264" s="191" t="s">
        <v>170</v>
      </c>
      <c r="H264" s="192">
        <v>7.5</v>
      </c>
      <c r="I264" s="193"/>
      <c r="J264" s="194">
        <f>ROUND(I264*H264,2)</f>
        <v>0</v>
      </c>
      <c r="K264" s="195"/>
      <c r="L264" s="40"/>
      <c r="M264" s="196" t="s">
        <v>1</v>
      </c>
      <c r="N264" s="197" t="s">
        <v>41</v>
      </c>
      <c r="O264" s="72"/>
      <c r="P264" s="198">
        <f>O264*H264</f>
        <v>0</v>
      </c>
      <c r="Q264" s="198">
        <v>1.5E-3</v>
      </c>
      <c r="R264" s="198">
        <f>Q264*H264</f>
        <v>1.125E-2</v>
      </c>
      <c r="S264" s="198">
        <v>0</v>
      </c>
      <c r="T264" s="199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00" t="s">
        <v>226</v>
      </c>
      <c r="AT264" s="200" t="s">
        <v>140</v>
      </c>
      <c r="AU264" s="200" t="s">
        <v>86</v>
      </c>
      <c r="AY264" s="18" t="s">
        <v>138</v>
      </c>
      <c r="BE264" s="201">
        <f>IF(N264="základní",J264,0)</f>
        <v>0</v>
      </c>
      <c r="BF264" s="201">
        <f>IF(N264="snížená",J264,0)</f>
        <v>0</v>
      </c>
      <c r="BG264" s="201">
        <f>IF(N264="zákl. přenesená",J264,0)</f>
        <v>0</v>
      </c>
      <c r="BH264" s="201">
        <f>IF(N264="sníž. přenesená",J264,0)</f>
        <v>0</v>
      </c>
      <c r="BI264" s="201">
        <f>IF(N264="nulová",J264,0)</f>
        <v>0</v>
      </c>
      <c r="BJ264" s="18" t="s">
        <v>84</v>
      </c>
      <c r="BK264" s="201">
        <f>ROUND(I264*H264,2)</f>
        <v>0</v>
      </c>
      <c r="BL264" s="18" t="s">
        <v>226</v>
      </c>
      <c r="BM264" s="200" t="s">
        <v>856</v>
      </c>
    </row>
    <row r="265" spans="1:65" s="12" customFormat="1" ht="22.8" customHeight="1" x14ac:dyDescent="0.25">
      <c r="B265" s="172"/>
      <c r="C265" s="173"/>
      <c r="D265" s="174" t="s">
        <v>75</v>
      </c>
      <c r="E265" s="186" t="s">
        <v>857</v>
      </c>
      <c r="F265" s="186" t="s">
        <v>858</v>
      </c>
      <c r="G265" s="173"/>
      <c r="H265" s="173"/>
      <c r="I265" s="176"/>
      <c r="J265" s="187">
        <f>BK265</f>
        <v>0</v>
      </c>
      <c r="K265" s="173"/>
      <c r="L265" s="178"/>
      <c r="M265" s="179"/>
      <c r="N265" s="180"/>
      <c r="O265" s="180"/>
      <c r="P265" s="181">
        <f>SUM(P266:P297)</f>
        <v>0</v>
      </c>
      <c r="Q265" s="180"/>
      <c r="R265" s="181">
        <f>SUM(R266:R297)</f>
        <v>0.18693765000000001</v>
      </c>
      <c r="S265" s="180"/>
      <c r="T265" s="182">
        <f>SUM(T266:T297)</f>
        <v>0</v>
      </c>
      <c r="AR265" s="183" t="s">
        <v>86</v>
      </c>
      <c r="AT265" s="184" t="s">
        <v>75</v>
      </c>
      <c r="AU265" s="184" t="s">
        <v>84</v>
      </c>
      <c r="AY265" s="183" t="s">
        <v>138</v>
      </c>
      <c r="BK265" s="185">
        <f>SUM(BK266:BK297)</f>
        <v>0</v>
      </c>
    </row>
    <row r="266" spans="1:65" s="2" customFormat="1" ht="21.75" customHeight="1" x14ac:dyDescent="0.2">
      <c r="A266" s="35"/>
      <c r="B266" s="36"/>
      <c r="C266" s="188" t="s">
        <v>465</v>
      </c>
      <c r="D266" s="188" t="s">
        <v>140</v>
      </c>
      <c r="E266" s="189" t="s">
        <v>859</v>
      </c>
      <c r="F266" s="190" t="s">
        <v>860</v>
      </c>
      <c r="G266" s="191" t="s">
        <v>143</v>
      </c>
      <c r="H266" s="192">
        <v>39.549999999999997</v>
      </c>
      <c r="I266" s="193"/>
      <c r="J266" s="194">
        <f>ROUND(I266*H266,2)</f>
        <v>0</v>
      </c>
      <c r="K266" s="195"/>
      <c r="L266" s="40"/>
      <c r="M266" s="196" t="s">
        <v>1</v>
      </c>
      <c r="N266" s="197" t="s">
        <v>41</v>
      </c>
      <c r="O266" s="72"/>
      <c r="P266" s="198">
        <f>O266*H266</f>
        <v>0</v>
      </c>
      <c r="Q266" s="198">
        <v>1.4999999999999999E-4</v>
      </c>
      <c r="R266" s="198">
        <f>Q266*H266</f>
        <v>5.9324999999999994E-3</v>
      </c>
      <c r="S266" s="198">
        <v>0</v>
      </c>
      <c r="T266" s="199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00" t="s">
        <v>226</v>
      </c>
      <c r="AT266" s="200" t="s">
        <v>140</v>
      </c>
      <c r="AU266" s="200" t="s">
        <v>86</v>
      </c>
      <c r="AY266" s="18" t="s">
        <v>138</v>
      </c>
      <c r="BE266" s="201">
        <f>IF(N266="základní",J266,0)</f>
        <v>0</v>
      </c>
      <c r="BF266" s="201">
        <f>IF(N266="snížená",J266,0)</f>
        <v>0</v>
      </c>
      <c r="BG266" s="201">
        <f>IF(N266="zákl. přenesená",J266,0)</f>
        <v>0</v>
      </c>
      <c r="BH266" s="201">
        <f>IF(N266="sníž. přenesená",J266,0)</f>
        <v>0</v>
      </c>
      <c r="BI266" s="201">
        <f>IF(N266="nulová",J266,0)</f>
        <v>0</v>
      </c>
      <c r="BJ266" s="18" t="s">
        <v>84</v>
      </c>
      <c r="BK266" s="201">
        <f>ROUND(I266*H266,2)</f>
        <v>0</v>
      </c>
      <c r="BL266" s="18" t="s">
        <v>226</v>
      </c>
      <c r="BM266" s="200" t="s">
        <v>861</v>
      </c>
    </row>
    <row r="267" spans="1:65" s="14" customFormat="1" ht="10.199999999999999" x14ac:dyDescent="0.2">
      <c r="B267" s="214"/>
      <c r="C267" s="215"/>
      <c r="D267" s="204" t="s">
        <v>149</v>
      </c>
      <c r="E267" s="216" t="s">
        <v>1</v>
      </c>
      <c r="F267" s="217" t="s">
        <v>802</v>
      </c>
      <c r="G267" s="215"/>
      <c r="H267" s="216" t="s">
        <v>1</v>
      </c>
      <c r="I267" s="218"/>
      <c r="J267" s="215"/>
      <c r="K267" s="215"/>
      <c r="L267" s="219"/>
      <c r="M267" s="220"/>
      <c r="N267" s="221"/>
      <c r="O267" s="221"/>
      <c r="P267" s="221"/>
      <c r="Q267" s="221"/>
      <c r="R267" s="221"/>
      <c r="S267" s="221"/>
      <c r="T267" s="222"/>
      <c r="AT267" s="223" t="s">
        <v>149</v>
      </c>
      <c r="AU267" s="223" t="s">
        <v>86</v>
      </c>
      <c r="AV267" s="14" t="s">
        <v>84</v>
      </c>
      <c r="AW267" s="14" t="s">
        <v>32</v>
      </c>
      <c r="AX267" s="14" t="s">
        <v>76</v>
      </c>
      <c r="AY267" s="223" t="s">
        <v>138</v>
      </c>
    </row>
    <row r="268" spans="1:65" s="13" customFormat="1" ht="10.199999999999999" x14ac:dyDescent="0.2">
      <c r="B268" s="202"/>
      <c r="C268" s="203"/>
      <c r="D268" s="204" t="s">
        <v>149</v>
      </c>
      <c r="E268" s="205" t="s">
        <v>1</v>
      </c>
      <c r="F268" s="206" t="s">
        <v>862</v>
      </c>
      <c r="G268" s="203"/>
      <c r="H268" s="207">
        <v>28.08</v>
      </c>
      <c r="I268" s="208"/>
      <c r="J268" s="203"/>
      <c r="K268" s="203"/>
      <c r="L268" s="209"/>
      <c r="M268" s="210"/>
      <c r="N268" s="211"/>
      <c r="O268" s="211"/>
      <c r="P268" s="211"/>
      <c r="Q268" s="211"/>
      <c r="R268" s="211"/>
      <c r="S268" s="211"/>
      <c r="T268" s="212"/>
      <c r="AT268" s="213" t="s">
        <v>149</v>
      </c>
      <c r="AU268" s="213" t="s">
        <v>86</v>
      </c>
      <c r="AV268" s="13" t="s">
        <v>86</v>
      </c>
      <c r="AW268" s="13" t="s">
        <v>32</v>
      </c>
      <c r="AX268" s="13" t="s">
        <v>76</v>
      </c>
      <c r="AY268" s="213" t="s">
        <v>138</v>
      </c>
    </row>
    <row r="269" spans="1:65" s="14" customFormat="1" ht="10.199999999999999" x14ac:dyDescent="0.2">
      <c r="B269" s="214"/>
      <c r="C269" s="215"/>
      <c r="D269" s="204" t="s">
        <v>149</v>
      </c>
      <c r="E269" s="216" t="s">
        <v>1</v>
      </c>
      <c r="F269" s="217" t="s">
        <v>863</v>
      </c>
      <c r="G269" s="215"/>
      <c r="H269" s="216" t="s">
        <v>1</v>
      </c>
      <c r="I269" s="218"/>
      <c r="J269" s="215"/>
      <c r="K269" s="215"/>
      <c r="L269" s="219"/>
      <c r="M269" s="220"/>
      <c r="N269" s="221"/>
      <c r="O269" s="221"/>
      <c r="P269" s="221"/>
      <c r="Q269" s="221"/>
      <c r="R269" s="221"/>
      <c r="S269" s="221"/>
      <c r="T269" s="222"/>
      <c r="AT269" s="223" t="s">
        <v>149</v>
      </c>
      <c r="AU269" s="223" t="s">
        <v>86</v>
      </c>
      <c r="AV269" s="14" t="s">
        <v>84</v>
      </c>
      <c r="AW269" s="14" t="s">
        <v>32</v>
      </c>
      <c r="AX269" s="14" t="s">
        <v>76</v>
      </c>
      <c r="AY269" s="223" t="s">
        <v>138</v>
      </c>
    </row>
    <row r="270" spans="1:65" s="13" customFormat="1" ht="10.199999999999999" x14ac:dyDescent="0.2">
      <c r="B270" s="202"/>
      <c r="C270" s="203"/>
      <c r="D270" s="204" t="s">
        <v>149</v>
      </c>
      <c r="E270" s="205" t="s">
        <v>1</v>
      </c>
      <c r="F270" s="206" t="s">
        <v>864</v>
      </c>
      <c r="G270" s="203"/>
      <c r="H270" s="207">
        <v>11.47</v>
      </c>
      <c r="I270" s="208"/>
      <c r="J270" s="203"/>
      <c r="K270" s="203"/>
      <c r="L270" s="209"/>
      <c r="M270" s="210"/>
      <c r="N270" s="211"/>
      <c r="O270" s="211"/>
      <c r="P270" s="211"/>
      <c r="Q270" s="211"/>
      <c r="R270" s="211"/>
      <c r="S270" s="211"/>
      <c r="T270" s="212"/>
      <c r="AT270" s="213" t="s">
        <v>149</v>
      </c>
      <c r="AU270" s="213" t="s">
        <v>86</v>
      </c>
      <c r="AV270" s="13" t="s">
        <v>86</v>
      </c>
      <c r="AW270" s="13" t="s">
        <v>32</v>
      </c>
      <c r="AX270" s="13" t="s">
        <v>76</v>
      </c>
      <c r="AY270" s="213" t="s">
        <v>138</v>
      </c>
    </row>
    <row r="271" spans="1:65" s="16" customFormat="1" ht="10.199999999999999" x14ac:dyDescent="0.2">
      <c r="B271" s="235"/>
      <c r="C271" s="236"/>
      <c r="D271" s="204" t="s">
        <v>149</v>
      </c>
      <c r="E271" s="237" t="s">
        <v>1</v>
      </c>
      <c r="F271" s="238" t="s">
        <v>222</v>
      </c>
      <c r="G271" s="236"/>
      <c r="H271" s="239">
        <v>39.549999999999997</v>
      </c>
      <c r="I271" s="240"/>
      <c r="J271" s="236"/>
      <c r="K271" s="236"/>
      <c r="L271" s="241"/>
      <c r="M271" s="242"/>
      <c r="N271" s="243"/>
      <c r="O271" s="243"/>
      <c r="P271" s="243"/>
      <c r="Q271" s="243"/>
      <c r="R271" s="243"/>
      <c r="S271" s="243"/>
      <c r="T271" s="244"/>
      <c r="AT271" s="245" t="s">
        <v>149</v>
      </c>
      <c r="AU271" s="245" t="s">
        <v>86</v>
      </c>
      <c r="AV271" s="16" t="s">
        <v>144</v>
      </c>
      <c r="AW271" s="16" t="s">
        <v>32</v>
      </c>
      <c r="AX271" s="16" t="s">
        <v>84</v>
      </c>
      <c r="AY271" s="245" t="s">
        <v>138</v>
      </c>
    </row>
    <row r="272" spans="1:65" s="2" customFormat="1" ht="16.5" customHeight="1" x14ac:dyDescent="0.2">
      <c r="A272" s="35"/>
      <c r="B272" s="36"/>
      <c r="C272" s="246" t="s">
        <v>469</v>
      </c>
      <c r="D272" s="246" t="s">
        <v>260</v>
      </c>
      <c r="E272" s="247" t="s">
        <v>865</v>
      </c>
      <c r="F272" s="248" t="s">
        <v>866</v>
      </c>
      <c r="G272" s="249" t="s">
        <v>248</v>
      </c>
      <c r="H272" s="250">
        <v>0.65</v>
      </c>
      <c r="I272" s="251"/>
      <c r="J272" s="252">
        <f>ROUND(I272*H272,2)</f>
        <v>0</v>
      </c>
      <c r="K272" s="253"/>
      <c r="L272" s="254"/>
      <c r="M272" s="255" t="s">
        <v>1</v>
      </c>
      <c r="N272" s="256" t="s">
        <v>41</v>
      </c>
      <c r="O272" s="72"/>
      <c r="P272" s="198">
        <f>O272*H272</f>
        <v>0</v>
      </c>
      <c r="Q272" s="198">
        <v>0</v>
      </c>
      <c r="R272" s="198">
        <f>Q272*H272</f>
        <v>0</v>
      </c>
      <c r="S272" s="198">
        <v>0</v>
      </c>
      <c r="T272" s="199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00" t="s">
        <v>315</v>
      </c>
      <c r="AT272" s="200" t="s">
        <v>260</v>
      </c>
      <c r="AU272" s="200" t="s">
        <v>86</v>
      </c>
      <c r="AY272" s="18" t="s">
        <v>138</v>
      </c>
      <c r="BE272" s="201">
        <f>IF(N272="základní",J272,0)</f>
        <v>0</v>
      </c>
      <c r="BF272" s="201">
        <f>IF(N272="snížená",J272,0)</f>
        <v>0</v>
      </c>
      <c r="BG272" s="201">
        <f>IF(N272="zákl. přenesená",J272,0)</f>
        <v>0</v>
      </c>
      <c r="BH272" s="201">
        <f>IF(N272="sníž. přenesená",J272,0)</f>
        <v>0</v>
      </c>
      <c r="BI272" s="201">
        <f>IF(N272="nulová",J272,0)</f>
        <v>0</v>
      </c>
      <c r="BJ272" s="18" t="s">
        <v>84</v>
      </c>
      <c r="BK272" s="201">
        <f>ROUND(I272*H272,2)</f>
        <v>0</v>
      </c>
      <c r="BL272" s="18" t="s">
        <v>226</v>
      </c>
      <c r="BM272" s="200" t="s">
        <v>867</v>
      </c>
    </row>
    <row r="273" spans="1:65" s="2" customFormat="1" ht="33" customHeight="1" x14ac:dyDescent="0.2">
      <c r="A273" s="35"/>
      <c r="B273" s="36"/>
      <c r="C273" s="188" t="s">
        <v>474</v>
      </c>
      <c r="D273" s="188" t="s">
        <v>140</v>
      </c>
      <c r="E273" s="189" t="s">
        <v>868</v>
      </c>
      <c r="F273" s="190" t="s">
        <v>869</v>
      </c>
      <c r="G273" s="191" t="s">
        <v>297</v>
      </c>
      <c r="H273" s="192">
        <v>1</v>
      </c>
      <c r="I273" s="193"/>
      <c r="J273" s="194">
        <f>ROUND(I273*H273,2)</f>
        <v>0</v>
      </c>
      <c r="K273" s="195"/>
      <c r="L273" s="40"/>
      <c r="M273" s="196" t="s">
        <v>1</v>
      </c>
      <c r="N273" s="197" t="s">
        <v>41</v>
      </c>
      <c r="O273" s="72"/>
      <c r="P273" s="198">
        <f>O273*H273</f>
        <v>0</v>
      </c>
      <c r="Q273" s="198">
        <v>0</v>
      </c>
      <c r="R273" s="198">
        <f>Q273*H273</f>
        <v>0</v>
      </c>
      <c r="S273" s="198">
        <v>0</v>
      </c>
      <c r="T273" s="199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00" t="s">
        <v>226</v>
      </c>
      <c r="AT273" s="200" t="s">
        <v>140</v>
      </c>
      <c r="AU273" s="200" t="s">
        <v>86</v>
      </c>
      <c r="AY273" s="18" t="s">
        <v>138</v>
      </c>
      <c r="BE273" s="201">
        <f>IF(N273="základní",J273,0)</f>
        <v>0</v>
      </c>
      <c r="BF273" s="201">
        <f>IF(N273="snížená",J273,0)</f>
        <v>0</v>
      </c>
      <c r="BG273" s="201">
        <f>IF(N273="zákl. přenesená",J273,0)</f>
        <v>0</v>
      </c>
      <c r="BH273" s="201">
        <f>IF(N273="sníž. přenesená",J273,0)</f>
        <v>0</v>
      </c>
      <c r="BI273" s="201">
        <f>IF(N273="nulová",J273,0)</f>
        <v>0</v>
      </c>
      <c r="BJ273" s="18" t="s">
        <v>84</v>
      </c>
      <c r="BK273" s="201">
        <f>ROUND(I273*H273,2)</f>
        <v>0</v>
      </c>
      <c r="BL273" s="18" t="s">
        <v>226</v>
      </c>
      <c r="BM273" s="200" t="s">
        <v>870</v>
      </c>
    </row>
    <row r="274" spans="1:65" s="2" customFormat="1" ht="21.75" customHeight="1" x14ac:dyDescent="0.2">
      <c r="A274" s="35"/>
      <c r="B274" s="36"/>
      <c r="C274" s="188" t="s">
        <v>478</v>
      </c>
      <c r="D274" s="188" t="s">
        <v>140</v>
      </c>
      <c r="E274" s="189" t="s">
        <v>871</v>
      </c>
      <c r="F274" s="190" t="s">
        <v>872</v>
      </c>
      <c r="G274" s="191" t="s">
        <v>170</v>
      </c>
      <c r="H274" s="192">
        <v>2</v>
      </c>
      <c r="I274" s="193"/>
      <c r="J274" s="194">
        <f>ROUND(I274*H274,2)</f>
        <v>0</v>
      </c>
      <c r="K274" s="195"/>
      <c r="L274" s="40"/>
      <c r="M274" s="196" t="s">
        <v>1</v>
      </c>
      <c r="N274" s="197" t="s">
        <v>41</v>
      </c>
      <c r="O274" s="72"/>
      <c r="P274" s="198">
        <f>O274*H274</f>
        <v>0</v>
      </c>
      <c r="Q274" s="198">
        <v>2.0000000000000001E-4</v>
      </c>
      <c r="R274" s="198">
        <f>Q274*H274</f>
        <v>4.0000000000000002E-4</v>
      </c>
      <c r="S274" s="198">
        <v>0</v>
      </c>
      <c r="T274" s="199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00" t="s">
        <v>226</v>
      </c>
      <c r="AT274" s="200" t="s">
        <v>140</v>
      </c>
      <c r="AU274" s="200" t="s">
        <v>86</v>
      </c>
      <c r="AY274" s="18" t="s">
        <v>138</v>
      </c>
      <c r="BE274" s="201">
        <f>IF(N274="základní",J274,0)</f>
        <v>0</v>
      </c>
      <c r="BF274" s="201">
        <f>IF(N274="snížená",J274,0)</f>
        <v>0</v>
      </c>
      <c r="BG274" s="201">
        <f>IF(N274="zákl. přenesená",J274,0)</f>
        <v>0</v>
      </c>
      <c r="BH274" s="201">
        <f>IF(N274="sníž. přenesená",J274,0)</f>
        <v>0</v>
      </c>
      <c r="BI274" s="201">
        <f>IF(N274="nulová",J274,0)</f>
        <v>0</v>
      </c>
      <c r="BJ274" s="18" t="s">
        <v>84</v>
      </c>
      <c r="BK274" s="201">
        <f>ROUND(I274*H274,2)</f>
        <v>0</v>
      </c>
      <c r="BL274" s="18" t="s">
        <v>226</v>
      </c>
      <c r="BM274" s="200" t="s">
        <v>873</v>
      </c>
    </row>
    <row r="275" spans="1:65" s="2" customFormat="1" ht="21.75" customHeight="1" x14ac:dyDescent="0.2">
      <c r="A275" s="35"/>
      <c r="B275" s="36"/>
      <c r="C275" s="246" t="s">
        <v>485</v>
      </c>
      <c r="D275" s="246" t="s">
        <v>260</v>
      </c>
      <c r="E275" s="247" t="s">
        <v>874</v>
      </c>
      <c r="F275" s="248" t="s">
        <v>875</v>
      </c>
      <c r="G275" s="249" t="s">
        <v>170</v>
      </c>
      <c r="H275" s="250">
        <v>2</v>
      </c>
      <c r="I275" s="251"/>
      <c r="J275" s="252">
        <f>ROUND(I275*H275,2)</f>
        <v>0</v>
      </c>
      <c r="K275" s="253"/>
      <c r="L275" s="254"/>
      <c r="M275" s="255" t="s">
        <v>1</v>
      </c>
      <c r="N275" s="256" t="s">
        <v>41</v>
      </c>
      <c r="O275" s="72"/>
      <c r="P275" s="198">
        <f>O275*H275</f>
        <v>0</v>
      </c>
      <c r="Q275" s="198">
        <v>5.7000000000000002E-3</v>
      </c>
      <c r="R275" s="198">
        <f>Q275*H275</f>
        <v>1.14E-2</v>
      </c>
      <c r="S275" s="198">
        <v>0</v>
      </c>
      <c r="T275" s="199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00" t="s">
        <v>315</v>
      </c>
      <c r="AT275" s="200" t="s">
        <v>260</v>
      </c>
      <c r="AU275" s="200" t="s">
        <v>86</v>
      </c>
      <c r="AY275" s="18" t="s">
        <v>138</v>
      </c>
      <c r="BE275" s="201">
        <f>IF(N275="základní",J275,0)</f>
        <v>0</v>
      </c>
      <c r="BF275" s="201">
        <f>IF(N275="snížená",J275,0)</f>
        <v>0</v>
      </c>
      <c r="BG275" s="201">
        <f>IF(N275="zákl. přenesená",J275,0)</f>
        <v>0</v>
      </c>
      <c r="BH275" s="201">
        <f>IF(N275="sníž. přenesená",J275,0)</f>
        <v>0</v>
      </c>
      <c r="BI275" s="201">
        <f>IF(N275="nulová",J275,0)</f>
        <v>0</v>
      </c>
      <c r="BJ275" s="18" t="s">
        <v>84</v>
      </c>
      <c r="BK275" s="201">
        <f>ROUND(I275*H275,2)</f>
        <v>0</v>
      </c>
      <c r="BL275" s="18" t="s">
        <v>226</v>
      </c>
      <c r="BM275" s="200" t="s">
        <v>876</v>
      </c>
    </row>
    <row r="276" spans="1:65" s="2" customFormat="1" ht="33" customHeight="1" x14ac:dyDescent="0.2">
      <c r="A276" s="35"/>
      <c r="B276" s="36"/>
      <c r="C276" s="188" t="s">
        <v>492</v>
      </c>
      <c r="D276" s="188" t="s">
        <v>140</v>
      </c>
      <c r="E276" s="189" t="s">
        <v>877</v>
      </c>
      <c r="F276" s="190" t="s">
        <v>878</v>
      </c>
      <c r="G276" s="191" t="s">
        <v>143</v>
      </c>
      <c r="H276" s="192">
        <v>1.2350000000000001</v>
      </c>
      <c r="I276" s="193"/>
      <c r="J276" s="194">
        <f>ROUND(I276*H276,2)</f>
        <v>0</v>
      </c>
      <c r="K276" s="195"/>
      <c r="L276" s="40"/>
      <c r="M276" s="196" t="s">
        <v>1</v>
      </c>
      <c r="N276" s="197" t="s">
        <v>41</v>
      </c>
      <c r="O276" s="72"/>
      <c r="P276" s="198">
        <f>O276*H276</f>
        <v>0</v>
      </c>
      <c r="Q276" s="198">
        <v>4.8999999999999998E-4</v>
      </c>
      <c r="R276" s="198">
        <f>Q276*H276</f>
        <v>6.0515000000000005E-4</v>
      </c>
      <c r="S276" s="198">
        <v>0</v>
      </c>
      <c r="T276" s="199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00" t="s">
        <v>226</v>
      </c>
      <c r="AT276" s="200" t="s">
        <v>140</v>
      </c>
      <c r="AU276" s="200" t="s">
        <v>86</v>
      </c>
      <c r="AY276" s="18" t="s">
        <v>138</v>
      </c>
      <c r="BE276" s="201">
        <f>IF(N276="základní",J276,0)</f>
        <v>0</v>
      </c>
      <c r="BF276" s="201">
        <f>IF(N276="snížená",J276,0)</f>
        <v>0</v>
      </c>
      <c r="BG276" s="201">
        <f>IF(N276="zákl. přenesená",J276,0)</f>
        <v>0</v>
      </c>
      <c r="BH276" s="201">
        <f>IF(N276="sníž. přenesená",J276,0)</f>
        <v>0</v>
      </c>
      <c r="BI276" s="201">
        <f>IF(N276="nulová",J276,0)</f>
        <v>0</v>
      </c>
      <c r="BJ276" s="18" t="s">
        <v>84</v>
      </c>
      <c r="BK276" s="201">
        <f>ROUND(I276*H276,2)</f>
        <v>0</v>
      </c>
      <c r="BL276" s="18" t="s">
        <v>226</v>
      </c>
      <c r="BM276" s="200" t="s">
        <v>879</v>
      </c>
    </row>
    <row r="277" spans="1:65" s="13" customFormat="1" ht="10.199999999999999" x14ac:dyDescent="0.2">
      <c r="B277" s="202"/>
      <c r="C277" s="203"/>
      <c r="D277" s="204" t="s">
        <v>149</v>
      </c>
      <c r="E277" s="205" t="s">
        <v>1</v>
      </c>
      <c r="F277" s="206" t="s">
        <v>880</v>
      </c>
      <c r="G277" s="203"/>
      <c r="H277" s="207">
        <v>1.2350000000000001</v>
      </c>
      <c r="I277" s="208"/>
      <c r="J277" s="203"/>
      <c r="K277" s="203"/>
      <c r="L277" s="209"/>
      <c r="M277" s="210"/>
      <c r="N277" s="211"/>
      <c r="O277" s="211"/>
      <c r="P277" s="211"/>
      <c r="Q277" s="211"/>
      <c r="R277" s="211"/>
      <c r="S277" s="211"/>
      <c r="T277" s="212"/>
      <c r="AT277" s="213" t="s">
        <v>149</v>
      </c>
      <c r="AU277" s="213" t="s">
        <v>86</v>
      </c>
      <c r="AV277" s="13" t="s">
        <v>86</v>
      </c>
      <c r="AW277" s="13" t="s">
        <v>32</v>
      </c>
      <c r="AX277" s="13" t="s">
        <v>84</v>
      </c>
      <c r="AY277" s="213" t="s">
        <v>138</v>
      </c>
    </row>
    <row r="278" spans="1:65" s="2" customFormat="1" ht="16.5" customHeight="1" x14ac:dyDescent="0.2">
      <c r="A278" s="35"/>
      <c r="B278" s="36"/>
      <c r="C278" s="246" t="s">
        <v>497</v>
      </c>
      <c r="D278" s="246" t="s">
        <v>260</v>
      </c>
      <c r="E278" s="247" t="s">
        <v>881</v>
      </c>
      <c r="F278" s="248" t="s">
        <v>882</v>
      </c>
      <c r="G278" s="249" t="s">
        <v>297</v>
      </c>
      <c r="H278" s="250">
        <v>1</v>
      </c>
      <c r="I278" s="251"/>
      <c r="J278" s="252">
        <f>ROUND(I278*H278,2)</f>
        <v>0</v>
      </c>
      <c r="K278" s="253"/>
      <c r="L278" s="254"/>
      <c r="M278" s="255" t="s">
        <v>1</v>
      </c>
      <c r="N278" s="256" t="s">
        <v>41</v>
      </c>
      <c r="O278" s="72"/>
      <c r="P278" s="198">
        <f>O278*H278</f>
        <v>0</v>
      </c>
      <c r="Q278" s="198">
        <v>0.1</v>
      </c>
      <c r="R278" s="198">
        <f>Q278*H278</f>
        <v>0.1</v>
      </c>
      <c r="S278" s="198">
        <v>0</v>
      </c>
      <c r="T278" s="199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00" t="s">
        <v>315</v>
      </c>
      <c r="AT278" s="200" t="s">
        <v>260</v>
      </c>
      <c r="AU278" s="200" t="s">
        <v>86</v>
      </c>
      <c r="AY278" s="18" t="s">
        <v>138</v>
      </c>
      <c r="BE278" s="201">
        <f>IF(N278="základní",J278,0)</f>
        <v>0</v>
      </c>
      <c r="BF278" s="201">
        <f>IF(N278="snížená",J278,0)</f>
        <v>0</v>
      </c>
      <c r="BG278" s="201">
        <f>IF(N278="zákl. přenesená",J278,0)</f>
        <v>0</v>
      </c>
      <c r="BH278" s="201">
        <f>IF(N278="sníž. přenesená",J278,0)</f>
        <v>0</v>
      </c>
      <c r="BI278" s="201">
        <f>IF(N278="nulová",J278,0)</f>
        <v>0</v>
      </c>
      <c r="BJ278" s="18" t="s">
        <v>84</v>
      </c>
      <c r="BK278" s="201">
        <f>ROUND(I278*H278,2)</f>
        <v>0</v>
      </c>
      <c r="BL278" s="18" t="s">
        <v>226</v>
      </c>
      <c r="BM278" s="200" t="s">
        <v>883</v>
      </c>
    </row>
    <row r="279" spans="1:65" s="14" customFormat="1" ht="10.199999999999999" x14ac:dyDescent="0.2">
      <c r="B279" s="214"/>
      <c r="C279" s="215"/>
      <c r="D279" s="204" t="s">
        <v>149</v>
      </c>
      <c r="E279" s="216" t="s">
        <v>1</v>
      </c>
      <c r="F279" s="217" t="s">
        <v>884</v>
      </c>
      <c r="G279" s="215"/>
      <c r="H279" s="216" t="s">
        <v>1</v>
      </c>
      <c r="I279" s="218"/>
      <c r="J279" s="215"/>
      <c r="K279" s="215"/>
      <c r="L279" s="219"/>
      <c r="M279" s="220"/>
      <c r="N279" s="221"/>
      <c r="O279" s="221"/>
      <c r="P279" s="221"/>
      <c r="Q279" s="221"/>
      <c r="R279" s="221"/>
      <c r="S279" s="221"/>
      <c r="T279" s="222"/>
      <c r="AT279" s="223" t="s">
        <v>149</v>
      </c>
      <c r="AU279" s="223" t="s">
        <v>86</v>
      </c>
      <c r="AV279" s="14" t="s">
        <v>84</v>
      </c>
      <c r="AW279" s="14" t="s">
        <v>32</v>
      </c>
      <c r="AX279" s="14" t="s">
        <v>76</v>
      </c>
      <c r="AY279" s="223" t="s">
        <v>138</v>
      </c>
    </row>
    <row r="280" spans="1:65" s="14" customFormat="1" ht="10.199999999999999" x14ac:dyDescent="0.2">
      <c r="B280" s="214"/>
      <c r="C280" s="215"/>
      <c r="D280" s="204" t="s">
        <v>149</v>
      </c>
      <c r="E280" s="216" t="s">
        <v>1</v>
      </c>
      <c r="F280" s="217" t="s">
        <v>885</v>
      </c>
      <c r="G280" s="215"/>
      <c r="H280" s="216" t="s">
        <v>1</v>
      </c>
      <c r="I280" s="218"/>
      <c r="J280" s="215"/>
      <c r="K280" s="215"/>
      <c r="L280" s="219"/>
      <c r="M280" s="220"/>
      <c r="N280" s="221"/>
      <c r="O280" s="221"/>
      <c r="P280" s="221"/>
      <c r="Q280" s="221"/>
      <c r="R280" s="221"/>
      <c r="S280" s="221"/>
      <c r="T280" s="222"/>
      <c r="AT280" s="223" t="s">
        <v>149</v>
      </c>
      <c r="AU280" s="223" t="s">
        <v>86</v>
      </c>
      <c r="AV280" s="14" t="s">
        <v>84</v>
      </c>
      <c r="AW280" s="14" t="s">
        <v>32</v>
      </c>
      <c r="AX280" s="14" t="s">
        <v>76</v>
      </c>
      <c r="AY280" s="223" t="s">
        <v>138</v>
      </c>
    </row>
    <row r="281" spans="1:65" s="14" customFormat="1" ht="10.199999999999999" x14ac:dyDescent="0.2">
      <c r="B281" s="214"/>
      <c r="C281" s="215"/>
      <c r="D281" s="204" t="s">
        <v>149</v>
      </c>
      <c r="E281" s="216" t="s">
        <v>1</v>
      </c>
      <c r="F281" s="217" t="s">
        <v>886</v>
      </c>
      <c r="G281" s="215"/>
      <c r="H281" s="216" t="s">
        <v>1</v>
      </c>
      <c r="I281" s="218"/>
      <c r="J281" s="215"/>
      <c r="K281" s="215"/>
      <c r="L281" s="219"/>
      <c r="M281" s="220"/>
      <c r="N281" s="221"/>
      <c r="O281" s="221"/>
      <c r="P281" s="221"/>
      <c r="Q281" s="221"/>
      <c r="R281" s="221"/>
      <c r="S281" s="221"/>
      <c r="T281" s="222"/>
      <c r="AT281" s="223" t="s">
        <v>149</v>
      </c>
      <c r="AU281" s="223" t="s">
        <v>86</v>
      </c>
      <c r="AV281" s="14" t="s">
        <v>84</v>
      </c>
      <c r="AW281" s="14" t="s">
        <v>32</v>
      </c>
      <c r="AX281" s="14" t="s">
        <v>76</v>
      </c>
      <c r="AY281" s="223" t="s">
        <v>138</v>
      </c>
    </row>
    <row r="282" spans="1:65" s="14" customFormat="1" ht="10.199999999999999" x14ac:dyDescent="0.2">
      <c r="B282" s="214"/>
      <c r="C282" s="215"/>
      <c r="D282" s="204" t="s">
        <v>149</v>
      </c>
      <c r="E282" s="216" t="s">
        <v>1</v>
      </c>
      <c r="F282" s="217" t="s">
        <v>887</v>
      </c>
      <c r="G282" s="215"/>
      <c r="H282" s="216" t="s">
        <v>1</v>
      </c>
      <c r="I282" s="218"/>
      <c r="J282" s="215"/>
      <c r="K282" s="215"/>
      <c r="L282" s="219"/>
      <c r="M282" s="220"/>
      <c r="N282" s="221"/>
      <c r="O282" s="221"/>
      <c r="P282" s="221"/>
      <c r="Q282" s="221"/>
      <c r="R282" s="221"/>
      <c r="S282" s="221"/>
      <c r="T282" s="222"/>
      <c r="AT282" s="223" t="s">
        <v>149</v>
      </c>
      <c r="AU282" s="223" t="s">
        <v>86</v>
      </c>
      <c r="AV282" s="14" t="s">
        <v>84</v>
      </c>
      <c r="AW282" s="14" t="s">
        <v>32</v>
      </c>
      <c r="AX282" s="14" t="s">
        <v>76</v>
      </c>
      <c r="AY282" s="223" t="s">
        <v>138</v>
      </c>
    </row>
    <row r="283" spans="1:65" s="14" customFormat="1" ht="10.199999999999999" x14ac:dyDescent="0.2">
      <c r="B283" s="214"/>
      <c r="C283" s="215"/>
      <c r="D283" s="204" t="s">
        <v>149</v>
      </c>
      <c r="E283" s="216" t="s">
        <v>1</v>
      </c>
      <c r="F283" s="217" t="s">
        <v>888</v>
      </c>
      <c r="G283" s="215"/>
      <c r="H283" s="216" t="s">
        <v>1</v>
      </c>
      <c r="I283" s="218"/>
      <c r="J283" s="215"/>
      <c r="K283" s="215"/>
      <c r="L283" s="219"/>
      <c r="M283" s="220"/>
      <c r="N283" s="221"/>
      <c r="O283" s="221"/>
      <c r="P283" s="221"/>
      <c r="Q283" s="221"/>
      <c r="R283" s="221"/>
      <c r="S283" s="221"/>
      <c r="T283" s="222"/>
      <c r="AT283" s="223" t="s">
        <v>149</v>
      </c>
      <c r="AU283" s="223" t="s">
        <v>86</v>
      </c>
      <c r="AV283" s="14" t="s">
        <v>84</v>
      </c>
      <c r="AW283" s="14" t="s">
        <v>32</v>
      </c>
      <c r="AX283" s="14" t="s">
        <v>76</v>
      </c>
      <c r="AY283" s="223" t="s">
        <v>138</v>
      </c>
    </row>
    <row r="284" spans="1:65" s="14" customFormat="1" ht="10.199999999999999" x14ac:dyDescent="0.2">
      <c r="B284" s="214"/>
      <c r="C284" s="215"/>
      <c r="D284" s="204" t="s">
        <v>149</v>
      </c>
      <c r="E284" s="216" t="s">
        <v>1</v>
      </c>
      <c r="F284" s="217" t="s">
        <v>889</v>
      </c>
      <c r="G284" s="215"/>
      <c r="H284" s="216" t="s">
        <v>1</v>
      </c>
      <c r="I284" s="218"/>
      <c r="J284" s="215"/>
      <c r="K284" s="215"/>
      <c r="L284" s="219"/>
      <c r="M284" s="220"/>
      <c r="N284" s="221"/>
      <c r="O284" s="221"/>
      <c r="P284" s="221"/>
      <c r="Q284" s="221"/>
      <c r="R284" s="221"/>
      <c r="S284" s="221"/>
      <c r="T284" s="222"/>
      <c r="AT284" s="223" t="s">
        <v>149</v>
      </c>
      <c r="AU284" s="223" t="s">
        <v>86</v>
      </c>
      <c r="AV284" s="14" t="s">
        <v>84</v>
      </c>
      <c r="AW284" s="14" t="s">
        <v>32</v>
      </c>
      <c r="AX284" s="14" t="s">
        <v>76</v>
      </c>
      <c r="AY284" s="223" t="s">
        <v>138</v>
      </c>
    </row>
    <row r="285" spans="1:65" s="14" customFormat="1" ht="10.199999999999999" x14ac:dyDescent="0.2">
      <c r="B285" s="214"/>
      <c r="C285" s="215"/>
      <c r="D285" s="204" t="s">
        <v>149</v>
      </c>
      <c r="E285" s="216" t="s">
        <v>1</v>
      </c>
      <c r="F285" s="217" t="s">
        <v>890</v>
      </c>
      <c r="G285" s="215"/>
      <c r="H285" s="216" t="s">
        <v>1</v>
      </c>
      <c r="I285" s="218"/>
      <c r="J285" s="215"/>
      <c r="K285" s="215"/>
      <c r="L285" s="219"/>
      <c r="M285" s="220"/>
      <c r="N285" s="221"/>
      <c r="O285" s="221"/>
      <c r="P285" s="221"/>
      <c r="Q285" s="221"/>
      <c r="R285" s="221"/>
      <c r="S285" s="221"/>
      <c r="T285" s="222"/>
      <c r="AT285" s="223" t="s">
        <v>149</v>
      </c>
      <c r="AU285" s="223" t="s">
        <v>86</v>
      </c>
      <c r="AV285" s="14" t="s">
        <v>84</v>
      </c>
      <c r="AW285" s="14" t="s">
        <v>32</v>
      </c>
      <c r="AX285" s="14" t="s">
        <v>76</v>
      </c>
      <c r="AY285" s="223" t="s">
        <v>138</v>
      </c>
    </row>
    <row r="286" spans="1:65" s="14" customFormat="1" ht="10.199999999999999" x14ac:dyDescent="0.2">
      <c r="B286" s="214"/>
      <c r="C286" s="215"/>
      <c r="D286" s="204" t="s">
        <v>149</v>
      </c>
      <c r="E286" s="216" t="s">
        <v>1</v>
      </c>
      <c r="F286" s="217" t="s">
        <v>891</v>
      </c>
      <c r="G286" s="215"/>
      <c r="H286" s="216" t="s">
        <v>1</v>
      </c>
      <c r="I286" s="218"/>
      <c r="J286" s="215"/>
      <c r="K286" s="215"/>
      <c r="L286" s="219"/>
      <c r="M286" s="220"/>
      <c r="N286" s="221"/>
      <c r="O286" s="221"/>
      <c r="P286" s="221"/>
      <c r="Q286" s="221"/>
      <c r="R286" s="221"/>
      <c r="S286" s="221"/>
      <c r="T286" s="222"/>
      <c r="AT286" s="223" t="s">
        <v>149</v>
      </c>
      <c r="AU286" s="223" t="s">
        <v>86</v>
      </c>
      <c r="AV286" s="14" t="s">
        <v>84</v>
      </c>
      <c r="AW286" s="14" t="s">
        <v>32</v>
      </c>
      <c r="AX286" s="14" t="s">
        <v>76</v>
      </c>
      <c r="AY286" s="223" t="s">
        <v>138</v>
      </c>
    </row>
    <row r="287" spans="1:65" s="13" customFormat="1" ht="10.199999999999999" x14ac:dyDescent="0.2">
      <c r="B287" s="202"/>
      <c r="C287" s="203"/>
      <c r="D287" s="204" t="s">
        <v>149</v>
      </c>
      <c r="E287" s="205" t="s">
        <v>1</v>
      </c>
      <c r="F287" s="206" t="s">
        <v>84</v>
      </c>
      <c r="G287" s="203"/>
      <c r="H287" s="207">
        <v>1</v>
      </c>
      <c r="I287" s="208"/>
      <c r="J287" s="203"/>
      <c r="K287" s="203"/>
      <c r="L287" s="209"/>
      <c r="M287" s="210"/>
      <c r="N287" s="211"/>
      <c r="O287" s="211"/>
      <c r="P287" s="211"/>
      <c r="Q287" s="211"/>
      <c r="R287" s="211"/>
      <c r="S287" s="211"/>
      <c r="T287" s="212"/>
      <c r="AT287" s="213" t="s">
        <v>149</v>
      </c>
      <c r="AU287" s="213" t="s">
        <v>86</v>
      </c>
      <c r="AV287" s="13" t="s">
        <v>86</v>
      </c>
      <c r="AW287" s="13" t="s">
        <v>32</v>
      </c>
      <c r="AX287" s="13" t="s">
        <v>84</v>
      </c>
      <c r="AY287" s="213" t="s">
        <v>138</v>
      </c>
    </row>
    <row r="288" spans="1:65" s="2" customFormat="1" ht="21.75" customHeight="1" x14ac:dyDescent="0.2">
      <c r="A288" s="35"/>
      <c r="B288" s="36"/>
      <c r="C288" s="188" t="s">
        <v>652</v>
      </c>
      <c r="D288" s="188" t="s">
        <v>140</v>
      </c>
      <c r="E288" s="189" t="s">
        <v>892</v>
      </c>
      <c r="F288" s="190" t="s">
        <v>893</v>
      </c>
      <c r="G288" s="191" t="s">
        <v>170</v>
      </c>
      <c r="H288" s="192">
        <v>5</v>
      </c>
      <c r="I288" s="193"/>
      <c r="J288" s="194">
        <f>ROUND(I288*H288,2)</f>
        <v>0</v>
      </c>
      <c r="K288" s="195"/>
      <c r="L288" s="40"/>
      <c r="M288" s="196" t="s">
        <v>1</v>
      </c>
      <c r="N288" s="197" t="s">
        <v>41</v>
      </c>
      <c r="O288" s="72"/>
      <c r="P288" s="198">
        <f>O288*H288</f>
        <v>0</v>
      </c>
      <c r="Q288" s="198">
        <v>0</v>
      </c>
      <c r="R288" s="198">
        <f>Q288*H288</f>
        <v>0</v>
      </c>
      <c r="S288" s="198">
        <v>0</v>
      </c>
      <c r="T288" s="199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200" t="s">
        <v>226</v>
      </c>
      <c r="AT288" s="200" t="s">
        <v>140</v>
      </c>
      <c r="AU288" s="200" t="s">
        <v>86</v>
      </c>
      <c r="AY288" s="18" t="s">
        <v>138</v>
      </c>
      <c r="BE288" s="201">
        <f>IF(N288="základní",J288,0)</f>
        <v>0</v>
      </c>
      <c r="BF288" s="201">
        <f>IF(N288="snížená",J288,0)</f>
        <v>0</v>
      </c>
      <c r="BG288" s="201">
        <f>IF(N288="zákl. přenesená",J288,0)</f>
        <v>0</v>
      </c>
      <c r="BH288" s="201">
        <f>IF(N288="sníž. přenesená",J288,0)</f>
        <v>0</v>
      </c>
      <c r="BI288" s="201">
        <f>IF(N288="nulová",J288,0)</f>
        <v>0</v>
      </c>
      <c r="BJ288" s="18" t="s">
        <v>84</v>
      </c>
      <c r="BK288" s="201">
        <f>ROUND(I288*H288,2)</f>
        <v>0</v>
      </c>
      <c r="BL288" s="18" t="s">
        <v>226</v>
      </c>
      <c r="BM288" s="200" t="s">
        <v>894</v>
      </c>
    </row>
    <row r="289" spans="1:65" s="2" customFormat="1" ht="16.5" customHeight="1" x14ac:dyDescent="0.2">
      <c r="A289" s="35"/>
      <c r="B289" s="36"/>
      <c r="C289" s="246" t="s">
        <v>653</v>
      </c>
      <c r="D289" s="246" t="s">
        <v>260</v>
      </c>
      <c r="E289" s="247" t="s">
        <v>895</v>
      </c>
      <c r="F289" s="248" t="s">
        <v>896</v>
      </c>
      <c r="G289" s="249" t="s">
        <v>170</v>
      </c>
      <c r="H289" s="250">
        <v>5</v>
      </c>
      <c r="I289" s="251"/>
      <c r="J289" s="252">
        <f>ROUND(I289*H289,2)</f>
        <v>0</v>
      </c>
      <c r="K289" s="253"/>
      <c r="L289" s="254"/>
      <c r="M289" s="255" t="s">
        <v>1</v>
      </c>
      <c r="N289" s="256" t="s">
        <v>41</v>
      </c>
      <c r="O289" s="72"/>
      <c r="P289" s="198">
        <f>O289*H289</f>
        <v>0</v>
      </c>
      <c r="Q289" s="198">
        <v>0</v>
      </c>
      <c r="R289" s="198">
        <f>Q289*H289</f>
        <v>0</v>
      </c>
      <c r="S289" s="198">
        <v>0</v>
      </c>
      <c r="T289" s="199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00" t="s">
        <v>315</v>
      </c>
      <c r="AT289" s="200" t="s">
        <v>260</v>
      </c>
      <c r="AU289" s="200" t="s">
        <v>86</v>
      </c>
      <c r="AY289" s="18" t="s">
        <v>138</v>
      </c>
      <c r="BE289" s="201">
        <f>IF(N289="základní",J289,0)</f>
        <v>0</v>
      </c>
      <c r="BF289" s="201">
        <f>IF(N289="snížená",J289,0)</f>
        <v>0</v>
      </c>
      <c r="BG289" s="201">
        <f>IF(N289="zákl. přenesená",J289,0)</f>
        <v>0</v>
      </c>
      <c r="BH289" s="201">
        <f>IF(N289="sníž. přenesená",J289,0)</f>
        <v>0</v>
      </c>
      <c r="BI289" s="201">
        <f>IF(N289="nulová",J289,0)</f>
        <v>0</v>
      </c>
      <c r="BJ289" s="18" t="s">
        <v>84</v>
      </c>
      <c r="BK289" s="201">
        <f>ROUND(I289*H289,2)</f>
        <v>0</v>
      </c>
      <c r="BL289" s="18" t="s">
        <v>226</v>
      </c>
      <c r="BM289" s="200" t="s">
        <v>897</v>
      </c>
    </row>
    <row r="290" spans="1:65" s="2" customFormat="1" ht="21.75" customHeight="1" x14ac:dyDescent="0.2">
      <c r="A290" s="35"/>
      <c r="B290" s="36"/>
      <c r="C290" s="188" t="s">
        <v>898</v>
      </c>
      <c r="D290" s="188" t="s">
        <v>140</v>
      </c>
      <c r="E290" s="189" t="s">
        <v>899</v>
      </c>
      <c r="F290" s="190" t="s">
        <v>900</v>
      </c>
      <c r="G290" s="191" t="s">
        <v>170</v>
      </c>
      <c r="H290" s="192">
        <v>4</v>
      </c>
      <c r="I290" s="193"/>
      <c r="J290" s="194">
        <f>ROUND(I290*H290,2)</f>
        <v>0</v>
      </c>
      <c r="K290" s="195"/>
      <c r="L290" s="40"/>
      <c r="M290" s="196" t="s">
        <v>1</v>
      </c>
      <c r="N290" s="197" t="s">
        <v>41</v>
      </c>
      <c r="O290" s="72"/>
      <c r="P290" s="198">
        <f>O290*H290</f>
        <v>0</v>
      </c>
      <c r="Q290" s="198">
        <v>0</v>
      </c>
      <c r="R290" s="198">
        <f>Q290*H290</f>
        <v>0</v>
      </c>
      <c r="S290" s="198">
        <v>0</v>
      </c>
      <c r="T290" s="199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00" t="s">
        <v>226</v>
      </c>
      <c r="AT290" s="200" t="s">
        <v>140</v>
      </c>
      <c r="AU290" s="200" t="s">
        <v>86</v>
      </c>
      <c r="AY290" s="18" t="s">
        <v>138</v>
      </c>
      <c r="BE290" s="201">
        <f>IF(N290="základní",J290,0)</f>
        <v>0</v>
      </c>
      <c r="BF290" s="201">
        <f>IF(N290="snížená",J290,0)</f>
        <v>0</v>
      </c>
      <c r="BG290" s="201">
        <f>IF(N290="zákl. přenesená",J290,0)</f>
        <v>0</v>
      </c>
      <c r="BH290" s="201">
        <f>IF(N290="sníž. přenesená",J290,0)</f>
        <v>0</v>
      </c>
      <c r="BI290" s="201">
        <f>IF(N290="nulová",J290,0)</f>
        <v>0</v>
      </c>
      <c r="BJ290" s="18" t="s">
        <v>84</v>
      </c>
      <c r="BK290" s="201">
        <f>ROUND(I290*H290,2)</f>
        <v>0</v>
      </c>
      <c r="BL290" s="18" t="s">
        <v>226</v>
      </c>
      <c r="BM290" s="200" t="s">
        <v>901</v>
      </c>
    </row>
    <row r="291" spans="1:65" s="2" customFormat="1" ht="21.75" customHeight="1" x14ac:dyDescent="0.2">
      <c r="A291" s="35"/>
      <c r="B291" s="36"/>
      <c r="C291" s="188" t="s">
        <v>902</v>
      </c>
      <c r="D291" s="188" t="s">
        <v>140</v>
      </c>
      <c r="E291" s="189" t="s">
        <v>903</v>
      </c>
      <c r="F291" s="190" t="s">
        <v>904</v>
      </c>
      <c r="G291" s="191" t="s">
        <v>291</v>
      </c>
      <c r="H291" s="192">
        <v>60</v>
      </c>
      <c r="I291" s="193"/>
      <c r="J291" s="194">
        <f>ROUND(I291*H291,2)</f>
        <v>0</v>
      </c>
      <c r="K291" s="195"/>
      <c r="L291" s="40"/>
      <c r="M291" s="196" t="s">
        <v>1</v>
      </c>
      <c r="N291" s="197" t="s">
        <v>41</v>
      </c>
      <c r="O291" s="72"/>
      <c r="P291" s="198">
        <f>O291*H291</f>
        <v>0</v>
      </c>
      <c r="Q291" s="198">
        <v>6.0000000000000002E-5</v>
      </c>
      <c r="R291" s="198">
        <f>Q291*H291</f>
        <v>3.5999999999999999E-3</v>
      </c>
      <c r="S291" s="198">
        <v>0</v>
      </c>
      <c r="T291" s="199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00" t="s">
        <v>226</v>
      </c>
      <c r="AT291" s="200" t="s">
        <v>140</v>
      </c>
      <c r="AU291" s="200" t="s">
        <v>86</v>
      </c>
      <c r="AY291" s="18" t="s">
        <v>138</v>
      </c>
      <c r="BE291" s="201">
        <f>IF(N291="základní",J291,0)</f>
        <v>0</v>
      </c>
      <c r="BF291" s="201">
        <f>IF(N291="snížená",J291,0)</f>
        <v>0</v>
      </c>
      <c r="BG291" s="201">
        <f>IF(N291="zákl. přenesená",J291,0)</f>
        <v>0</v>
      </c>
      <c r="BH291" s="201">
        <f>IF(N291="sníž. přenesená",J291,0)</f>
        <v>0</v>
      </c>
      <c r="BI291" s="201">
        <f>IF(N291="nulová",J291,0)</f>
        <v>0</v>
      </c>
      <c r="BJ291" s="18" t="s">
        <v>84</v>
      </c>
      <c r="BK291" s="201">
        <f>ROUND(I291*H291,2)</f>
        <v>0</v>
      </c>
      <c r="BL291" s="18" t="s">
        <v>226</v>
      </c>
      <c r="BM291" s="200" t="s">
        <v>905</v>
      </c>
    </row>
    <row r="292" spans="1:65" s="2" customFormat="1" ht="16.5" customHeight="1" x14ac:dyDescent="0.2">
      <c r="A292" s="35"/>
      <c r="B292" s="36"/>
      <c r="C292" s="246" t="s">
        <v>906</v>
      </c>
      <c r="D292" s="246" t="s">
        <v>260</v>
      </c>
      <c r="E292" s="247" t="s">
        <v>907</v>
      </c>
      <c r="F292" s="248" t="s">
        <v>908</v>
      </c>
      <c r="G292" s="249" t="s">
        <v>248</v>
      </c>
      <c r="H292" s="250">
        <v>0.06</v>
      </c>
      <c r="I292" s="251"/>
      <c r="J292" s="252">
        <f>ROUND(I292*H292,2)</f>
        <v>0</v>
      </c>
      <c r="K292" s="253"/>
      <c r="L292" s="254"/>
      <c r="M292" s="255" t="s">
        <v>1</v>
      </c>
      <c r="N292" s="256" t="s">
        <v>41</v>
      </c>
      <c r="O292" s="72"/>
      <c r="P292" s="198">
        <f>O292*H292</f>
        <v>0</v>
      </c>
      <c r="Q292" s="198">
        <v>1</v>
      </c>
      <c r="R292" s="198">
        <f>Q292*H292</f>
        <v>0.06</v>
      </c>
      <c r="S292" s="198">
        <v>0</v>
      </c>
      <c r="T292" s="199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00" t="s">
        <v>315</v>
      </c>
      <c r="AT292" s="200" t="s">
        <v>260</v>
      </c>
      <c r="AU292" s="200" t="s">
        <v>86</v>
      </c>
      <c r="AY292" s="18" t="s">
        <v>138</v>
      </c>
      <c r="BE292" s="201">
        <f>IF(N292="základní",J292,0)</f>
        <v>0</v>
      </c>
      <c r="BF292" s="201">
        <f>IF(N292="snížená",J292,0)</f>
        <v>0</v>
      </c>
      <c r="BG292" s="201">
        <f>IF(N292="zákl. přenesená",J292,0)</f>
        <v>0</v>
      </c>
      <c r="BH292" s="201">
        <f>IF(N292="sníž. přenesená",J292,0)</f>
        <v>0</v>
      </c>
      <c r="BI292" s="201">
        <f>IF(N292="nulová",J292,0)</f>
        <v>0</v>
      </c>
      <c r="BJ292" s="18" t="s">
        <v>84</v>
      </c>
      <c r="BK292" s="201">
        <f>ROUND(I292*H292,2)</f>
        <v>0</v>
      </c>
      <c r="BL292" s="18" t="s">
        <v>226</v>
      </c>
      <c r="BM292" s="200" t="s">
        <v>909</v>
      </c>
    </row>
    <row r="293" spans="1:65" s="2" customFormat="1" ht="19.2" x14ac:dyDescent="0.2">
      <c r="A293" s="35"/>
      <c r="B293" s="36"/>
      <c r="C293" s="37"/>
      <c r="D293" s="204" t="s">
        <v>910</v>
      </c>
      <c r="E293" s="37"/>
      <c r="F293" s="262" t="s">
        <v>911</v>
      </c>
      <c r="G293" s="37"/>
      <c r="H293" s="37"/>
      <c r="I293" s="263"/>
      <c r="J293" s="37"/>
      <c r="K293" s="37"/>
      <c r="L293" s="40"/>
      <c r="M293" s="264"/>
      <c r="N293" s="265"/>
      <c r="O293" s="72"/>
      <c r="P293" s="72"/>
      <c r="Q293" s="72"/>
      <c r="R293" s="72"/>
      <c r="S293" s="72"/>
      <c r="T293" s="73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T293" s="18" t="s">
        <v>910</v>
      </c>
      <c r="AU293" s="18" t="s">
        <v>86</v>
      </c>
    </row>
    <row r="294" spans="1:65" s="2" customFormat="1" ht="21.75" customHeight="1" x14ac:dyDescent="0.2">
      <c r="A294" s="35"/>
      <c r="B294" s="36"/>
      <c r="C294" s="188" t="s">
        <v>912</v>
      </c>
      <c r="D294" s="188" t="s">
        <v>140</v>
      </c>
      <c r="E294" s="189" t="s">
        <v>913</v>
      </c>
      <c r="F294" s="190" t="s">
        <v>914</v>
      </c>
      <c r="G294" s="191" t="s">
        <v>291</v>
      </c>
      <c r="H294" s="192">
        <v>100</v>
      </c>
      <c r="I294" s="193"/>
      <c r="J294" s="194">
        <f>ROUND(I294*H294,2)</f>
        <v>0</v>
      </c>
      <c r="K294" s="195"/>
      <c r="L294" s="40"/>
      <c r="M294" s="196" t="s">
        <v>1</v>
      </c>
      <c r="N294" s="197" t="s">
        <v>41</v>
      </c>
      <c r="O294" s="72"/>
      <c r="P294" s="198">
        <f>O294*H294</f>
        <v>0</v>
      </c>
      <c r="Q294" s="198">
        <v>5.0000000000000002E-5</v>
      </c>
      <c r="R294" s="198">
        <f>Q294*H294</f>
        <v>5.0000000000000001E-3</v>
      </c>
      <c r="S294" s="198">
        <v>0</v>
      </c>
      <c r="T294" s="199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200" t="s">
        <v>226</v>
      </c>
      <c r="AT294" s="200" t="s">
        <v>140</v>
      </c>
      <c r="AU294" s="200" t="s">
        <v>86</v>
      </c>
      <c r="AY294" s="18" t="s">
        <v>138</v>
      </c>
      <c r="BE294" s="201">
        <f>IF(N294="základní",J294,0)</f>
        <v>0</v>
      </c>
      <c r="BF294" s="201">
        <f>IF(N294="snížená",J294,0)</f>
        <v>0</v>
      </c>
      <c r="BG294" s="201">
        <f>IF(N294="zákl. přenesená",J294,0)</f>
        <v>0</v>
      </c>
      <c r="BH294" s="201">
        <f>IF(N294="sníž. přenesená",J294,0)</f>
        <v>0</v>
      </c>
      <c r="BI294" s="201">
        <f>IF(N294="nulová",J294,0)</f>
        <v>0</v>
      </c>
      <c r="BJ294" s="18" t="s">
        <v>84</v>
      </c>
      <c r="BK294" s="201">
        <f>ROUND(I294*H294,2)</f>
        <v>0</v>
      </c>
      <c r="BL294" s="18" t="s">
        <v>226</v>
      </c>
      <c r="BM294" s="200" t="s">
        <v>915</v>
      </c>
    </row>
    <row r="295" spans="1:65" s="2" customFormat="1" ht="16.5" customHeight="1" x14ac:dyDescent="0.2">
      <c r="A295" s="35"/>
      <c r="B295" s="36"/>
      <c r="C295" s="246" t="s">
        <v>916</v>
      </c>
      <c r="D295" s="246" t="s">
        <v>260</v>
      </c>
      <c r="E295" s="247" t="s">
        <v>917</v>
      </c>
      <c r="F295" s="248" t="s">
        <v>918</v>
      </c>
      <c r="G295" s="249" t="s">
        <v>297</v>
      </c>
      <c r="H295" s="250">
        <v>2</v>
      </c>
      <c r="I295" s="251"/>
      <c r="J295" s="252">
        <f>ROUND(I295*H295,2)</f>
        <v>0</v>
      </c>
      <c r="K295" s="253"/>
      <c r="L295" s="254"/>
      <c r="M295" s="255" t="s">
        <v>1</v>
      </c>
      <c r="N295" s="256" t="s">
        <v>41</v>
      </c>
      <c r="O295" s="72"/>
      <c r="P295" s="198">
        <f>O295*H295</f>
        <v>0</v>
      </c>
      <c r="Q295" s="198">
        <v>0</v>
      </c>
      <c r="R295" s="198">
        <f>Q295*H295</f>
        <v>0</v>
      </c>
      <c r="S295" s="198">
        <v>0</v>
      </c>
      <c r="T295" s="199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200" t="s">
        <v>315</v>
      </c>
      <c r="AT295" s="200" t="s">
        <v>260</v>
      </c>
      <c r="AU295" s="200" t="s">
        <v>86</v>
      </c>
      <c r="AY295" s="18" t="s">
        <v>138</v>
      </c>
      <c r="BE295" s="201">
        <f>IF(N295="základní",J295,0)</f>
        <v>0</v>
      </c>
      <c r="BF295" s="201">
        <f>IF(N295="snížená",J295,0)</f>
        <v>0</v>
      </c>
      <c r="BG295" s="201">
        <f>IF(N295="zákl. přenesená",J295,0)</f>
        <v>0</v>
      </c>
      <c r="BH295" s="201">
        <f>IF(N295="sníž. přenesená",J295,0)</f>
        <v>0</v>
      </c>
      <c r="BI295" s="201">
        <f>IF(N295="nulová",J295,0)</f>
        <v>0</v>
      </c>
      <c r="BJ295" s="18" t="s">
        <v>84</v>
      </c>
      <c r="BK295" s="201">
        <f>ROUND(I295*H295,2)</f>
        <v>0</v>
      </c>
      <c r="BL295" s="18" t="s">
        <v>226</v>
      </c>
      <c r="BM295" s="200" t="s">
        <v>919</v>
      </c>
    </row>
    <row r="296" spans="1:65" s="2" customFormat="1" ht="16.5" customHeight="1" x14ac:dyDescent="0.2">
      <c r="A296" s="35"/>
      <c r="B296" s="36"/>
      <c r="C296" s="246" t="s">
        <v>920</v>
      </c>
      <c r="D296" s="246" t="s">
        <v>260</v>
      </c>
      <c r="E296" s="247" t="s">
        <v>921</v>
      </c>
      <c r="F296" s="248" t="s">
        <v>922</v>
      </c>
      <c r="G296" s="249" t="s">
        <v>297</v>
      </c>
      <c r="H296" s="250">
        <v>1</v>
      </c>
      <c r="I296" s="251"/>
      <c r="J296" s="252">
        <f>ROUND(I296*H296,2)</f>
        <v>0</v>
      </c>
      <c r="K296" s="253"/>
      <c r="L296" s="254"/>
      <c r="M296" s="255" t="s">
        <v>1</v>
      </c>
      <c r="N296" s="256" t="s">
        <v>41</v>
      </c>
      <c r="O296" s="72"/>
      <c r="P296" s="198">
        <f>O296*H296</f>
        <v>0</v>
      </c>
      <c r="Q296" s="198">
        <v>0</v>
      </c>
      <c r="R296" s="198">
        <f>Q296*H296</f>
        <v>0</v>
      </c>
      <c r="S296" s="198">
        <v>0</v>
      </c>
      <c r="T296" s="199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200" t="s">
        <v>315</v>
      </c>
      <c r="AT296" s="200" t="s">
        <v>260</v>
      </c>
      <c r="AU296" s="200" t="s">
        <v>86</v>
      </c>
      <c r="AY296" s="18" t="s">
        <v>138</v>
      </c>
      <c r="BE296" s="201">
        <f>IF(N296="základní",J296,0)</f>
        <v>0</v>
      </c>
      <c r="BF296" s="201">
        <f>IF(N296="snížená",J296,0)</f>
        <v>0</v>
      </c>
      <c r="BG296" s="201">
        <f>IF(N296="zákl. přenesená",J296,0)</f>
        <v>0</v>
      </c>
      <c r="BH296" s="201">
        <f>IF(N296="sníž. přenesená",J296,0)</f>
        <v>0</v>
      </c>
      <c r="BI296" s="201">
        <f>IF(N296="nulová",J296,0)</f>
        <v>0</v>
      </c>
      <c r="BJ296" s="18" t="s">
        <v>84</v>
      </c>
      <c r="BK296" s="201">
        <f>ROUND(I296*H296,2)</f>
        <v>0</v>
      </c>
      <c r="BL296" s="18" t="s">
        <v>226</v>
      </c>
      <c r="BM296" s="200" t="s">
        <v>923</v>
      </c>
    </row>
    <row r="297" spans="1:65" s="2" customFormat="1" ht="16.5" customHeight="1" x14ac:dyDescent="0.2">
      <c r="A297" s="35"/>
      <c r="B297" s="36"/>
      <c r="C297" s="246" t="s">
        <v>924</v>
      </c>
      <c r="D297" s="246" t="s">
        <v>260</v>
      </c>
      <c r="E297" s="247" t="s">
        <v>925</v>
      </c>
      <c r="F297" s="248" t="s">
        <v>926</v>
      </c>
      <c r="G297" s="249" t="s">
        <v>297</v>
      </c>
      <c r="H297" s="250">
        <v>2</v>
      </c>
      <c r="I297" s="251"/>
      <c r="J297" s="252">
        <f>ROUND(I297*H297,2)</f>
        <v>0</v>
      </c>
      <c r="K297" s="253"/>
      <c r="L297" s="254"/>
      <c r="M297" s="255" t="s">
        <v>1</v>
      </c>
      <c r="N297" s="256" t="s">
        <v>41</v>
      </c>
      <c r="O297" s="72"/>
      <c r="P297" s="198">
        <f>O297*H297</f>
        <v>0</v>
      </c>
      <c r="Q297" s="198">
        <v>0</v>
      </c>
      <c r="R297" s="198">
        <f>Q297*H297</f>
        <v>0</v>
      </c>
      <c r="S297" s="198">
        <v>0</v>
      </c>
      <c r="T297" s="199">
        <f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200" t="s">
        <v>315</v>
      </c>
      <c r="AT297" s="200" t="s">
        <v>260</v>
      </c>
      <c r="AU297" s="200" t="s">
        <v>86</v>
      </c>
      <c r="AY297" s="18" t="s">
        <v>138</v>
      </c>
      <c r="BE297" s="201">
        <f>IF(N297="základní",J297,0)</f>
        <v>0</v>
      </c>
      <c r="BF297" s="201">
        <f>IF(N297="snížená",J297,0)</f>
        <v>0</v>
      </c>
      <c r="BG297" s="201">
        <f>IF(N297="zákl. přenesená",J297,0)</f>
        <v>0</v>
      </c>
      <c r="BH297" s="201">
        <f>IF(N297="sníž. přenesená",J297,0)</f>
        <v>0</v>
      </c>
      <c r="BI297" s="201">
        <f>IF(N297="nulová",J297,0)</f>
        <v>0</v>
      </c>
      <c r="BJ297" s="18" t="s">
        <v>84</v>
      </c>
      <c r="BK297" s="201">
        <f>ROUND(I297*H297,2)</f>
        <v>0</v>
      </c>
      <c r="BL297" s="18" t="s">
        <v>226</v>
      </c>
      <c r="BM297" s="200" t="s">
        <v>927</v>
      </c>
    </row>
    <row r="298" spans="1:65" s="12" customFormat="1" ht="22.8" customHeight="1" x14ac:dyDescent="0.25">
      <c r="B298" s="172"/>
      <c r="C298" s="173"/>
      <c r="D298" s="174" t="s">
        <v>75</v>
      </c>
      <c r="E298" s="186" t="s">
        <v>928</v>
      </c>
      <c r="F298" s="186" t="s">
        <v>929</v>
      </c>
      <c r="G298" s="173"/>
      <c r="H298" s="173"/>
      <c r="I298" s="176"/>
      <c r="J298" s="187">
        <f>BK298</f>
        <v>0</v>
      </c>
      <c r="K298" s="173"/>
      <c r="L298" s="178"/>
      <c r="M298" s="179"/>
      <c r="N298" s="180"/>
      <c r="O298" s="180"/>
      <c r="P298" s="181">
        <f>SUM(P299:P304)</f>
        <v>0</v>
      </c>
      <c r="Q298" s="180"/>
      <c r="R298" s="181">
        <f>SUM(R299:R304)</f>
        <v>0.11232199999999999</v>
      </c>
      <c r="S298" s="180"/>
      <c r="T298" s="182">
        <f>SUM(T299:T304)</f>
        <v>0</v>
      </c>
      <c r="AR298" s="183" t="s">
        <v>86</v>
      </c>
      <c r="AT298" s="184" t="s">
        <v>75</v>
      </c>
      <c r="AU298" s="184" t="s">
        <v>84</v>
      </c>
      <c r="AY298" s="183" t="s">
        <v>138</v>
      </c>
      <c r="BK298" s="185">
        <f>SUM(BK299:BK304)</f>
        <v>0</v>
      </c>
    </row>
    <row r="299" spans="1:65" s="2" customFormat="1" ht="33" customHeight="1" x14ac:dyDescent="0.2">
      <c r="A299" s="35"/>
      <c r="B299" s="36"/>
      <c r="C299" s="188" t="s">
        <v>930</v>
      </c>
      <c r="D299" s="188" t="s">
        <v>140</v>
      </c>
      <c r="E299" s="189" t="s">
        <v>931</v>
      </c>
      <c r="F299" s="190" t="s">
        <v>932</v>
      </c>
      <c r="G299" s="191" t="s">
        <v>143</v>
      </c>
      <c r="H299" s="192">
        <v>39.549999999999997</v>
      </c>
      <c r="I299" s="193"/>
      <c r="J299" s="194">
        <f>ROUND(I299*H299,2)</f>
        <v>0</v>
      </c>
      <c r="K299" s="195"/>
      <c r="L299" s="40"/>
      <c r="M299" s="196" t="s">
        <v>1</v>
      </c>
      <c r="N299" s="197" t="s">
        <v>41</v>
      </c>
      <c r="O299" s="72"/>
      <c r="P299" s="198">
        <f>O299*H299</f>
        <v>0</v>
      </c>
      <c r="Q299" s="198">
        <v>2.8400000000000001E-3</v>
      </c>
      <c r="R299" s="198">
        <f>Q299*H299</f>
        <v>0.11232199999999999</v>
      </c>
      <c r="S299" s="198">
        <v>0</v>
      </c>
      <c r="T299" s="199">
        <f>S299*H299</f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00" t="s">
        <v>226</v>
      </c>
      <c r="AT299" s="200" t="s">
        <v>140</v>
      </c>
      <c r="AU299" s="200" t="s">
        <v>86</v>
      </c>
      <c r="AY299" s="18" t="s">
        <v>138</v>
      </c>
      <c r="BE299" s="201">
        <f>IF(N299="základní",J299,0)</f>
        <v>0</v>
      </c>
      <c r="BF299" s="201">
        <f>IF(N299="snížená",J299,0)</f>
        <v>0</v>
      </c>
      <c r="BG299" s="201">
        <f>IF(N299="zákl. přenesená",J299,0)</f>
        <v>0</v>
      </c>
      <c r="BH299" s="201">
        <f>IF(N299="sníž. přenesená",J299,0)</f>
        <v>0</v>
      </c>
      <c r="BI299" s="201">
        <f>IF(N299="nulová",J299,0)</f>
        <v>0</v>
      </c>
      <c r="BJ299" s="18" t="s">
        <v>84</v>
      </c>
      <c r="BK299" s="201">
        <f>ROUND(I299*H299,2)</f>
        <v>0</v>
      </c>
      <c r="BL299" s="18" t="s">
        <v>226</v>
      </c>
      <c r="BM299" s="200" t="s">
        <v>933</v>
      </c>
    </row>
    <row r="300" spans="1:65" s="14" customFormat="1" ht="10.199999999999999" x14ac:dyDescent="0.2">
      <c r="B300" s="214"/>
      <c r="C300" s="215"/>
      <c r="D300" s="204" t="s">
        <v>149</v>
      </c>
      <c r="E300" s="216" t="s">
        <v>1</v>
      </c>
      <c r="F300" s="217" t="s">
        <v>802</v>
      </c>
      <c r="G300" s="215"/>
      <c r="H300" s="216" t="s">
        <v>1</v>
      </c>
      <c r="I300" s="218"/>
      <c r="J300" s="215"/>
      <c r="K300" s="215"/>
      <c r="L300" s="219"/>
      <c r="M300" s="220"/>
      <c r="N300" s="221"/>
      <c r="O300" s="221"/>
      <c r="P300" s="221"/>
      <c r="Q300" s="221"/>
      <c r="R300" s="221"/>
      <c r="S300" s="221"/>
      <c r="T300" s="222"/>
      <c r="AT300" s="223" t="s">
        <v>149</v>
      </c>
      <c r="AU300" s="223" t="s">
        <v>86</v>
      </c>
      <c r="AV300" s="14" t="s">
        <v>84</v>
      </c>
      <c r="AW300" s="14" t="s">
        <v>32</v>
      </c>
      <c r="AX300" s="14" t="s">
        <v>76</v>
      </c>
      <c r="AY300" s="223" t="s">
        <v>138</v>
      </c>
    </row>
    <row r="301" spans="1:65" s="13" customFormat="1" ht="10.199999999999999" x14ac:dyDescent="0.2">
      <c r="B301" s="202"/>
      <c r="C301" s="203"/>
      <c r="D301" s="204" t="s">
        <v>149</v>
      </c>
      <c r="E301" s="205" t="s">
        <v>1</v>
      </c>
      <c r="F301" s="206" t="s">
        <v>862</v>
      </c>
      <c r="G301" s="203"/>
      <c r="H301" s="207">
        <v>28.08</v>
      </c>
      <c r="I301" s="208"/>
      <c r="J301" s="203"/>
      <c r="K301" s="203"/>
      <c r="L301" s="209"/>
      <c r="M301" s="210"/>
      <c r="N301" s="211"/>
      <c r="O301" s="211"/>
      <c r="P301" s="211"/>
      <c r="Q301" s="211"/>
      <c r="R301" s="211"/>
      <c r="S301" s="211"/>
      <c r="T301" s="212"/>
      <c r="AT301" s="213" t="s">
        <v>149</v>
      </c>
      <c r="AU301" s="213" t="s">
        <v>86</v>
      </c>
      <c r="AV301" s="13" t="s">
        <v>86</v>
      </c>
      <c r="AW301" s="13" t="s">
        <v>32</v>
      </c>
      <c r="AX301" s="13" t="s">
        <v>76</v>
      </c>
      <c r="AY301" s="213" t="s">
        <v>138</v>
      </c>
    </row>
    <row r="302" spans="1:65" s="14" customFormat="1" ht="10.199999999999999" x14ac:dyDescent="0.2">
      <c r="B302" s="214"/>
      <c r="C302" s="215"/>
      <c r="D302" s="204" t="s">
        <v>149</v>
      </c>
      <c r="E302" s="216" t="s">
        <v>1</v>
      </c>
      <c r="F302" s="217" t="s">
        <v>863</v>
      </c>
      <c r="G302" s="215"/>
      <c r="H302" s="216" t="s">
        <v>1</v>
      </c>
      <c r="I302" s="218"/>
      <c r="J302" s="215"/>
      <c r="K302" s="215"/>
      <c r="L302" s="219"/>
      <c r="M302" s="220"/>
      <c r="N302" s="221"/>
      <c r="O302" s="221"/>
      <c r="P302" s="221"/>
      <c r="Q302" s="221"/>
      <c r="R302" s="221"/>
      <c r="S302" s="221"/>
      <c r="T302" s="222"/>
      <c r="AT302" s="223" t="s">
        <v>149</v>
      </c>
      <c r="AU302" s="223" t="s">
        <v>86</v>
      </c>
      <c r="AV302" s="14" t="s">
        <v>84</v>
      </c>
      <c r="AW302" s="14" t="s">
        <v>32</v>
      </c>
      <c r="AX302" s="14" t="s">
        <v>76</v>
      </c>
      <c r="AY302" s="223" t="s">
        <v>138</v>
      </c>
    </row>
    <row r="303" spans="1:65" s="13" customFormat="1" ht="10.199999999999999" x14ac:dyDescent="0.2">
      <c r="B303" s="202"/>
      <c r="C303" s="203"/>
      <c r="D303" s="204" t="s">
        <v>149</v>
      </c>
      <c r="E303" s="205" t="s">
        <v>1</v>
      </c>
      <c r="F303" s="206" t="s">
        <v>864</v>
      </c>
      <c r="G303" s="203"/>
      <c r="H303" s="207">
        <v>11.47</v>
      </c>
      <c r="I303" s="208"/>
      <c r="J303" s="203"/>
      <c r="K303" s="203"/>
      <c r="L303" s="209"/>
      <c r="M303" s="210"/>
      <c r="N303" s="211"/>
      <c r="O303" s="211"/>
      <c r="P303" s="211"/>
      <c r="Q303" s="211"/>
      <c r="R303" s="211"/>
      <c r="S303" s="211"/>
      <c r="T303" s="212"/>
      <c r="AT303" s="213" t="s">
        <v>149</v>
      </c>
      <c r="AU303" s="213" t="s">
        <v>86</v>
      </c>
      <c r="AV303" s="13" t="s">
        <v>86</v>
      </c>
      <c r="AW303" s="13" t="s">
        <v>32</v>
      </c>
      <c r="AX303" s="13" t="s">
        <v>76</v>
      </c>
      <c r="AY303" s="213" t="s">
        <v>138</v>
      </c>
    </row>
    <row r="304" spans="1:65" s="16" customFormat="1" ht="10.199999999999999" x14ac:dyDescent="0.2">
      <c r="B304" s="235"/>
      <c r="C304" s="236"/>
      <c r="D304" s="204" t="s">
        <v>149</v>
      </c>
      <c r="E304" s="237" t="s">
        <v>1</v>
      </c>
      <c r="F304" s="238" t="s">
        <v>222</v>
      </c>
      <c r="G304" s="236"/>
      <c r="H304" s="239">
        <v>39.549999999999997</v>
      </c>
      <c r="I304" s="240"/>
      <c r="J304" s="236"/>
      <c r="K304" s="236"/>
      <c r="L304" s="241"/>
      <c r="M304" s="242"/>
      <c r="N304" s="243"/>
      <c r="O304" s="243"/>
      <c r="P304" s="243"/>
      <c r="Q304" s="243"/>
      <c r="R304" s="243"/>
      <c r="S304" s="243"/>
      <c r="T304" s="244"/>
      <c r="AT304" s="245" t="s">
        <v>149</v>
      </c>
      <c r="AU304" s="245" t="s">
        <v>86</v>
      </c>
      <c r="AV304" s="16" t="s">
        <v>144</v>
      </c>
      <c r="AW304" s="16" t="s">
        <v>32</v>
      </c>
      <c r="AX304" s="16" t="s">
        <v>84</v>
      </c>
      <c r="AY304" s="245" t="s">
        <v>138</v>
      </c>
    </row>
    <row r="305" spans="1:65" s="12" customFormat="1" ht="25.95" customHeight="1" x14ac:dyDescent="0.25">
      <c r="B305" s="172"/>
      <c r="C305" s="173"/>
      <c r="D305" s="174" t="s">
        <v>75</v>
      </c>
      <c r="E305" s="175" t="s">
        <v>260</v>
      </c>
      <c r="F305" s="175" t="s">
        <v>482</v>
      </c>
      <c r="G305" s="173"/>
      <c r="H305" s="173"/>
      <c r="I305" s="176"/>
      <c r="J305" s="177">
        <f>BK305</f>
        <v>0</v>
      </c>
      <c r="K305" s="173"/>
      <c r="L305" s="178"/>
      <c r="M305" s="179"/>
      <c r="N305" s="180"/>
      <c r="O305" s="180"/>
      <c r="P305" s="181">
        <f>P306</f>
        <v>0</v>
      </c>
      <c r="Q305" s="180"/>
      <c r="R305" s="181">
        <f>R306</f>
        <v>9.9000000000000021E-4</v>
      </c>
      <c r="S305" s="180"/>
      <c r="T305" s="182">
        <f>T306</f>
        <v>0</v>
      </c>
      <c r="AR305" s="183" t="s">
        <v>151</v>
      </c>
      <c r="AT305" s="184" t="s">
        <v>75</v>
      </c>
      <c r="AU305" s="184" t="s">
        <v>76</v>
      </c>
      <c r="AY305" s="183" t="s">
        <v>138</v>
      </c>
      <c r="BK305" s="185">
        <f>BK306</f>
        <v>0</v>
      </c>
    </row>
    <row r="306" spans="1:65" s="12" customFormat="1" ht="22.8" customHeight="1" x14ac:dyDescent="0.25">
      <c r="B306" s="172"/>
      <c r="C306" s="173"/>
      <c r="D306" s="174" t="s">
        <v>75</v>
      </c>
      <c r="E306" s="186" t="s">
        <v>483</v>
      </c>
      <c r="F306" s="186" t="s">
        <v>484</v>
      </c>
      <c r="G306" s="173"/>
      <c r="H306" s="173"/>
      <c r="I306" s="176"/>
      <c r="J306" s="187">
        <f>BK306</f>
        <v>0</v>
      </c>
      <c r="K306" s="173"/>
      <c r="L306" s="178"/>
      <c r="M306" s="179"/>
      <c r="N306" s="180"/>
      <c r="O306" s="180"/>
      <c r="P306" s="181">
        <f>P307</f>
        <v>0</v>
      </c>
      <c r="Q306" s="180"/>
      <c r="R306" s="181">
        <f>R307</f>
        <v>9.9000000000000021E-4</v>
      </c>
      <c r="S306" s="180"/>
      <c r="T306" s="182">
        <f>T307</f>
        <v>0</v>
      </c>
      <c r="AR306" s="183" t="s">
        <v>151</v>
      </c>
      <c r="AT306" s="184" t="s">
        <v>75</v>
      </c>
      <c r="AU306" s="184" t="s">
        <v>84</v>
      </c>
      <c r="AY306" s="183" t="s">
        <v>138</v>
      </c>
      <c r="BK306" s="185">
        <f>BK307</f>
        <v>0</v>
      </c>
    </row>
    <row r="307" spans="1:65" s="2" customFormat="1" ht="21.75" customHeight="1" x14ac:dyDescent="0.2">
      <c r="A307" s="35"/>
      <c r="B307" s="36"/>
      <c r="C307" s="188" t="s">
        <v>934</v>
      </c>
      <c r="D307" s="188" t="s">
        <v>140</v>
      </c>
      <c r="E307" s="189" t="s">
        <v>486</v>
      </c>
      <c r="F307" s="190" t="s">
        <v>487</v>
      </c>
      <c r="G307" s="191" t="s">
        <v>488</v>
      </c>
      <c r="H307" s="192">
        <v>0.1</v>
      </c>
      <c r="I307" s="193"/>
      <c r="J307" s="194">
        <f>ROUND(I307*H307,2)</f>
        <v>0</v>
      </c>
      <c r="K307" s="195"/>
      <c r="L307" s="40"/>
      <c r="M307" s="196" t="s">
        <v>1</v>
      </c>
      <c r="N307" s="197" t="s">
        <v>41</v>
      </c>
      <c r="O307" s="72"/>
      <c r="P307" s="198">
        <f>O307*H307</f>
        <v>0</v>
      </c>
      <c r="Q307" s="198">
        <v>9.9000000000000008E-3</v>
      </c>
      <c r="R307" s="198">
        <f>Q307*H307</f>
        <v>9.9000000000000021E-4</v>
      </c>
      <c r="S307" s="198">
        <v>0</v>
      </c>
      <c r="T307" s="199">
        <f>S307*H307</f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200" t="s">
        <v>455</v>
      </c>
      <c r="AT307" s="200" t="s">
        <v>140</v>
      </c>
      <c r="AU307" s="200" t="s">
        <v>86</v>
      </c>
      <c r="AY307" s="18" t="s">
        <v>138</v>
      </c>
      <c r="BE307" s="201">
        <f>IF(N307="základní",J307,0)</f>
        <v>0</v>
      </c>
      <c r="BF307" s="201">
        <f>IF(N307="snížená",J307,0)</f>
        <v>0</v>
      </c>
      <c r="BG307" s="201">
        <f>IF(N307="zákl. přenesená",J307,0)</f>
        <v>0</v>
      </c>
      <c r="BH307" s="201">
        <f>IF(N307="sníž. přenesená",J307,0)</f>
        <v>0</v>
      </c>
      <c r="BI307" s="201">
        <f>IF(N307="nulová",J307,0)</f>
        <v>0</v>
      </c>
      <c r="BJ307" s="18" t="s">
        <v>84</v>
      </c>
      <c r="BK307" s="201">
        <f>ROUND(I307*H307,2)</f>
        <v>0</v>
      </c>
      <c r="BL307" s="18" t="s">
        <v>455</v>
      </c>
      <c r="BM307" s="200" t="s">
        <v>489</v>
      </c>
    </row>
    <row r="308" spans="1:65" s="12" customFormat="1" ht="25.95" customHeight="1" x14ac:dyDescent="0.25">
      <c r="B308" s="172"/>
      <c r="C308" s="173"/>
      <c r="D308" s="174" t="s">
        <v>75</v>
      </c>
      <c r="E308" s="175" t="s">
        <v>935</v>
      </c>
      <c r="F308" s="175" t="s">
        <v>936</v>
      </c>
      <c r="G308" s="173"/>
      <c r="H308" s="173"/>
      <c r="I308" s="176"/>
      <c r="J308" s="177">
        <f>BK308</f>
        <v>0</v>
      </c>
      <c r="K308" s="173"/>
      <c r="L308" s="178"/>
      <c r="M308" s="179"/>
      <c r="N308" s="180"/>
      <c r="O308" s="180"/>
      <c r="P308" s="181">
        <f>P309</f>
        <v>0</v>
      </c>
      <c r="Q308" s="180"/>
      <c r="R308" s="181">
        <f>R309</f>
        <v>0</v>
      </c>
      <c r="S308" s="180"/>
      <c r="T308" s="182">
        <f>T309</f>
        <v>0</v>
      </c>
      <c r="AR308" s="183" t="s">
        <v>144</v>
      </c>
      <c r="AT308" s="184" t="s">
        <v>75</v>
      </c>
      <c r="AU308" s="184" t="s">
        <v>76</v>
      </c>
      <c r="AY308" s="183" t="s">
        <v>138</v>
      </c>
      <c r="BK308" s="185">
        <f>BK309</f>
        <v>0</v>
      </c>
    </row>
    <row r="309" spans="1:65" s="2" customFormat="1" ht="21.75" customHeight="1" x14ac:dyDescent="0.2">
      <c r="A309" s="35"/>
      <c r="B309" s="36"/>
      <c r="C309" s="188" t="s">
        <v>937</v>
      </c>
      <c r="D309" s="188" t="s">
        <v>140</v>
      </c>
      <c r="E309" s="189" t="s">
        <v>938</v>
      </c>
      <c r="F309" s="190" t="s">
        <v>939</v>
      </c>
      <c r="G309" s="191" t="s">
        <v>177</v>
      </c>
      <c r="H309" s="192">
        <v>20</v>
      </c>
      <c r="I309" s="193"/>
      <c r="J309" s="194">
        <f>ROUND(I309*H309,2)</f>
        <v>0</v>
      </c>
      <c r="K309" s="195"/>
      <c r="L309" s="40"/>
      <c r="M309" s="257" t="s">
        <v>1</v>
      </c>
      <c r="N309" s="258" t="s">
        <v>41</v>
      </c>
      <c r="O309" s="259"/>
      <c r="P309" s="260">
        <f>O309*H309</f>
        <v>0</v>
      </c>
      <c r="Q309" s="260">
        <v>0</v>
      </c>
      <c r="R309" s="260">
        <f>Q309*H309</f>
        <v>0</v>
      </c>
      <c r="S309" s="260">
        <v>0</v>
      </c>
      <c r="T309" s="261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200" t="s">
        <v>495</v>
      </c>
      <c r="AT309" s="200" t="s">
        <v>140</v>
      </c>
      <c r="AU309" s="200" t="s">
        <v>84</v>
      </c>
      <c r="AY309" s="18" t="s">
        <v>138</v>
      </c>
      <c r="BE309" s="201">
        <f>IF(N309="základní",J309,0)</f>
        <v>0</v>
      </c>
      <c r="BF309" s="201">
        <f>IF(N309="snížená",J309,0)</f>
        <v>0</v>
      </c>
      <c r="BG309" s="201">
        <f>IF(N309="zákl. přenesená",J309,0)</f>
        <v>0</v>
      </c>
      <c r="BH309" s="201">
        <f>IF(N309="sníž. přenesená",J309,0)</f>
        <v>0</v>
      </c>
      <c r="BI309" s="201">
        <f>IF(N309="nulová",J309,0)</f>
        <v>0</v>
      </c>
      <c r="BJ309" s="18" t="s">
        <v>84</v>
      </c>
      <c r="BK309" s="201">
        <f>ROUND(I309*H309,2)</f>
        <v>0</v>
      </c>
      <c r="BL309" s="18" t="s">
        <v>495</v>
      </c>
      <c r="BM309" s="200" t="s">
        <v>940</v>
      </c>
    </row>
    <row r="310" spans="1:65" s="2" customFormat="1" ht="6.9" customHeight="1" x14ac:dyDescent="0.2">
      <c r="A310" s="35"/>
      <c r="B310" s="55"/>
      <c r="C310" s="56"/>
      <c r="D310" s="56"/>
      <c r="E310" s="56"/>
      <c r="F310" s="56"/>
      <c r="G310" s="56"/>
      <c r="H310" s="56"/>
      <c r="I310" s="56"/>
      <c r="J310" s="56"/>
      <c r="K310" s="56"/>
      <c r="L310" s="40"/>
      <c r="M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</row>
  </sheetData>
  <sheetProtection algorithmName="SHA-512" hashValue="Kdj+pxhM+lhpDz7YkB5a98aHmVUzPM8WlZvHSh3tkmPBCMrhhkU/4h8g55alNl+NV1XGjXVrk3iLY540uafgHw==" saltValue="Ui2LRUxwCDLMgm55mhY2iLYVzJG7oPZpRvxd82OnV6P7ELUGipwm3eD33YQ1oUgaiOI3hic8m7vdOK9BpREHZA==" spinCount="100000" sheet="1" objects="1" scenarios="1" formatColumns="0" formatRows="0" autoFilter="0"/>
  <autoFilter ref="C134:K309" xr:uid="{00000000-0009-0000-0000-000003000000}"/>
  <mergeCells count="9">
    <mergeCell ref="E87:H87"/>
    <mergeCell ref="E125:H125"/>
    <mergeCell ref="E127:H12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197"/>
  <sheetViews>
    <sheetView showGridLines="0" workbookViewId="0"/>
  </sheetViews>
  <sheetFormatPr defaultRowHeight="14.4" x14ac:dyDescent="0.2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 x14ac:dyDescent="0.2"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AT2" s="18" t="s">
        <v>95</v>
      </c>
    </row>
    <row r="3" spans="1:46" s="1" customFormat="1" ht="6.9" customHeight="1" x14ac:dyDescent="0.2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86</v>
      </c>
    </row>
    <row r="4" spans="1:46" s="1" customFormat="1" ht="24.9" customHeight="1" x14ac:dyDescent="0.2">
      <c r="B4" s="21"/>
      <c r="D4" s="111" t="s">
        <v>102</v>
      </c>
      <c r="L4" s="21"/>
      <c r="M4" s="112" t="s">
        <v>10</v>
      </c>
      <c r="AT4" s="18" t="s">
        <v>4</v>
      </c>
    </row>
    <row r="5" spans="1:46" s="1" customFormat="1" ht="6.9" customHeight="1" x14ac:dyDescent="0.2">
      <c r="B5" s="21"/>
      <c r="L5" s="21"/>
    </row>
    <row r="6" spans="1:46" s="1" customFormat="1" ht="12" customHeight="1" x14ac:dyDescent="0.2">
      <c r="B6" s="21"/>
      <c r="D6" s="113" t="s">
        <v>16</v>
      </c>
      <c r="L6" s="21"/>
    </row>
    <row r="7" spans="1:46" s="1" customFormat="1" ht="16.5" customHeight="1" x14ac:dyDescent="0.2">
      <c r="B7" s="21"/>
      <c r="E7" s="307" t="str">
        <f>'Rekapitulace stavby'!K6</f>
        <v>Kanaliazce Trnkova I.etapa</v>
      </c>
      <c r="F7" s="308"/>
      <c r="G7" s="308"/>
      <c r="H7" s="308"/>
      <c r="L7" s="21"/>
    </row>
    <row r="8" spans="1:46" s="2" customFormat="1" ht="12" customHeight="1" x14ac:dyDescent="0.2">
      <c r="A8" s="35"/>
      <c r="B8" s="40"/>
      <c r="C8" s="35"/>
      <c r="D8" s="113" t="s">
        <v>103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 x14ac:dyDescent="0.2">
      <c r="A9" s="35"/>
      <c r="B9" s="40"/>
      <c r="C9" s="35"/>
      <c r="D9" s="35"/>
      <c r="E9" s="309" t="s">
        <v>941</v>
      </c>
      <c r="F9" s="310"/>
      <c r="G9" s="310"/>
      <c r="H9" s="310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0.199999999999999" x14ac:dyDescent="0.2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 x14ac:dyDescent="0.2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 x14ac:dyDescent="0.2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22. 2. 2021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8" customHeight="1" x14ac:dyDescent="0.2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 x14ac:dyDescent="0.2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 x14ac:dyDescent="0.2">
      <c r="A15" s="35"/>
      <c r="B15" s="40"/>
      <c r="C15" s="35"/>
      <c r="D15" s="35"/>
      <c r="E15" s="114" t="s">
        <v>26</v>
      </c>
      <c r="F15" s="35"/>
      <c r="G15" s="35"/>
      <c r="H15" s="35"/>
      <c r="I15" s="113" t="s">
        <v>27</v>
      </c>
      <c r="J15" s="114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" customHeight="1" x14ac:dyDescent="0.2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 x14ac:dyDescent="0.2">
      <c r="A17" s="35"/>
      <c r="B17" s="40"/>
      <c r="C17" s="35"/>
      <c r="D17" s="113" t="s">
        <v>28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 x14ac:dyDescent="0.2">
      <c r="A18" s="35"/>
      <c r="B18" s="40"/>
      <c r="C18" s="35"/>
      <c r="D18" s="35"/>
      <c r="E18" s="311" t="str">
        <f>'Rekapitulace stavby'!E14</f>
        <v>Vyplň údaj</v>
      </c>
      <c r="F18" s="312"/>
      <c r="G18" s="312"/>
      <c r="H18" s="312"/>
      <c r="I18" s="113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" customHeight="1" x14ac:dyDescent="0.2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 x14ac:dyDescent="0.2">
      <c r="A20" s="35"/>
      <c r="B20" s="40"/>
      <c r="C20" s="35"/>
      <c r="D20" s="113" t="s">
        <v>30</v>
      </c>
      <c r="E20" s="35"/>
      <c r="F20" s="35"/>
      <c r="G20" s="35"/>
      <c r="H20" s="35"/>
      <c r="I20" s="113" t="s">
        <v>25</v>
      </c>
      <c r="J20" s="114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 x14ac:dyDescent="0.2">
      <c r="A21" s="35"/>
      <c r="B21" s="40"/>
      <c r="C21" s="35"/>
      <c r="D21" s="35"/>
      <c r="E21" s="114" t="s">
        <v>31</v>
      </c>
      <c r="F21" s="35"/>
      <c r="G21" s="35"/>
      <c r="H21" s="35"/>
      <c r="I21" s="113" t="s">
        <v>27</v>
      </c>
      <c r="J21" s="114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" customHeight="1" x14ac:dyDescent="0.2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 x14ac:dyDescent="0.2">
      <c r="A23" s="35"/>
      <c r="B23" s="40"/>
      <c r="C23" s="35"/>
      <c r="D23" s="113" t="s">
        <v>33</v>
      </c>
      <c r="E23" s="35"/>
      <c r="F23" s="35"/>
      <c r="G23" s="35"/>
      <c r="H23" s="35"/>
      <c r="I23" s="113" t="s">
        <v>25</v>
      </c>
      <c r="J23" s="114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 x14ac:dyDescent="0.2">
      <c r="A24" s="35"/>
      <c r="B24" s="40"/>
      <c r="C24" s="35"/>
      <c r="D24" s="35"/>
      <c r="E24" s="114" t="s">
        <v>34</v>
      </c>
      <c r="F24" s="35"/>
      <c r="G24" s="35"/>
      <c r="H24" s="35"/>
      <c r="I24" s="113" t="s">
        <v>27</v>
      </c>
      <c r="J24" s="114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" customHeight="1" x14ac:dyDescent="0.2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 x14ac:dyDescent="0.2">
      <c r="A26" s="35"/>
      <c r="B26" s="40"/>
      <c r="C26" s="35"/>
      <c r="D26" s="113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 x14ac:dyDescent="0.2">
      <c r="A27" s="116"/>
      <c r="B27" s="117"/>
      <c r="C27" s="116"/>
      <c r="D27" s="116"/>
      <c r="E27" s="313" t="s">
        <v>1</v>
      </c>
      <c r="F27" s="313"/>
      <c r="G27" s="313"/>
      <c r="H27" s="313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" customHeight="1" x14ac:dyDescent="0.2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customHeight="1" x14ac:dyDescent="0.2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 x14ac:dyDescent="0.2">
      <c r="A30" s="35"/>
      <c r="B30" s="40"/>
      <c r="C30" s="35"/>
      <c r="D30" s="120" t="s">
        <v>36</v>
      </c>
      <c r="E30" s="35"/>
      <c r="F30" s="35"/>
      <c r="G30" s="35"/>
      <c r="H30" s="35"/>
      <c r="I30" s="35"/>
      <c r="J30" s="121">
        <f>ROUND(J124,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 x14ac:dyDescent="0.2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 x14ac:dyDescent="0.2">
      <c r="A32" s="35"/>
      <c r="B32" s="40"/>
      <c r="C32" s="35"/>
      <c r="D32" s="35"/>
      <c r="E32" s="35"/>
      <c r="F32" s="122" t="s">
        <v>38</v>
      </c>
      <c r="G32" s="35"/>
      <c r="H32" s="35"/>
      <c r="I32" s="122" t="s">
        <v>37</v>
      </c>
      <c r="J32" s="122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customHeight="1" x14ac:dyDescent="0.2">
      <c r="A33" s="35"/>
      <c r="B33" s="40"/>
      <c r="C33" s="35"/>
      <c r="D33" s="123" t="s">
        <v>40</v>
      </c>
      <c r="E33" s="113" t="s">
        <v>41</v>
      </c>
      <c r="F33" s="124">
        <f>ROUND((SUM(BE124:BE196)),  2)</f>
        <v>0</v>
      </c>
      <c r="G33" s="35"/>
      <c r="H33" s="35"/>
      <c r="I33" s="125">
        <v>0.21</v>
      </c>
      <c r="J33" s="124">
        <f>ROUND(((SUM(BE124:BE196))*I33),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 x14ac:dyDescent="0.2">
      <c r="A34" s="35"/>
      <c r="B34" s="40"/>
      <c r="C34" s="35"/>
      <c r="D34" s="35"/>
      <c r="E34" s="113" t="s">
        <v>42</v>
      </c>
      <c r="F34" s="124">
        <f>ROUND((SUM(BF124:BF196)),  2)</f>
        <v>0</v>
      </c>
      <c r="G34" s="35"/>
      <c r="H34" s="35"/>
      <c r="I34" s="125">
        <v>0.15</v>
      </c>
      <c r="J34" s="124">
        <f>ROUND(((SUM(BF124:BF196))*I34),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 x14ac:dyDescent="0.2">
      <c r="A35" s="35"/>
      <c r="B35" s="40"/>
      <c r="C35" s="35"/>
      <c r="D35" s="35"/>
      <c r="E35" s="113" t="s">
        <v>43</v>
      </c>
      <c r="F35" s="124">
        <f>ROUND((SUM(BG124:BG196)),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 x14ac:dyDescent="0.2">
      <c r="A36" s="35"/>
      <c r="B36" s="40"/>
      <c r="C36" s="35"/>
      <c r="D36" s="35"/>
      <c r="E36" s="113" t="s">
        <v>44</v>
      </c>
      <c r="F36" s="124">
        <f>ROUND((SUM(BH124:BH196)),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 x14ac:dyDescent="0.2">
      <c r="A37" s="35"/>
      <c r="B37" s="40"/>
      <c r="C37" s="35"/>
      <c r="D37" s="35"/>
      <c r="E37" s="113" t="s">
        <v>45</v>
      </c>
      <c r="F37" s="124">
        <f>ROUND((SUM(BI124:BI196)),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" customHeight="1" x14ac:dyDescent="0.2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 x14ac:dyDescent="0.2">
      <c r="A39" s="35"/>
      <c r="B39" s="40"/>
      <c r="C39" s="126"/>
      <c r="D39" s="127" t="s">
        <v>46</v>
      </c>
      <c r="E39" s="128"/>
      <c r="F39" s="128"/>
      <c r="G39" s="129" t="s">
        <v>47</v>
      </c>
      <c r="H39" s="130" t="s">
        <v>48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customHeight="1" x14ac:dyDescent="0.2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" customHeight="1" x14ac:dyDescent="0.2">
      <c r="B41" s="21"/>
      <c r="L41" s="21"/>
    </row>
    <row r="42" spans="1:31" s="1" customFormat="1" ht="14.4" customHeight="1" x14ac:dyDescent="0.2">
      <c r="B42" s="21"/>
      <c r="L42" s="21"/>
    </row>
    <row r="43" spans="1:31" s="1" customFormat="1" ht="14.4" customHeight="1" x14ac:dyDescent="0.2">
      <c r="B43" s="21"/>
      <c r="L43" s="21"/>
    </row>
    <row r="44" spans="1:31" s="1" customFormat="1" ht="14.4" customHeight="1" x14ac:dyDescent="0.2">
      <c r="B44" s="21"/>
      <c r="L44" s="21"/>
    </row>
    <row r="45" spans="1:31" s="1" customFormat="1" ht="14.4" customHeight="1" x14ac:dyDescent="0.2">
      <c r="B45" s="21"/>
      <c r="L45" s="21"/>
    </row>
    <row r="46" spans="1:31" s="1" customFormat="1" ht="14.4" customHeight="1" x14ac:dyDescent="0.2">
      <c r="B46" s="21"/>
      <c r="L46" s="21"/>
    </row>
    <row r="47" spans="1:31" s="1" customFormat="1" ht="14.4" customHeight="1" x14ac:dyDescent="0.2">
      <c r="B47" s="21"/>
      <c r="L47" s="21"/>
    </row>
    <row r="48" spans="1:31" s="1" customFormat="1" ht="14.4" customHeight="1" x14ac:dyDescent="0.2">
      <c r="B48" s="21"/>
      <c r="L48" s="21"/>
    </row>
    <row r="49" spans="1:31" s="1" customFormat="1" ht="14.4" customHeight="1" x14ac:dyDescent="0.2">
      <c r="B49" s="21"/>
      <c r="L49" s="21"/>
    </row>
    <row r="50" spans="1:31" s="2" customFormat="1" ht="14.4" customHeight="1" x14ac:dyDescent="0.2">
      <c r="B50" s="52"/>
      <c r="D50" s="133" t="s">
        <v>49</v>
      </c>
      <c r="E50" s="134"/>
      <c r="F50" s="134"/>
      <c r="G50" s="133" t="s">
        <v>50</v>
      </c>
      <c r="H50" s="134"/>
      <c r="I50" s="134"/>
      <c r="J50" s="134"/>
      <c r="K50" s="134"/>
      <c r="L50" s="52"/>
    </row>
    <row r="51" spans="1:31" ht="10.199999999999999" x14ac:dyDescent="0.2">
      <c r="B51" s="21"/>
      <c r="L51" s="21"/>
    </row>
    <row r="52" spans="1:31" ht="10.199999999999999" x14ac:dyDescent="0.2">
      <c r="B52" s="21"/>
      <c r="L52" s="21"/>
    </row>
    <row r="53" spans="1:31" ht="10.199999999999999" x14ac:dyDescent="0.2">
      <c r="B53" s="21"/>
      <c r="L53" s="21"/>
    </row>
    <row r="54" spans="1:31" ht="10.199999999999999" x14ac:dyDescent="0.2">
      <c r="B54" s="21"/>
      <c r="L54" s="21"/>
    </row>
    <row r="55" spans="1:31" ht="10.199999999999999" x14ac:dyDescent="0.2">
      <c r="B55" s="21"/>
      <c r="L55" s="21"/>
    </row>
    <row r="56" spans="1:31" ht="10.199999999999999" x14ac:dyDescent="0.2">
      <c r="B56" s="21"/>
      <c r="L56" s="21"/>
    </row>
    <row r="57" spans="1:31" ht="10.199999999999999" x14ac:dyDescent="0.2">
      <c r="B57" s="21"/>
      <c r="L57" s="21"/>
    </row>
    <row r="58" spans="1:31" ht="10.199999999999999" x14ac:dyDescent="0.2">
      <c r="B58" s="21"/>
      <c r="L58" s="21"/>
    </row>
    <row r="59" spans="1:31" ht="10.199999999999999" x14ac:dyDescent="0.2">
      <c r="B59" s="21"/>
      <c r="L59" s="21"/>
    </row>
    <row r="60" spans="1:31" ht="10.199999999999999" x14ac:dyDescent="0.2">
      <c r="B60" s="21"/>
      <c r="L60" s="21"/>
    </row>
    <row r="61" spans="1:31" s="2" customFormat="1" ht="13.2" x14ac:dyDescent="0.2">
      <c r="A61" s="35"/>
      <c r="B61" s="40"/>
      <c r="C61" s="35"/>
      <c r="D61" s="135" t="s">
        <v>51</v>
      </c>
      <c r="E61" s="136"/>
      <c r="F61" s="137" t="s">
        <v>52</v>
      </c>
      <c r="G61" s="135" t="s">
        <v>51</v>
      </c>
      <c r="H61" s="136"/>
      <c r="I61" s="136"/>
      <c r="J61" s="138" t="s">
        <v>52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.199999999999999" x14ac:dyDescent="0.2">
      <c r="B62" s="21"/>
      <c r="L62" s="21"/>
    </row>
    <row r="63" spans="1:31" ht="10.199999999999999" x14ac:dyDescent="0.2">
      <c r="B63" s="21"/>
      <c r="L63" s="21"/>
    </row>
    <row r="64" spans="1:31" ht="10.199999999999999" x14ac:dyDescent="0.2">
      <c r="B64" s="21"/>
      <c r="L64" s="21"/>
    </row>
    <row r="65" spans="1:31" s="2" customFormat="1" ht="13.2" x14ac:dyDescent="0.2">
      <c r="A65" s="35"/>
      <c r="B65" s="40"/>
      <c r="C65" s="35"/>
      <c r="D65" s="133" t="s">
        <v>53</v>
      </c>
      <c r="E65" s="139"/>
      <c r="F65" s="139"/>
      <c r="G65" s="133" t="s">
        <v>54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.199999999999999" x14ac:dyDescent="0.2">
      <c r="B66" s="21"/>
      <c r="L66" s="21"/>
    </row>
    <row r="67" spans="1:31" ht="10.199999999999999" x14ac:dyDescent="0.2">
      <c r="B67" s="21"/>
      <c r="L67" s="21"/>
    </row>
    <row r="68" spans="1:31" ht="10.199999999999999" x14ac:dyDescent="0.2">
      <c r="B68" s="21"/>
      <c r="L68" s="21"/>
    </row>
    <row r="69" spans="1:31" ht="10.199999999999999" x14ac:dyDescent="0.2">
      <c r="B69" s="21"/>
      <c r="L69" s="21"/>
    </row>
    <row r="70" spans="1:31" ht="10.199999999999999" x14ac:dyDescent="0.2">
      <c r="B70" s="21"/>
      <c r="L70" s="21"/>
    </row>
    <row r="71" spans="1:31" ht="10.199999999999999" x14ac:dyDescent="0.2">
      <c r="B71" s="21"/>
      <c r="L71" s="21"/>
    </row>
    <row r="72" spans="1:31" ht="10.199999999999999" x14ac:dyDescent="0.2">
      <c r="B72" s="21"/>
      <c r="L72" s="21"/>
    </row>
    <row r="73" spans="1:31" ht="10.199999999999999" x14ac:dyDescent="0.2">
      <c r="B73" s="21"/>
      <c r="L73" s="21"/>
    </row>
    <row r="74" spans="1:31" ht="10.199999999999999" x14ac:dyDescent="0.2">
      <c r="B74" s="21"/>
      <c r="L74" s="21"/>
    </row>
    <row r="75" spans="1:31" ht="10.199999999999999" x14ac:dyDescent="0.2">
      <c r="B75" s="21"/>
      <c r="L75" s="21"/>
    </row>
    <row r="76" spans="1:31" s="2" customFormat="1" ht="13.2" x14ac:dyDescent="0.2">
      <c r="A76" s="35"/>
      <c r="B76" s="40"/>
      <c r="C76" s="35"/>
      <c r="D76" s="135" t="s">
        <v>51</v>
      </c>
      <c r="E76" s="136"/>
      <c r="F76" s="137" t="s">
        <v>52</v>
      </c>
      <c r="G76" s="135" t="s">
        <v>51</v>
      </c>
      <c r="H76" s="136"/>
      <c r="I76" s="136"/>
      <c r="J76" s="138" t="s">
        <v>52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 x14ac:dyDescent="0.2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" customHeight="1" x14ac:dyDescent="0.2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" customHeight="1" x14ac:dyDescent="0.2">
      <c r="A82" s="35"/>
      <c r="B82" s="36"/>
      <c r="C82" s="24" t="s">
        <v>105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" customHeight="1" x14ac:dyDescent="0.2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 x14ac:dyDescent="0.2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 x14ac:dyDescent="0.2">
      <c r="A85" s="35"/>
      <c r="B85" s="36"/>
      <c r="C85" s="37"/>
      <c r="D85" s="37"/>
      <c r="E85" s="314" t="str">
        <f>E7</f>
        <v>Kanaliazce Trnkova I.etapa</v>
      </c>
      <c r="F85" s="315"/>
      <c r="G85" s="315"/>
      <c r="H85" s="31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 x14ac:dyDescent="0.2">
      <c r="A86" s="35"/>
      <c r="B86" s="36"/>
      <c r="C86" s="30" t="s">
        <v>103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 x14ac:dyDescent="0.2">
      <c r="A87" s="35"/>
      <c r="B87" s="36"/>
      <c r="C87" s="37"/>
      <c r="D87" s="37"/>
      <c r="E87" s="266" t="str">
        <f>E9</f>
        <v>03_2 - SO 03.2 Čerpací stanice, přípojka NN</v>
      </c>
      <c r="F87" s="316"/>
      <c r="G87" s="316"/>
      <c r="H87" s="316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" customHeight="1" x14ac:dyDescent="0.2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 x14ac:dyDescent="0.2">
      <c r="A89" s="35"/>
      <c r="B89" s="36"/>
      <c r="C89" s="30" t="s">
        <v>20</v>
      </c>
      <c r="D89" s="37"/>
      <c r="E89" s="37"/>
      <c r="F89" s="28" t="str">
        <f>F12</f>
        <v>Bohumín</v>
      </c>
      <c r="G89" s="37"/>
      <c r="H89" s="37"/>
      <c r="I89" s="30" t="s">
        <v>22</v>
      </c>
      <c r="J89" s="67" t="str">
        <f>IF(J12="","",J12)</f>
        <v>22. 2. 2021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" customHeight="1" x14ac:dyDescent="0.2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15" customHeight="1" x14ac:dyDescent="0.2">
      <c r="A91" s="35"/>
      <c r="B91" s="36"/>
      <c r="C91" s="30" t="s">
        <v>24</v>
      </c>
      <c r="D91" s="37"/>
      <c r="E91" s="37"/>
      <c r="F91" s="28" t="str">
        <f>E15</f>
        <v>Město Bohumín</v>
      </c>
      <c r="G91" s="37"/>
      <c r="H91" s="37"/>
      <c r="I91" s="30" t="s">
        <v>30</v>
      </c>
      <c r="J91" s="33" t="str">
        <f>E21</f>
        <v>Rechtik - PROJEKT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15" customHeight="1" x14ac:dyDescent="0.2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>Josef Rechtik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 x14ac:dyDescent="0.2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 x14ac:dyDescent="0.2">
      <c r="A94" s="35"/>
      <c r="B94" s="36"/>
      <c r="C94" s="144" t="s">
        <v>106</v>
      </c>
      <c r="D94" s="145"/>
      <c r="E94" s="145"/>
      <c r="F94" s="145"/>
      <c r="G94" s="145"/>
      <c r="H94" s="145"/>
      <c r="I94" s="145"/>
      <c r="J94" s="146" t="s">
        <v>107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 x14ac:dyDescent="0.2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8" customHeight="1" x14ac:dyDescent="0.2">
      <c r="A96" s="35"/>
      <c r="B96" s="36"/>
      <c r="C96" s="147" t="s">
        <v>108</v>
      </c>
      <c r="D96" s="37"/>
      <c r="E96" s="37"/>
      <c r="F96" s="37"/>
      <c r="G96" s="37"/>
      <c r="H96" s="37"/>
      <c r="I96" s="37"/>
      <c r="J96" s="85">
        <f>J124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109</v>
      </c>
    </row>
    <row r="97" spans="1:31" s="9" customFormat="1" ht="24.9" customHeight="1" x14ac:dyDescent="0.2">
      <c r="B97" s="148"/>
      <c r="C97" s="149"/>
      <c r="D97" s="150" t="s">
        <v>657</v>
      </c>
      <c r="E97" s="151"/>
      <c r="F97" s="151"/>
      <c r="G97" s="151"/>
      <c r="H97" s="151"/>
      <c r="I97" s="151"/>
      <c r="J97" s="152">
        <f>J125</f>
        <v>0</v>
      </c>
      <c r="K97" s="149"/>
      <c r="L97" s="153"/>
    </row>
    <row r="98" spans="1:31" s="10" customFormat="1" ht="19.95" customHeight="1" x14ac:dyDescent="0.2">
      <c r="B98" s="154"/>
      <c r="C98" s="155"/>
      <c r="D98" s="156" t="s">
        <v>942</v>
      </c>
      <c r="E98" s="157"/>
      <c r="F98" s="157"/>
      <c r="G98" s="157"/>
      <c r="H98" s="157"/>
      <c r="I98" s="157"/>
      <c r="J98" s="158">
        <f>J126</f>
        <v>0</v>
      </c>
      <c r="K98" s="155"/>
      <c r="L98" s="159"/>
    </row>
    <row r="99" spans="1:31" s="9" customFormat="1" ht="24.9" customHeight="1" x14ac:dyDescent="0.2">
      <c r="B99" s="148"/>
      <c r="C99" s="149"/>
      <c r="D99" s="150" t="s">
        <v>120</v>
      </c>
      <c r="E99" s="151"/>
      <c r="F99" s="151"/>
      <c r="G99" s="151"/>
      <c r="H99" s="151"/>
      <c r="I99" s="151"/>
      <c r="J99" s="152">
        <f>J148</f>
        <v>0</v>
      </c>
      <c r="K99" s="149"/>
      <c r="L99" s="153"/>
    </row>
    <row r="100" spans="1:31" s="10" customFormat="1" ht="19.95" customHeight="1" x14ac:dyDescent="0.2">
      <c r="B100" s="154"/>
      <c r="C100" s="155"/>
      <c r="D100" s="156" t="s">
        <v>943</v>
      </c>
      <c r="E100" s="157"/>
      <c r="F100" s="157"/>
      <c r="G100" s="157"/>
      <c r="H100" s="157"/>
      <c r="I100" s="157"/>
      <c r="J100" s="158">
        <f>J149</f>
        <v>0</v>
      </c>
      <c r="K100" s="155"/>
      <c r="L100" s="159"/>
    </row>
    <row r="101" spans="1:31" s="10" customFormat="1" ht="19.95" customHeight="1" x14ac:dyDescent="0.2">
      <c r="B101" s="154"/>
      <c r="C101" s="155"/>
      <c r="D101" s="156" t="s">
        <v>944</v>
      </c>
      <c r="E101" s="157"/>
      <c r="F101" s="157"/>
      <c r="G101" s="157"/>
      <c r="H101" s="157"/>
      <c r="I101" s="157"/>
      <c r="J101" s="158">
        <f>J156</f>
        <v>0</v>
      </c>
      <c r="K101" s="155"/>
      <c r="L101" s="159"/>
    </row>
    <row r="102" spans="1:31" s="10" customFormat="1" ht="19.95" customHeight="1" x14ac:dyDescent="0.2">
      <c r="B102" s="154"/>
      <c r="C102" s="155"/>
      <c r="D102" s="156" t="s">
        <v>121</v>
      </c>
      <c r="E102" s="157"/>
      <c r="F102" s="157"/>
      <c r="G102" s="157"/>
      <c r="H102" s="157"/>
      <c r="I102" s="157"/>
      <c r="J102" s="158">
        <f>J159</f>
        <v>0</v>
      </c>
      <c r="K102" s="155"/>
      <c r="L102" s="159"/>
    </row>
    <row r="103" spans="1:31" s="10" customFormat="1" ht="19.95" customHeight="1" x14ac:dyDescent="0.2">
      <c r="B103" s="154"/>
      <c r="C103" s="155"/>
      <c r="D103" s="156" t="s">
        <v>945</v>
      </c>
      <c r="E103" s="157"/>
      <c r="F103" s="157"/>
      <c r="G103" s="157"/>
      <c r="H103" s="157"/>
      <c r="I103" s="157"/>
      <c r="J103" s="158">
        <f>J190</f>
        <v>0</v>
      </c>
      <c r="K103" s="155"/>
      <c r="L103" s="159"/>
    </row>
    <row r="104" spans="1:31" s="9" customFormat="1" ht="24.9" customHeight="1" x14ac:dyDescent="0.2">
      <c r="B104" s="148"/>
      <c r="C104" s="149"/>
      <c r="D104" s="150" t="s">
        <v>662</v>
      </c>
      <c r="E104" s="151"/>
      <c r="F104" s="151"/>
      <c r="G104" s="151"/>
      <c r="H104" s="151"/>
      <c r="I104" s="151"/>
      <c r="J104" s="152">
        <f>J194</f>
        <v>0</v>
      </c>
      <c r="K104" s="149"/>
      <c r="L104" s="153"/>
    </row>
    <row r="105" spans="1:31" s="2" customFormat="1" ht="21.75" customHeight="1" x14ac:dyDescent="0.2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6.9" customHeight="1" x14ac:dyDescent="0.2">
      <c r="A106" s="35"/>
      <c r="B106" s="55"/>
      <c r="C106" s="56"/>
      <c r="D106" s="56"/>
      <c r="E106" s="56"/>
      <c r="F106" s="56"/>
      <c r="G106" s="56"/>
      <c r="H106" s="56"/>
      <c r="I106" s="56"/>
      <c r="J106" s="56"/>
      <c r="K106" s="56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pans="1:31" s="2" customFormat="1" ht="6.9" customHeight="1" x14ac:dyDescent="0.2">
      <c r="A110" s="35"/>
      <c r="B110" s="57"/>
      <c r="C110" s="58"/>
      <c r="D110" s="58"/>
      <c r="E110" s="58"/>
      <c r="F110" s="58"/>
      <c r="G110" s="58"/>
      <c r="H110" s="58"/>
      <c r="I110" s="58"/>
      <c r="J110" s="58"/>
      <c r="K110" s="58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24.9" customHeight="1" x14ac:dyDescent="0.2">
      <c r="A111" s="35"/>
      <c r="B111" s="36"/>
      <c r="C111" s="24" t="s">
        <v>123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6.9" customHeight="1" x14ac:dyDescent="0.2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 x14ac:dyDescent="0.2">
      <c r="A113" s="35"/>
      <c r="B113" s="36"/>
      <c r="C113" s="30" t="s">
        <v>16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 x14ac:dyDescent="0.2">
      <c r="A114" s="35"/>
      <c r="B114" s="36"/>
      <c r="C114" s="37"/>
      <c r="D114" s="37"/>
      <c r="E114" s="314" t="str">
        <f>E7</f>
        <v>Kanaliazce Trnkova I.etapa</v>
      </c>
      <c r="F114" s="315"/>
      <c r="G114" s="315"/>
      <c r="H114" s="315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 x14ac:dyDescent="0.2">
      <c r="A115" s="35"/>
      <c r="B115" s="36"/>
      <c r="C115" s="30" t="s">
        <v>103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6.5" customHeight="1" x14ac:dyDescent="0.2">
      <c r="A116" s="35"/>
      <c r="B116" s="36"/>
      <c r="C116" s="37"/>
      <c r="D116" s="37"/>
      <c r="E116" s="266" t="str">
        <f>E9</f>
        <v>03_2 - SO 03.2 Čerpací stanice, přípojka NN</v>
      </c>
      <c r="F116" s="316"/>
      <c r="G116" s="316"/>
      <c r="H116" s="316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" customHeight="1" x14ac:dyDescent="0.2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2" customHeight="1" x14ac:dyDescent="0.2">
      <c r="A118" s="35"/>
      <c r="B118" s="36"/>
      <c r="C118" s="30" t="s">
        <v>20</v>
      </c>
      <c r="D118" s="37"/>
      <c r="E118" s="37"/>
      <c r="F118" s="28" t="str">
        <f>F12</f>
        <v>Bohumín</v>
      </c>
      <c r="G118" s="37"/>
      <c r="H118" s="37"/>
      <c r="I118" s="30" t="s">
        <v>22</v>
      </c>
      <c r="J118" s="67" t="str">
        <f>IF(J12="","",J12)</f>
        <v>22. 2. 2021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6.9" customHeight="1" x14ac:dyDescent="0.2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5.15" customHeight="1" x14ac:dyDescent="0.2">
      <c r="A120" s="35"/>
      <c r="B120" s="36"/>
      <c r="C120" s="30" t="s">
        <v>24</v>
      </c>
      <c r="D120" s="37"/>
      <c r="E120" s="37"/>
      <c r="F120" s="28" t="str">
        <f>E15</f>
        <v>Město Bohumín</v>
      </c>
      <c r="G120" s="37"/>
      <c r="H120" s="37"/>
      <c r="I120" s="30" t="s">
        <v>30</v>
      </c>
      <c r="J120" s="33" t="str">
        <f>E21</f>
        <v>Rechtik - PROJEKT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5.15" customHeight="1" x14ac:dyDescent="0.2">
      <c r="A121" s="35"/>
      <c r="B121" s="36"/>
      <c r="C121" s="30" t="s">
        <v>28</v>
      </c>
      <c r="D121" s="37"/>
      <c r="E121" s="37"/>
      <c r="F121" s="28" t="str">
        <f>IF(E18="","",E18)</f>
        <v>Vyplň údaj</v>
      </c>
      <c r="G121" s="37"/>
      <c r="H121" s="37"/>
      <c r="I121" s="30" t="s">
        <v>33</v>
      </c>
      <c r="J121" s="33" t="str">
        <f>E24</f>
        <v>Josef Rechtik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0.35" customHeight="1" x14ac:dyDescent="0.2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11" customFormat="1" ht="29.25" customHeight="1" x14ac:dyDescent="0.2">
      <c r="A123" s="160"/>
      <c r="B123" s="161"/>
      <c r="C123" s="162" t="s">
        <v>124</v>
      </c>
      <c r="D123" s="163" t="s">
        <v>61</v>
      </c>
      <c r="E123" s="163" t="s">
        <v>57</v>
      </c>
      <c r="F123" s="163" t="s">
        <v>58</v>
      </c>
      <c r="G123" s="163" t="s">
        <v>125</v>
      </c>
      <c r="H123" s="163" t="s">
        <v>126</v>
      </c>
      <c r="I123" s="163" t="s">
        <v>127</v>
      </c>
      <c r="J123" s="164" t="s">
        <v>107</v>
      </c>
      <c r="K123" s="165" t="s">
        <v>128</v>
      </c>
      <c r="L123" s="166"/>
      <c r="M123" s="76" t="s">
        <v>1</v>
      </c>
      <c r="N123" s="77" t="s">
        <v>40</v>
      </c>
      <c r="O123" s="77" t="s">
        <v>129</v>
      </c>
      <c r="P123" s="77" t="s">
        <v>130</v>
      </c>
      <c r="Q123" s="77" t="s">
        <v>131</v>
      </c>
      <c r="R123" s="77" t="s">
        <v>132</v>
      </c>
      <c r="S123" s="77" t="s">
        <v>133</v>
      </c>
      <c r="T123" s="78" t="s">
        <v>134</v>
      </c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</row>
    <row r="124" spans="1:65" s="2" customFormat="1" ht="22.8" customHeight="1" x14ac:dyDescent="0.3">
      <c r="A124" s="35"/>
      <c r="B124" s="36"/>
      <c r="C124" s="83" t="s">
        <v>135</v>
      </c>
      <c r="D124" s="37"/>
      <c r="E124" s="37"/>
      <c r="F124" s="37"/>
      <c r="G124" s="37"/>
      <c r="H124" s="37"/>
      <c r="I124" s="37"/>
      <c r="J124" s="167">
        <f>BK124</f>
        <v>0</v>
      </c>
      <c r="K124" s="37"/>
      <c r="L124" s="40"/>
      <c r="M124" s="79"/>
      <c r="N124" s="168"/>
      <c r="O124" s="80"/>
      <c r="P124" s="169">
        <f>P125+P148+P194</f>
        <v>0</v>
      </c>
      <c r="Q124" s="80"/>
      <c r="R124" s="169">
        <f>R125+R148+R194</f>
        <v>2.5579200000000002</v>
      </c>
      <c r="S124" s="80"/>
      <c r="T124" s="170">
        <f>T125+T148+T194</f>
        <v>9.6920000000000002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75</v>
      </c>
      <c r="AU124" s="18" t="s">
        <v>109</v>
      </c>
      <c r="BK124" s="171">
        <f>BK125+BK148+BK194</f>
        <v>0</v>
      </c>
    </row>
    <row r="125" spans="1:65" s="12" customFormat="1" ht="25.95" customHeight="1" x14ac:dyDescent="0.25">
      <c r="B125" s="172"/>
      <c r="C125" s="173"/>
      <c r="D125" s="174" t="s">
        <v>75</v>
      </c>
      <c r="E125" s="175" t="s">
        <v>822</v>
      </c>
      <c r="F125" s="175" t="s">
        <v>823</v>
      </c>
      <c r="G125" s="173"/>
      <c r="H125" s="173"/>
      <c r="I125" s="176"/>
      <c r="J125" s="177">
        <f>BK125</f>
        <v>0</v>
      </c>
      <c r="K125" s="173"/>
      <c r="L125" s="178"/>
      <c r="M125" s="179"/>
      <c r="N125" s="180"/>
      <c r="O125" s="180"/>
      <c r="P125" s="181">
        <f>P126</f>
        <v>0</v>
      </c>
      <c r="Q125" s="180"/>
      <c r="R125" s="181">
        <f>R126</f>
        <v>0.125</v>
      </c>
      <c r="S125" s="180"/>
      <c r="T125" s="182">
        <f>T126</f>
        <v>0</v>
      </c>
      <c r="AR125" s="183" t="s">
        <v>86</v>
      </c>
      <c r="AT125" s="184" t="s">
        <v>75</v>
      </c>
      <c r="AU125" s="184" t="s">
        <v>76</v>
      </c>
      <c r="AY125" s="183" t="s">
        <v>138</v>
      </c>
      <c r="BK125" s="185">
        <f>BK126</f>
        <v>0</v>
      </c>
    </row>
    <row r="126" spans="1:65" s="12" customFormat="1" ht="22.8" customHeight="1" x14ac:dyDescent="0.25">
      <c r="B126" s="172"/>
      <c r="C126" s="173"/>
      <c r="D126" s="174" t="s">
        <v>75</v>
      </c>
      <c r="E126" s="186" t="s">
        <v>946</v>
      </c>
      <c r="F126" s="186" t="s">
        <v>947</v>
      </c>
      <c r="G126" s="173"/>
      <c r="H126" s="173"/>
      <c r="I126" s="176"/>
      <c r="J126" s="187">
        <f>BK126</f>
        <v>0</v>
      </c>
      <c r="K126" s="173"/>
      <c r="L126" s="178"/>
      <c r="M126" s="179"/>
      <c r="N126" s="180"/>
      <c r="O126" s="180"/>
      <c r="P126" s="181">
        <f>SUM(P127:P147)</f>
        <v>0</v>
      </c>
      <c r="Q126" s="180"/>
      <c r="R126" s="181">
        <f>SUM(R127:R147)</f>
        <v>0.125</v>
      </c>
      <c r="S126" s="180"/>
      <c r="T126" s="182">
        <f>SUM(T127:T147)</f>
        <v>0</v>
      </c>
      <c r="AR126" s="183" t="s">
        <v>86</v>
      </c>
      <c r="AT126" s="184" t="s">
        <v>75</v>
      </c>
      <c r="AU126" s="184" t="s">
        <v>84</v>
      </c>
      <c r="AY126" s="183" t="s">
        <v>138</v>
      </c>
      <c r="BK126" s="185">
        <f>SUM(BK127:BK147)</f>
        <v>0</v>
      </c>
    </row>
    <row r="127" spans="1:65" s="2" customFormat="1" ht="21.75" customHeight="1" x14ac:dyDescent="0.2">
      <c r="A127" s="35"/>
      <c r="B127" s="36"/>
      <c r="C127" s="188" t="s">
        <v>84</v>
      </c>
      <c r="D127" s="188" t="s">
        <v>140</v>
      </c>
      <c r="E127" s="189" t="s">
        <v>948</v>
      </c>
      <c r="F127" s="190" t="s">
        <v>949</v>
      </c>
      <c r="G127" s="191" t="s">
        <v>170</v>
      </c>
      <c r="H127" s="192">
        <v>20</v>
      </c>
      <c r="I127" s="193"/>
      <c r="J127" s="194">
        <f>ROUND(I127*H127,2)</f>
        <v>0</v>
      </c>
      <c r="K127" s="195"/>
      <c r="L127" s="40"/>
      <c r="M127" s="196" t="s">
        <v>1</v>
      </c>
      <c r="N127" s="197" t="s">
        <v>41</v>
      </c>
      <c r="O127" s="72"/>
      <c r="P127" s="198">
        <f>O127*H127</f>
        <v>0</v>
      </c>
      <c r="Q127" s="198">
        <v>0</v>
      </c>
      <c r="R127" s="198">
        <f>Q127*H127</f>
        <v>0</v>
      </c>
      <c r="S127" s="198">
        <v>0</v>
      </c>
      <c r="T127" s="199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0" t="s">
        <v>226</v>
      </c>
      <c r="AT127" s="200" t="s">
        <v>140</v>
      </c>
      <c r="AU127" s="200" t="s">
        <v>86</v>
      </c>
      <c r="AY127" s="18" t="s">
        <v>138</v>
      </c>
      <c r="BE127" s="201">
        <f>IF(N127="základní",J127,0)</f>
        <v>0</v>
      </c>
      <c r="BF127" s="201">
        <f>IF(N127="snížená",J127,0)</f>
        <v>0</v>
      </c>
      <c r="BG127" s="201">
        <f>IF(N127="zákl. přenesená",J127,0)</f>
        <v>0</v>
      </c>
      <c r="BH127" s="201">
        <f>IF(N127="sníž. přenesená",J127,0)</f>
        <v>0</v>
      </c>
      <c r="BI127" s="201">
        <f>IF(N127="nulová",J127,0)</f>
        <v>0</v>
      </c>
      <c r="BJ127" s="18" t="s">
        <v>84</v>
      </c>
      <c r="BK127" s="201">
        <f>ROUND(I127*H127,2)</f>
        <v>0</v>
      </c>
      <c r="BL127" s="18" t="s">
        <v>226</v>
      </c>
      <c r="BM127" s="200" t="s">
        <v>950</v>
      </c>
    </row>
    <row r="128" spans="1:65" s="2" customFormat="1" ht="16.5" customHeight="1" x14ac:dyDescent="0.2">
      <c r="A128" s="35"/>
      <c r="B128" s="36"/>
      <c r="C128" s="246" t="s">
        <v>86</v>
      </c>
      <c r="D128" s="246" t="s">
        <v>260</v>
      </c>
      <c r="E128" s="247" t="s">
        <v>951</v>
      </c>
      <c r="F128" s="248" t="s">
        <v>952</v>
      </c>
      <c r="G128" s="249" t="s">
        <v>170</v>
      </c>
      <c r="H128" s="250">
        <v>20</v>
      </c>
      <c r="I128" s="251"/>
      <c r="J128" s="252">
        <f>ROUND(I128*H128,2)</f>
        <v>0</v>
      </c>
      <c r="K128" s="253"/>
      <c r="L128" s="254"/>
      <c r="M128" s="255" t="s">
        <v>1</v>
      </c>
      <c r="N128" s="256" t="s">
        <v>41</v>
      </c>
      <c r="O128" s="72"/>
      <c r="P128" s="198">
        <f>O128*H128</f>
        <v>0</v>
      </c>
      <c r="Q128" s="198">
        <v>2.1000000000000001E-4</v>
      </c>
      <c r="R128" s="198">
        <f>Q128*H128</f>
        <v>4.2000000000000006E-3</v>
      </c>
      <c r="S128" s="198">
        <v>0</v>
      </c>
      <c r="T128" s="199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0" t="s">
        <v>315</v>
      </c>
      <c r="AT128" s="200" t="s">
        <v>260</v>
      </c>
      <c r="AU128" s="200" t="s">
        <v>86</v>
      </c>
      <c r="AY128" s="18" t="s">
        <v>138</v>
      </c>
      <c r="BE128" s="201">
        <f>IF(N128="základní",J128,0)</f>
        <v>0</v>
      </c>
      <c r="BF128" s="201">
        <f>IF(N128="snížená",J128,0)</f>
        <v>0</v>
      </c>
      <c r="BG128" s="201">
        <f>IF(N128="zákl. přenesená",J128,0)</f>
        <v>0</v>
      </c>
      <c r="BH128" s="201">
        <f>IF(N128="sníž. přenesená",J128,0)</f>
        <v>0</v>
      </c>
      <c r="BI128" s="201">
        <f>IF(N128="nulová",J128,0)</f>
        <v>0</v>
      </c>
      <c r="BJ128" s="18" t="s">
        <v>84</v>
      </c>
      <c r="BK128" s="201">
        <f>ROUND(I128*H128,2)</f>
        <v>0</v>
      </c>
      <c r="BL128" s="18" t="s">
        <v>226</v>
      </c>
      <c r="BM128" s="200" t="s">
        <v>953</v>
      </c>
    </row>
    <row r="129" spans="1:65" s="2" customFormat="1" ht="19.2" x14ac:dyDescent="0.2">
      <c r="A129" s="35"/>
      <c r="B129" s="36"/>
      <c r="C129" s="37"/>
      <c r="D129" s="204" t="s">
        <v>910</v>
      </c>
      <c r="E129" s="37"/>
      <c r="F129" s="262" t="s">
        <v>954</v>
      </c>
      <c r="G129" s="37"/>
      <c r="H129" s="37"/>
      <c r="I129" s="263"/>
      <c r="J129" s="37"/>
      <c r="K129" s="37"/>
      <c r="L129" s="40"/>
      <c r="M129" s="264"/>
      <c r="N129" s="265"/>
      <c r="O129" s="72"/>
      <c r="P129" s="72"/>
      <c r="Q129" s="72"/>
      <c r="R129" s="72"/>
      <c r="S129" s="72"/>
      <c r="T129" s="73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910</v>
      </c>
      <c r="AU129" s="18" t="s">
        <v>86</v>
      </c>
    </row>
    <row r="130" spans="1:65" s="2" customFormat="1" ht="21.75" customHeight="1" x14ac:dyDescent="0.2">
      <c r="A130" s="35"/>
      <c r="B130" s="36"/>
      <c r="C130" s="188" t="s">
        <v>151</v>
      </c>
      <c r="D130" s="188" t="s">
        <v>140</v>
      </c>
      <c r="E130" s="189" t="s">
        <v>955</v>
      </c>
      <c r="F130" s="190" t="s">
        <v>956</v>
      </c>
      <c r="G130" s="191" t="s">
        <v>170</v>
      </c>
      <c r="H130" s="192">
        <v>35</v>
      </c>
      <c r="I130" s="193"/>
      <c r="J130" s="194">
        <f>ROUND(I130*H130,2)</f>
        <v>0</v>
      </c>
      <c r="K130" s="195"/>
      <c r="L130" s="40"/>
      <c r="M130" s="196" t="s">
        <v>1</v>
      </c>
      <c r="N130" s="197" t="s">
        <v>41</v>
      </c>
      <c r="O130" s="72"/>
      <c r="P130" s="198">
        <f>O130*H130</f>
        <v>0</v>
      </c>
      <c r="Q130" s="198">
        <v>0</v>
      </c>
      <c r="R130" s="198">
        <f>Q130*H130</f>
        <v>0</v>
      </c>
      <c r="S130" s="198">
        <v>0</v>
      </c>
      <c r="T130" s="199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0" t="s">
        <v>226</v>
      </c>
      <c r="AT130" s="200" t="s">
        <v>140</v>
      </c>
      <c r="AU130" s="200" t="s">
        <v>86</v>
      </c>
      <c r="AY130" s="18" t="s">
        <v>138</v>
      </c>
      <c r="BE130" s="201">
        <f>IF(N130="základní",J130,0)</f>
        <v>0</v>
      </c>
      <c r="BF130" s="201">
        <f>IF(N130="snížená",J130,0)</f>
        <v>0</v>
      </c>
      <c r="BG130" s="201">
        <f>IF(N130="zákl. přenesená",J130,0)</f>
        <v>0</v>
      </c>
      <c r="BH130" s="201">
        <f>IF(N130="sníž. přenesená",J130,0)</f>
        <v>0</v>
      </c>
      <c r="BI130" s="201">
        <f>IF(N130="nulová",J130,0)</f>
        <v>0</v>
      </c>
      <c r="BJ130" s="18" t="s">
        <v>84</v>
      </c>
      <c r="BK130" s="201">
        <f>ROUND(I130*H130,2)</f>
        <v>0</v>
      </c>
      <c r="BL130" s="18" t="s">
        <v>226</v>
      </c>
      <c r="BM130" s="200" t="s">
        <v>957</v>
      </c>
    </row>
    <row r="131" spans="1:65" s="2" customFormat="1" ht="21.75" customHeight="1" x14ac:dyDescent="0.2">
      <c r="A131" s="35"/>
      <c r="B131" s="36"/>
      <c r="C131" s="246" t="s">
        <v>144</v>
      </c>
      <c r="D131" s="246" t="s">
        <v>260</v>
      </c>
      <c r="E131" s="247" t="s">
        <v>958</v>
      </c>
      <c r="F131" s="248" t="s">
        <v>959</v>
      </c>
      <c r="G131" s="249" t="s">
        <v>170</v>
      </c>
      <c r="H131" s="250">
        <v>35</v>
      </c>
      <c r="I131" s="251"/>
      <c r="J131" s="252">
        <f>ROUND(I131*H131,2)</f>
        <v>0</v>
      </c>
      <c r="K131" s="253"/>
      <c r="L131" s="254"/>
      <c r="M131" s="255" t="s">
        <v>1</v>
      </c>
      <c r="N131" s="256" t="s">
        <v>41</v>
      </c>
      <c r="O131" s="72"/>
      <c r="P131" s="198">
        <f>O131*H131</f>
        <v>0</v>
      </c>
      <c r="Q131" s="198">
        <v>3.5E-4</v>
      </c>
      <c r="R131" s="198">
        <f>Q131*H131</f>
        <v>1.225E-2</v>
      </c>
      <c r="S131" s="198">
        <v>0</v>
      </c>
      <c r="T131" s="199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0" t="s">
        <v>315</v>
      </c>
      <c r="AT131" s="200" t="s">
        <v>260</v>
      </c>
      <c r="AU131" s="200" t="s">
        <v>86</v>
      </c>
      <c r="AY131" s="18" t="s">
        <v>138</v>
      </c>
      <c r="BE131" s="201">
        <f>IF(N131="základní",J131,0)</f>
        <v>0</v>
      </c>
      <c r="BF131" s="201">
        <f>IF(N131="snížená",J131,0)</f>
        <v>0</v>
      </c>
      <c r="BG131" s="201">
        <f>IF(N131="zákl. přenesená",J131,0)</f>
        <v>0</v>
      </c>
      <c r="BH131" s="201">
        <f>IF(N131="sníž. přenesená",J131,0)</f>
        <v>0</v>
      </c>
      <c r="BI131" s="201">
        <f>IF(N131="nulová",J131,0)</f>
        <v>0</v>
      </c>
      <c r="BJ131" s="18" t="s">
        <v>84</v>
      </c>
      <c r="BK131" s="201">
        <f>ROUND(I131*H131,2)</f>
        <v>0</v>
      </c>
      <c r="BL131" s="18" t="s">
        <v>226</v>
      </c>
      <c r="BM131" s="200" t="s">
        <v>960</v>
      </c>
    </row>
    <row r="132" spans="1:65" s="2" customFormat="1" ht="16.5" customHeight="1" x14ac:dyDescent="0.2">
      <c r="A132" s="35"/>
      <c r="B132" s="36"/>
      <c r="C132" s="246" t="s">
        <v>162</v>
      </c>
      <c r="D132" s="246" t="s">
        <v>260</v>
      </c>
      <c r="E132" s="247" t="s">
        <v>961</v>
      </c>
      <c r="F132" s="248" t="s">
        <v>962</v>
      </c>
      <c r="G132" s="249" t="s">
        <v>170</v>
      </c>
      <c r="H132" s="250">
        <v>35</v>
      </c>
      <c r="I132" s="251"/>
      <c r="J132" s="252">
        <f>ROUND(I132*H132,2)</f>
        <v>0</v>
      </c>
      <c r="K132" s="253"/>
      <c r="L132" s="254"/>
      <c r="M132" s="255" t="s">
        <v>1</v>
      </c>
      <c r="N132" s="256" t="s">
        <v>41</v>
      </c>
      <c r="O132" s="72"/>
      <c r="P132" s="198">
        <f>O132*H132</f>
        <v>0</v>
      </c>
      <c r="Q132" s="198">
        <v>6.3000000000000003E-4</v>
      </c>
      <c r="R132" s="198">
        <f>Q132*H132</f>
        <v>2.205E-2</v>
      </c>
      <c r="S132" s="198">
        <v>0</v>
      </c>
      <c r="T132" s="199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0" t="s">
        <v>315</v>
      </c>
      <c r="AT132" s="200" t="s">
        <v>260</v>
      </c>
      <c r="AU132" s="200" t="s">
        <v>86</v>
      </c>
      <c r="AY132" s="18" t="s">
        <v>138</v>
      </c>
      <c r="BE132" s="201">
        <f>IF(N132="základní",J132,0)</f>
        <v>0</v>
      </c>
      <c r="BF132" s="201">
        <f>IF(N132="snížená",J132,0)</f>
        <v>0</v>
      </c>
      <c r="BG132" s="201">
        <f>IF(N132="zákl. přenesená",J132,0)</f>
        <v>0</v>
      </c>
      <c r="BH132" s="201">
        <f>IF(N132="sníž. přenesená",J132,0)</f>
        <v>0</v>
      </c>
      <c r="BI132" s="201">
        <f>IF(N132="nulová",J132,0)</f>
        <v>0</v>
      </c>
      <c r="BJ132" s="18" t="s">
        <v>84</v>
      </c>
      <c r="BK132" s="201">
        <f>ROUND(I132*H132,2)</f>
        <v>0</v>
      </c>
      <c r="BL132" s="18" t="s">
        <v>226</v>
      </c>
      <c r="BM132" s="200" t="s">
        <v>963</v>
      </c>
    </row>
    <row r="133" spans="1:65" s="2" customFormat="1" ht="19.2" x14ac:dyDescent="0.2">
      <c r="A133" s="35"/>
      <c r="B133" s="36"/>
      <c r="C133" s="37"/>
      <c r="D133" s="204" t="s">
        <v>910</v>
      </c>
      <c r="E133" s="37"/>
      <c r="F133" s="262" t="s">
        <v>954</v>
      </c>
      <c r="G133" s="37"/>
      <c r="H133" s="37"/>
      <c r="I133" s="263"/>
      <c r="J133" s="37"/>
      <c r="K133" s="37"/>
      <c r="L133" s="40"/>
      <c r="M133" s="264"/>
      <c r="N133" s="265"/>
      <c r="O133" s="72"/>
      <c r="P133" s="72"/>
      <c r="Q133" s="72"/>
      <c r="R133" s="72"/>
      <c r="S133" s="72"/>
      <c r="T133" s="73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910</v>
      </c>
      <c r="AU133" s="18" t="s">
        <v>86</v>
      </c>
    </row>
    <row r="134" spans="1:65" s="2" customFormat="1" ht="21.75" customHeight="1" x14ac:dyDescent="0.2">
      <c r="A134" s="35"/>
      <c r="B134" s="36"/>
      <c r="C134" s="188" t="s">
        <v>167</v>
      </c>
      <c r="D134" s="188" t="s">
        <v>140</v>
      </c>
      <c r="E134" s="189" t="s">
        <v>964</v>
      </c>
      <c r="F134" s="190" t="s">
        <v>965</v>
      </c>
      <c r="G134" s="191" t="s">
        <v>170</v>
      </c>
      <c r="H134" s="192">
        <v>8</v>
      </c>
      <c r="I134" s="193"/>
      <c r="J134" s="194">
        <f>ROUND(I134*H134,2)</f>
        <v>0</v>
      </c>
      <c r="K134" s="195"/>
      <c r="L134" s="40"/>
      <c r="M134" s="196" t="s">
        <v>1</v>
      </c>
      <c r="N134" s="197" t="s">
        <v>41</v>
      </c>
      <c r="O134" s="72"/>
      <c r="P134" s="198">
        <f>O134*H134</f>
        <v>0</v>
      </c>
      <c r="Q134" s="198">
        <v>0</v>
      </c>
      <c r="R134" s="198">
        <f>Q134*H134</f>
        <v>0</v>
      </c>
      <c r="S134" s="198">
        <v>0</v>
      </c>
      <c r="T134" s="199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0" t="s">
        <v>226</v>
      </c>
      <c r="AT134" s="200" t="s">
        <v>140</v>
      </c>
      <c r="AU134" s="200" t="s">
        <v>86</v>
      </c>
      <c r="AY134" s="18" t="s">
        <v>138</v>
      </c>
      <c r="BE134" s="201">
        <f>IF(N134="základní",J134,0)</f>
        <v>0</v>
      </c>
      <c r="BF134" s="201">
        <f>IF(N134="snížená",J134,0)</f>
        <v>0</v>
      </c>
      <c r="BG134" s="201">
        <f>IF(N134="zákl. přenesená",J134,0)</f>
        <v>0</v>
      </c>
      <c r="BH134" s="201">
        <f>IF(N134="sníž. přenesená",J134,0)</f>
        <v>0</v>
      </c>
      <c r="BI134" s="201">
        <f>IF(N134="nulová",J134,0)</f>
        <v>0</v>
      </c>
      <c r="BJ134" s="18" t="s">
        <v>84</v>
      </c>
      <c r="BK134" s="201">
        <f>ROUND(I134*H134,2)</f>
        <v>0</v>
      </c>
      <c r="BL134" s="18" t="s">
        <v>226</v>
      </c>
      <c r="BM134" s="200" t="s">
        <v>966</v>
      </c>
    </row>
    <row r="135" spans="1:65" s="2" customFormat="1" ht="16.5" customHeight="1" x14ac:dyDescent="0.2">
      <c r="A135" s="35"/>
      <c r="B135" s="36"/>
      <c r="C135" s="246" t="s">
        <v>174</v>
      </c>
      <c r="D135" s="246" t="s">
        <v>260</v>
      </c>
      <c r="E135" s="247" t="s">
        <v>967</v>
      </c>
      <c r="F135" s="248" t="s">
        <v>968</v>
      </c>
      <c r="G135" s="249" t="s">
        <v>170</v>
      </c>
      <c r="H135" s="250">
        <v>8</v>
      </c>
      <c r="I135" s="251"/>
      <c r="J135" s="252">
        <f>ROUND(I135*H135,2)</f>
        <v>0</v>
      </c>
      <c r="K135" s="253"/>
      <c r="L135" s="254"/>
      <c r="M135" s="255" t="s">
        <v>1</v>
      </c>
      <c r="N135" s="256" t="s">
        <v>41</v>
      </c>
      <c r="O135" s="72"/>
      <c r="P135" s="198">
        <f>O135*H135</f>
        <v>0</v>
      </c>
      <c r="Q135" s="198">
        <v>6.9999999999999994E-5</v>
      </c>
      <c r="R135" s="198">
        <f>Q135*H135</f>
        <v>5.5999999999999995E-4</v>
      </c>
      <c r="S135" s="198">
        <v>0</v>
      </c>
      <c r="T135" s="199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0" t="s">
        <v>315</v>
      </c>
      <c r="AT135" s="200" t="s">
        <v>260</v>
      </c>
      <c r="AU135" s="200" t="s">
        <v>86</v>
      </c>
      <c r="AY135" s="18" t="s">
        <v>138</v>
      </c>
      <c r="BE135" s="201">
        <f>IF(N135="základní",J135,0)</f>
        <v>0</v>
      </c>
      <c r="BF135" s="201">
        <f>IF(N135="snížená",J135,0)</f>
        <v>0</v>
      </c>
      <c r="BG135" s="201">
        <f>IF(N135="zákl. přenesená",J135,0)</f>
        <v>0</v>
      </c>
      <c r="BH135" s="201">
        <f>IF(N135="sníž. přenesená",J135,0)</f>
        <v>0</v>
      </c>
      <c r="BI135" s="201">
        <f>IF(N135="nulová",J135,0)</f>
        <v>0</v>
      </c>
      <c r="BJ135" s="18" t="s">
        <v>84</v>
      </c>
      <c r="BK135" s="201">
        <f>ROUND(I135*H135,2)</f>
        <v>0</v>
      </c>
      <c r="BL135" s="18" t="s">
        <v>226</v>
      </c>
      <c r="BM135" s="200" t="s">
        <v>969</v>
      </c>
    </row>
    <row r="136" spans="1:65" s="2" customFormat="1" ht="19.2" x14ac:dyDescent="0.2">
      <c r="A136" s="35"/>
      <c r="B136" s="36"/>
      <c r="C136" s="37"/>
      <c r="D136" s="204" t="s">
        <v>910</v>
      </c>
      <c r="E136" s="37"/>
      <c r="F136" s="262" t="s">
        <v>970</v>
      </c>
      <c r="G136" s="37"/>
      <c r="H136" s="37"/>
      <c r="I136" s="263"/>
      <c r="J136" s="37"/>
      <c r="K136" s="37"/>
      <c r="L136" s="40"/>
      <c r="M136" s="264"/>
      <c r="N136" s="265"/>
      <c r="O136" s="72"/>
      <c r="P136" s="72"/>
      <c r="Q136" s="72"/>
      <c r="R136" s="72"/>
      <c r="S136" s="72"/>
      <c r="T136" s="73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910</v>
      </c>
      <c r="AU136" s="18" t="s">
        <v>86</v>
      </c>
    </row>
    <row r="137" spans="1:65" s="2" customFormat="1" ht="21.75" customHeight="1" x14ac:dyDescent="0.2">
      <c r="A137" s="35"/>
      <c r="B137" s="36"/>
      <c r="C137" s="188" t="s">
        <v>179</v>
      </c>
      <c r="D137" s="188" t="s">
        <v>140</v>
      </c>
      <c r="E137" s="189" t="s">
        <v>971</v>
      </c>
      <c r="F137" s="190" t="s">
        <v>972</v>
      </c>
      <c r="G137" s="191" t="s">
        <v>297</v>
      </c>
      <c r="H137" s="192">
        <v>4</v>
      </c>
      <c r="I137" s="193"/>
      <c r="J137" s="194">
        <f t="shared" ref="J137:J147" si="0">ROUND(I137*H137,2)</f>
        <v>0</v>
      </c>
      <c r="K137" s="195"/>
      <c r="L137" s="40"/>
      <c r="M137" s="196" t="s">
        <v>1</v>
      </c>
      <c r="N137" s="197" t="s">
        <v>41</v>
      </c>
      <c r="O137" s="72"/>
      <c r="P137" s="198">
        <f t="shared" ref="P137:P147" si="1">O137*H137</f>
        <v>0</v>
      </c>
      <c r="Q137" s="198">
        <v>0</v>
      </c>
      <c r="R137" s="198">
        <f t="shared" ref="R137:R147" si="2">Q137*H137</f>
        <v>0</v>
      </c>
      <c r="S137" s="198">
        <v>0</v>
      </c>
      <c r="T137" s="199">
        <f t="shared" ref="T137:T147" si="3"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0" t="s">
        <v>226</v>
      </c>
      <c r="AT137" s="200" t="s">
        <v>140</v>
      </c>
      <c r="AU137" s="200" t="s">
        <v>86</v>
      </c>
      <c r="AY137" s="18" t="s">
        <v>138</v>
      </c>
      <c r="BE137" s="201">
        <f t="shared" ref="BE137:BE147" si="4">IF(N137="základní",J137,0)</f>
        <v>0</v>
      </c>
      <c r="BF137" s="201">
        <f t="shared" ref="BF137:BF147" si="5">IF(N137="snížená",J137,0)</f>
        <v>0</v>
      </c>
      <c r="BG137" s="201">
        <f t="shared" ref="BG137:BG147" si="6">IF(N137="zákl. přenesená",J137,0)</f>
        <v>0</v>
      </c>
      <c r="BH137" s="201">
        <f t="shared" ref="BH137:BH147" si="7">IF(N137="sníž. přenesená",J137,0)</f>
        <v>0</v>
      </c>
      <c r="BI137" s="201">
        <f t="shared" ref="BI137:BI147" si="8">IF(N137="nulová",J137,0)</f>
        <v>0</v>
      </c>
      <c r="BJ137" s="18" t="s">
        <v>84</v>
      </c>
      <c r="BK137" s="201">
        <f t="shared" ref="BK137:BK147" si="9">ROUND(I137*H137,2)</f>
        <v>0</v>
      </c>
      <c r="BL137" s="18" t="s">
        <v>226</v>
      </c>
      <c r="BM137" s="200" t="s">
        <v>973</v>
      </c>
    </row>
    <row r="138" spans="1:65" s="2" customFormat="1" ht="21.75" customHeight="1" x14ac:dyDescent="0.2">
      <c r="A138" s="35"/>
      <c r="B138" s="36"/>
      <c r="C138" s="246" t="s">
        <v>184</v>
      </c>
      <c r="D138" s="246" t="s">
        <v>260</v>
      </c>
      <c r="E138" s="247" t="s">
        <v>974</v>
      </c>
      <c r="F138" s="248" t="s">
        <v>975</v>
      </c>
      <c r="G138" s="249" t="s">
        <v>297</v>
      </c>
      <c r="H138" s="250">
        <v>1</v>
      </c>
      <c r="I138" s="251"/>
      <c r="J138" s="252">
        <f t="shared" si="0"/>
        <v>0</v>
      </c>
      <c r="K138" s="253"/>
      <c r="L138" s="254"/>
      <c r="M138" s="255" t="s">
        <v>1</v>
      </c>
      <c r="N138" s="256" t="s">
        <v>41</v>
      </c>
      <c r="O138" s="72"/>
      <c r="P138" s="198">
        <f t="shared" si="1"/>
        <v>0</v>
      </c>
      <c r="Q138" s="198">
        <v>8.0000000000000002E-3</v>
      </c>
      <c r="R138" s="198">
        <f t="shared" si="2"/>
        <v>8.0000000000000002E-3</v>
      </c>
      <c r="S138" s="198">
        <v>0</v>
      </c>
      <c r="T138" s="199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0" t="s">
        <v>315</v>
      </c>
      <c r="AT138" s="200" t="s">
        <v>260</v>
      </c>
      <c r="AU138" s="200" t="s">
        <v>86</v>
      </c>
      <c r="AY138" s="18" t="s">
        <v>138</v>
      </c>
      <c r="BE138" s="201">
        <f t="shared" si="4"/>
        <v>0</v>
      </c>
      <c r="BF138" s="201">
        <f t="shared" si="5"/>
        <v>0</v>
      </c>
      <c r="BG138" s="201">
        <f t="shared" si="6"/>
        <v>0</v>
      </c>
      <c r="BH138" s="201">
        <f t="shared" si="7"/>
        <v>0</v>
      </c>
      <c r="BI138" s="201">
        <f t="shared" si="8"/>
        <v>0</v>
      </c>
      <c r="BJ138" s="18" t="s">
        <v>84</v>
      </c>
      <c r="BK138" s="201">
        <f t="shared" si="9"/>
        <v>0</v>
      </c>
      <c r="BL138" s="18" t="s">
        <v>226</v>
      </c>
      <c r="BM138" s="200" t="s">
        <v>976</v>
      </c>
    </row>
    <row r="139" spans="1:65" s="2" customFormat="1" ht="21.75" customHeight="1" x14ac:dyDescent="0.2">
      <c r="A139" s="35"/>
      <c r="B139" s="36"/>
      <c r="C139" s="246" t="s">
        <v>189</v>
      </c>
      <c r="D139" s="246" t="s">
        <v>260</v>
      </c>
      <c r="E139" s="247" t="s">
        <v>977</v>
      </c>
      <c r="F139" s="248" t="s">
        <v>978</v>
      </c>
      <c r="G139" s="249" t="s">
        <v>297</v>
      </c>
      <c r="H139" s="250">
        <v>2</v>
      </c>
      <c r="I139" s="251"/>
      <c r="J139" s="252">
        <f t="shared" si="0"/>
        <v>0</v>
      </c>
      <c r="K139" s="253"/>
      <c r="L139" s="254"/>
      <c r="M139" s="255" t="s">
        <v>1</v>
      </c>
      <c r="N139" s="256" t="s">
        <v>41</v>
      </c>
      <c r="O139" s="72"/>
      <c r="P139" s="198">
        <f t="shared" si="1"/>
        <v>0</v>
      </c>
      <c r="Q139" s="198">
        <v>8.7000000000000001E-4</v>
      </c>
      <c r="R139" s="198">
        <f t="shared" si="2"/>
        <v>1.74E-3</v>
      </c>
      <c r="S139" s="198">
        <v>0</v>
      </c>
      <c r="T139" s="199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0" t="s">
        <v>315</v>
      </c>
      <c r="AT139" s="200" t="s">
        <v>260</v>
      </c>
      <c r="AU139" s="200" t="s">
        <v>86</v>
      </c>
      <c r="AY139" s="18" t="s">
        <v>138</v>
      </c>
      <c r="BE139" s="201">
        <f t="shared" si="4"/>
        <v>0</v>
      </c>
      <c r="BF139" s="201">
        <f t="shared" si="5"/>
        <v>0</v>
      </c>
      <c r="BG139" s="201">
        <f t="shared" si="6"/>
        <v>0</v>
      </c>
      <c r="BH139" s="201">
        <f t="shared" si="7"/>
        <v>0</v>
      </c>
      <c r="BI139" s="201">
        <f t="shared" si="8"/>
        <v>0</v>
      </c>
      <c r="BJ139" s="18" t="s">
        <v>84</v>
      </c>
      <c r="BK139" s="201">
        <f t="shared" si="9"/>
        <v>0</v>
      </c>
      <c r="BL139" s="18" t="s">
        <v>226</v>
      </c>
      <c r="BM139" s="200" t="s">
        <v>979</v>
      </c>
    </row>
    <row r="140" spans="1:65" s="2" customFormat="1" ht="21.75" customHeight="1" x14ac:dyDescent="0.2">
      <c r="A140" s="35"/>
      <c r="B140" s="36"/>
      <c r="C140" s="246" t="s">
        <v>194</v>
      </c>
      <c r="D140" s="246" t="s">
        <v>260</v>
      </c>
      <c r="E140" s="247" t="s">
        <v>980</v>
      </c>
      <c r="F140" s="248" t="s">
        <v>981</v>
      </c>
      <c r="G140" s="249" t="s">
        <v>297</v>
      </c>
      <c r="H140" s="250">
        <v>2</v>
      </c>
      <c r="I140" s="251"/>
      <c r="J140" s="252">
        <f t="shared" si="0"/>
        <v>0</v>
      </c>
      <c r="K140" s="253"/>
      <c r="L140" s="254"/>
      <c r="M140" s="255" t="s">
        <v>1</v>
      </c>
      <c r="N140" s="256" t="s">
        <v>41</v>
      </c>
      <c r="O140" s="72"/>
      <c r="P140" s="198">
        <f t="shared" si="1"/>
        <v>0</v>
      </c>
      <c r="Q140" s="198">
        <v>5.9999999999999995E-4</v>
      </c>
      <c r="R140" s="198">
        <f t="shared" si="2"/>
        <v>1.1999999999999999E-3</v>
      </c>
      <c r="S140" s="198">
        <v>0</v>
      </c>
      <c r="T140" s="199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0" t="s">
        <v>315</v>
      </c>
      <c r="AT140" s="200" t="s">
        <v>260</v>
      </c>
      <c r="AU140" s="200" t="s">
        <v>86</v>
      </c>
      <c r="AY140" s="18" t="s">
        <v>138</v>
      </c>
      <c r="BE140" s="201">
        <f t="shared" si="4"/>
        <v>0</v>
      </c>
      <c r="BF140" s="201">
        <f t="shared" si="5"/>
        <v>0</v>
      </c>
      <c r="BG140" s="201">
        <f t="shared" si="6"/>
        <v>0</v>
      </c>
      <c r="BH140" s="201">
        <f t="shared" si="7"/>
        <v>0</v>
      </c>
      <c r="BI140" s="201">
        <f t="shared" si="8"/>
        <v>0</v>
      </c>
      <c r="BJ140" s="18" t="s">
        <v>84</v>
      </c>
      <c r="BK140" s="201">
        <f t="shared" si="9"/>
        <v>0</v>
      </c>
      <c r="BL140" s="18" t="s">
        <v>226</v>
      </c>
      <c r="BM140" s="200" t="s">
        <v>982</v>
      </c>
    </row>
    <row r="141" spans="1:65" s="2" customFormat="1" ht="21.75" customHeight="1" x14ac:dyDescent="0.2">
      <c r="A141" s="35"/>
      <c r="B141" s="36"/>
      <c r="C141" s="246" t="s">
        <v>199</v>
      </c>
      <c r="D141" s="246" t="s">
        <v>260</v>
      </c>
      <c r="E141" s="247" t="s">
        <v>983</v>
      </c>
      <c r="F141" s="248" t="s">
        <v>984</v>
      </c>
      <c r="G141" s="249" t="s">
        <v>297</v>
      </c>
      <c r="H141" s="250">
        <v>1</v>
      </c>
      <c r="I141" s="251"/>
      <c r="J141" s="252">
        <f t="shared" si="0"/>
        <v>0</v>
      </c>
      <c r="K141" s="253"/>
      <c r="L141" s="254"/>
      <c r="M141" s="255" t="s">
        <v>1</v>
      </c>
      <c r="N141" s="256" t="s">
        <v>41</v>
      </c>
      <c r="O141" s="72"/>
      <c r="P141" s="198">
        <f t="shared" si="1"/>
        <v>0</v>
      </c>
      <c r="Q141" s="198">
        <v>1.2999999999999999E-2</v>
      </c>
      <c r="R141" s="198">
        <f t="shared" si="2"/>
        <v>1.2999999999999999E-2</v>
      </c>
      <c r="S141" s="198">
        <v>0</v>
      </c>
      <c r="T141" s="199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0" t="s">
        <v>315</v>
      </c>
      <c r="AT141" s="200" t="s">
        <v>260</v>
      </c>
      <c r="AU141" s="200" t="s">
        <v>86</v>
      </c>
      <c r="AY141" s="18" t="s">
        <v>138</v>
      </c>
      <c r="BE141" s="201">
        <f t="shared" si="4"/>
        <v>0</v>
      </c>
      <c r="BF141" s="201">
        <f t="shared" si="5"/>
        <v>0</v>
      </c>
      <c r="BG141" s="201">
        <f t="shared" si="6"/>
        <v>0</v>
      </c>
      <c r="BH141" s="201">
        <f t="shared" si="7"/>
        <v>0</v>
      </c>
      <c r="BI141" s="201">
        <f t="shared" si="8"/>
        <v>0</v>
      </c>
      <c r="BJ141" s="18" t="s">
        <v>84</v>
      </c>
      <c r="BK141" s="201">
        <f t="shared" si="9"/>
        <v>0</v>
      </c>
      <c r="BL141" s="18" t="s">
        <v>226</v>
      </c>
      <c r="BM141" s="200" t="s">
        <v>985</v>
      </c>
    </row>
    <row r="142" spans="1:65" s="2" customFormat="1" ht="21.75" customHeight="1" x14ac:dyDescent="0.2">
      <c r="A142" s="35"/>
      <c r="B142" s="36"/>
      <c r="C142" s="246" t="s">
        <v>205</v>
      </c>
      <c r="D142" s="246" t="s">
        <v>260</v>
      </c>
      <c r="E142" s="247" t="s">
        <v>986</v>
      </c>
      <c r="F142" s="248" t="s">
        <v>987</v>
      </c>
      <c r="G142" s="249" t="s">
        <v>297</v>
      </c>
      <c r="H142" s="250">
        <v>2</v>
      </c>
      <c r="I142" s="251"/>
      <c r="J142" s="252">
        <f t="shared" si="0"/>
        <v>0</v>
      </c>
      <c r="K142" s="253"/>
      <c r="L142" s="254"/>
      <c r="M142" s="255" t="s">
        <v>1</v>
      </c>
      <c r="N142" s="256" t="s">
        <v>41</v>
      </c>
      <c r="O142" s="72"/>
      <c r="P142" s="198">
        <f t="shared" si="1"/>
        <v>0</v>
      </c>
      <c r="Q142" s="198">
        <v>1.4999999999999999E-2</v>
      </c>
      <c r="R142" s="198">
        <f t="shared" si="2"/>
        <v>0.03</v>
      </c>
      <c r="S142" s="198">
        <v>0</v>
      </c>
      <c r="T142" s="199">
        <f t="shared" si="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0" t="s">
        <v>315</v>
      </c>
      <c r="AT142" s="200" t="s">
        <v>260</v>
      </c>
      <c r="AU142" s="200" t="s">
        <v>86</v>
      </c>
      <c r="AY142" s="18" t="s">
        <v>138</v>
      </c>
      <c r="BE142" s="201">
        <f t="shared" si="4"/>
        <v>0</v>
      </c>
      <c r="BF142" s="201">
        <f t="shared" si="5"/>
        <v>0</v>
      </c>
      <c r="BG142" s="201">
        <f t="shared" si="6"/>
        <v>0</v>
      </c>
      <c r="BH142" s="201">
        <f t="shared" si="7"/>
        <v>0</v>
      </c>
      <c r="BI142" s="201">
        <f t="shared" si="8"/>
        <v>0</v>
      </c>
      <c r="BJ142" s="18" t="s">
        <v>84</v>
      </c>
      <c r="BK142" s="201">
        <f t="shared" si="9"/>
        <v>0</v>
      </c>
      <c r="BL142" s="18" t="s">
        <v>226</v>
      </c>
      <c r="BM142" s="200" t="s">
        <v>988</v>
      </c>
    </row>
    <row r="143" spans="1:65" s="2" customFormat="1" ht="21.75" customHeight="1" x14ac:dyDescent="0.2">
      <c r="A143" s="35"/>
      <c r="B143" s="36"/>
      <c r="C143" s="188" t="s">
        <v>211</v>
      </c>
      <c r="D143" s="188" t="s">
        <v>140</v>
      </c>
      <c r="E143" s="189" t="s">
        <v>989</v>
      </c>
      <c r="F143" s="190" t="s">
        <v>990</v>
      </c>
      <c r="G143" s="191" t="s">
        <v>170</v>
      </c>
      <c r="H143" s="192">
        <v>15</v>
      </c>
      <c r="I143" s="193"/>
      <c r="J143" s="194">
        <f t="shared" si="0"/>
        <v>0</v>
      </c>
      <c r="K143" s="195"/>
      <c r="L143" s="40"/>
      <c r="M143" s="196" t="s">
        <v>1</v>
      </c>
      <c r="N143" s="197" t="s">
        <v>41</v>
      </c>
      <c r="O143" s="72"/>
      <c r="P143" s="198">
        <f t="shared" si="1"/>
        <v>0</v>
      </c>
      <c r="Q143" s="198">
        <v>0</v>
      </c>
      <c r="R143" s="198">
        <f t="shared" si="2"/>
        <v>0</v>
      </c>
      <c r="S143" s="198">
        <v>0</v>
      </c>
      <c r="T143" s="199">
        <f t="shared" si="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0" t="s">
        <v>226</v>
      </c>
      <c r="AT143" s="200" t="s">
        <v>140</v>
      </c>
      <c r="AU143" s="200" t="s">
        <v>86</v>
      </c>
      <c r="AY143" s="18" t="s">
        <v>138</v>
      </c>
      <c r="BE143" s="201">
        <f t="shared" si="4"/>
        <v>0</v>
      </c>
      <c r="BF143" s="201">
        <f t="shared" si="5"/>
        <v>0</v>
      </c>
      <c r="BG143" s="201">
        <f t="shared" si="6"/>
        <v>0</v>
      </c>
      <c r="BH143" s="201">
        <f t="shared" si="7"/>
        <v>0</v>
      </c>
      <c r="BI143" s="201">
        <f t="shared" si="8"/>
        <v>0</v>
      </c>
      <c r="BJ143" s="18" t="s">
        <v>84</v>
      </c>
      <c r="BK143" s="201">
        <f t="shared" si="9"/>
        <v>0</v>
      </c>
      <c r="BL143" s="18" t="s">
        <v>226</v>
      </c>
      <c r="BM143" s="200" t="s">
        <v>991</v>
      </c>
    </row>
    <row r="144" spans="1:65" s="2" customFormat="1" ht="16.5" customHeight="1" x14ac:dyDescent="0.2">
      <c r="A144" s="35"/>
      <c r="B144" s="36"/>
      <c r="C144" s="246" t="s">
        <v>8</v>
      </c>
      <c r="D144" s="246" t="s">
        <v>260</v>
      </c>
      <c r="E144" s="247" t="s">
        <v>992</v>
      </c>
      <c r="F144" s="248" t="s">
        <v>993</v>
      </c>
      <c r="G144" s="249" t="s">
        <v>291</v>
      </c>
      <c r="H144" s="250">
        <v>18</v>
      </c>
      <c r="I144" s="251"/>
      <c r="J144" s="252">
        <f t="shared" si="0"/>
        <v>0</v>
      </c>
      <c r="K144" s="253"/>
      <c r="L144" s="254"/>
      <c r="M144" s="255" t="s">
        <v>1</v>
      </c>
      <c r="N144" s="256" t="s">
        <v>41</v>
      </c>
      <c r="O144" s="72"/>
      <c r="P144" s="198">
        <f t="shared" si="1"/>
        <v>0</v>
      </c>
      <c r="Q144" s="198">
        <v>1E-3</v>
      </c>
      <c r="R144" s="198">
        <f t="shared" si="2"/>
        <v>1.8000000000000002E-2</v>
      </c>
      <c r="S144" s="198">
        <v>0</v>
      </c>
      <c r="T144" s="199">
        <f t="shared" si="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0" t="s">
        <v>315</v>
      </c>
      <c r="AT144" s="200" t="s">
        <v>260</v>
      </c>
      <c r="AU144" s="200" t="s">
        <v>86</v>
      </c>
      <c r="AY144" s="18" t="s">
        <v>138</v>
      </c>
      <c r="BE144" s="201">
        <f t="shared" si="4"/>
        <v>0</v>
      </c>
      <c r="BF144" s="201">
        <f t="shared" si="5"/>
        <v>0</v>
      </c>
      <c r="BG144" s="201">
        <f t="shared" si="6"/>
        <v>0</v>
      </c>
      <c r="BH144" s="201">
        <f t="shared" si="7"/>
        <v>0</v>
      </c>
      <c r="BI144" s="201">
        <f t="shared" si="8"/>
        <v>0</v>
      </c>
      <c r="BJ144" s="18" t="s">
        <v>84</v>
      </c>
      <c r="BK144" s="201">
        <f t="shared" si="9"/>
        <v>0</v>
      </c>
      <c r="BL144" s="18" t="s">
        <v>226</v>
      </c>
      <c r="BM144" s="200" t="s">
        <v>994</v>
      </c>
    </row>
    <row r="145" spans="1:65" s="2" customFormat="1" ht="16.5" customHeight="1" x14ac:dyDescent="0.2">
      <c r="A145" s="35"/>
      <c r="B145" s="36"/>
      <c r="C145" s="246" t="s">
        <v>226</v>
      </c>
      <c r="D145" s="246" t="s">
        <v>260</v>
      </c>
      <c r="E145" s="247" t="s">
        <v>995</v>
      </c>
      <c r="F145" s="248" t="s">
        <v>996</v>
      </c>
      <c r="G145" s="249" t="s">
        <v>291</v>
      </c>
      <c r="H145" s="250">
        <v>10</v>
      </c>
      <c r="I145" s="251"/>
      <c r="J145" s="252">
        <f t="shared" si="0"/>
        <v>0</v>
      </c>
      <c r="K145" s="253"/>
      <c r="L145" s="254"/>
      <c r="M145" s="255" t="s">
        <v>1</v>
      </c>
      <c r="N145" s="256" t="s">
        <v>41</v>
      </c>
      <c r="O145" s="72"/>
      <c r="P145" s="198">
        <f t="shared" si="1"/>
        <v>0</v>
      </c>
      <c r="Q145" s="198">
        <v>1E-3</v>
      </c>
      <c r="R145" s="198">
        <f t="shared" si="2"/>
        <v>0.01</v>
      </c>
      <c r="S145" s="198">
        <v>0</v>
      </c>
      <c r="T145" s="199">
        <f t="shared" si="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0" t="s">
        <v>315</v>
      </c>
      <c r="AT145" s="200" t="s">
        <v>260</v>
      </c>
      <c r="AU145" s="200" t="s">
        <v>86</v>
      </c>
      <c r="AY145" s="18" t="s">
        <v>138</v>
      </c>
      <c r="BE145" s="201">
        <f t="shared" si="4"/>
        <v>0</v>
      </c>
      <c r="BF145" s="201">
        <f t="shared" si="5"/>
        <v>0</v>
      </c>
      <c r="BG145" s="201">
        <f t="shared" si="6"/>
        <v>0</v>
      </c>
      <c r="BH145" s="201">
        <f t="shared" si="7"/>
        <v>0</v>
      </c>
      <c r="BI145" s="201">
        <f t="shared" si="8"/>
        <v>0</v>
      </c>
      <c r="BJ145" s="18" t="s">
        <v>84</v>
      </c>
      <c r="BK145" s="201">
        <f t="shared" si="9"/>
        <v>0</v>
      </c>
      <c r="BL145" s="18" t="s">
        <v>226</v>
      </c>
      <c r="BM145" s="200" t="s">
        <v>997</v>
      </c>
    </row>
    <row r="146" spans="1:65" s="2" customFormat="1" ht="16.5" customHeight="1" x14ac:dyDescent="0.2">
      <c r="A146" s="35"/>
      <c r="B146" s="36"/>
      <c r="C146" s="188" t="s">
        <v>232</v>
      </c>
      <c r="D146" s="188" t="s">
        <v>140</v>
      </c>
      <c r="E146" s="189" t="s">
        <v>998</v>
      </c>
      <c r="F146" s="190" t="s">
        <v>999</v>
      </c>
      <c r="G146" s="191" t="s">
        <v>297</v>
      </c>
      <c r="H146" s="192">
        <v>2</v>
      </c>
      <c r="I146" s="193"/>
      <c r="J146" s="194">
        <f t="shared" si="0"/>
        <v>0</v>
      </c>
      <c r="K146" s="195"/>
      <c r="L146" s="40"/>
      <c r="M146" s="196" t="s">
        <v>1</v>
      </c>
      <c r="N146" s="197" t="s">
        <v>41</v>
      </c>
      <c r="O146" s="72"/>
      <c r="P146" s="198">
        <f t="shared" si="1"/>
        <v>0</v>
      </c>
      <c r="Q146" s="198">
        <v>0</v>
      </c>
      <c r="R146" s="198">
        <f t="shared" si="2"/>
        <v>0</v>
      </c>
      <c r="S146" s="198">
        <v>0</v>
      </c>
      <c r="T146" s="199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0" t="s">
        <v>226</v>
      </c>
      <c r="AT146" s="200" t="s">
        <v>140</v>
      </c>
      <c r="AU146" s="200" t="s">
        <v>86</v>
      </c>
      <c r="AY146" s="18" t="s">
        <v>138</v>
      </c>
      <c r="BE146" s="201">
        <f t="shared" si="4"/>
        <v>0</v>
      </c>
      <c r="BF146" s="201">
        <f t="shared" si="5"/>
        <v>0</v>
      </c>
      <c r="BG146" s="201">
        <f t="shared" si="6"/>
        <v>0</v>
      </c>
      <c r="BH146" s="201">
        <f t="shared" si="7"/>
        <v>0</v>
      </c>
      <c r="BI146" s="201">
        <f t="shared" si="8"/>
        <v>0</v>
      </c>
      <c r="BJ146" s="18" t="s">
        <v>84</v>
      </c>
      <c r="BK146" s="201">
        <f t="shared" si="9"/>
        <v>0</v>
      </c>
      <c r="BL146" s="18" t="s">
        <v>226</v>
      </c>
      <c r="BM146" s="200" t="s">
        <v>1000</v>
      </c>
    </row>
    <row r="147" spans="1:65" s="2" customFormat="1" ht="16.5" customHeight="1" x14ac:dyDescent="0.2">
      <c r="A147" s="35"/>
      <c r="B147" s="36"/>
      <c r="C147" s="246" t="s">
        <v>236</v>
      </c>
      <c r="D147" s="246" t="s">
        <v>260</v>
      </c>
      <c r="E147" s="247" t="s">
        <v>1001</v>
      </c>
      <c r="F147" s="248" t="s">
        <v>1002</v>
      </c>
      <c r="G147" s="249" t="s">
        <v>297</v>
      </c>
      <c r="H147" s="250">
        <v>2</v>
      </c>
      <c r="I147" s="251"/>
      <c r="J147" s="252">
        <f t="shared" si="0"/>
        <v>0</v>
      </c>
      <c r="K147" s="253"/>
      <c r="L147" s="254"/>
      <c r="M147" s="255" t="s">
        <v>1</v>
      </c>
      <c r="N147" s="256" t="s">
        <v>41</v>
      </c>
      <c r="O147" s="72"/>
      <c r="P147" s="198">
        <f t="shared" si="1"/>
        <v>0</v>
      </c>
      <c r="Q147" s="198">
        <v>2E-3</v>
      </c>
      <c r="R147" s="198">
        <f t="shared" si="2"/>
        <v>4.0000000000000001E-3</v>
      </c>
      <c r="S147" s="198">
        <v>0</v>
      </c>
      <c r="T147" s="199">
        <f t="shared" si="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0" t="s">
        <v>315</v>
      </c>
      <c r="AT147" s="200" t="s">
        <v>260</v>
      </c>
      <c r="AU147" s="200" t="s">
        <v>86</v>
      </c>
      <c r="AY147" s="18" t="s">
        <v>138</v>
      </c>
      <c r="BE147" s="201">
        <f t="shared" si="4"/>
        <v>0</v>
      </c>
      <c r="BF147" s="201">
        <f t="shared" si="5"/>
        <v>0</v>
      </c>
      <c r="BG147" s="201">
        <f t="shared" si="6"/>
        <v>0</v>
      </c>
      <c r="BH147" s="201">
        <f t="shared" si="7"/>
        <v>0</v>
      </c>
      <c r="BI147" s="201">
        <f t="shared" si="8"/>
        <v>0</v>
      </c>
      <c r="BJ147" s="18" t="s">
        <v>84</v>
      </c>
      <c r="BK147" s="201">
        <f t="shared" si="9"/>
        <v>0</v>
      </c>
      <c r="BL147" s="18" t="s">
        <v>226</v>
      </c>
      <c r="BM147" s="200" t="s">
        <v>1003</v>
      </c>
    </row>
    <row r="148" spans="1:65" s="12" customFormat="1" ht="25.95" customHeight="1" x14ac:dyDescent="0.25">
      <c r="B148" s="172"/>
      <c r="C148" s="173"/>
      <c r="D148" s="174" t="s">
        <v>75</v>
      </c>
      <c r="E148" s="175" t="s">
        <v>260</v>
      </c>
      <c r="F148" s="175" t="s">
        <v>482</v>
      </c>
      <c r="G148" s="173"/>
      <c r="H148" s="173"/>
      <c r="I148" s="176"/>
      <c r="J148" s="177">
        <f>BK148</f>
        <v>0</v>
      </c>
      <c r="K148" s="173"/>
      <c r="L148" s="178"/>
      <c r="M148" s="179"/>
      <c r="N148" s="180"/>
      <c r="O148" s="180"/>
      <c r="P148" s="181">
        <f>P149+P156+P159+P190</f>
        <v>0</v>
      </c>
      <c r="Q148" s="180"/>
      <c r="R148" s="181">
        <f>R149+R156+R159+R190</f>
        <v>2.4329200000000002</v>
      </c>
      <c r="S148" s="180"/>
      <c r="T148" s="182">
        <f>T149+T156+T159+T190</f>
        <v>9.6920000000000002</v>
      </c>
      <c r="AR148" s="183" t="s">
        <v>151</v>
      </c>
      <c r="AT148" s="184" t="s">
        <v>75</v>
      </c>
      <c r="AU148" s="184" t="s">
        <v>76</v>
      </c>
      <c r="AY148" s="183" t="s">
        <v>138</v>
      </c>
      <c r="BK148" s="185">
        <f>BK149+BK156+BK159+BK190</f>
        <v>0</v>
      </c>
    </row>
    <row r="149" spans="1:65" s="12" customFormat="1" ht="22.8" customHeight="1" x14ac:dyDescent="0.25">
      <c r="B149" s="172"/>
      <c r="C149" s="173"/>
      <c r="D149" s="174" t="s">
        <v>75</v>
      </c>
      <c r="E149" s="186" t="s">
        <v>1004</v>
      </c>
      <c r="F149" s="186" t="s">
        <v>1005</v>
      </c>
      <c r="G149" s="173"/>
      <c r="H149" s="173"/>
      <c r="I149" s="176"/>
      <c r="J149" s="187">
        <f>BK149</f>
        <v>0</v>
      </c>
      <c r="K149" s="173"/>
      <c r="L149" s="178"/>
      <c r="M149" s="179"/>
      <c r="N149" s="180"/>
      <c r="O149" s="180"/>
      <c r="P149" s="181">
        <f>SUM(P150:P155)</f>
        <v>0</v>
      </c>
      <c r="Q149" s="180"/>
      <c r="R149" s="181">
        <f>SUM(R150:R155)</f>
        <v>2.4250000000000001E-2</v>
      </c>
      <c r="S149" s="180"/>
      <c r="T149" s="182">
        <f>SUM(T150:T155)</f>
        <v>0</v>
      </c>
      <c r="AR149" s="183" t="s">
        <v>151</v>
      </c>
      <c r="AT149" s="184" t="s">
        <v>75</v>
      </c>
      <c r="AU149" s="184" t="s">
        <v>84</v>
      </c>
      <c r="AY149" s="183" t="s">
        <v>138</v>
      </c>
      <c r="BK149" s="185">
        <f>SUM(BK150:BK155)</f>
        <v>0</v>
      </c>
    </row>
    <row r="150" spans="1:65" s="2" customFormat="1" ht="21.75" customHeight="1" x14ac:dyDescent="0.2">
      <c r="A150" s="35"/>
      <c r="B150" s="36"/>
      <c r="C150" s="188" t="s">
        <v>245</v>
      </c>
      <c r="D150" s="188" t="s">
        <v>140</v>
      </c>
      <c r="E150" s="189" t="s">
        <v>1006</v>
      </c>
      <c r="F150" s="190" t="s">
        <v>1007</v>
      </c>
      <c r="G150" s="191" t="s">
        <v>297</v>
      </c>
      <c r="H150" s="192">
        <v>4</v>
      </c>
      <c r="I150" s="193"/>
      <c r="J150" s="194">
        <f t="shared" ref="J150:J155" si="10">ROUND(I150*H150,2)</f>
        <v>0</v>
      </c>
      <c r="K150" s="195"/>
      <c r="L150" s="40"/>
      <c r="M150" s="196" t="s">
        <v>1</v>
      </c>
      <c r="N150" s="197" t="s">
        <v>41</v>
      </c>
      <c r="O150" s="72"/>
      <c r="P150" s="198">
        <f t="shared" ref="P150:P155" si="11">O150*H150</f>
        <v>0</v>
      </c>
      <c r="Q150" s="198">
        <v>0</v>
      </c>
      <c r="R150" s="198">
        <f t="shared" ref="R150:R155" si="12">Q150*H150</f>
        <v>0</v>
      </c>
      <c r="S150" s="198">
        <v>0</v>
      </c>
      <c r="T150" s="199">
        <f t="shared" ref="T150:T155" si="13"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0" t="s">
        <v>455</v>
      </c>
      <c r="AT150" s="200" t="s">
        <v>140</v>
      </c>
      <c r="AU150" s="200" t="s">
        <v>86</v>
      </c>
      <c r="AY150" s="18" t="s">
        <v>138</v>
      </c>
      <c r="BE150" s="201">
        <f t="shared" ref="BE150:BE155" si="14">IF(N150="základní",J150,0)</f>
        <v>0</v>
      </c>
      <c r="BF150" s="201">
        <f t="shared" ref="BF150:BF155" si="15">IF(N150="snížená",J150,0)</f>
        <v>0</v>
      </c>
      <c r="BG150" s="201">
        <f t="shared" ref="BG150:BG155" si="16">IF(N150="zákl. přenesená",J150,0)</f>
        <v>0</v>
      </c>
      <c r="BH150" s="201">
        <f t="shared" ref="BH150:BH155" si="17">IF(N150="sníž. přenesená",J150,0)</f>
        <v>0</v>
      </c>
      <c r="BI150" s="201">
        <f t="shared" ref="BI150:BI155" si="18">IF(N150="nulová",J150,0)</f>
        <v>0</v>
      </c>
      <c r="BJ150" s="18" t="s">
        <v>84</v>
      </c>
      <c r="BK150" s="201">
        <f t="shared" ref="BK150:BK155" si="19">ROUND(I150*H150,2)</f>
        <v>0</v>
      </c>
      <c r="BL150" s="18" t="s">
        <v>455</v>
      </c>
      <c r="BM150" s="200" t="s">
        <v>1008</v>
      </c>
    </row>
    <row r="151" spans="1:65" s="2" customFormat="1" ht="16.5" customHeight="1" x14ac:dyDescent="0.2">
      <c r="A151" s="35"/>
      <c r="B151" s="36"/>
      <c r="C151" s="246" t="s">
        <v>250</v>
      </c>
      <c r="D151" s="246" t="s">
        <v>260</v>
      </c>
      <c r="E151" s="247" t="s">
        <v>1009</v>
      </c>
      <c r="F151" s="248" t="s">
        <v>1010</v>
      </c>
      <c r="G151" s="249" t="s">
        <v>297</v>
      </c>
      <c r="H151" s="250">
        <v>1</v>
      </c>
      <c r="I151" s="251"/>
      <c r="J151" s="252">
        <f t="shared" si="10"/>
        <v>0</v>
      </c>
      <c r="K151" s="253"/>
      <c r="L151" s="254"/>
      <c r="M151" s="255" t="s">
        <v>1</v>
      </c>
      <c r="N151" s="256" t="s">
        <v>41</v>
      </c>
      <c r="O151" s="72"/>
      <c r="P151" s="198">
        <f t="shared" si="11"/>
        <v>0</v>
      </c>
      <c r="Q151" s="198">
        <v>2.4E-2</v>
      </c>
      <c r="R151" s="198">
        <f t="shared" si="12"/>
        <v>2.4E-2</v>
      </c>
      <c r="S151" s="198">
        <v>0</v>
      </c>
      <c r="T151" s="199">
        <f t="shared" si="1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0" t="s">
        <v>647</v>
      </c>
      <c r="AT151" s="200" t="s">
        <v>260</v>
      </c>
      <c r="AU151" s="200" t="s">
        <v>86</v>
      </c>
      <c r="AY151" s="18" t="s">
        <v>138</v>
      </c>
      <c r="BE151" s="201">
        <f t="shared" si="14"/>
        <v>0</v>
      </c>
      <c r="BF151" s="201">
        <f t="shared" si="15"/>
        <v>0</v>
      </c>
      <c r="BG151" s="201">
        <f t="shared" si="16"/>
        <v>0</v>
      </c>
      <c r="BH151" s="201">
        <f t="shared" si="17"/>
        <v>0</v>
      </c>
      <c r="BI151" s="201">
        <f t="shared" si="18"/>
        <v>0</v>
      </c>
      <c r="BJ151" s="18" t="s">
        <v>84</v>
      </c>
      <c r="BK151" s="201">
        <f t="shared" si="19"/>
        <v>0</v>
      </c>
      <c r="BL151" s="18" t="s">
        <v>647</v>
      </c>
      <c r="BM151" s="200" t="s">
        <v>1011</v>
      </c>
    </row>
    <row r="152" spans="1:65" s="2" customFormat="1" ht="16.5" customHeight="1" x14ac:dyDescent="0.2">
      <c r="A152" s="35"/>
      <c r="B152" s="36"/>
      <c r="C152" s="246" t="s">
        <v>7</v>
      </c>
      <c r="D152" s="246" t="s">
        <v>260</v>
      </c>
      <c r="E152" s="247" t="s">
        <v>1012</v>
      </c>
      <c r="F152" s="248" t="s">
        <v>1013</v>
      </c>
      <c r="G152" s="249" t="s">
        <v>297</v>
      </c>
      <c r="H152" s="250">
        <v>1</v>
      </c>
      <c r="I152" s="251"/>
      <c r="J152" s="252">
        <f t="shared" si="10"/>
        <v>0</v>
      </c>
      <c r="K152" s="253"/>
      <c r="L152" s="254"/>
      <c r="M152" s="255" t="s">
        <v>1</v>
      </c>
      <c r="N152" s="256" t="s">
        <v>41</v>
      </c>
      <c r="O152" s="72"/>
      <c r="P152" s="198">
        <f t="shared" si="11"/>
        <v>0</v>
      </c>
      <c r="Q152" s="198">
        <v>2.5000000000000001E-4</v>
      </c>
      <c r="R152" s="198">
        <f t="shared" si="12"/>
        <v>2.5000000000000001E-4</v>
      </c>
      <c r="S152" s="198">
        <v>0</v>
      </c>
      <c r="T152" s="199">
        <f t="shared" si="1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0" t="s">
        <v>647</v>
      </c>
      <c r="AT152" s="200" t="s">
        <v>260</v>
      </c>
      <c r="AU152" s="200" t="s">
        <v>86</v>
      </c>
      <c r="AY152" s="18" t="s">
        <v>138</v>
      </c>
      <c r="BE152" s="201">
        <f t="shared" si="14"/>
        <v>0</v>
      </c>
      <c r="BF152" s="201">
        <f t="shared" si="15"/>
        <v>0</v>
      </c>
      <c r="BG152" s="201">
        <f t="shared" si="16"/>
        <v>0</v>
      </c>
      <c r="BH152" s="201">
        <f t="shared" si="17"/>
        <v>0</v>
      </c>
      <c r="BI152" s="201">
        <f t="shared" si="18"/>
        <v>0</v>
      </c>
      <c r="BJ152" s="18" t="s">
        <v>84</v>
      </c>
      <c r="BK152" s="201">
        <f t="shared" si="19"/>
        <v>0</v>
      </c>
      <c r="BL152" s="18" t="s">
        <v>647</v>
      </c>
      <c r="BM152" s="200" t="s">
        <v>1014</v>
      </c>
    </row>
    <row r="153" spans="1:65" s="2" customFormat="1" ht="33" customHeight="1" x14ac:dyDescent="0.2">
      <c r="A153" s="35"/>
      <c r="B153" s="36"/>
      <c r="C153" s="188" t="s">
        <v>259</v>
      </c>
      <c r="D153" s="188" t="s">
        <v>140</v>
      </c>
      <c r="E153" s="189" t="s">
        <v>1015</v>
      </c>
      <c r="F153" s="190" t="s">
        <v>1016</v>
      </c>
      <c r="G153" s="191" t="s">
        <v>297</v>
      </c>
      <c r="H153" s="192">
        <v>1</v>
      </c>
      <c r="I153" s="193"/>
      <c r="J153" s="194">
        <f t="shared" si="10"/>
        <v>0</v>
      </c>
      <c r="K153" s="195"/>
      <c r="L153" s="40"/>
      <c r="M153" s="196" t="s">
        <v>1</v>
      </c>
      <c r="N153" s="197" t="s">
        <v>41</v>
      </c>
      <c r="O153" s="72"/>
      <c r="P153" s="198">
        <f t="shared" si="11"/>
        <v>0</v>
      </c>
      <c r="Q153" s="198">
        <v>0</v>
      </c>
      <c r="R153" s="198">
        <f t="shared" si="12"/>
        <v>0</v>
      </c>
      <c r="S153" s="198">
        <v>0</v>
      </c>
      <c r="T153" s="199">
        <f t="shared" si="1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0" t="s">
        <v>455</v>
      </c>
      <c r="AT153" s="200" t="s">
        <v>140</v>
      </c>
      <c r="AU153" s="200" t="s">
        <v>86</v>
      </c>
      <c r="AY153" s="18" t="s">
        <v>138</v>
      </c>
      <c r="BE153" s="201">
        <f t="shared" si="14"/>
        <v>0</v>
      </c>
      <c r="BF153" s="201">
        <f t="shared" si="15"/>
        <v>0</v>
      </c>
      <c r="BG153" s="201">
        <f t="shared" si="16"/>
        <v>0</v>
      </c>
      <c r="BH153" s="201">
        <f t="shared" si="17"/>
        <v>0</v>
      </c>
      <c r="BI153" s="201">
        <f t="shared" si="18"/>
        <v>0</v>
      </c>
      <c r="BJ153" s="18" t="s">
        <v>84</v>
      </c>
      <c r="BK153" s="201">
        <f t="shared" si="19"/>
        <v>0</v>
      </c>
      <c r="BL153" s="18" t="s">
        <v>455</v>
      </c>
      <c r="BM153" s="200" t="s">
        <v>1017</v>
      </c>
    </row>
    <row r="154" spans="1:65" s="2" customFormat="1" ht="21.75" customHeight="1" x14ac:dyDescent="0.2">
      <c r="A154" s="35"/>
      <c r="B154" s="36"/>
      <c r="C154" s="188" t="s">
        <v>265</v>
      </c>
      <c r="D154" s="188" t="s">
        <v>140</v>
      </c>
      <c r="E154" s="189" t="s">
        <v>1018</v>
      </c>
      <c r="F154" s="190" t="s">
        <v>1019</v>
      </c>
      <c r="G154" s="191" t="s">
        <v>297</v>
      </c>
      <c r="H154" s="192">
        <v>1</v>
      </c>
      <c r="I154" s="193"/>
      <c r="J154" s="194">
        <f t="shared" si="10"/>
        <v>0</v>
      </c>
      <c r="K154" s="195"/>
      <c r="L154" s="40"/>
      <c r="M154" s="196" t="s">
        <v>1</v>
      </c>
      <c r="N154" s="197" t="s">
        <v>41</v>
      </c>
      <c r="O154" s="72"/>
      <c r="P154" s="198">
        <f t="shared" si="11"/>
        <v>0</v>
      </c>
      <c r="Q154" s="198">
        <v>0</v>
      </c>
      <c r="R154" s="198">
        <f t="shared" si="12"/>
        <v>0</v>
      </c>
      <c r="S154" s="198">
        <v>0</v>
      </c>
      <c r="T154" s="199">
        <f t="shared" si="1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0" t="s">
        <v>455</v>
      </c>
      <c r="AT154" s="200" t="s">
        <v>140</v>
      </c>
      <c r="AU154" s="200" t="s">
        <v>86</v>
      </c>
      <c r="AY154" s="18" t="s">
        <v>138</v>
      </c>
      <c r="BE154" s="201">
        <f t="shared" si="14"/>
        <v>0</v>
      </c>
      <c r="BF154" s="201">
        <f t="shared" si="15"/>
        <v>0</v>
      </c>
      <c r="BG154" s="201">
        <f t="shared" si="16"/>
        <v>0</v>
      </c>
      <c r="BH154" s="201">
        <f t="shared" si="17"/>
        <v>0</v>
      </c>
      <c r="BI154" s="201">
        <f t="shared" si="18"/>
        <v>0</v>
      </c>
      <c r="BJ154" s="18" t="s">
        <v>84</v>
      </c>
      <c r="BK154" s="201">
        <f t="shared" si="19"/>
        <v>0</v>
      </c>
      <c r="BL154" s="18" t="s">
        <v>455</v>
      </c>
      <c r="BM154" s="200" t="s">
        <v>1020</v>
      </c>
    </row>
    <row r="155" spans="1:65" s="2" customFormat="1" ht="21.75" customHeight="1" x14ac:dyDescent="0.2">
      <c r="A155" s="35"/>
      <c r="B155" s="36"/>
      <c r="C155" s="188" t="s">
        <v>274</v>
      </c>
      <c r="D155" s="188" t="s">
        <v>140</v>
      </c>
      <c r="E155" s="189" t="s">
        <v>1021</v>
      </c>
      <c r="F155" s="190" t="s">
        <v>1022</v>
      </c>
      <c r="G155" s="191" t="s">
        <v>297</v>
      </c>
      <c r="H155" s="192">
        <v>2</v>
      </c>
      <c r="I155" s="193"/>
      <c r="J155" s="194">
        <f t="shared" si="10"/>
        <v>0</v>
      </c>
      <c r="K155" s="195"/>
      <c r="L155" s="40"/>
      <c r="M155" s="196" t="s">
        <v>1</v>
      </c>
      <c r="N155" s="197" t="s">
        <v>41</v>
      </c>
      <c r="O155" s="72"/>
      <c r="P155" s="198">
        <f t="shared" si="11"/>
        <v>0</v>
      </c>
      <c r="Q155" s="198">
        <v>0</v>
      </c>
      <c r="R155" s="198">
        <f t="shared" si="12"/>
        <v>0</v>
      </c>
      <c r="S155" s="198">
        <v>0</v>
      </c>
      <c r="T155" s="199">
        <f t="shared" si="1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0" t="s">
        <v>455</v>
      </c>
      <c r="AT155" s="200" t="s">
        <v>140</v>
      </c>
      <c r="AU155" s="200" t="s">
        <v>86</v>
      </c>
      <c r="AY155" s="18" t="s">
        <v>138</v>
      </c>
      <c r="BE155" s="201">
        <f t="shared" si="14"/>
        <v>0</v>
      </c>
      <c r="BF155" s="201">
        <f t="shared" si="15"/>
        <v>0</v>
      </c>
      <c r="BG155" s="201">
        <f t="shared" si="16"/>
        <v>0</v>
      </c>
      <c r="BH155" s="201">
        <f t="shared" si="17"/>
        <v>0</v>
      </c>
      <c r="BI155" s="201">
        <f t="shared" si="18"/>
        <v>0</v>
      </c>
      <c r="BJ155" s="18" t="s">
        <v>84</v>
      </c>
      <c r="BK155" s="201">
        <f t="shared" si="19"/>
        <v>0</v>
      </c>
      <c r="BL155" s="18" t="s">
        <v>455</v>
      </c>
      <c r="BM155" s="200" t="s">
        <v>1023</v>
      </c>
    </row>
    <row r="156" spans="1:65" s="12" customFormat="1" ht="22.8" customHeight="1" x14ac:dyDescent="0.25">
      <c r="B156" s="172"/>
      <c r="C156" s="173"/>
      <c r="D156" s="174" t="s">
        <v>75</v>
      </c>
      <c r="E156" s="186" t="s">
        <v>1024</v>
      </c>
      <c r="F156" s="186" t="s">
        <v>1025</v>
      </c>
      <c r="G156" s="173"/>
      <c r="H156" s="173"/>
      <c r="I156" s="176"/>
      <c r="J156" s="187">
        <f>BK156</f>
        <v>0</v>
      </c>
      <c r="K156" s="173"/>
      <c r="L156" s="178"/>
      <c r="M156" s="179"/>
      <c r="N156" s="180"/>
      <c r="O156" s="180"/>
      <c r="P156" s="181">
        <f>SUM(P157:P158)</f>
        <v>0</v>
      </c>
      <c r="Q156" s="180"/>
      <c r="R156" s="181">
        <f>SUM(R157:R158)</f>
        <v>4.2999999999999999E-4</v>
      </c>
      <c r="S156" s="180"/>
      <c r="T156" s="182">
        <f>SUM(T157:T158)</f>
        <v>0</v>
      </c>
      <c r="AR156" s="183" t="s">
        <v>151</v>
      </c>
      <c r="AT156" s="184" t="s">
        <v>75</v>
      </c>
      <c r="AU156" s="184" t="s">
        <v>84</v>
      </c>
      <c r="AY156" s="183" t="s">
        <v>138</v>
      </c>
      <c r="BK156" s="185">
        <f>SUM(BK157:BK158)</f>
        <v>0</v>
      </c>
    </row>
    <row r="157" spans="1:65" s="2" customFormat="1" ht="21.75" customHeight="1" x14ac:dyDescent="0.2">
      <c r="A157" s="35"/>
      <c r="B157" s="36"/>
      <c r="C157" s="188" t="s">
        <v>279</v>
      </c>
      <c r="D157" s="188" t="s">
        <v>140</v>
      </c>
      <c r="E157" s="189" t="s">
        <v>1026</v>
      </c>
      <c r="F157" s="190" t="s">
        <v>1027</v>
      </c>
      <c r="G157" s="191" t="s">
        <v>297</v>
      </c>
      <c r="H157" s="192">
        <v>1</v>
      </c>
      <c r="I157" s="193"/>
      <c r="J157" s="194">
        <f>ROUND(I157*H157,2)</f>
        <v>0</v>
      </c>
      <c r="K157" s="195"/>
      <c r="L157" s="40"/>
      <c r="M157" s="196" t="s">
        <v>1</v>
      </c>
      <c r="N157" s="197" t="s">
        <v>41</v>
      </c>
      <c r="O157" s="72"/>
      <c r="P157" s="198">
        <f>O157*H157</f>
        <v>0</v>
      </c>
      <c r="Q157" s="198">
        <v>0</v>
      </c>
      <c r="R157" s="198">
        <f>Q157*H157</f>
        <v>0</v>
      </c>
      <c r="S157" s="198">
        <v>0</v>
      </c>
      <c r="T157" s="199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0" t="s">
        <v>455</v>
      </c>
      <c r="AT157" s="200" t="s">
        <v>140</v>
      </c>
      <c r="AU157" s="200" t="s">
        <v>86</v>
      </c>
      <c r="AY157" s="18" t="s">
        <v>138</v>
      </c>
      <c r="BE157" s="201">
        <f>IF(N157="základní",J157,0)</f>
        <v>0</v>
      </c>
      <c r="BF157" s="201">
        <f>IF(N157="snížená",J157,0)</f>
        <v>0</v>
      </c>
      <c r="BG157" s="201">
        <f>IF(N157="zákl. přenesená",J157,0)</f>
        <v>0</v>
      </c>
      <c r="BH157" s="201">
        <f>IF(N157="sníž. přenesená",J157,0)</f>
        <v>0</v>
      </c>
      <c r="BI157" s="201">
        <f>IF(N157="nulová",J157,0)</f>
        <v>0</v>
      </c>
      <c r="BJ157" s="18" t="s">
        <v>84</v>
      </c>
      <c r="BK157" s="201">
        <f>ROUND(I157*H157,2)</f>
        <v>0</v>
      </c>
      <c r="BL157" s="18" t="s">
        <v>455</v>
      </c>
      <c r="BM157" s="200" t="s">
        <v>1028</v>
      </c>
    </row>
    <row r="158" spans="1:65" s="2" customFormat="1" ht="16.5" customHeight="1" x14ac:dyDescent="0.2">
      <c r="A158" s="35"/>
      <c r="B158" s="36"/>
      <c r="C158" s="246" t="s">
        <v>283</v>
      </c>
      <c r="D158" s="246" t="s">
        <v>260</v>
      </c>
      <c r="E158" s="247" t="s">
        <v>1029</v>
      </c>
      <c r="F158" s="248" t="s">
        <v>1030</v>
      </c>
      <c r="G158" s="249" t="s">
        <v>297</v>
      </c>
      <c r="H158" s="250">
        <v>1</v>
      </c>
      <c r="I158" s="251"/>
      <c r="J158" s="252">
        <f>ROUND(I158*H158,2)</f>
        <v>0</v>
      </c>
      <c r="K158" s="253"/>
      <c r="L158" s="254"/>
      <c r="M158" s="255" t="s">
        <v>1</v>
      </c>
      <c r="N158" s="256" t="s">
        <v>41</v>
      </c>
      <c r="O158" s="72"/>
      <c r="P158" s="198">
        <f>O158*H158</f>
        <v>0</v>
      </c>
      <c r="Q158" s="198">
        <v>4.2999999999999999E-4</v>
      </c>
      <c r="R158" s="198">
        <f>Q158*H158</f>
        <v>4.2999999999999999E-4</v>
      </c>
      <c r="S158" s="198">
        <v>0</v>
      </c>
      <c r="T158" s="199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0" t="s">
        <v>647</v>
      </c>
      <c r="AT158" s="200" t="s">
        <v>260</v>
      </c>
      <c r="AU158" s="200" t="s">
        <v>86</v>
      </c>
      <c r="AY158" s="18" t="s">
        <v>138</v>
      </c>
      <c r="BE158" s="201">
        <f>IF(N158="základní",J158,0)</f>
        <v>0</v>
      </c>
      <c r="BF158" s="201">
        <f>IF(N158="snížená",J158,0)</f>
        <v>0</v>
      </c>
      <c r="BG158" s="201">
        <f>IF(N158="zákl. přenesená",J158,0)</f>
        <v>0</v>
      </c>
      <c r="BH158" s="201">
        <f>IF(N158="sníž. přenesená",J158,0)</f>
        <v>0</v>
      </c>
      <c r="BI158" s="201">
        <f>IF(N158="nulová",J158,0)</f>
        <v>0</v>
      </c>
      <c r="BJ158" s="18" t="s">
        <v>84</v>
      </c>
      <c r="BK158" s="201">
        <f>ROUND(I158*H158,2)</f>
        <v>0</v>
      </c>
      <c r="BL158" s="18" t="s">
        <v>647</v>
      </c>
      <c r="BM158" s="200" t="s">
        <v>1031</v>
      </c>
    </row>
    <row r="159" spans="1:65" s="12" customFormat="1" ht="22.8" customHeight="1" x14ac:dyDescent="0.25">
      <c r="B159" s="172"/>
      <c r="C159" s="173"/>
      <c r="D159" s="174" t="s">
        <v>75</v>
      </c>
      <c r="E159" s="186" t="s">
        <v>483</v>
      </c>
      <c r="F159" s="186" t="s">
        <v>484</v>
      </c>
      <c r="G159" s="173"/>
      <c r="H159" s="173"/>
      <c r="I159" s="176"/>
      <c r="J159" s="187">
        <f>BK159</f>
        <v>0</v>
      </c>
      <c r="K159" s="173"/>
      <c r="L159" s="178"/>
      <c r="M159" s="179"/>
      <c r="N159" s="180"/>
      <c r="O159" s="180"/>
      <c r="P159" s="181">
        <f>SUM(P160:P189)</f>
        <v>0</v>
      </c>
      <c r="Q159" s="180"/>
      <c r="R159" s="181">
        <f>SUM(R160:R189)</f>
        <v>2.4082400000000002</v>
      </c>
      <c r="S159" s="180"/>
      <c r="T159" s="182">
        <f>SUM(T160:T189)</f>
        <v>9.6920000000000002</v>
      </c>
      <c r="AR159" s="183" t="s">
        <v>151</v>
      </c>
      <c r="AT159" s="184" t="s">
        <v>75</v>
      </c>
      <c r="AU159" s="184" t="s">
        <v>84</v>
      </c>
      <c r="AY159" s="183" t="s">
        <v>138</v>
      </c>
      <c r="BK159" s="185">
        <f>SUM(BK160:BK189)</f>
        <v>0</v>
      </c>
    </row>
    <row r="160" spans="1:65" s="2" customFormat="1" ht="21.75" customHeight="1" x14ac:dyDescent="0.2">
      <c r="A160" s="35"/>
      <c r="B160" s="36"/>
      <c r="C160" s="188" t="s">
        <v>288</v>
      </c>
      <c r="D160" s="188" t="s">
        <v>140</v>
      </c>
      <c r="E160" s="189" t="s">
        <v>486</v>
      </c>
      <c r="F160" s="190" t="s">
        <v>487</v>
      </c>
      <c r="G160" s="191" t="s">
        <v>488</v>
      </c>
      <c r="H160" s="192">
        <v>0.1</v>
      </c>
      <c r="I160" s="193"/>
      <c r="J160" s="194">
        <f>ROUND(I160*H160,2)</f>
        <v>0</v>
      </c>
      <c r="K160" s="195"/>
      <c r="L160" s="40"/>
      <c r="M160" s="196" t="s">
        <v>1</v>
      </c>
      <c r="N160" s="197" t="s">
        <v>41</v>
      </c>
      <c r="O160" s="72"/>
      <c r="P160" s="198">
        <f>O160*H160</f>
        <v>0</v>
      </c>
      <c r="Q160" s="198">
        <v>9.9000000000000008E-3</v>
      </c>
      <c r="R160" s="198">
        <f>Q160*H160</f>
        <v>9.9000000000000021E-4</v>
      </c>
      <c r="S160" s="198">
        <v>0</v>
      </c>
      <c r="T160" s="199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0" t="s">
        <v>455</v>
      </c>
      <c r="AT160" s="200" t="s">
        <v>140</v>
      </c>
      <c r="AU160" s="200" t="s">
        <v>86</v>
      </c>
      <c r="AY160" s="18" t="s">
        <v>138</v>
      </c>
      <c r="BE160" s="201">
        <f>IF(N160="základní",J160,0)</f>
        <v>0</v>
      </c>
      <c r="BF160" s="201">
        <f>IF(N160="snížená",J160,0)</f>
        <v>0</v>
      </c>
      <c r="BG160" s="201">
        <f>IF(N160="zákl. přenesená",J160,0)</f>
        <v>0</v>
      </c>
      <c r="BH160" s="201">
        <f>IF(N160="sníž. přenesená",J160,0)</f>
        <v>0</v>
      </c>
      <c r="BI160" s="201">
        <f>IF(N160="nulová",J160,0)</f>
        <v>0</v>
      </c>
      <c r="BJ160" s="18" t="s">
        <v>84</v>
      </c>
      <c r="BK160" s="201">
        <f>ROUND(I160*H160,2)</f>
        <v>0</v>
      </c>
      <c r="BL160" s="18" t="s">
        <v>455</v>
      </c>
      <c r="BM160" s="200" t="s">
        <v>489</v>
      </c>
    </row>
    <row r="161" spans="1:65" s="2" customFormat="1" ht="21.75" customHeight="1" x14ac:dyDescent="0.2">
      <c r="A161" s="35"/>
      <c r="B161" s="36"/>
      <c r="C161" s="188" t="s">
        <v>294</v>
      </c>
      <c r="D161" s="188" t="s">
        <v>140</v>
      </c>
      <c r="E161" s="189" t="s">
        <v>1032</v>
      </c>
      <c r="F161" s="190" t="s">
        <v>1033</v>
      </c>
      <c r="G161" s="191" t="s">
        <v>143</v>
      </c>
      <c r="H161" s="192">
        <v>16</v>
      </c>
      <c r="I161" s="193"/>
      <c r="J161" s="194">
        <f>ROUND(I161*H161,2)</f>
        <v>0</v>
      </c>
      <c r="K161" s="195"/>
      <c r="L161" s="40"/>
      <c r="M161" s="196" t="s">
        <v>1</v>
      </c>
      <c r="N161" s="197" t="s">
        <v>41</v>
      </c>
      <c r="O161" s="72"/>
      <c r="P161" s="198">
        <f>O161*H161</f>
        <v>0</v>
      </c>
      <c r="Q161" s="198">
        <v>0</v>
      </c>
      <c r="R161" s="198">
        <f>Q161*H161</f>
        <v>0</v>
      </c>
      <c r="S161" s="198">
        <v>0</v>
      </c>
      <c r="T161" s="199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0" t="s">
        <v>455</v>
      </c>
      <c r="AT161" s="200" t="s">
        <v>140</v>
      </c>
      <c r="AU161" s="200" t="s">
        <v>86</v>
      </c>
      <c r="AY161" s="18" t="s">
        <v>138</v>
      </c>
      <c r="BE161" s="201">
        <f>IF(N161="základní",J161,0)</f>
        <v>0</v>
      </c>
      <c r="BF161" s="201">
        <f>IF(N161="snížená",J161,0)</f>
        <v>0</v>
      </c>
      <c r="BG161" s="201">
        <f>IF(N161="zákl. přenesená",J161,0)</f>
        <v>0</v>
      </c>
      <c r="BH161" s="201">
        <f>IF(N161="sníž. přenesená",J161,0)</f>
        <v>0</v>
      </c>
      <c r="BI161" s="201">
        <f>IF(N161="nulová",J161,0)</f>
        <v>0</v>
      </c>
      <c r="BJ161" s="18" t="s">
        <v>84</v>
      </c>
      <c r="BK161" s="201">
        <f>ROUND(I161*H161,2)</f>
        <v>0</v>
      </c>
      <c r="BL161" s="18" t="s">
        <v>455</v>
      </c>
      <c r="BM161" s="200" t="s">
        <v>1034</v>
      </c>
    </row>
    <row r="162" spans="1:65" s="13" customFormat="1" ht="10.199999999999999" x14ac:dyDescent="0.2">
      <c r="B162" s="202"/>
      <c r="C162" s="203"/>
      <c r="D162" s="204" t="s">
        <v>149</v>
      </c>
      <c r="E162" s="205" t="s">
        <v>1</v>
      </c>
      <c r="F162" s="206" t="s">
        <v>1035</v>
      </c>
      <c r="G162" s="203"/>
      <c r="H162" s="207">
        <v>16</v>
      </c>
      <c r="I162" s="208"/>
      <c r="J162" s="203"/>
      <c r="K162" s="203"/>
      <c r="L162" s="209"/>
      <c r="M162" s="210"/>
      <c r="N162" s="211"/>
      <c r="O162" s="211"/>
      <c r="P162" s="211"/>
      <c r="Q162" s="211"/>
      <c r="R162" s="211"/>
      <c r="S162" s="211"/>
      <c r="T162" s="212"/>
      <c r="AT162" s="213" t="s">
        <v>149</v>
      </c>
      <c r="AU162" s="213" t="s">
        <v>86</v>
      </c>
      <c r="AV162" s="13" t="s">
        <v>86</v>
      </c>
      <c r="AW162" s="13" t="s">
        <v>32</v>
      </c>
      <c r="AX162" s="13" t="s">
        <v>84</v>
      </c>
      <c r="AY162" s="213" t="s">
        <v>138</v>
      </c>
    </row>
    <row r="163" spans="1:65" s="2" customFormat="1" ht="21.75" customHeight="1" x14ac:dyDescent="0.2">
      <c r="A163" s="35"/>
      <c r="B163" s="36"/>
      <c r="C163" s="188" t="s">
        <v>300</v>
      </c>
      <c r="D163" s="188" t="s">
        <v>140</v>
      </c>
      <c r="E163" s="189" t="s">
        <v>1036</v>
      </c>
      <c r="F163" s="190" t="s">
        <v>1037</v>
      </c>
      <c r="G163" s="191" t="s">
        <v>202</v>
      </c>
      <c r="H163" s="192">
        <v>16.8</v>
      </c>
      <c r="I163" s="193"/>
      <c r="J163" s="194">
        <f>ROUND(I163*H163,2)</f>
        <v>0</v>
      </c>
      <c r="K163" s="195"/>
      <c r="L163" s="40"/>
      <c r="M163" s="196" t="s">
        <v>1</v>
      </c>
      <c r="N163" s="197" t="s">
        <v>41</v>
      </c>
      <c r="O163" s="72"/>
      <c r="P163" s="198">
        <f>O163*H163</f>
        <v>0</v>
      </c>
      <c r="Q163" s="198">
        <v>0</v>
      </c>
      <c r="R163" s="198">
        <f>Q163*H163</f>
        <v>0</v>
      </c>
      <c r="S163" s="198">
        <v>0</v>
      </c>
      <c r="T163" s="199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0" t="s">
        <v>455</v>
      </c>
      <c r="AT163" s="200" t="s">
        <v>140</v>
      </c>
      <c r="AU163" s="200" t="s">
        <v>86</v>
      </c>
      <c r="AY163" s="18" t="s">
        <v>138</v>
      </c>
      <c r="BE163" s="201">
        <f>IF(N163="základní",J163,0)</f>
        <v>0</v>
      </c>
      <c r="BF163" s="201">
        <f>IF(N163="snížená",J163,0)</f>
        <v>0</v>
      </c>
      <c r="BG163" s="201">
        <f>IF(N163="zákl. přenesená",J163,0)</f>
        <v>0</v>
      </c>
      <c r="BH163" s="201">
        <f>IF(N163="sníž. přenesená",J163,0)</f>
        <v>0</v>
      </c>
      <c r="BI163" s="201">
        <f>IF(N163="nulová",J163,0)</f>
        <v>0</v>
      </c>
      <c r="BJ163" s="18" t="s">
        <v>84</v>
      </c>
      <c r="BK163" s="201">
        <f>ROUND(I163*H163,2)</f>
        <v>0</v>
      </c>
      <c r="BL163" s="18" t="s">
        <v>455</v>
      </c>
      <c r="BM163" s="200" t="s">
        <v>1038</v>
      </c>
    </row>
    <row r="164" spans="1:65" s="13" customFormat="1" ht="10.199999999999999" x14ac:dyDescent="0.2">
      <c r="B164" s="202"/>
      <c r="C164" s="203"/>
      <c r="D164" s="204" t="s">
        <v>149</v>
      </c>
      <c r="E164" s="205" t="s">
        <v>1</v>
      </c>
      <c r="F164" s="206" t="s">
        <v>1039</v>
      </c>
      <c r="G164" s="203"/>
      <c r="H164" s="207">
        <v>16.8</v>
      </c>
      <c r="I164" s="208"/>
      <c r="J164" s="203"/>
      <c r="K164" s="203"/>
      <c r="L164" s="209"/>
      <c r="M164" s="210"/>
      <c r="N164" s="211"/>
      <c r="O164" s="211"/>
      <c r="P164" s="211"/>
      <c r="Q164" s="211"/>
      <c r="R164" s="211"/>
      <c r="S164" s="211"/>
      <c r="T164" s="212"/>
      <c r="AT164" s="213" t="s">
        <v>149</v>
      </c>
      <c r="AU164" s="213" t="s">
        <v>86</v>
      </c>
      <c r="AV164" s="13" t="s">
        <v>86</v>
      </c>
      <c r="AW164" s="13" t="s">
        <v>32</v>
      </c>
      <c r="AX164" s="13" t="s">
        <v>84</v>
      </c>
      <c r="AY164" s="213" t="s">
        <v>138</v>
      </c>
    </row>
    <row r="165" spans="1:65" s="2" customFormat="1" ht="21.75" customHeight="1" x14ac:dyDescent="0.2">
      <c r="A165" s="35"/>
      <c r="B165" s="36"/>
      <c r="C165" s="188" t="s">
        <v>305</v>
      </c>
      <c r="D165" s="188" t="s">
        <v>140</v>
      </c>
      <c r="E165" s="189" t="s">
        <v>1040</v>
      </c>
      <c r="F165" s="190" t="s">
        <v>1041</v>
      </c>
      <c r="G165" s="191" t="s">
        <v>143</v>
      </c>
      <c r="H165" s="192">
        <v>16</v>
      </c>
      <c r="I165" s="193"/>
      <c r="J165" s="194">
        <f t="shared" ref="J165:J170" si="20">ROUND(I165*H165,2)</f>
        <v>0</v>
      </c>
      <c r="K165" s="195"/>
      <c r="L165" s="40"/>
      <c r="M165" s="196" t="s">
        <v>1</v>
      </c>
      <c r="N165" s="197" t="s">
        <v>41</v>
      </c>
      <c r="O165" s="72"/>
      <c r="P165" s="198">
        <f t="shared" ref="P165:P170" si="21">O165*H165</f>
        <v>0</v>
      </c>
      <c r="Q165" s="198">
        <v>0</v>
      </c>
      <c r="R165" s="198">
        <f t="shared" ref="R165:R170" si="22">Q165*H165</f>
        <v>0</v>
      </c>
      <c r="S165" s="198">
        <v>0</v>
      </c>
      <c r="T165" s="199">
        <f t="shared" ref="T165:T170" si="23"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0" t="s">
        <v>455</v>
      </c>
      <c r="AT165" s="200" t="s">
        <v>140</v>
      </c>
      <c r="AU165" s="200" t="s">
        <v>86</v>
      </c>
      <c r="AY165" s="18" t="s">
        <v>138</v>
      </c>
      <c r="BE165" s="201">
        <f t="shared" ref="BE165:BE170" si="24">IF(N165="základní",J165,0)</f>
        <v>0</v>
      </c>
      <c r="BF165" s="201">
        <f t="shared" ref="BF165:BF170" si="25">IF(N165="snížená",J165,0)</f>
        <v>0</v>
      </c>
      <c r="BG165" s="201">
        <f t="shared" ref="BG165:BG170" si="26">IF(N165="zákl. přenesená",J165,0)</f>
        <v>0</v>
      </c>
      <c r="BH165" s="201">
        <f t="shared" ref="BH165:BH170" si="27">IF(N165="sníž. přenesená",J165,0)</f>
        <v>0</v>
      </c>
      <c r="BI165" s="201">
        <f t="shared" ref="BI165:BI170" si="28">IF(N165="nulová",J165,0)</f>
        <v>0</v>
      </c>
      <c r="BJ165" s="18" t="s">
        <v>84</v>
      </c>
      <c r="BK165" s="201">
        <f t="shared" ref="BK165:BK170" si="29">ROUND(I165*H165,2)</f>
        <v>0</v>
      </c>
      <c r="BL165" s="18" t="s">
        <v>455</v>
      </c>
      <c r="BM165" s="200" t="s">
        <v>1042</v>
      </c>
    </row>
    <row r="166" spans="1:65" s="2" customFormat="1" ht="21.75" customHeight="1" x14ac:dyDescent="0.2">
      <c r="A166" s="35"/>
      <c r="B166" s="36"/>
      <c r="C166" s="188" t="s">
        <v>310</v>
      </c>
      <c r="D166" s="188" t="s">
        <v>140</v>
      </c>
      <c r="E166" s="189" t="s">
        <v>1043</v>
      </c>
      <c r="F166" s="190" t="s">
        <v>1044</v>
      </c>
      <c r="G166" s="191" t="s">
        <v>202</v>
      </c>
      <c r="H166" s="192">
        <v>0.8</v>
      </c>
      <c r="I166" s="193"/>
      <c r="J166" s="194">
        <f t="shared" si="20"/>
        <v>0</v>
      </c>
      <c r="K166" s="195"/>
      <c r="L166" s="40"/>
      <c r="M166" s="196" t="s">
        <v>1</v>
      </c>
      <c r="N166" s="197" t="s">
        <v>41</v>
      </c>
      <c r="O166" s="72"/>
      <c r="P166" s="198">
        <f t="shared" si="21"/>
        <v>0</v>
      </c>
      <c r="Q166" s="198">
        <v>0</v>
      </c>
      <c r="R166" s="198">
        <f t="shared" si="22"/>
        <v>0</v>
      </c>
      <c r="S166" s="198">
        <v>0</v>
      </c>
      <c r="T166" s="199">
        <f t="shared" si="2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0" t="s">
        <v>455</v>
      </c>
      <c r="AT166" s="200" t="s">
        <v>140</v>
      </c>
      <c r="AU166" s="200" t="s">
        <v>86</v>
      </c>
      <c r="AY166" s="18" t="s">
        <v>138</v>
      </c>
      <c r="BE166" s="201">
        <f t="shared" si="24"/>
        <v>0</v>
      </c>
      <c r="BF166" s="201">
        <f t="shared" si="25"/>
        <v>0</v>
      </c>
      <c r="BG166" s="201">
        <f t="shared" si="26"/>
        <v>0</v>
      </c>
      <c r="BH166" s="201">
        <f t="shared" si="27"/>
        <v>0</v>
      </c>
      <c r="BI166" s="201">
        <f t="shared" si="28"/>
        <v>0</v>
      </c>
      <c r="BJ166" s="18" t="s">
        <v>84</v>
      </c>
      <c r="BK166" s="201">
        <f t="shared" si="29"/>
        <v>0</v>
      </c>
      <c r="BL166" s="18" t="s">
        <v>455</v>
      </c>
      <c r="BM166" s="200" t="s">
        <v>1045</v>
      </c>
    </row>
    <row r="167" spans="1:65" s="2" customFormat="1" ht="21.75" customHeight="1" x14ac:dyDescent="0.2">
      <c r="A167" s="35"/>
      <c r="B167" s="36"/>
      <c r="C167" s="188" t="s">
        <v>315</v>
      </c>
      <c r="D167" s="188" t="s">
        <v>140</v>
      </c>
      <c r="E167" s="189" t="s">
        <v>1046</v>
      </c>
      <c r="F167" s="190" t="s">
        <v>1047</v>
      </c>
      <c r="G167" s="191" t="s">
        <v>170</v>
      </c>
      <c r="H167" s="192">
        <v>35</v>
      </c>
      <c r="I167" s="193"/>
      <c r="J167" s="194">
        <f t="shared" si="20"/>
        <v>0</v>
      </c>
      <c r="K167" s="195"/>
      <c r="L167" s="40"/>
      <c r="M167" s="196" t="s">
        <v>1</v>
      </c>
      <c r="N167" s="197" t="s">
        <v>41</v>
      </c>
      <c r="O167" s="72"/>
      <c r="P167" s="198">
        <f t="shared" si="21"/>
        <v>0</v>
      </c>
      <c r="Q167" s="198">
        <v>0</v>
      </c>
      <c r="R167" s="198">
        <f t="shared" si="22"/>
        <v>0</v>
      </c>
      <c r="S167" s="198">
        <v>0</v>
      </c>
      <c r="T167" s="199">
        <f t="shared" si="2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0" t="s">
        <v>455</v>
      </c>
      <c r="AT167" s="200" t="s">
        <v>140</v>
      </c>
      <c r="AU167" s="200" t="s">
        <v>86</v>
      </c>
      <c r="AY167" s="18" t="s">
        <v>138</v>
      </c>
      <c r="BE167" s="201">
        <f t="shared" si="24"/>
        <v>0</v>
      </c>
      <c r="BF167" s="201">
        <f t="shared" si="25"/>
        <v>0</v>
      </c>
      <c r="BG167" s="201">
        <f t="shared" si="26"/>
        <v>0</v>
      </c>
      <c r="BH167" s="201">
        <f t="shared" si="27"/>
        <v>0</v>
      </c>
      <c r="BI167" s="201">
        <f t="shared" si="28"/>
        <v>0</v>
      </c>
      <c r="BJ167" s="18" t="s">
        <v>84</v>
      </c>
      <c r="BK167" s="201">
        <f t="shared" si="29"/>
        <v>0</v>
      </c>
      <c r="BL167" s="18" t="s">
        <v>455</v>
      </c>
      <c r="BM167" s="200" t="s">
        <v>1048</v>
      </c>
    </row>
    <row r="168" spans="1:65" s="2" customFormat="1" ht="16.5" customHeight="1" x14ac:dyDescent="0.2">
      <c r="A168" s="35"/>
      <c r="B168" s="36"/>
      <c r="C168" s="188" t="s">
        <v>319</v>
      </c>
      <c r="D168" s="188" t="s">
        <v>140</v>
      </c>
      <c r="E168" s="189" t="s">
        <v>1049</v>
      </c>
      <c r="F168" s="190" t="s">
        <v>1050</v>
      </c>
      <c r="G168" s="191" t="s">
        <v>170</v>
      </c>
      <c r="H168" s="192">
        <v>35</v>
      </c>
      <c r="I168" s="193"/>
      <c r="J168" s="194">
        <f t="shared" si="20"/>
        <v>0</v>
      </c>
      <c r="K168" s="195"/>
      <c r="L168" s="40"/>
      <c r="M168" s="196" t="s">
        <v>1</v>
      </c>
      <c r="N168" s="197" t="s">
        <v>41</v>
      </c>
      <c r="O168" s="72"/>
      <c r="P168" s="198">
        <f t="shared" si="21"/>
        <v>0</v>
      </c>
      <c r="Q168" s="198">
        <v>6.9999999999999994E-5</v>
      </c>
      <c r="R168" s="198">
        <f t="shared" si="22"/>
        <v>2.4499999999999999E-3</v>
      </c>
      <c r="S168" s="198">
        <v>0</v>
      </c>
      <c r="T168" s="199">
        <f t="shared" si="2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0" t="s">
        <v>455</v>
      </c>
      <c r="AT168" s="200" t="s">
        <v>140</v>
      </c>
      <c r="AU168" s="200" t="s">
        <v>86</v>
      </c>
      <c r="AY168" s="18" t="s">
        <v>138</v>
      </c>
      <c r="BE168" s="201">
        <f t="shared" si="24"/>
        <v>0</v>
      </c>
      <c r="BF168" s="201">
        <f t="shared" si="25"/>
        <v>0</v>
      </c>
      <c r="BG168" s="201">
        <f t="shared" si="26"/>
        <v>0</v>
      </c>
      <c r="BH168" s="201">
        <f t="shared" si="27"/>
        <v>0</v>
      </c>
      <c r="BI168" s="201">
        <f t="shared" si="28"/>
        <v>0</v>
      </c>
      <c r="BJ168" s="18" t="s">
        <v>84</v>
      </c>
      <c r="BK168" s="201">
        <f t="shared" si="29"/>
        <v>0</v>
      </c>
      <c r="BL168" s="18" t="s">
        <v>455</v>
      </c>
      <c r="BM168" s="200" t="s">
        <v>1051</v>
      </c>
    </row>
    <row r="169" spans="1:65" s="2" customFormat="1" ht="21.75" customHeight="1" x14ac:dyDescent="0.2">
      <c r="A169" s="35"/>
      <c r="B169" s="36"/>
      <c r="C169" s="188" t="s">
        <v>323</v>
      </c>
      <c r="D169" s="188" t="s">
        <v>140</v>
      </c>
      <c r="E169" s="189" t="s">
        <v>1052</v>
      </c>
      <c r="F169" s="190" t="s">
        <v>1053</v>
      </c>
      <c r="G169" s="191" t="s">
        <v>170</v>
      </c>
      <c r="H169" s="192">
        <v>35</v>
      </c>
      <c r="I169" s="193"/>
      <c r="J169" s="194">
        <f t="shared" si="20"/>
        <v>0</v>
      </c>
      <c r="K169" s="195"/>
      <c r="L169" s="40"/>
      <c r="M169" s="196" t="s">
        <v>1</v>
      </c>
      <c r="N169" s="197" t="s">
        <v>41</v>
      </c>
      <c r="O169" s="72"/>
      <c r="P169" s="198">
        <f t="shared" si="21"/>
        <v>0</v>
      </c>
      <c r="Q169" s="198">
        <v>0</v>
      </c>
      <c r="R169" s="198">
        <f t="shared" si="22"/>
        <v>0</v>
      </c>
      <c r="S169" s="198">
        <v>0</v>
      </c>
      <c r="T169" s="199">
        <f t="shared" si="2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0" t="s">
        <v>455</v>
      </c>
      <c r="AT169" s="200" t="s">
        <v>140</v>
      </c>
      <c r="AU169" s="200" t="s">
        <v>86</v>
      </c>
      <c r="AY169" s="18" t="s">
        <v>138</v>
      </c>
      <c r="BE169" s="201">
        <f t="shared" si="24"/>
        <v>0</v>
      </c>
      <c r="BF169" s="201">
        <f t="shared" si="25"/>
        <v>0</v>
      </c>
      <c r="BG169" s="201">
        <f t="shared" si="26"/>
        <v>0</v>
      </c>
      <c r="BH169" s="201">
        <f t="shared" si="27"/>
        <v>0</v>
      </c>
      <c r="BI169" s="201">
        <f t="shared" si="28"/>
        <v>0</v>
      </c>
      <c r="BJ169" s="18" t="s">
        <v>84</v>
      </c>
      <c r="BK169" s="201">
        <f t="shared" si="29"/>
        <v>0</v>
      </c>
      <c r="BL169" s="18" t="s">
        <v>455</v>
      </c>
      <c r="BM169" s="200" t="s">
        <v>1054</v>
      </c>
    </row>
    <row r="170" spans="1:65" s="2" customFormat="1" ht="33" customHeight="1" x14ac:dyDescent="0.2">
      <c r="A170" s="35"/>
      <c r="B170" s="36"/>
      <c r="C170" s="188" t="s">
        <v>327</v>
      </c>
      <c r="D170" s="188" t="s">
        <v>140</v>
      </c>
      <c r="E170" s="189" t="s">
        <v>1055</v>
      </c>
      <c r="F170" s="190" t="s">
        <v>1056</v>
      </c>
      <c r="G170" s="191" t="s">
        <v>202</v>
      </c>
      <c r="H170" s="192">
        <v>2.1</v>
      </c>
      <c r="I170" s="193"/>
      <c r="J170" s="194">
        <f t="shared" si="20"/>
        <v>0</v>
      </c>
      <c r="K170" s="195"/>
      <c r="L170" s="40"/>
      <c r="M170" s="196" t="s">
        <v>1</v>
      </c>
      <c r="N170" s="197" t="s">
        <v>41</v>
      </c>
      <c r="O170" s="72"/>
      <c r="P170" s="198">
        <f t="shared" si="21"/>
        <v>0</v>
      </c>
      <c r="Q170" s="198">
        <v>0</v>
      </c>
      <c r="R170" s="198">
        <f t="shared" si="22"/>
        <v>0</v>
      </c>
      <c r="S170" s="198">
        <v>0</v>
      </c>
      <c r="T170" s="199">
        <f t="shared" si="2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0" t="s">
        <v>455</v>
      </c>
      <c r="AT170" s="200" t="s">
        <v>140</v>
      </c>
      <c r="AU170" s="200" t="s">
        <v>86</v>
      </c>
      <c r="AY170" s="18" t="s">
        <v>138</v>
      </c>
      <c r="BE170" s="201">
        <f t="shared" si="24"/>
        <v>0</v>
      </c>
      <c r="BF170" s="201">
        <f t="shared" si="25"/>
        <v>0</v>
      </c>
      <c r="BG170" s="201">
        <f t="shared" si="26"/>
        <v>0</v>
      </c>
      <c r="BH170" s="201">
        <f t="shared" si="27"/>
        <v>0</v>
      </c>
      <c r="BI170" s="201">
        <f t="shared" si="28"/>
        <v>0</v>
      </c>
      <c r="BJ170" s="18" t="s">
        <v>84</v>
      </c>
      <c r="BK170" s="201">
        <f t="shared" si="29"/>
        <v>0</v>
      </c>
      <c r="BL170" s="18" t="s">
        <v>455</v>
      </c>
      <c r="BM170" s="200" t="s">
        <v>1057</v>
      </c>
    </row>
    <row r="171" spans="1:65" s="13" customFormat="1" ht="10.199999999999999" x14ac:dyDescent="0.2">
      <c r="B171" s="202"/>
      <c r="C171" s="203"/>
      <c r="D171" s="204" t="s">
        <v>149</v>
      </c>
      <c r="E171" s="205" t="s">
        <v>1</v>
      </c>
      <c r="F171" s="206" t="s">
        <v>1058</v>
      </c>
      <c r="G171" s="203"/>
      <c r="H171" s="207">
        <v>2.1</v>
      </c>
      <c r="I171" s="208"/>
      <c r="J171" s="203"/>
      <c r="K171" s="203"/>
      <c r="L171" s="209"/>
      <c r="M171" s="210"/>
      <c r="N171" s="211"/>
      <c r="O171" s="211"/>
      <c r="P171" s="211"/>
      <c r="Q171" s="211"/>
      <c r="R171" s="211"/>
      <c r="S171" s="211"/>
      <c r="T171" s="212"/>
      <c r="AT171" s="213" t="s">
        <v>149</v>
      </c>
      <c r="AU171" s="213" t="s">
        <v>86</v>
      </c>
      <c r="AV171" s="13" t="s">
        <v>86</v>
      </c>
      <c r="AW171" s="13" t="s">
        <v>32</v>
      </c>
      <c r="AX171" s="13" t="s">
        <v>84</v>
      </c>
      <c r="AY171" s="213" t="s">
        <v>138</v>
      </c>
    </row>
    <row r="172" spans="1:65" s="2" customFormat="1" ht="33" customHeight="1" x14ac:dyDescent="0.2">
      <c r="A172" s="35"/>
      <c r="B172" s="36"/>
      <c r="C172" s="188" t="s">
        <v>331</v>
      </c>
      <c r="D172" s="188" t="s">
        <v>140</v>
      </c>
      <c r="E172" s="189" t="s">
        <v>1059</v>
      </c>
      <c r="F172" s="190" t="s">
        <v>1060</v>
      </c>
      <c r="G172" s="191" t="s">
        <v>202</v>
      </c>
      <c r="H172" s="192">
        <v>18.899999999999999</v>
      </c>
      <c r="I172" s="193"/>
      <c r="J172" s="194">
        <f>ROUND(I172*H172,2)</f>
        <v>0</v>
      </c>
      <c r="K172" s="195"/>
      <c r="L172" s="40"/>
      <c r="M172" s="196" t="s">
        <v>1</v>
      </c>
      <c r="N172" s="197" t="s">
        <v>41</v>
      </c>
      <c r="O172" s="72"/>
      <c r="P172" s="198">
        <f>O172*H172</f>
        <v>0</v>
      </c>
      <c r="Q172" s="198">
        <v>0</v>
      </c>
      <c r="R172" s="198">
        <f>Q172*H172</f>
        <v>0</v>
      </c>
      <c r="S172" s="198">
        <v>0</v>
      </c>
      <c r="T172" s="199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0" t="s">
        <v>455</v>
      </c>
      <c r="AT172" s="200" t="s">
        <v>140</v>
      </c>
      <c r="AU172" s="200" t="s">
        <v>86</v>
      </c>
      <c r="AY172" s="18" t="s">
        <v>138</v>
      </c>
      <c r="BE172" s="201">
        <f>IF(N172="základní",J172,0)</f>
        <v>0</v>
      </c>
      <c r="BF172" s="201">
        <f>IF(N172="snížená",J172,0)</f>
        <v>0</v>
      </c>
      <c r="BG172" s="201">
        <f>IF(N172="zákl. přenesená",J172,0)</f>
        <v>0</v>
      </c>
      <c r="BH172" s="201">
        <f>IF(N172="sníž. přenesená",J172,0)</f>
        <v>0</v>
      </c>
      <c r="BI172" s="201">
        <f>IF(N172="nulová",J172,0)</f>
        <v>0</v>
      </c>
      <c r="BJ172" s="18" t="s">
        <v>84</v>
      </c>
      <c r="BK172" s="201">
        <f>ROUND(I172*H172,2)</f>
        <v>0</v>
      </c>
      <c r="BL172" s="18" t="s">
        <v>455</v>
      </c>
      <c r="BM172" s="200" t="s">
        <v>1061</v>
      </c>
    </row>
    <row r="173" spans="1:65" s="13" customFormat="1" ht="10.199999999999999" x14ac:dyDescent="0.2">
      <c r="B173" s="202"/>
      <c r="C173" s="203"/>
      <c r="D173" s="204" t="s">
        <v>149</v>
      </c>
      <c r="E173" s="203"/>
      <c r="F173" s="206" t="s">
        <v>1062</v>
      </c>
      <c r="G173" s="203"/>
      <c r="H173" s="207">
        <v>18.899999999999999</v>
      </c>
      <c r="I173" s="208"/>
      <c r="J173" s="203"/>
      <c r="K173" s="203"/>
      <c r="L173" s="209"/>
      <c r="M173" s="210"/>
      <c r="N173" s="211"/>
      <c r="O173" s="211"/>
      <c r="P173" s="211"/>
      <c r="Q173" s="211"/>
      <c r="R173" s="211"/>
      <c r="S173" s="211"/>
      <c r="T173" s="212"/>
      <c r="AT173" s="213" t="s">
        <v>149</v>
      </c>
      <c r="AU173" s="213" t="s">
        <v>86</v>
      </c>
      <c r="AV173" s="13" t="s">
        <v>86</v>
      </c>
      <c r="AW173" s="13" t="s">
        <v>4</v>
      </c>
      <c r="AX173" s="13" t="s">
        <v>84</v>
      </c>
      <c r="AY173" s="213" t="s">
        <v>138</v>
      </c>
    </row>
    <row r="174" spans="1:65" s="2" customFormat="1" ht="16.5" customHeight="1" x14ac:dyDescent="0.2">
      <c r="A174" s="35"/>
      <c r="B174" s="36"/>
      <c r="C174" s="188" t="s">
        <v>335</v>
      </c>
      <c r="D174" s="188" t="s">
        <v>140</v>
      </c>
      <c r="E174" s="189" t="s">
        <v>1063</v>
      </c>
      <c r="F174" s="190" t="s">
        <v>1064</v>
      </c>
      <c r="G174" s="191" t="s">
        <v>143</v>
      </c>
      <c r="H174" s="192">
        <v>40</v>
      </c>
      <c r="I174" s="193"/>
      <c r="J174" s="194">
        <f>ROUND(I174*H174,2)</f>
        <v>0</v>
      </c>
      <c r="K174" s="195"/>
      <c r="L174" s="40"/>
      <c r="M174" s="196" t="s">
        <v>1</v>
      </c>
      <c r="N174" s="197" t="s">
        <v>41</v>
      </c>
      <c r="O174" s="72"/>
      <c r="P174" s="198">
        <f>O174*H174</f>
        <v>0</v>
      </c>
      <c r="Q174" s="198">
        <v>3.0000000000000001E-5</v>
      </c>
      <c r="R174" s="198">
        <f>Q174*H174</f>
        <v>1.2000000000000001E-3</v>
      </c>
      <c r="S174" s="198">
        <v>0</v>
      </c>
      <c r="T174" s="199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0" t="s">
        <v>455</v>
      </c>
      <c r="AT174" s="200" t="s">
        <v>140</v>
      </c>
      <c r="AU174" s="200" t="s">
        <v>86</v>
      </c>
      <c r="AY174" s="18" t="s">
        <v>138</v>
      </c>
      <c r="BE174" s="201">
        <f>IF(N174="základní",J174,0)</f>
        <v>0</v>
      </c>
      <c r="BF174" s="201">
        <f>IF(N174="snížená",J174,0)</f>
        <v>0</v>
      </c>
      <c r="BG174" s="201">
        <f>IF(N174="zákl. přenesená",J174,0)</f>
        <v>0</v>
      </c>
      <c r="BH174" s="201">
        <f>IF(N174="sníž. přenesená",J174,0)</f>
        <v>0</v>
      </c>
      <c r="BI174" s="201">
        <f>IF(N174="nulová",J174,0)</f>
        <v>0</v>
      </c>
      <c r="BJ174" s="18" t="s">
        <v>84</v>
      </c>
      <c r="BK174" s="201">
        <f>ROUND(I174*H174,2)</f>
        <v>0</v>
      </c>
      <c r="BL174" s="18" t="s">
        <v>455</v>
      </c>
      <c r="BM174" s="200" t="s">
        <v>1065</v>
      </c>
    </row>
    <row r="175" spans="1:65" s="13" customFormat="1" ht="10.199999999999999" x14ac:dyDescent="0.2">
      <c r="B175" s="202"/>
      <c r="C175" s="203"/>
      <c r="D175" s="204" t="s">
        <v>149</v>
      </c>
      <c r="E175" s="205" t="s">
        <v>1</v>
      </c>
      <c r="F175" s="206" t="s">
        <v>1066</v>
      </c>
      <c r="G175" s="203"/>
      <c r="H175" s="207">
        <v>40</v>
      </c>
      <c r="I175" s="208"/>
      <c r="J175" s="203"/>
      <c r="K175" s="203"/>
      <c r="L175" s="209"/>
      <c r="M175" s="210"/>
      <c r="N175" s="211"/>
      <c r="O175" s="211"/>
      <c r="P175" s="211"/>
      <c r="Q175" s="211"/>
      <c r="R175" s="211"/>
      <c r="S175" s="211"/>
      <c r="T175" s="212"/>
      <c r="AT175" s="213" t="s">
        <v>149</v>
      </c>
      <c r="AU175" s="213" t="s">
        <v>86</v>
      </c>
      <c r="AV175" s="13" t="s">
        <v>86</v>
      </c>
      <c r="AW175" s="13" t="s">
        <v>32</v>
      </c>
      <c r="AX175" s="13" t="s">
        <v>84</v>
      </c>
      <c r="AY175" s="213" t="s">
        <v>138</v>
      </c>
    </row>
    <row r="176" spans="1:65" s="2" customFormat="1" ht="21.75" customHeight="1" x14ac:dyDescent="0.2">
      <c r="A176" s="35"/>
      <c r="B176" s="36"/>
      <c r="C176" s="188" t="s">
        <v>340</v>
      </c>
      <c r="D176" s="188" t="s">
        <v>140</v>
      </c>
      <c r="E176" s="189" t="s">
        <v>1067</v>
      </c>
      <c r="F176" s="190" t="s">
        <v>1068</v>
      </c>
      <c r="G176" s="191" t="s">
        <v>143</v>
      </c>
      <c r="H176" s="192">
        <v>12</v>
      </c>
      <c r="I176" s="193"/>
      <c r="J176" s="194">
        <f>ROUND(I176*H176,2)</f>
        <v>0</v>
      </c>
      <c r="K176" s="195"/>
      <c r="L176" s="40"/>
      <c r="M176" s="196" t="s">
        <v>1</v>
      </c>
      <c r="N176" s="197" t="s">
        <v>41</v>
      </c>
      <c r="O176" s="72"/>
      <c r="P176" s="198">
        <f>O176*H176</f>
        <v>0</v>
      </c>
      <c r="Q176" s="198">
        <v>0</v>
      </c>
      <c r="R176" s="198">
        <f>Q176*H176</f>
        <v>0</v>
      </c>
      <c r="S176" s="198">
        <v>0</v>
      </c>
      <c r="T176" s="199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0" t="s">
        <v>455</v>
      </c>
      <c r="AT176" s="200" t="s">
        <v>140</v>
      </c>
      <c r="AU176" s="200" t="s">
        <v>86</v>
      </c>
      <c r="AY176" s="18" t="s">
        <v>138</v>
      </c>
      <c r="BE176" s="201">
        <f>IF(N176="základní",J176,0)</f>
        <v>0</v>
      </c>
      <c r="BF176" s="201">
        <f>IF(N176="snížená",J176,0)</f>
        <v>0</v>
      </c>
      <c r="BG176" s="201">
        <f>IF(N176="zákl. přenesená",J176,0)</f>
        <v>0</v>
      </c>
      <c r="BH176" s="201">
        <f>IF(N176="sníž. přenesená",J176,0)</f>
        <v>0</v>
      </c>
      <c r="BI176" s="201">
        <f>IF(N176="nulová",J176,0)</f>
        <v>0</v>
      </c>
      <c r="BJ176" s="18" t="s">
        <v>84</v>
      </c>
      <c r="BK176" s="201">
        <f>ROUND(I176*H176,2)</f>
        <v>0</v>
      </c>
      <c r="BL176" s="18" t="s">
        <v>455</v>
      </c>
      <c r="BM176" s="200" t="s">
        <v>1069</v>
      </c>
    </row>
    <row r="177" spans="1:65" s="2" customFormat="1" ht="33" customHeight="1" x14ac:dyDescent="0.2">
      <c r="A177" s="35"/>
      <c r="B177" s="36"/>
      <c r="C177" s="188" t="s">
        <v>344</v>
      </c>
      <c r="D177" s="188" t="s">
        <v>140</v>
      </c>
      <c r="E177" s="189" t="s">
        <v>1070</v>
      </c>
      <c r="F177" s="190" t="s">
        <v>1071</v>
      </c>
      <c r="G177" s="191" t="s">
        <v>143</v>
      </c>
      <c r="H177" s="192">
        <v>12</v>
      </c>
      <c r="I177" s="193"/>
      <c r="J177" s="194">
        <f>ROUND(I177*H177,2)</f>
        <v>0</v>
      </c>
      <c r="K177" s="195"/>
      <c r="L177" s="40"/>
      <c r="M177" s="196" t="s">
        <v>1</v>
      </c>
      <c r="N177" s="197" t="s">
        <v>41</v>
      </c>
      <c r="O177" s="72"/>
      <c r="P177" s="198">
        <f>O177*H177</f>
        <v>0</v>
      </c>
      <c r="Q177" s="198">
        <v>6.5030000000000004E-2</v>
      </c>
      <c r="R177" s="198">
        <f>Q177*H177</f>
        <v>0.78036000000000005</v>
      </c>
      <c r="S177" s="198">
        <v>0</v>
      </c>
      <c r="T177" s="199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0" t="s">
        <v>455</v>
      </c>
      <c r="AT177" s="200" t="s">
        <v>140</v>
      </c>
      <c r="AU177" s="200" t="s">
        <v>86</v>
      </c>
      <c r="AY177" s="18" t="s">
        <v>138</v>
      </c>
      <c r="BE177" s="201">
        <f>IF(N177="základní",J177,0)</f>
        <v>0</v>
      </c>
      <c r="BF177" s="201">
        <f>IF(N177="snížená",J177,0)</f>
        <v>0</v>
      </c>
      <c r="BG177" s="201">
        <f>IF(N177="zákl. přenesená",J177,0)</f>
        <v>0</v>
      </c>
      <c r="BH177" s="201">
        <f>IF(N177="sníž. přenesená",J177,0)</f>
        <v>0</v>
      </c>
      <c r="BI177" s="201">
        <f>IF(N177="nulová",J177,0)</f>
        <v>0</v>
      </c>
      <c r="BJ177" s="18" t="s">
        <v>84</v>
      </c>
      <c r="BK177" s="201">
        <f>ROUND(I177*H177,2)</f>
        <v>0</v>
      </c>
      <c r="BL177" s="18" t="s">
        <v>455</v>
      </c>
      <c r="BM177" s="200" t="s">
        <v>1072</v>
      </c>
    </row>
    <row r="178" spans="1:65" s="2" customFormat="1" ht="33" customHeight="1" x14ac:dyDescent="0.2">
      <c r="A178" s="35"/>
      <c r="B178" s="36"/>
      <c r="C178" s="188" t="s">
        <v>349</v>
      </c>
      <c r="D178" s="188" t="s">
        <v>140</v>
      </c>
      <c r="E178" s="189" t="s">
        <v>1073</v>
      </c>
      <c r="F178" s="190" t="s">
        <v>1074</v>
      </c>
      <c r="G178" s="191" t="s">
        <v>143</v>
      </c>
      <c r="H178" s="192">
        <v>12</v>
      </c>
      <c r="I178" s="193"/>
      <c r="J178" s="194">
        <f>ROUND(I178*H178,2)</f>
        <v>0</v>
      </c>
      <c r="K178" s="195"/>
      <c r="L178" s="40"/>
      <c r="M178" s="196" t="s">
        <v>1</v>
      </c>
      <c r="N178" s="197" t="s">
        <v>41</v>
      </c>
      <c r="O178" s="72"/>
      <c r="P178" s="198">
        <f>O178*H178</f>
        <v>0</v>
      </c>
      <c r="Q178" s="198">
        <v>0.10100000000000001</v>
      </c>
      <c r="R178" s="198">
        <f>Q178*H178</f>
        <v>1.2120000000000002</v>
      </c>
      <c r="S178" s="198">
        <v>0</v>
      </c>
      <c r="T178" s="199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0" t="s">
        <v>455</v>
      </c>
      <c r="AT178" s="200" t="s">
        <v>140</v>
      </c>
      <c r="AU178" s="200" t="s">
        <v>86</v>
      </c>
      <c r="AY178" s="18" t="s">
        <v>138</v>
      </c>
      <c r="BE178" s="201">
        <f>IF(N178="základní",J178,0)</f>
        <v>0</v>
      </c>
      <c r="BF178" s="201">
        <f>IF(N178="snížená",J178,0)</f>
        <v>0</v>
      </c>
      <c r="BG178" s="201">
        <f>IF(N178="zákl. přenesená",J178,0)</f>
        <v>0</v>
      </c>
      <c r="BH178" s="201">
        <f>IF(N178="sníž. přenesená",J178,0)</f>
        <v>0</v>
      </c>
      <c r="BI178" s="201">
        <f>IF(N178="nulová",J178,0)</f>
        <v>0</v>
      </c>
      <c r="BJ178" s="18" t="s">
        <v>84</v>
      </c>
      <c r="BK178" s="201">
        <f>ROUND(I178*H178,2)</f>
        <v>0</v>
      </c>
      <c r="BL178" s="18" t="s">
        <v>455</v>
      </c>
      <c r="BM178" s="200" t="s">
        <v>1075</v>
      </c>
    </row>
    <row r="179" spans="1:65" s="2" customFormat="1" ht="21.75" customHeight="1" x14ac:dyDescent="0.2">
      <c r="A179" s="35"/>
      <c r="B179" s="36"/>
      <c r="C179" s="246" t="s">
        <v>353</v>
      </c>
      <c r="D179" s="246" t="s">
        <v>260</v>
      </c>
      <c r="E179" s="247" t="s">
        <v>1076</v>
      </c>
      <c r="F179" s="248" t="s">
        <v>1077</v>
      </c>
      <c r="G179" s="249" t="s">
        <v>143</v>
      </c>
      <c r="H179" s="250">
        <v>6.12</v>
      </c>
      <c r="I179" s="251"/>
      <c r="J179" s="252">
        <f>ROUND(I179*H179,2)</f>
        <v>0</v>
      </c>
      <c r="K179" s="253"/>
      <c r="L179" s="254"/>
      <c r="M179" s="255" t="s">
        <v>1</v>
      </c>
      <c r="N179" s="256" t="s">
        <v>41</v>
      </c>
      <c r="O179" s="72"/>
      <c r="P179" s="198">
        <f>O179*H179</f>
        <v>0</v>
      </c>
      <c r="Q179" s="198">
        <v>6.7000000000000004E-2</v>
      </c>
      <c r="R179" s="198">
        <f>Q179*H179</f>
        <v>0.41004000000000002</v>
      </c>
      <c r="S179" s="198">
        <v>0</v>
      </c>
      <c r="T179" s="199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0" t="s">
        <v>647</v>
      </c>
      <c r="AT179" s="200" t="s">
        <v>260</v>
      </c>
      <c r="AU179" s="200" t="s">
        <v>86</v>
      </c>
      <c r="AY179" s="18" t="s">
        <v>138</v>
      </c>
      <c r="BE179" s="201">
        <f>IF(N179="základní",J179,0)</f>
        <v>0</v>
      </c>
      <c r="BF179" s="201">
        <f>IF(N179="snížená",J179,0)</f>
        <v>0</v>
      </c>
      <c r="BG179" s="201">
        <f>IF(N179="zákl. přenesená",J179,0)</f>
        <v>0</v>
      </c>
      <c r="BH179" s="201">
        <f>IF(N179="sníž. přenesená",J179,0)</f>
        <v>0</v>
      </c>
      <c r="BI179" s="201">
        <f>IF(N179="nulová",J179,0)</f>
        <v>0</v>
      </c>
      <c r="BJ179" s="18" t="s">
        <v>84</v>
      </c>
      <c r="BK179" s="201">
        <f>ROUND(I179*H179,2)</f>
        <v>0</v>
      </c>
      <c r="BL179" s="18" t="s">
        <v>647</v>
      </c>
      <c r="BM179" s="200" t="s">
        <v>1078</v>
      </c>
    </row>
    <row r="180" spans="1:65" s="13" customFormat="1" ht="10.199999999999999" x14ac:dyDescent="0.2">
      <c r="B180" s="202"/>
      <c r="C180" s="203"/>
      <c r="D180" s="204" t="s">
        <v>149</v>
      </c>
      <c r="E180" s="203"/>
      <c r="F180" s="206" t="s">
        <v>1079</v>
      </c>
      <c r="G180" s="203"/>
      <c r="H180" s="207">
        <v>6.12</v>
      </c>
      <c r="I180" s="208"/>
      <c r="J180" s="203"/>
      <c r="K180" s="203"/>
      <c r="L180" s="209"/>
      <c r="M180" s="210"/>
      <c r="N180" s="211"/>
      <c r="O180" s="211"/>
      <c r="P180" s="211"/>
      <c r="Q180" s="211"/>
      <c r="R180" s="211"/>
      <c r="S180" s="211"/>
      <c r="T180" s="212"/>
      <c r="AT180" s="213" t="s">
        <v>149</v>
      </c>
      <c r="AU180" s="213" t="s">
        <v>86</v>
      </c>
      <c r="AV180" s="13" t="s">
        <v>86</v>
      </c>
      <c r="AW180" s="13" t="s">
        <v>4</v>
      </c>
      <c r="AX180" s="13" t="s">
        <v>84</v>
      </c>
      <c r="AY180" s="213" t="s">
        <v>138</v>
      </c>
    </row>
    <row r="181" spans="1:65" s="2" customFormat="1" ht="21.75" customHeight="1" x14ac:dyDescent="0.2">
      <c r="A181" s="35"/>
      <c r="B181" s="36"/>
      <c r="C181" s="188" t="s">
        <v>357</v>
      </c>
      <c r="D181" s="188" t="s">
        <v>140</v>
      </c>
      <c r="E181" s="189" t="s">
        <v>1080</v>
      </c>
      <c r="F181" s="190" t="s">
        <v>1081</v>
      </c>
      <c r="G181" s="191" t="s">
        <v>170</v>
      </c>
      <c r="H181" s="192">
        <v>2</v>
      </c>
      <c r="I181" s="193"/>
      <c r="J181" s="194">
        <f>ROUND(I181*H181,2)</f>
        <v>0</v>
      </c>
      <c r="K181" s="195"/>
      <c r="L181" s="40"/>
      <c r="M181" s="196" t="s">
        <v>1</v>
      </c>
      <c r="N181" s="197" t="s">
        <v>41</v>
      </c>
      <c r="O181" s="72"/>
      <c r="P181" s="198">
        <f>O181*H181</f>
        <v>0</v>
      </c>
      <c r="Q181" s="198">
        <v>5.9999999999999995E-4</v>
      </c>
      <c r="R181" s="198">
        <f>Q181*H181</f>
        <v>1.1999999999999999E-3</v>
      </c>
      <c r="S181" s="198">
        <v>0</v>
      </c>
      <c r="T181" s="199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0" t="s">
        <v>455</v>
      </c>
      <c r="AT181" s="200" t="s">
        <v>140</v>
      </c>
      <c r="AU181" s="200" t="s">
        <v>86</v>
      </c>
      <c r="AY181" s="18" t="s">
        <v>138</v>
      </c>
      <c r="BE181" s="201">
        <f>IF(N181="základní",J181,0)</f>
        <v>0</v>
      </c>
      <c r="BF181" s="201">
        <f>IF(N181="snížená",J181,0)</f>
        <v>0</v>
      </c>
      <c r="BG181" s="201">
        <f>IF(N181="zákl. přenesená",J181,0)</f>
        <v>0</v>
      </c>
      <c r="BH181" s="201">
        <f>IF(N181="sníž. přenesená",J181,0)</f>
        <v>0</v>
      </c>
      <c r="BI181" s="201">
        <f>IF(N181="nulová",J181,0)</f>
        <v>0</v>
      </c>
      <c r="BJ181" s="18" t="s">
        <v>84</v>
      </c>
      <c r="BK181" s="201">
        <f>ROUND(I181*H181,2)</f>
        <v>0</v>
      </c>
      <c r="BL181" s="18" t="s">
        <v>455</v>
      </c>
      <c r="BM181" s="200" t="s">
        <v>1082</v>
      </c>
    </row>
    <row r="182" spans="1:65" s="2" customFormat="1" ht="33" customHeight="1" x14ac:dyDescent="0.2">
      <c r="A182" s="35"/>
      <c r="B182" s="36"/>
      <c r="C182" s="188" t="s">
        <v>361</v>
      </c>
      <c r="D182" s="188" t="s">
        <v>140</v>
      </c>
      <c r="E182" s="189" t="s">
        <v>1083</v>
      </c>
      <c r="F182" s="190" t="s">
        <v>1084</v>
      </c>
      <c r="G182" s="191" t="s">
        <v>143</v>
      </c>
      <c r="H182" s="192">
        <v>12</v>
      </c>
      <c r="I182" s="193"/>
      <c r="J182" s="194">
        <f>ROUND(I182*H182,2)</f>
        <v>0</v>
      </c>
      <c r="K182" s="195"/>
      <c r="L182" s="40"/>
      <c r="M182" s="196" t="s">
        <v>1</v>
      </c>
      <c r="N182" s="197" t="s">
        <v>41</v>
      </c>
      <c r="O182" s="72"/>
      <c r="P182" s="198">
        <f>O182*H182</f>
        <v>0</v>
      </c>
      <c r="Q182" s="198">
        <v>0</v>
      </c>
      <c r="R182" s="198">
        <f>Q182*H182</f>
        <v>0</v>
      </c>
      <c r="S182" s="198">
        <v>0.3</v>
      </c>
      <c r="T182" s="199">
        <f>S182*H182</f>
        <v>3.5999999999999996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0" t="s">
        <v>455</v>
      </c>
      <c r="AT182" s="200" t="s">
        <v>140</v>
      </c>
      <c r="AU182" s="200" t="s">
        <v>86</v>
      </c>
      <c r="AY182" s="18" t="s">
        <v>138</v>
      </c>
      <c r="BE182" s="201">
        <f>IF(N182="základní",J182,0)</f>
        <v>0</v>
      </c>
      <c r="BF182" s="201">
        <f>IF(N182="snížená",J182,0)</f>
        <v>0</v>
      </c>
      <c r="BG182" s="201">
        <f>IF(N182="zákl. přenesená",J182,0)</f>
        <v>0</v>
      </c>
      <c r="BH182" s="201">
        <f>IF(N182="sníž. přenesená",J182,0)</f>
        <v>0</v>
      </c>
      <c r="BI182" s="201">
        <f>IF(N182="nulová",J182,0)</f>
        <v>0</v>
      </c>
      <c r="BJ182" s="18" t="s">
        <v>84</v>
      </c>
      <c r="BK182" s="201">
        <f>ROUND(I182*H182,2)</f>
        <v>0</v>
      </c>
      <c r="BL182" s="18" t="s">
        <v>455</v>
      </c>
      <c r="BM182" s="200" t="s">
        <v>1085</v>
      </c>
    </row>
    <row r="183" spans="1:65" s="2" customFormat="1" ht="33" customHeight="1" x14ac:dyDescent="0.2">
      <c r="A183" s="35"/>
      <c r="B183" s="36"/>
      <c r="C183" s="188" t="s">
        <v>365</v>
      </c>
      <c r="D183" s="188" t="s">
        <v>140</v>
      </c>
      <c r="E183" s="189" t="s">
        <v>1086</v>
      </c>
      <c r="F183" s="190" t="s">
        <v>1087</v>
      </c>
      <c r="G183" s="191" t="s">
        <v>143</v>
      </c>
      <c r="H183" s="192">
        <v>12</v>
      </c>
      <c r="I183" s="193"/>
      <c r="J183" s="194">
        <f>ROUND(I183*H183,2)</f>
        <v>0</v>
      </c>
      <c r="K183" s="195"/>
      <c r="L183" s="40"/>
      <c r="M183" s="196" t="s">
        <v>1</v>
      </c>
      <c r="N183" s="197" t="s">
        <v>41</v>
      </c>
      <c r="O183" s="72"/>
      <c r="P183" s="198">
        <f>O183*H183</f>
        <v>0</v>
      </c>
      <c r="Q183" s="198">
        <v>0</v>
      </c>
      <c r="R183" s="198">
        <f>Q183*H183</f>
        <v>0</v>
      </c>
      <c r="S183" s="198">
        <v>0.255</v>
      </c>
      <c r="T183" s="199">
        <f>S183*H183</f>
        <v>3.06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0" t="s">
        <v>455</v>
      </c>
      <c r="AT183" s="200" t="s">
        <v>140</v>
      </c>
      <c r="AU183" s="200" t="s">
        <v>86</v>
      </c>
      <c r="AY183" s="18" t="s">
        <v>138</v>
      </c>
      <c r="BE183" s="201">
        <f>IF(N183="základní",J183,0)</f>
        <v>0</v>
      </c>
      <c r="BF183" s="201">
        <f>IF(N183="snížená",J183,0)</f>
        <v>0</v>
      </c>
      <c r="BG183" s="201">
        <f>IF(N183="zákl. přenesená",J183,0)</f>
        <v>0</v>
      </c>
      <c r="BH183" s="201">
        <f>IF(N183="sníž. přenesená",J183,0)</f>
        <v>0</v>
      </c>
      <c r="BI183" s="201">
        <f>IF(N183="nulová",J183,0)</f>
        <v>0</v>
      </c>
      <c r="BJ183" s="18" t="s">
        <v>84</v>
      </c>
      <c r="BK183" s="201">
        <f>ROUND(I183*H183,2)</f>
        <v>0</v>
      </c>
      <c r="BL183" s="18" t="s">
        <v>455</v>
      </c>
      <c r="BM183" s="200" t="s">
        <v>1088</v>
      </c>
    </row>
    <row r="184" spans="1:65" s="13" customFormat="1" ht="10.199999999999999" x14ac:dyDescent="0.2">
      <c r="B184" s="202"/>
      <c r="C184" s="203"/>
      <c r="D184" s="204" t="s">
        <v>149</v>
      </c>
      <c r="E184" s="205" t="s">
        <v>1</v>
      </c>
      <c r="F184" s="206" t="s">
        <v>1089</v>
      </c>
      <c r="G184" s="203"/>
      <c r="H184" s="207">
        <v>12</v>
      </c>
      <c r="I184" s="208"/>
      <c r="J184" s="203"/>
      <c r="K184" s="203"/>
      <c r="L184" s="209"/>
      <c r="M184" s="210"/>
      <c r="N184" s="211"/>
      <c r="O184" s="211"/>
      <c r="P184" s="211"/>
      <c r="Q184" s="211"/>
      <c r="R184" s="211"/>
      <c r="S184" s="211"/>
      <c r="T184" s="212"/>
      <c r="AT184" s="213" t="s">
        <v>149</v>
      </c>
      <c r="AU184" s="213" t="s">
        <v>86</v>
      </c>
      <c r="AV184" s="13" t="s">
        <v>86</v>
      </c>
      <c r="AW184" s="13" t="s">
        <v>32</v>
      </c>
      <c r="AX184" s="13" t="s">
        <v>84</v>
      </c>
      <c r="AY184" s="213" t="s">
        <v>138</v>
      </c>
    </row>
    <row r="185" spans="1:65" s="2" customFormat="1" ht="33" customHeight="1" x14ac:dyDescent="0.2">
      <c r="A185" s="35"/>
      <c r="B185" s="36"/>
      <c r="C185" s="188" t="s">
        <v>369</v>
      </c>
      <c r="D185" s="188" t="s">
        <v>140</v>
      </c>
      <c r="E185" s="189" t="s">
        <v>1090</v>
      </c>
      <c r="F185" s="190" t="s">
        <v>1091</v>
      </c>
      <c r="G185" s="191" t="s">
        <v>170</v>
      </c>
      <c r="H185" s="192">
        <v>15</v>
      </c>
      <c r="I185" s="193"/>
      <c r="J185" s="194">
        <f>ROUND(I185*H185,2)</f>
        <v>0</v>
      </c>
      <c r="K185" s="195"/>
      <c r="L185" s="40"/>
      <c r="M185" s="196" t="s">
        <v>1</v>
      </c>
      <c r="N185" s="197" t="s">
        <v>41</v>
      </c>
      <c r="O185" s="72"/>
      <c r="P185" s="198">
        <f>O185*H185</f>
        <v>0</v>
      </c>
      <c r="Q185" s="198">
        <v>0</v>
      </c>
      <c r="R185" s="198">
        <f>Q185*H185</f>
        <v>0</v>
      </c>
      <c r="S185" s="198">
        <v>0.2</v>
      </c>
      <c r="T185" s="199">
        <f>S185*H185</f>
        <v>3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0" t="s">
        <v>455</v>
      </c>
      <c r="AT185" s="200" t="s">
        <v>140</v>
      </c>
      <c r="AU185" s="200" t="s">
        <v>86</v>
      </c>
      <c r="AY185" s="18" t="s">
        <v>138</v>
      </c>
      <c r="BE185" s="201">
        <f>IF(N185="základní",J185,0)</f>
        <v>0</v>
      </c>
      <c r="BF185" s="201">
        <f>IF(N185="snížená",J185,0)</f>
        <v>0</v>
      </c>
      <c r="BG185" s="201">
        <f>IF(N185="zákl. přenesená",J185,0)</f>
        <v>0</v>
      </c>
      <c r="BH185" s="201">
        <f>IF(N185="sníž. přenesená",J185,0)</f>
        <v>0</v>
      </c>
      <c r="BI185" s="201">
        <f>IF(N185="nulová",J185,0)</f>
        <v>0</v>
      </c>
      <c r="BJ185" s="18" t="s">
        <v>84</v>
      </c>
      <c r="BK185" s="201">
        <f>ROUND(I185*H185,2)</f>
        <v>0</v>
      </c>
      <c r="BL185" s="18" t="s">
        <v>455</v>
      </c>
      <c r="BM185" s="200" t="s">
        <v>1092</v>
      </c>
    </row>
    <row r="186" spans="1:65" s="2" customFormat="1" ht="33" customHeight="1" x14ac:dyDescent="0.2">
      <c r="A186" s="35"/>
      <c r="B186" s="36"/>
      <c r="C186" s="188" t="s">
        <v>377</v>
      </c>
      <c r="D186" s="188" t="s">
        <v>140</v>
      </c>
      <c r="E186" s="189" t="s">
        <v>1093</v>
      </c>
      <c r="F186" s="190" t="s">
        <v>1094</v>
      </c>
      <c r="G186" s="191" t="s">
        <v>170</v>
      </c>
      <c r="H186" s="192">
        <v>2</v>
      </c>
      <c r="I186" s="193"/>
      <c r="J186" s="194">
        <f>ROUND(I186*H186,2)</f>
        <v>0</v>
      </c>
      <c r="K186" s="195"/>
      <c r="L186" s="40"/>
      <c r="M186" s="196" t="s">
        <v>1</v>
      </c>
      <c r="N186" s="197" t="s">
        <v>41</v>
      </c>
      <c r="O186" s="72"/>
      <c r="P186" s="198">
        <f>O186*H186</f>
        <v>0</v>
      </c>
      <c r="Q186" s="198">
        <v>0</v>
      </c>
      <c r="R186" s="198">
        <f>Q186*H186</f>
        <v>0</v>
      </c>
      <c r="S186" s="198">
        <v>1.6E-2</v>
      </c>
      <c r="T186" s="199">
        <f>S186*H186</f>
        <v>3.2000000000000001E-2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0" t="s">
        <v>455</v>
      </c>
      <c r="AT186" s="200" t="s">
        <v>140</v>
      </c>
      <c r="AU186" s="200" t="s">
        <v>86</v>
      </c>
      <c r="AY186" s="18" t="s">
        <v>138</v>
      </c>
      <c r="BE186" s="201">
        <f>IF(N186="základní",J186,0)</f>
        <v>0</v>
      </c>
      <c r="BF186" s="201">
        <f>IF(N186="snížená",J186,0)</f>
        <v>0</v>
      </c>
      <c r="BG186" s="201">
        <f>IF(N186="zákl. přenesená",J186,0)</f>
        <v>0</v>
      </c>
      <c r="BH186" s="201">
        <f>IF(N186="sníž. přenesená",J186,0)</f>
        <v>0</v>
      </c>
      <c r="BI186" s="201">
        <f>IF(N186="nulová",J186,0)</f>
        <v>0</v>
      </c>
      <c r="BJ186" s="18" t="s">
        <v>84</v>
      </c>
      <c r="BK186" s="201">
        <f>ROUND(I186*H186,2)</f>
        <v>0</v>
      </c>
      <c r="BL186" s="18" t="s">
        <v>455</v>
      </c>
      <c r="BM186" s="200" t="s">
        <v>1095</v>
      </c>
    </row>
    <row r="187" spans="1:65" s="2" customFormat="1" ht="21.75" customHeight="1" x14ac:dyDescent="0.2">
      <c r="A187" s="35"/>
      <c r="B187" s="36"/>
      <c r="C187" s="188" t="s">
        <v>381</v>
      </c>
      <c r="D187" s="188" t="s">
        <v>140</v>
      </c>
      <c r="E187" s="189" t="s">
        <v>1096</v>
      </c>
      <c r="F187" s="190" t="s">
        <v>1097</v>
      </c>
      <c r="G187" s="191" t="s">
        <v>248</v>
      </c>
      <c r="H187" s="192">
        <v>9.6920000000000002</v>
      </c>
      <c r="I187" s="193"/>
      <c r="J187" s="194">
        <f>ROUND(I187*H187,2)</f>
        <v>0</v>
      </c>
      <c r="K187" s="195"/>
      <c r="L187" s="40"/>
      <c r="M187" s="196" t="s">
        <v>1</v>
      </c>
      <c r="N187" s="197" t="s">
        <v>41</v>
      </c>
      <c r="O187" s="72"/>
      <c r="P187" s="198">
        <f>O187*H187</f>
        <v>0</v>
      </c>
      <c r="Q187" s="198">
        <v>0</v>
      </c>
      <c r="R187" s="198">
        <f>Q187*H187</f>
        <v>0</v>
      </c>
      <c r="S187" s="198">
        <v>0</v>
      </c>
      <c r="T187" s="199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0" t="s">
        <v>455</v>
      </c>
      <c r="AT187" s="200" t="s">
        <v>140</v>
      </c>
      <c r="AU187" s="200" t="s">
        <v>86</v>
      </c>
      <c r="AY187" s="18" t="s">
        <v>138</v>
      </c>
      <c r="BE187" s="201">
        <f>IF(N187="základní",J187,0)</f>
        <v>0</v>
      </c>
      <c r="BF187" s="201">
        <f>IF(N187="snížená",J187,0)</f>
        <v>0</v>
      </c>
      <c r="BG187" s="201">
        <f>IF(N187="zákl. přenesená",J187,0)</f>
        <v>0</v>
      </c>
      <c r="BH187" s="201">
        <f>IF(N187="sníž. přenesená",J187,0)</f>
        <v>0</v>
      </c>
      <c r="BI187" s="201">
        <f>IF(N187="nulová",J187,0)</f>
        <v>0</v>
      </c>
      <c r="BJ187" s="18" t="s">
        <v>84</v>
      </c>
      <c r="BK187" s="201">
        <f>ROUND(I187*H187,2)</f>
        <v>0</v>
      </c>
      <c r="BL187" s="18" t="s">
        <v>455</v>
      </c>
      <c r="BM187" s="200" t="s">
        <v>1098</v>
      </c>
    </row>
    <row r="188" spans="1:65" s="2" customFormat="1" ht="21.75" customHeight="1" x14ac:dyDescent="0.2">
      <c r="A188" s="35"/>
      <c r="B188" s="36"/>
      <c r="C188" s="188" t="s">
        <v>385</v>
      </c>
      <c r="D188" s="188" t="s">
        <v>140</v>
      </c>
      <c r="E188" s="189" t="s">
        <v>1099</v>
      </c>
      <c r="F188" s="190" t="s">
        <v>1100</v>
      </c>
      <c r="G188" s="191" t="s">
        <v>248</v>
      </c>
      <c r="H188" s="192">
        <v>87.227999999999994</v>
      </c>
      <c r="I188" s="193"/>
      <c r="J188" s="194">
        <f>ROUND(I188*H188,2)</f>
        <v>0</v>
      </c>
      <c r="K188" s="195"/>
      <c r="L188" s="40"/>
      <c r="M188" s="196" t="s">
        <v>1</v>
      </c>
      <c r="N188" s="197" t="s">
        <v>41</v>
      </c>
      <c r="O188" s="72"/>
      <c r="P188" s="198">
        <f>O188*H188</f>
        <v>0</v>
      </c>
      <c r="Q188" s="198">
        <v>0</v>
      </c>
      <c r="R188" s="198">
        <f>Q188*H188</f>
        <v>0</v>
      </c>
      <c r="S188" s="198">
        <v>0</v>
      </c>
      <c r="T188" s="199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0" t="s">
        <v>455</v>
      </c>
      <c r="AT188" s="200" t="s">
        <v>140</v>
      </c>
      <c r="AU188" s="200" t="s">
        <v>86</v>
      </c>
      <c r="AY188" s="18" t="s">
        <v>138</v>
      </c>
      <c r="BE188" s="201">
        <f>IF(N188="základní",J188,0)</f>
        <v>0</v>
      </c>
      <c r="BF188" s="201">
        <f>IF(N188="snížená",J188,0)</f>
        <v>0</v>
      </c>
      <c r="BG188" s="201">
        <f>IF(N188="zákl. přenesená",J188,0)</f>
        <v>0</v>
      </c>
      <c r="BH188" s="201">
        <f>IF(N188="sníž. přenesená",J188,0)</f>
        <v>0</v>
      </c>
      <c r="BI188" s="201">
        <f>IF(N188="nulová",J188,0)</f>
        <v>0</v>
      </c>
      <c r="BJ188" s="18" t="s">
        <v>84</v>
      </c>
      <c r="BK188" s="201">
        <f>ROUND(I188*H188,2)</f>
        <v>0</v>
      </c>
      <c r="BL188" s="18" t="s">
        <v>455</v>
      </c>
      <c r="BM188" s="200" t="s">
        <v>1101</v>
      </c>
    </row>
    <row r="189" spans="1:65" s="13" customFormat="1" ht="10.199999999999999" x14ac:dyDescent="0.2">
      <c r="B189" s="202"/>
      <c r="C189" s="203"/>
      <c r="D189" s="204" t="s">
        <v>149</v>
      </c>
      <c r="E189" s="203"/>
      <c r="F189" s="206" t="s">
        <v>1102</v>
      </c>
      <c r="G189" s="203"/>
      <c r="H189" s="207">
        <v>87.227999999999994</v>
      </c>
      <c r="I189" s="208"/>
      <c r="J189" s="203"/>
      <c r="K189" s="203"/>
      <c r="L189" s="209"/>
      <c r="M189" s="210"/>
      <c r="N189" s="211"/>
      <c r="O189" s="211"/>
      <c r="P189" s="211"/>
      <c r="Q189" s="211"/>
      <c r="R189" s="211"/>
      <c r="S189" s="211"/>
      <c r="T189" s="212"/>
      <c r="AT189" s="213" t="s">
        <v>149</v>
      </c>
      <c r="AU189" s="213" t="s">
        <v>86</v>
      </c>
      <c r="AV189" s="13" t="s">
        <v>86</v>
      </c>
      <c r="AW189" s="13" t="s">
        <v>4</v>
      </c>
      <c r="AX189" s="13" t="s">
        <v>84</v>
      </c>
      <c r="AY189" s="213" t="s">
        <v>138</v>
      </c>
    </row>
    <row r="190" spans="1:65" s="12" customFormat="1" ht="22.8" customHeight="1" x14ac:dyDescent="0.25">
      <c r="B190" s="172"/>
      <c r="C190" s="173"/>
      <c r="D190" s="174" t="s">
        <v>75</v>
      </c>
      <c r="E190" s="186" t="s">
        <v>1103</v>
      </c>
      <c r="F190" s="186" t="s">
        <v>1104</v>
      </c>
      <c r="G190" s="173"/>
      <c r="H190" s="173"/>
      <c r="I190" s="176"/>
      <c r="J190" s="187">
        <f>BK190</f>
        <v>0</v>
      </c>
      <c r="K190" s="173"/>
      <c r="L190" s="178"/>
      <c r="M190" s="179"/>
      <c r="N190" s="180"/>
      <c r="O190" s="180"/>
      <c r="P190" s="181">
        <f>SUM(P191:P193)</f>
        <v>0</v>
      </c>
      <c r="Q190" s="180"/>
      <c r="R190" s="181">
        <f>SUM(R191:R193)</f>
        <v>0</v>
      </c>
      <c r="S190" s="180"/>
      <c r="T190" s="182">
        <f>SUM(T191:T193)</f>
        <v>0</v>
      </c>
      <c r="AR190" s="183" t="s">
        <v>151</v>
      </c>
      <c r="AT190" s="184" t="s">
        <v>75</v>
      </c>
      <c r="AU190" s="184" t="s">
        <v>84</v>
      </c>
      <c r="AY190" s="183" t="s">
        <v>138</v>
      </c>
      <c r="BK190" s="185">
        <f>SUM(BK191:BK193)</f>
        <v>0</v>
      </c>
    </row>
    <row r="191" spans="1:65" s="2" customFormat="1" ht="21.75" customHeight="1" x14ac:dyDescent="0.2">
      <c r="A191" s="35"/>
      <c r="B191" s="36"/>
      <c r="C191" s="188" t="s">
        <v>390</v>
      </c>
      <c r="D191" s="188" t="s">
        <v>140</v>
      </c>
      <c r="E191" s="189" t="s">
        <v>1105</v>
      </c>
      <c r="F191" s="190" t="s">
        <v>1106</v>
      </c>
      <c r="G191" s="191" t="s">
        <v>297</v>
      </c>
      <c r="H191" s="192">
        <v>2</v>
      </c>
      <c r="I191" s="193"/>
      <c r="J191" s="194">
        <f>ROUND(I191*H191,2)</f>
        <v>0</v>
      </c>
      <c r="K191" s="195"/>
      <c r="L191" s="40"/>
      <c r="M191" s="196" t="s">
        <v>1</v>
      </c>
      <c r="N191" s="197" t="s">
        <v>41</v>
      </c>
      <c r="O191" s="72"/>
      <c r="P191" s="198">
        <f>O191*H191</f>
        <v>0</v>
      </c>
      <c r="Q191" s="198">
        <v>0</v>
      </c>
      <c r="R191" s="198">
        <f>Q191*H191</f>
        <v>0</v>
      </c>
      <c r="S191" s="198">
        <v>0</v>
      </c>
      <c r="T191" s="199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0" t="s">
        <v>455</v>
      </c>
      <c r="AT191" s="200" t="s">
        <v>140</v>
      </c>
      <c r="AU191" s="200" t="s">
        <v>86</v>
      </c>
      <c r="AY191" s="18" t="s">
        <v>138</v>
      </c>
      <c r="BE191" s="201">
        <f>IF(N191="základní",J191,0)</f>
        <v>0</v>
      </c>
      <c r="BF191" s="201">
        <f>IF(N191="snížená",J191,0)</f>
        <v>0</v>
      </c>
      <c r="BG191" s="201">
        <f>IF(N191="zákl. přenesená",J191,0)</f>
        <v>0</v>
      </c>
      <c r="BH191" s="201">
        <f>IF(N191="sníž. přenesená",J191,0)</f>
        <v>0</v>
      </c>
      <c r="BI191" s="201">
        <f>IF(N191="nulová",J191,0)</f>
        <v>0</v>
      </c>
      <c r="BJ191" s="18" t="s">
        <v>84</v>
      </c>
      <c r="BK191" s="201">
        <f>ROUND(I191*H191,2)</f>
        <v>0</v>
      </c>
      <c r="BL191" s="18" t="s">
        <v>455</v>
      </c>
      <c r="BM191" s="200" t="s">
        <v>1107</v>
      </c>
    </row>
    <row r="192" spans="1:65" s="2" customFormat="1" ht="21.75" customHeight="1" x14ac:dyDescent="0.2">
      <c r="A192" s="35"/>
      <c r="B192" s="36"/>
      <c r="C192" s="188" t="s">
        <v>394</v>
      </c>
      <c r="D192" s="188" t="s">
        <v>140</v>
      </c>
      <c r="E192" s="189" t="s">
        <v>1108</v>
      </c>
      <c r="F192" s="190" t="s">
        <v>1109</v>
      </c>
      <c r="G192" s="191" t="s">
        <v>1110</v>
      </c>
      <c r="H192" s="192">
        <v>2</v>
      </c>
      <c r="I192" s="193"/>
      <c r="J192" s="194">
        <f>ROUND(I192*H192,2)</f>
        <v>0</v>
      </c>
      <c r="K192" s="195"/>
      <c r="L192" s="40"/>
      <c r="M192" s="196" t="s">
        <v>1</v>
      </c>
      <c r="N192" s="197" t="s">
        <v>41</v>
      </c>
      <c r="O192" s="72"/>
      <c r="P192" s="198">
        <f>O192*H192</f>
        <v>0</v>
      </c>
      <c r="Q192" s="198">
        <v>0</v>
      </c>
      <c r="R192" s="198">
        <f>Q192*H192</f>
        <v>0</v>
      </c>
      <c r="S192" s="198">
        <v>0</v>
      </c>
      <c r="T192" s="199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0" t="s">
        <v>455</v>
      </c>
      <c r="AT192" s="200" t="s">
        <v>140</v>
      </c>
      <c r="AU192" s="200" t="s">
        <v>86</v>
      </c>
      <c r="AY192" s="18" t="s">
        <v>138</v>
      </c>
      <c r="BE192" s="201">
        <f>IF(N192="základní",J192,0)</f>
        <v>0</v>
      </c>
      <c r="BF192" s="201">
        <f>IF(N192="snížená",J192,0)</f>
        <v>0</v>
      </c>
      <c r="BG192" s="201">
        <f>IF(N192="zákl. přenesená",J192,0)</f>
        <v>0</v>
      </c>
      <c r="BH192" s="201">
        <f>IF(N192="sníž. přenesená",J192,0)</f>
        <v>0</v>
      </c>
      <c r="BI192" s="201">
        <f>IF(N192="nulová",J192,0)</f>
        <v>0</v>
      </c>
      <c r="BJ192" s="18" t="s">
        <v>84</v>
      </c>
      <c r="BK192" s="201">
        <f>ROUND(I192*H192,2)</f>
        <v>0</v>
      </c>
      <c r="BL192" s="18" t="s">
        <v>455</v>
      </c>
      <c r="BM192" s="200" t="s">
        <v>1111</v>
      </c>
    </row>
    <row r="193" spans="1:65" s="2" customFormat="1" ht="16.5" customHeight="1" x14ac:dyDescent="0.2">
      <c r="A193" s="35"/>
      <c r="B193" s="36"/>
      <c r="C193" s="188" t="s">
        <v>398</v>
      </c>
      <c r="D193" s="188" t="s">
        <v>140</v>
      </c>
      <c r="E193" s="189" t="s">
        <v>1112</v>
      </c>
      <c r="F193" s="190" t="s">
        <v>1113</v>
      </c>
      <c r="G193" s="191" t="s">
        <v>1114</v>
      </c>
      <c r="H193" s="192">
        <v>2</v>
      </c>
      <c r="I193" s="193"/>
      <c r="J193" s="194">
        <f>ROUND(I193*H193,2)</f>
        <v>0</v>
      </c>
      <c r="K193" s="195"/>
      <c r="L193" s="40"/>
      <c r="M193" s="196" t="s">
        <v>1</v>
      </c>
      <c r="N193" s="197" t="s">
        <v>41</v>
      </c>
      <c r="O193" s="72"/>
      <c r="P193" s="198">
        <f>O193*H193</f>
        <v>0</v>
      </c>
      <c r="Q193" s="198">
        <v>0</v>
      </c>
      <c r="R193" s="198">
        <f>Q193*H193</f>
        <v>0</v>
      </c>
      <c r="S193" s="198">
        <v>0</v>
      </c>
      <c r="T193" s="199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0" t="s">
        <v>455</v>
      </c>
      <c r="AT193" s="200" t="s">
        <v>140</v>
      </c>
      <c r="AU193" s="200" t="s">
        <v>86</v>
      </c>
      <c r="AY193" s="18" t="s">
        <v>138</v>
      </c>
      <c r="BE193" s="201">
        <f>IF(N193="základní",J193,0)</f>
        <v>0</v>
      </c>
      <c r="BF193" s="201">
        <f>IF(N193="snížená",J193,0)</f>
        <v>0</v>
      </c>
      <c r="BG193" s="201">
        <f>IF(N193="zákl. přenesená",J193,0)</f>
        <v>0</v>
      </c>
      <c r="BH193" s="201">
        <f>IF(N193="sníž. přenesená",J193,0)</f>
        <v>0</v>
      </c>
      <c r="BI193" s="201">
        <f>IF(N193="nulová",J193,0)</f>
        <v>0</v>
      </c>
      <c r="BJ193" s="18" t="s">
        <v>84</v>
      </c>
      <c r="BK193" s="201">
        <f>ROUND(I193*H193,2)</f>
        <v>0</v>
      </c>
      <c r="BL193" s="18" t="s">
        <v>455</v>
      </c>
      <c r="BM193" s="200" t="s">
        <v>1115</v>
      </c>
    </row>
    <row r="194" spans="1:65" s="12" customFormat="1" ht="25.95" customHeight="1" x14ac:dyDescent="0.25">
      <c r="B194" s="172"/>
      <c r="C194" s="173"/>
      <c r="D194" s="174" t="s">
        <v>75</v>
      </c>
      <c r="E194" s="175" t="s">
        <v>935</v>
      </c>
      <c r="F194" s="175" t="s">
        <v>936</v>
      </c>
      <c r="G194" s="173"/>
      <c r="H194" s="173"/>
      <c r="I194" s="176"/>
      <c r="J194" s="177">
        <f>BK194</f>
        <v>0</v>
      </c>
      <c r="K194" s="173"/>
      <c r="L194" s="178"/>
      <c r="M194" s="179"/>
      <c r="N194" s="180"/>
      <c r="O194" s="180"/>
      <c r="P194" s="181">
        <f>SUM(P195:P196)</f>
        <v>0</v>
      </c>
      <c r="Q194" s="180"/>
      <c r="R194" s="181">
        <f>SUM(R195:R196)</f>
        <v>0</v>
      </c>
      <c r="S194" s="180"/>
      <c r="T194" s="182">
        <f>SUM(T195:T196)</f>
        <v>0</v>
      </c>
      <c r="AR194" s="183" t="s">
        <v>144</v>
      </c>
      <c r="AT194" s="184" t="s">
        <v>75</v>
      </c>
      <c r="AU194" s="184" t="s">
        <v>76</v>
      </c>
      <c r="AY194" s="183" t="s">
        <v>138</v>
      </c>
      <c r="BK194" s="185">
        <f>SUM(BK195:BK196)</f>
        <v>0</v>
      </c>
    </row>
    <row r="195" spans="1:65" s="2" customFormat="1" ht="16.5" customHeight="1" x14ac:dyDescent="0.2">
      <c r="A195" s="35"/>
      <c r="B195" s="36"/>
      <c r="C195" s="188" t="s">
        <v>402</v>
      </c>
      <c r="D195" s="188" t="s">
        <v>140</v>
      </c>
      <c r="E195" s="189" t="s">
        <v>1116</v>
      </c>
      <c r="F195" s="190" t="s">
        <v>1117</v>
      </c>
      <c r="G195" s="191" t="s">
        <v>177</v>
      </c>
      <c r="H195" s="192">
        <v>25</v>
      </c>
      <c r="I195" s="193"/>
      <c r="J195" s="194">
        <f>ROUND(I195*H195,2)</f>
        <v>0</v>
      </c>
      <c r="K195" s="195"/>
      <c r="L195" s="40"/>
      <c r="M195" s="196" t="s">
        <v>1</v>
      </c>
      <c r="N195" s="197" t="s">
        <v>41</v>
      </c>
      <c r="O195" s="72"/>
      <c r="P195" s="198">
        <f>O195*H195</f>
        <v>0</v>
      </c>
      <c r="Q195" s="198">
        <v>0</v>
      </c>
      <c r="R195" s="198">
        <f>Q195*H195</f>
        <v>0</v>
      </c>
      <c r="S195" s="198">
        <v>0</v>
      </c>
      <c r="T195" s="199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0" t="s">
        <v>495</v>
      </c>
      <c r="AT195" s="200" t="s">
        <v>140</v>
      </c>
      <c r="AU195" s="200" t="s">
        <v>84</v>
      </c>
      <c r="AY195" s="18" t="s">
        <v>138</v>
      </c>
      <c r="BE195" s="201">
        <f>IF(N195="základní",J195,0)</f>
        <v>0</v>
      </c>
      <c r="BF195" s="201">
        <f>IF(N195="snížená",J195,0)</f>
        <v>0</v>
      </c>
      <c r="BG195" s="201">
        <f>IF(N195="zákl. přenesená",J195,0)</f>
        <v>0</v>
      </c>
      <c r="BH195" s="201">
        <f>IF(N195="sníž. přenesená",J195,0)</f>
        <v>0</v>
      </c>
      <c r="BI195" s="201">
        <f>IF(N195="nulová",J195,0)</f>
        <v>0</v>
      </c>
      <c r="BJ195" s="18" t="s">
        <v>84</v>
      </c>
      <c r="BK195" s="201">
        <f>ROUND(I195*H195,2)</f>
        <v>0</v>
      </c>
      <c r="BL195" s="18" t="s">
        <v>495</v>
      </c>
      <c r="BM195" s="200" t="s">
        <v>1118</v>
      </c>
    </row>
    <row r="196" spans="1:65" s="2" customFormat="1" ht="21.75" customHeight="1" x14ac:dyDescent="0.2">
      <c r="A196" s="35"/>
      <c r="B196" s="36"/>
      <c r="C196" s="188" t="s">
        <v>406</v>
      </c>
      <c r="D196" s="188" t="s">
        <v>140</v>
      </c>
      <c r="E196" s="189" t="s">
        <v>1119</v>
      </c>
      <c r="F196" s="190" t="s">
        <v>1120</v>
      </c>
      <c r="G196" s="191" t="s">
        <v>177</v>
      </c>
      <c r="H196" s="192">
        <v>8</v>
      </c>
      <c r="I196" s="193"/>
      <c r="J196" s="194">
        <f>ROUND(I196*H196,2)</f>
        <v>0</v>
      </c>
      <c r="K196" s="195"/>
      <c r="L196" s="40"/>
      <c r="M196" s="257" t="s">
        <v>1</v>
      </c>
      <c r="N196" s="258" t="s">
        <v>41</v>
      </c>
      <c r="O196" s="259"/>
      <c r="P196" s="260">
        <f>O196*H196</f>
        <v>0</v>
      </c>
      <c r="Q196" s="260">
        <v>0</v>
      </c>
      <c r="R196" s="260">
        <f>Q196*H196</f>
        <v>0</v>
      </c>
      <c r="S196" s="260">
        <v>0</v>
      </c>
      <c r="T196" s="261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0" t="s">
        <v>495</v>
      </c>
      <c r="AT196" s="200" t="s">
        <v>140</v>
      </c>
      <c r="AU196" s="200" t="s">
        <v>84</v>
      </c>
      <c r="AY196" s="18" t="s">
        <v>138</v>
      </c>
      <c r="BE196" s="201">
        <f>IF(N196="základní",J196,0)</f>
        <v>0</v>
      </c>
      <c r="BF196" s="201">
        <f>IF(N196="snížená",J196,0)</f>
        <v>0</v>
      </c>
      <c r="BG196" s="201">
        <f>IF(N196="zákl. přenesená",J196,0)</f>
        <v>0</v>
      </c>
      <c r="BH196" s="201">
        <f>IF(N196="sníž. přenesená",J196,0)</f>
        <v>0</v>
      </c>
      <c r="BI196" s="201">
        <f>IF(N196="nulová",J196,0)</f>
        <v>0</v>
      </c>
      <c r="BJ196" s="18" t="s">
        <v>84</v>
      </c>
      <c r="BK196" s="201">
        <f>ROUND(I196*H196,2)</f>
        <v>0</v>
      </c>
      <c r="BL196" s="18" t="s">
        <v>495</v>
      </c>
      <c r="BM196" s="200" t="s">
        <v>1121</v>
      </c>
    </row>
    <row r="197" spans="1:65" s="2" customFormat="1" ht="6.9" customHeight="1" x14ac:dyDescent="0.2">
      <c r="A197" s="35"/>
      <c r="B197" s="55"/>
      <c r="C197" s="56"/>
      <c r="D197" s="56"/>
      <c r="E197" s="56"/>
      <c r="F197" s="56"/>
      <c r="G197" s="56"/>
      <c r="H197" s="56"/>
      <c r="I197" s="56"/>
      <c r="J197" s="56"/>
      <c r="K197" s="56"/>
      <c r="L197" s="40"/>
      <c r="M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</row>
  </sheetData>
  <sheetProtection algorithmName="SHA-512" hashValue="m2UalLil5h+JZkt/Lb3VB7Ey5GNtLe+Ate+yyOjMBgMuyPbYIKFOuOuiOj3KEYMgdXFydtM3aR8uYvf/2yH0Dg==" saltValue="dGQzARdGnq+8pDZl1PE3OYIKItF+bXBbwxc9jLZmaq0We/TpA0ClnSGWfUnIfBZXBFEuybTvjEJCBoD/k79Z0w==" spinCount="100000" sheet="1" objects="1" scenarios="1" formatColumns="0" formatRows="0" autoFilter="0"/>
  <autoFilter ref="C123:K196" xr:uid="{00000000-0009-0000-0000-000004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280"/>
  <sheetViews>
    <sheetView showGridLines="0" workbookViewId="0">
      <selection activeCell="X11" sqref="X11"/>
    </sheetView>
  </sheetViews>
  <sheetFormatPr defaultRowHeight="14.4" x14ac:dyDescent="0.2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 x14ac:dyDescent="0.2"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AT2" s="18" t="s">
        <v>98</v>
      </c>
    </row>
    <row r="3" spans="1:46" s="1" customFormat="1" ht="6.9" customHeight="1" x14ac:dyDescent="0.2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86</v>
      </c>
    </row>
    <row r="4" spans="1:46" s="1" customFormat="1" ht="24.9" customHeight="1" x14ac:dyDescent="0.2">
      <c r="B4" s="21"/>
      <c r="D4" s="111" t="s">
        <v>102</v>
      </c>
      <c r="L4" s="21"/>
      <c r="M4" s="112" t="s">
        <v>10</v>
      </c>
      <c r="AT4" s="18" t="s">
        <v>4</v>
      </c>
    </row>
    <row r="5" spans="1:46" s="1" customFormat="1" ht="6.9" customHeight="1" x14ac:dyDescent="0.2">
      <c r="B5" s="21"/>
      <c r="L5" s="21"/>
    </row>
    <row r="6" spans="1:46" s="1" customFormat="1" ht="12" customHeight="1" x14ac:dyDescent="0.2">
      <c r="B6" s="21"/>
      <c r="D6" s="113" t="s">
        <v>16</v>
      </c>
      <c r="L6" s="21"/>
    </row>
    <row r="7" spans="1:46" s="1" customFormat="1" ht="16.5" customHeight="1" x14ac:dyDescent="0.2">
      <c r="B7" s="21"/>
      <c r="E7" s="307" t="str">
        <f>'Rekapitulace stavby'!K6</f>
        <v>Kanaliazce Trnkova I.etapa</v>
      </c>
      <c r="F7" s="308"/>
      <c r="G7" s="308"/>
      <c r="H7" s="308"/>
      <c r="L7" s="21"/>
    </row>
    <row r="8" spans="1:46" s="2" customFormat="1" ht="12" customHeight="1" x14ac:dyDescent="0.2">
      <c r="A8" s="35"/>
      <c r="B8" s="40"/>
      <c r="C8" s="35"/>
      <c r="D8" s="113" t="s">
        <v>103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 x14ac:dyDescent="0.2">
      <c r="A9" s="35"/>
      <c r="B9" s="40"/>
      <c r="C9" s="35"/>
      <c r="D9" s="35"/>
      <c r="E9" s="309" t="s">
        <v>1122</v>
      </c>
      <c r="F9" s="310"/>
      <c r="G9" s="310"/>
      <c r="H9" s="310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0.199999999999999" x14ac:dyDescent="0.2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 x14ac:dyDescent="0.2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 x14ac:dyDescent="0.2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22. 2. 2021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8" customHeight="1" x14ac:dyDescent="0.2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 x14ac:dyDescent="0.2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 x14ac:dyDescent="0.2">
      <c r="A15" s="35"/>
      <c r="B15" s="40"/>
      <c r="C15" s="35"/>
      <c r="D15" s="35"/>
      <c r="E15" s="114" t="s">
        <v>26</v>
      </c>
      <c r="F15" s="35"/>
      <c r="G15" s="35"/>
      <c r="H15" s="35"/>
      <c r="I15" s="113" t="s">
        <v>27</v>
      </c>
      <c r="J15" s="114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" customHeight="1" x14ac:dyDescent="0.2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 x14ac:dyDescent="0.2">
      <c r="A17" s="35"/>
      <c r="B17" s="40"/>
      <c r="C17" s="35"/>
      <c r="D17" s="113" t="s">
        <v>28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 x14ac:dyDescent="0.2">
      <c r="A18" s="35"/>
      <c r="B18" s="40"/>
      <c r="C18" s="35"/>
      <c r="D18" s="35"/>
      <c r="E18" s="311" t="str">
        <f>'Rekapitulace stavby'!E14</f>
        <v>Vyplň údaj</v>
      </c>
      <c r="F18" s="312"/>
      <c r="G18" s="312"/>
      <c r="H18" s="312"/>
      <c r="I18" s="113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" customHeight="1" x14ac:dyDescent="0.2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 x14ac:dyDescent="0.2">
      <c r="A20" s="35"/>
      <c r="B20" s="40"/>
      <c r="C20" s="35"/>
      <c r="D20" s="113" t="s">
        <v>30</v>
      </c>
      <c r="E20" s="35"/>
      <c r="F20" s="35"/>
      <c r="G20" s="35"/>
      <c r="H20" s="35"/>
      <c r="I20" s="113" t="s">
        <v>25</v>
      </c>
      <c r="J20" s="114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 x14ac:dyDescent="0.2">
      <c r="A21" s="35"/>
      <c r="B21" s="40"/>
      <c r="C21" s="35"/>
      <c r="D21" s="35"/>
      <c r="E21" s="114" t="s">
        <v>31</v>
      </c>
      <c r="F21" s="35"/>
      <c r="G21" s="35"/>
      <c r="H21" s="35"/>
      <c r="I21" s="113" t="s">
        <v>27</v>
      </c>
      <c r="J21" s="114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" customHeight="1" x14ac:dyDescent="0.2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 x14ac:dyDescent="0.2">
      <c r="A23" s="35"/>
      <c r="B23" s="40"/>
      <c r="C23" s="35"/>
      <c r="D23" s="113" t="s">
        <v>33</v>
      </c>
      <c r="E23" s="35"/>
      <c r="F23" s="35"/>
      <c r="G23" s="35"/>
      <c r="H23" s="35"/>
      <c r="I23" s="113" t="s">
        <v>25</v>
      </c>
      <c r="J23" s="114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 x14ac:dyDescent="0.2">
      <c r="A24" s="35"/>
      <c r="B24" s="40"/>
      <c r="C24" s="35"/>
      <c r="D24" s="35"/>
      <c r="E24" s="114" t="s">
        <v>34</v>
      </c>
      <c r="F24" s="35"/>
      <c r="G24" s="35"/>
      <c r="H24" s="35"/>
      <c r="I24" s="113" t="s">
        <v>27</v>
      </c>
      <c r="J24" s="114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" customHeight="1" x14ac:dyDescent="0.2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 x14ac:dyDescent="0.2">
      <c r="A26" s="35"/>
      <c r="B26" s="40"/>
      <c r="C26" s="35"/>
      <c r="D26" s="113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 x14ac:dyDescent="0.2">
      <c r="A27" s="116"/>
      <c r="B27" s="117"/>
      <c r="C27" s="116"/>
      <c r="D27" s="116"/>
      <c r="E27" s="313" t="s">
        <v>1</v>
      </c>
      <c r="F27" s="313"/>
      <c r="G27" s="313"/>
      <c r="H27" s="313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" customHeight="1" x14ac:dyDescent="0.2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customHeight="1" x14ac:dyDescent="0.2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 x14ac:dyDescent="0.2">
      <c r="A30" s="35"/>
      <c r="B30" s="40"/>
      <c r="C30" s="35"/>
      <c r="D30" s="120" t="s">
        <v>36</v>
      </c>
      <c r="E30" s="35"/>
      <c r="F30" s="35"/>
      <c r="G30" s="35"/>
      <c r="H30" s="35"/>
      <c r="I30" s="35"/>
      <c r="J30" s="121">
        <f>ROUND(J129,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 x14ac:dyDescent="0.2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 x14ac:dyDescent="0.2">
      <c r="A32" s="35"/>
      <c r="B32" s="40"/>
      <c r="C32" s="35"/>
      <c r="D32" s="35"/>
      <c r="E32" s="35"/>
      <c r="F32" s="122" t="s">
        <v>38</v>
      </c>
      <c r="G32" s="35"/>
      <c r="H32" s="35"/>
      <c r="I32" s="122" t="s">
        <v>37</v>
      </c>
      <c r="J32" s="122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customHeight="1" x14ac:dyDescent="0.2">
      <c r="A33" s="35"/>
      <c r="B33" s="40"/>
      <c r="C33" s="35"/>
      <c r="D33" s="123" t="s">
        <v>40</v>
      </c>
      <c r="E33" s="113" t="s">
        <v>41</v>
      </c>
      <c r="F33" s="124">
        <f>ROUND((SUM(BE129:BE279)),  2)</f>
        <v>0</v>
      </c>
      <c r="G33" s="35"/>
      <c r="H33" s="35"/>
      <c r="I33" s="125">
        <v>0.21</v>
      </c>
      <c r="J33" s="124">
        <f>ROUND(((SUM(BE129:BE279))*I33),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 x14ac:dyDescent="0.2">
      <c r="A34" s="35"/>
      <c r="B34" s="40"/>
      <c r="C34" s="35"/>
      <c r="D34" s="35"/>
      <c r="E34" s="113" t="s">
        <v>42</v>
      </c>
      <c r="F34" s="124">
        <f>ROUND((SUM(BF129:BF279)),  2)</f>
        <v>0</v>
      </c>
      <c r="G34" s="35"/>
      <c r="H34" s="35"/>
      <c r="I34" s="125">
        <v>0.15</v>
      </c>
      <c r="J34" s="124">
        <f>ROUND(((SUM(BF129:BF279))*I34),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 x14ac:dyDescent="0.2">
      <c r="A35" s="35"/>
      <c r="B35" s="40"/>
      <c r="C35" s="35"/>
      <c r="D35" s="35"/>
      <c r="E35" s="113" t="s">
        <v>43</v>
      </c>
      <c r="F35" s="124">
        <f>ROUND((SUM(BG129:BG279)),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 x14ac:dyDescent="0.2">
      <c r="A36" s="35"/>
      <c r="B36" s="40"/>
      <c r="C36" s="35"/>
      <c r="D36" s="35"/>
      <c r="E36" s="113" t="s">
        <v>44</v>
      </c>
      <c r="F36" s="124">
        <f>ROUND((SUM(BH129:BH279)),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 x14ac:dyDescent="0.2">
      <c r="A37" s="35"/>
      <c r="B37" s="40"/>
      <c r="C37" s="35"/>
      <c r="D37" s="35"/>
      <c r="E37" s="113" t="s">
        <v>45</v>
      </c>
      <c r="F37" s="124">
        <f>ROUND((SUM(BI129:BI279)),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" customHeight="1" x14ac:dyDescent="0.2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 x14ac:dyDescent="0.2">
      <c r="A39" s="35"/>
      <c r="B39" s="40"/>
      <c r="C39" s="126"/>
      <c r="D39" s="127" t="s">
        <v>46</v>
      </c>
      <c r="E39" s="128"/>
      <c r="F39" s="128"/>
      <c r="G39" s="129" t="s">
        <v>47</v>
      </c>
      <c r="H39" s="130" t="s">
        <v>48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customHeight="1" x14ac:dyDescent="0.2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" customHeight="1" x14ac:dyDescent="0.2">
      <c r="B41" s="21"/>
      <c r="L41" s="21"/>
    </row>
    <row r="42" spans="1:31" s="1" customFormat="1" ht="14.4" customHeight="1" x14ac:dyDescent="0.2">
      <c r="B42" s="21"/>
      <c r="L42" s="21"/>
    </row>
    <row r="43" spans="1:31" s="1" customFormat="1" ht="14.4" customHeight="1" x14ac:dyDescent="0.2">
      <c r="B43" s="21"/>
      <c r="L43" s="21"/>
    </row>
    <row r="44" spans="1:31" s="1" customFormat="1" ht="14.4" customHeight="1" x14ac:dyDescent="0.2">
      <c r="B44" s="21"/>
      <c r="L44" s="21"/>
    </row>
    <row r="45" spans="1:31" s="1" customFormat="1" ht="14.4" customHeight="1" x14ac:dyDescent="0.2">
      <c r="B45" s="21"/>
      <c r="L45" s="21"/>
    </row>
    <row r="46" spans="1:31" s="1" customFormat="1" ht="14.4" customHeight="1" x14ac:dyDescent="0.2">
      <c r="B46" s="21"/>
      <c r="L46" s="21"/>
    </row>
    <row r="47" spans="1:31" s="1" customFormat="1" ht="14.4" customHeight="1" x14ac:dyDescent="0.2">
      <c r="B47" s="21"/>
      <c r="L47" s="21"/>
    </row>
    <row r="48" spans="1:31" s="1" customFormat="1" ht="14.4" customHeight="1" x14ac:dyDescent="0.2">
      <c r="B48" s="21"/>
      <c r="L48" s="21"/>
    </row>
    <row r="49" spans="1:31" s="1" customFormat="1" ht="14.4" customHeight="1" x14ac:dyDescent="0.2">
      <c r="B49" s="21"/>
      <c r="L49" s="21"/>
    </row>
    <row r="50" spans="1:31" s="2" customFormat="1" ht="14.4" customHeight="1" x14ac:dyDescent="0.2">
      <c r="B50" s="52"/>
      <c r="D50" s="133" t="s">
        <v>49</v>
      </c>
      <c r="E50" s="134"/>
      <c r="F50" s="134"/>
      <c r="G50" s="133" t="s">
        <v>50</v>
      </c>
      <c r="H50" s="134"/>
      <c r="I50" s="134"/>
      <c r="J50" s="134"/>
      <c r="K50" s="134"/>
      <c r="L50" s="52"/>
    </row>
    <row r="51" spans="1:31" ht="10.199999999999999" x14ac:dyDescent="0.2">
      <c r="B51" s="21"/>
      <c r="L51" s="21"/>
    </row>
    <row r="52" spans="1:31" ht="10.199999999999999" x14ac:dyDescent="0.2">
      <c r="B52" s="21"/>
      <c r="L52" s="21"/>
    </row>
    <row r="53" spans="1:31" ht="10.199999999999999" x14ac:dyDescent="0.2">
      <c r="B53" s="21"/>
      <c r="L53" s="21"/>
    </row>
    <row r="54" spans="1:31" ht="10.199999999999999" x14ac:dyDescent="0.2">
      <c r="B54" s="21"/>
      <c r="L54" s="21"/>
    </row>
    <row r="55" spans="1:31" ht="10.199999999999999" x14ac:dyDescent="0.2">
      <c r="B55" s="21"/>
      <c r="L55" s="21"/>
    </row>
    <row r="56" spans="1:31" ht="10.199999999999999" x14ac:dyDescent="0.2">
      <c r="B56" s="21"/>
      <c r="L56" s="21"/>
    </row>
    <row r="57" spans="1:31" ht="10.199999999999999" x14ac:dyDescent="0.2">
      <c r="B57" s="21"/>
      <c r="L57" s="21"/>
    </row>
    <row r="58" spans="1:31" ht="10.199999999999999" x14ac:dyDescent="0.2">
      <c r="B58" s="21"/>
      <c r="L58" s="21"/>
    </row>
    <row r="59" spans="1:31" ht="10.199999999999999" x14ac:dyDescent="0.2">
      <c r="B59" s="21"/>
      <c r="L59" s="21"/>
    </row>
    <row r="60" spans="1:31" ht="10.199999999999999" x14ac:dyDescent="0.2">
      <c r="B60" s="21"/>
      <c r="L60" s="21"/>
    </row>
    <row r="61" spans="1:31" s="2" customFormat="1" ht="13.2" x14ac:dyDescent="0.2">
      <c r="A61" s="35"/>
      <c r="B61" s="40"/>
      <c r="C61" s="35"/>
      <c r="D61" s="135" t="s">
        <v>51</v>
      </c>
      <c r="E61" s="136"/>
      <c r="F61" s="137" t="s">
        <v>52</v>
      </c>
      <c r="G61" s="135" t="s">
        <v>51</v>
      </c>
      <c r="H61" s="136"/>
      <c r="I61" s="136"/>
      <c r="J61" s="138" t="s">
        <v>52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.199999999999999" x14ac:dyDescent="0.2">
      <c r="B62" s="21"/>
      <c r="L62" s="21"/>
    </row>
    <row r="63" spans="1:31" ht="10.199999999999999" x14ac:dyDescent="0.2">
      <c r="B63" s="21"/>
      <c r="L63" s="21"/>
    </row>
    <row r="64" spans="1:31" ht="10.199999999999999" x14ac:dyDescent="0.2">
      <c r="B64" s="21"/>
      <c r="L64" s="21"/>
    </row>
    <row r="65" spans="1:31" s="2" customFormat="1" ht="13.2" x14ac:dyDescent="0.2">
      <c r="A65" s="35"/>
      <c r="B65" s="40"/>
      <c r="C65" s="35"/>
      <c r="D65" s="133" t="s">
        <v>53</v>
      </c>
      <c r="E65" s="139"/>
      <c r="F65" s="139"/>
      <c r="G65" s="133" t="s">
        <v>54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.199999999999999" x14ac:dyDescent="0.2">
      <c r="B66" s="21"/>
      <c r="L66" s="21"/>
    </row>
    <row r="67" spans="1:31" ht="10.199999999999999" x14ac:dyDescent="0.2">
      <c r="B67" s="21"/>
      <c r="L67" s="21"/>
    </row>
    <row r="68" spans="1:31" ht="10.199999999999999" x14ac:dyDescent="0.2">
      <c r="B68" s="21"/>
      <c r="L68" s="21"/>
    </row>
    <row r="69" spans="1:31" ht="10.199999999999999" x14ac:dyDescent="0.2">
      <c r="B69" s="21"/>
      <c r="L69" s="21"/>
    </row>
    <row r="70" spans="1:31" ht="10.199999999999999" x14ac:dyDescent="0.2">
      <c r="B70" s="21"/>
      <c r="L70" s="21"/>
    </row>
    <row r="71" spans="1:31" ht="10.199999999999999" x14ac:dyDescent="0.2">
      <c r="B71" s="21"/>
      <c r="L71" s="21"/>
    </row>
    <row r="72" spans="1:31" ht="10.199999999999999" x14ac:dyDescent="0.2">
      <c r="B72" s="21"/>
      <c r="L72" s="21"/>
    </row>
    <row r="73" spans="1:31" ht="10.199999999999999" x14ac:dyDescent="0.2">
      <c r="B73" s="21"/>
      <c r="L73" s="21"/>
    </row>
    <row r="74" spans="1:31" ht="10.199999999999999" x14ac:dyDescent="0.2">
      <c r="B74" s="21"/>
      <c r="L74" s="21"/>
    </row>
    <row r="75" spans="1:31" ht="10.199999999999999" x14ac:dyDescent="0.2">
      <c r="B75" s="21"/>
      <c r="L75" s="21"/>
    </row>
    <row r="76" spans="1:31" s="2" customFormat="1" ht="13.2" x14ac:dyDescent="0.2">
      <c r="A76" s="35"/>
      <c r="B76" s="40"/>
      <c r="C76" s="35"/>
      <c r="D76" s="135" t="s">
        <v>51</v>
      </c>
      <c r="E76" s="136"/>
      <c r="F76" s="137" t="s">
        <v>52</v>
      </c>
      <c r="G76" s="135" t="s">
        <v>51</v>
      </c>
      <c r="H76" s="136"/>
      <c r="I76" s="136"/>
      <c r="J76" s="138" t="s">
        <v>52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 x14ac:dyDescent="0.2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" customHeight="1" x14ac:dyDescent="0.2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" customHeight="1" x14ac:dyDescent="0.2">
      <c r="A82" s="35"/>
      <c r="B82" s="36"/>
      <c r="C82" s="24" t="s">
        <v>105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" customHeight="1" x14ac:dyDescent="0.2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 x14ac:dyDescent="0.2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 x14ac:dyDescent="0.2">
      <c r="A85" s="35"/>
      <c r="B85" s="36"/>
      <c r="C85" s="37"/>
      <c r="D85" s="37"/>
      <c r="E85" s="314" t="str">
        <f>E7</f>
        <v>Kanaliazce Trnkova I.etapa</v>
      </c>
      <c r="F85" s="315"/>
      <c r="G85" s="315"/>
      <c r="H85" s="31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 x14ac:dyDescent="0.2">
      <c r="A86" s="35"/>
      <c r="B86" s="36"/>
      <c r="C86" s="30" t="s">
        <v>103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 x14ac:dyDescent="0.2">
      <c r="A87" s="35"/>
      <c r="B87" s="36"/>
      <c r="C87" s="37"/>
      <c r="D87" s="37"/>
      <c r="E87" s="266" t="str">
        <f>E9</f>
        <v>04 - SO 04 Kanalizační přípojky</v>
      </c>
      <c r="F87" s="316"/>
      <c r="G87" s="316"/>
      <c r="H87" s="316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" customHeight="1" x14ac:dyDescent="0.2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 x14ac:dyDescent="0.2">
      <c r="A89" s="35"/>
      <c r="B89" s="36"/>
      <c r="C89" s="30" t="s">
        <v>20</v>
      </c>
      <c r="D89" s="37"/>
      <c r="E89" s="37"/>
      <c r="F89" s="28" t="str">
        <f>F12</f>
        <v>Bohumín</v>
      </c>
      <c r="G89" s="37"/>
      <c r="H89" s="37"/>
      <c r="I89" s="30" t="s">
        <v>22</v>
      </c>
      <c r="J89" s="67" t="str">
        <f>IF(J12="","",J12)</f>
        <v>22. 2. 2021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" customHeight="1" x14ac:dyDescent="0.2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15" customHeight="1" x14ac:dyDescent="0.2">
      <c r="A91" s="35"/>
      <c r="B91" s="36"/>
      <c r="C91" s="30" t="s">
        <v>24</v>
      </c>
      <c r="D91" s="37"/>
      <c r="E91" s="37"/>
      <c r="F91" s="28" t="str">
        <f>E15</f>
        <v>Město Bohumín</v>
      </c>
      <c r="G91" s="37"/>
      <c r="H91" s="37"/>
      <c r="I91" s="30" t="s">
        <v>30</v>
      </c>
      <c r="J91" s="33" t="str">
        <f>E21</f>
        <v>Rechtik - PROJEKT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15" customHeight="1" x14ac:dyDescent="0.2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>Josef Rechtik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 x14ac:dyDescent="0.2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 x14ac:dyDescent="0.2">
      <c r="A94" s="35"/>
      <c r="B94" s="36"/>
      <c r="C94" s="144" t="s">
        <v>106</v>
      </c>
      <c r="D94" s="145"/>
      <c r="E94" s="145"/>
      <c r="F94" s="145"/>
      <c r="G94" s="145"/>
      <c r="H94" s="145"/>
      <c r="I94" s="145"/>
      <c r="J94" s="146" t="s">
        <v>107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 x14ac:dyDescent="0.2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8" customHeight="1" x14ac:dyDescent="0.2">
      <c r="A96" s="35"/>
      <c r="B96" s="36"/>
      <c r="C96" s="147" t="s">
        <v>108</v>
      </c>
      <c r="D96" s="37"/>
      <c r="E96" s="37"/>
      <c r="F96" s="37"/>
      <c r="G96" s="37"/>
      <c r="H96" s="37"/>
      <c r="I96" s="37"/>
      <c r="J96" s="85">
        <f>J129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109</v>
      </c>
    </row>
    <row r="97" spans="1:31" s="9" customFormat="1" ht="24.9" customHeight="1" x14ac:dyDescent="0.2">
      <c r="B97" s="148"/>
      <c r="C97" s="149"/>
      <c r="D97" s="150" t="s">
        <v>110</v>
      </c>
      <c r="E97" s="151"/>
      <c r="F97" s="151"/>
      <c r="G97" s="151"/>
      <c r="H97" s="151"/>
      <c r="I97" s="151"/>
      <c r="J97" s="152">
        <f>J130</f>
        <v>0</v>
      </c>
      <c r="K97" s="149"/>
      <c r="L97" s="153"/>
    </row>
    <row r="98" spans="1:31" s="10" customFormat="1" ht="19.95" customHeight="1" x14ac:dyDescent="0.2">
      <c r="B98" s="154"/>
      <c r="C98" s="155"/>
      <c r="D98" s="156" t="s">
        <v>111</v>
      </c>
      <c r="E98" s="157"/>
      <c r="F98" s="157"/>
      <c r="G98" s="157"/>
      <c r="H98" s="157"/>
      <c r="I98" s="157"/>
      <c r="J98" s="158">
        <f>J131</f>
        <v>0</v>
      </c>
      <c r="K98" s="155"/>
      <c r="L98" s="159"/>
    </row>
    <row r="99" spans="1:31" s="10" customFormat="1" ht="19.95" customHeight="1" x14ac:dyDescent="0.2">
      <c r="B99" s="154"/>
      <c r="C99" s="155"/>
      <c r="D99" s="156" t="s">
        <v>112</v>
      </c>
      <c r="E99" s="157"/>
      <c r="F99" s="157"/>
      <c r="G99" s="157"/>
      <c r="H99" s="157"/>
      <c r="I99" s="157"/>
      <c r="J99" s="158">
        <f>J195</f>
        <v>0</v>
      </c>
      <c r="K99" s="155"/>
      <c r="L99" s="159"/>
    </row>
    <row r="100" spans="1:31" s="10" customFormat="1" ht="19.95" customHeight="1" x14ac:dyDescent="0.2">
      <c r="B100" s="154"/>
      <c r="C100" s="155"/>
      <c r="D100" s="156" t="s">
        <v>113</v>
      </c>
      <c r="E100" s="157"/>
      <c r="F100" s="157"/>
      <c r="G100" s="157"/>
      <c r="H100" s="157"/>
      <c r="I100" s="157"/>
      <c r="J100" s="158">
        <f>J199</f>
        <v>0</v>
      </c>
      <c r="K100" s="155"/>
      <c r="L100" s="159"/>
    </row>
    <row r="101" spans="1:31" s="10" customFormat="1" ht="19.95" customHeight="1" x14ac:dyDescent="0.2">
      <c r="B101" s="154"/>
      <c r="C101" s="155"/>
      <c r="D101" s="156" t="s">
        <v>114</v>
      </c>
      <c r="E101" s="157"/>
      <c r="F101" s="157"/>
      <c r="G101" s="157"/>
      <c r="H101" s="157"/>
      <c r="I101" s="157"/>
      <c r="J101" s="158">
        <f>J203</f>
        <v>0</v>
      </c>
      <c r="K101" s="155"/>
      <c r="L101" s="159"/>
    </row>
    <row r="102" spans="1:31" s="10" customFormat="1" ht="19.95" customHeight="1" x14ac:dyDescent="0.2">
      <c r="B102" s="154"/>
      <c r="C102" s="155"/>
      <c r="D102" s="156" t="s">
        <v>115</v>
      </c>
      <c r="E102" s="157"/>
      <c r="F102" s="157"/>
      <c r="G102" s="157"/>
      <c r="H102" s="157"/>
      <c r="I102" s="157"/>
      <c r="J102" s="158">
        <f>J208</f>
        <v>0</v>
      </c>
      <c r="K102" s="155"/>
      <c r="L102" s="159"/>
    </row>
    <row r="103" spans="1:31" s="10" customFormat="1" ht="19.95" customHeight="1" x14ac:dyDescent="0.2">
      <c r="B103" s="154"/>
      <c r="C103" s="155"/>
      <c r="D103" s="156" t="s">
        <v>116</v>
      </c>
      <c r="E103" s="157"/>
      <c r="F103" s="157"/>
      <c r="G103" s="157"/>
      <c r="H103" s="157"/>
      <c r="I103" s="157"/>
      <c r="J103" s="158">
        <f>J224</f>
        <v>0</v>
      </c>
      <c r="K103" s="155"/>
      <c r="L103" s="159"/>
    </row>
    <row r="104" spans="1:31" s="10" customFormat="1" ht="19.95" customHeight="1" x14ac:dyDescent="0.2">
      <c r="B104" s="154"/>
      <c r="C104" s="155"/>
      <c r="D104" s="156" t="s">
        <v>117</v>
      </c>
      <c r="E104" s="157"/>
      <c r="F104" s="157"/>
      <c r="G104" s="157"/>
      <c r="H104" s="157"/>
      <c r="I104" s="157"/>
      <c r="J104" s="158">
        <f>J256</f>
        <v>0</v>
      </c>
      <c r="K104" s="155"/>
      <c r="L104" s="159"/>
    </row>
    <row r="105" spans="1:31" s="10" customFormat="1" ht="14.85" customHeight="1" x14ac:dyDescent="0.2">
      <c r="B105" s="154"/>
      <c r="C105" s="155"/>
      <c r="D105" s="156" t="s">
        <v>118</v>
      </c>
      <c r="E105" s="157"/>
      <c r="F105" s="157"/>
      <c r="G105" s="157"/>
      <c r="H105" s="157"/>
      <c r="I105" s="157"/>
      <c r="J105" s="158">
        <f>J266</f>
        <v>0</v>
      </c>
      <c r="K105" s="155"/>
      <c r="L105" s="159"/>
    </row>
    <row r="106" spans="1:31" s="10" customFormat="1" ht="19.95" customHeight="1" x14ac:dyDescent="0.2">
      <c r="B106" s="154"/>
      <c r="C106" s="155"/>
      <c r="D106" s="156" t="s">
        <v>119</v>
      </c>
      <c r="E106" s="157"/>
      <c r="F106" s="157"/>
      <c r="G106" s="157"/>
      <c r="H106" s="157"/>
      <c r="I106" s="157"/>
      <c r="J106" s="158">
        <f>J269</f>
        <v>0</v>
      </c>
      <c r="K106" s="155"/>
      <c r="L106" s="159"/>
    </row>
    <row r="107" spans="1:31" s="9" customFormat="1" ht="24.9" customHeight="1" x14ac:dyDescent="0.2">
      <c r="B107" s="148"/>
      <c r="C107" s="149"/>
      <c r="D107" s="150" t="s">
        <v>120</v>
      </c>
      <c r="E107" s="151"/>
      <c r="F107" s="151"/>
      <c r="G107" s="151"/>
      <c r="H107" s="151"/>
      <c r="I107" s="151"/>
      <c r="J107" s="152">
        <f>J275</f>
        <v>0</v>
      </c>
      <c r="K107" s="149"/>
      <c r="L107" s="153"/>
    </row>
    <row r="108" spans="1:31" s="10" customFormat="1" ht="19.95" customHeight="1" x14ac:dyDescent="0.2">
      <c r="B108" s="154"/>
      <c r="C108" s="155"/>
      <c r="D108" s="156" t="s">
        <v>121</v>
      </c>
      <c r="E108" s="157"/>
      <c r="F108" s="157"/>
      <c r="G108" s="157"/>
      <c r="H108" s="157"/>
      <c r="I108" s="157"/>
      <c r="J108" s="158">
        <f>J276</f>
        <v>0</v>
      </c>
      <c r="K108" s="155"/>
      <c r="L108" s="159"/>
    </row>
    <row r="109" spans="1:31" s="9" customFormat="1" ht="24.9" customHeight="1" x14ac:dyDescent="0.2">
      <c r="B109" s="148"/>
      <c r="C109" s="149"/>
      <c r="D109" s="150" t="s">
        <v>662</v>
      </c>
      <c r="E109" s="151"/>
      <c r="F109" s="151"/>
      <c r="G109" s="151"/>
      <c r="H109" s="151"/>
      <c r="I109" s="151"/>
      <c r="J109" s="152">
        <f>J278</f>
        <v>0</v>
      </c>
      <c r="K109" s="149"/>
      <c r="L109" s="153"/>
    </row>
    <row r="110" spans="1:31" s="2" customFormat="1" ht="21.75" customHeight="1" x14ac:dyDescent="0.2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6.9" customHeight="1" x14ac:dyDescent="0.2">
      <c r="A111" s="35"/>
      <c r="B111" s="55"/>
      <c r="C111" s="56"/>
      <c r="D111" s="56"/>
      <c r="E111" s="56"/>
      <c r="F111" s="56"/>
      <c r="G111" s="56"/>
      <c r="H111" s="56"/>
      <c r="I111" s="56"/>
      <c r="J111" s="56"/>
      <c r="K111" s="56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5" spans="1:31" s="2" customFormat="1" ht="6.9" customHeight="1" x14ac:dyDescent="0.2">
      <c r="A115" s="35"/>
      <c r="B115" s="57"/>
      <c r="C115" s="58"/>
      <c r="D115" s="58"/>
      <c r="E115" s="58"/>
      <c r="F115" s="58"/>
      <c r="G115" s="58"/>
      <c r="H115" s="58"/>
      <c r="I115" s="58"/>
      <c r="J115" s="58"/>
      <c r="K115" s="58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24.9" customHeight="1" x14ac:dyDescent="0.2">
      <c r="A116" s="35"/>
      <c r="B116" s="36"/>
      <c r="C116" s="24" t="s">
        <v>123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6.9" customHeight="1" x14ac:dyDescent="0.2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12" customHeight="1" x14ac:dyDescent="0.2">
      <c r="A118" s="35"/>
      <c r="B118" s="36"/>
      <c r="C118" s="30" t="s">
        <v>16</v>
      </c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16.5" customHeight="1" x14ac:dyDescent="0.2">
      <c r="A119" s="35"/>
      <c r="B119" s="36"/>
      <c r="C119" s="37"/>
      <c r="D119" s="37"/>
      <c r="E119" s="314" t="str">
        <f>E7</f>
        <v>Kanaliazce Trnkova I.etapa</v>
      </c>
      <c r="F119" s="315"/>
      <c r="G119" s="315"/>
      <c r="H119" s="315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2" customHeight="1" x14ac:dyDescent="0.2">
      <c r="A120" s="35"/>
      <c r="B120" s="36"/>
      <c r="C120" s="30" t="s">
        <v>103</v>
      </c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6.5" customHeight="1" x14ac:dyDescent="0.2">
      <c r="A121" s="35"/>
      <c r="B121" s="36"/>
      <c r="C121" s="37"/>
      <c r="D121" s="37"/>
      <c r="E121" s="266" t="str">
        <f>E9</f>
        <v>04 - SO 04 Kanalizační přípojky</v>
      </c>
      <c r="F121" s="316"/>
      <c r="G121" s="316"/>
      <c r="H121" s="316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6.9" customHeight="1" x14ac:dyDescent="0.2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2" customHeight="1" x14ac:dyDescent="0.2">
      <c r="A123" s="35"/>
      <c r="B123" s="36"/>
      <c r="C123" s="30" t="s">
        <v>20</v>
      </c>
      <c r="D123" s="37"/>
      <c r="E123" s="37"/>
      <c r="F123" s="28" t="str">
        <f>F12</f>
        <v>Bohumín</v>
      </c>
      <c r="G123" s="37"/>
      <c r="H123" s="37"/>
      <c r="I123" s="30" t="s">
        <v>22</v>
      </c>
      <c r="J123" s="67" t="str">
        <f>IF(J12="","",J12)</f>
        <v>22. 2. 2021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6.9" customHeight="1" x14ac:dyDescent="0.2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5.15" customHeight="1" x14ac:dyDescent="0.2">
      <c r="A125" s="35"/>
      <c r="B125" s="36"/>
      <c r="C125" s="30" t="s">
        <v>24</v>
      </c>
      <c r="D125" s="37"/>
      <c r="E125" s="37"/>
      <c r="F125" s="28" t="str">
        <f>E15</f>
        <v>Město Bohumín</v>
      </c>
      <c r="G125" s="37"/>
      <c r="H125" s="37"/>
      <c r="I125" s="30" t="s">
        <v>30</v>
      </c>
      <c r="J125" s="33" t="str">
        <f>E21</f>
        <v>Rechtik - PROJEKT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5.15" customHeight="1" x14ac:dyDescent="0.2">
      <c r="A126" s="35"/>
      <c r="B126" s="36"/>
      <c r="C126" s="30" t="s">
        <v>28</v>
      </c>
      <c r="D126" s="37"/>
      <c r="E126" s="37"/>
      <c r="F126" s="28" t="str">
        <f>IF(E18="","",E18)</f>
        <v>Vyplň údaj</v>
      </c>
      <c r="G126" s="37"/>
      <c r="H126" s="37"/>
      <c r="I126" s="30" t="s">
        <v>33</v>
      </c>
      <c r="J126" s="33" t="str">
        <f>E24</f>
        <v>Josef Rechtik</v>
      </c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0.35" customHeight="1" x14ac:dyDescent="0.2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11" customFormat="1" ht="29.25" customHeight="1" x14ac:dyDescent="0.2">
      <c r="A128" s="160"/>
      <c r="B128" s="161"/>
      <c r="C128" s="162" t="s">
        <v>124</v>
      </c>
      <c r="D128" s="163" t="s">
        <v>61</v>
      </c>
      <c r="E128" s="163" t="s">
        <v>57</v>
      </c>
      <c r="F128" s="163" t="s">
        <v>58</v>
      </c>
      <c r="G128" s="163" t="s">
        <v>125</v>
      </c>
      <c r="H128" s="163" t="s">
        <v>126</v>
      </c>
      <c r="I128" s="163" t="s">
        <v>127</v>
      </c>
      <c r="J128" s="164" t="s">
        <v>107</v>
      </c>
      <c r="K128" s="165" t="s">
        <v>128</v>
      </c>
      <c r="L128" s="166"/>
      <c r="M128" s="76" t="s">
        <v>1</v>
      </c>
      <c r="N128" s="77" t="s">
        <v>40</v>
      </c>
      <c r="O128" s="77" t="s">
        <v>129</v>
      </c>
      <c r="P128" s="77" t="s">
        <v>130</v>
      </c>
      <c r="Q128" s="77" t="s">
        <v>131</v>
      </c>
      <c r="R128" s="77" t="s">
        <v>132</v>
      </c>
      <c r="S128" s="77" t="s">
        <v>133</v>
      </c>
      <c r="T128" s="78" t="s">
        <v>134</v>
      </c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</row>
    <row r="129" spans="1:65" s="2" customFormat="1" ht="22.8" customHeight="1" x14ac:dyDescent="0.3">
      <c r="A129" s="35"/>
      <c r="B129" s="36"/>
      <c r="C129" s="83" t="s">
        <v>135</v>
      </c>
      <c r="D129" s="37"/>
      <c r="E129" s="37"/>
      <c r="F129" s="37"/>
      <c r="G129" s="37"/>
      <c r="H129" s="37"/>
      <c r="I129" s="37"/>
      <c r="J129" s="167">
        <f>BK129</f>
        <v>0</v>
      </c>
      <c r="K129" s="37"/>
      <c r="L129" s="40"/>
      <c r="M129" s="79"/>
      <c r="N129" s="168"/>
      <c r="O129" s="80"/>
      <c r="P129" s="169">
        <f>P130+P275+P278</f>
        <v>0</v>
      </c>
      <c r="Q129" s="80"/>
      <c r="R129" s="169">
        <f>R130+R275+R278</f>
        <v>377.81303350000002</v>
      </c>
      <c r="S129" s="80"/>
      <c r="T129" s="170">
        <f>T130+T275+T278</f>
        <v>85.268200000000007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75</v>
      </c>
      <c r="AU129" s="18" t="s">
        <v>109</v>
      </c>
      <c r="BK129" s="171">
        <f>BK130+BK275+BK278</f>
        <v>0</v>
      </c>
    </row>
    <row r="130" spans="1:65" s="12" customFormat="1" ht="25.95" customHeight="1" x14ac:dyDescent="0.25">
      <c r="B130" s="172"/>
      <c r="C130" s="173"/>
      <c r="D130" s="174" t="s">
        <v>75</v>
      </c>
      <c r="E130" s="175" t="s">
        <v>136</v>
      </c>
      <c r="F130" s="175" t="s">
        <v>137</v>
      </c>
      <c r="G130" s="173"/>
      <c r="H130" s="173"/>
      <c r="I130" s="176"/>
      <c r="J130" s="177">
        <f>BK130</f>
        <v>0</v>
      </c>
      <c r="K130" s="173"/>
      <c r="L130" s="178"/>
      <c r="M130" s="179"/>
      <c r="N130" s="180"/>
      <c r="O130" s="180"/>
      <c r="P130" s="181">
        <f>P131+P195+P199+P203+P208+P224+P256+P269</f>
        <v>0</v>
      </c>
      <c r="Q130" s="180"/>
      <c r="R130" s="181">
        <f>R131+R195+R199+R203+R208+R224+R256+R269</f>
        <v>377.81105350000001</v>
      </c>
      <c r="S130" s="180"/>
      <c r="T130" s="182">
        <f>T131+T195+T199+T203+T208+T224+T256+T269</f>
        <v>85.268200000000007</v>
      </c>
      <c r="AR130" s="183" t="s">
        <v>84</v>
      </c>
      <c r="AT130" s="184" t="s">
        <v>75</v>
      </c>
      <c r="AU130" s="184" t="s">
        <v>76</v>
      </c>
      <c r="AY130" s="183" t="s">
        <v>138</v>
      </c>
      <c r="BK130" s="185">
        <f>BK131+BK195+BK199+BK203+BK208+BK224+BK256+BK269</f>
        <v>0</v>
      </c>
    </row>
    <row r="131" spans="1:65" s="12" customFormat="1" ht="22.8" customHeight="1" x14ac:dyDescent="0.25">
      <c r="B131" s="172"/>
      <c r="C131" s="173"/>
      <c r="D131" s="174" t="s">
        <v>75</v>
      </c>
      <c r="E131" s="186" t="s">
        <v>84</v>
      </c>
      <c r="F131" s="186" t="s">
        <v>139</v>
      </c>
      <c r="G131" s="173"/>
      <c r="H131" s="173"/>
      <c r="I131" s="176"/>
      <c r="J131" s="187">
        <f>BK131</f>
        <v>0</v>
      </c>
      <c r="K131" s="173"/>
      <c r="L131" s="178"/>
      <c r="M131" s="179"/>
      <c r="N131" s="180"/>
      <c r="O131" s="180"/>
      <c r="P131" s="181">
        <f>SUM(P132:P194)</f>
        <v>0</v>
      </c>
      <c r="Q131" s="180"/>
      <c r="R131" s="181">
        <f>SUM(R132:R194)</f>
        <v>345.72314</v>
      </c>
      <c r="S131" s="180"/>
      <c r="T131" s="182">
        <f>SUM(T132:T194)</f>
        <v>56.5</v>
      </c>
      <c r="AR131" s="183" t="s">
        <v>84</v>
      </c>
      <c r="AT131" s="184" t="s">
        <v>75</v>
      </c>
      <c r="AU131" s="184" t="s">
        <v>84</v>
      </c>
      <c r="AY131" s="183" t="s">
        <v>138</v>
      </c>
      <c r="BK131" s="185">
        <f>SUM(BK132:BK194)</f>
        <v>0</v>
      </c>
    </row>
    <row r="132" spans="1:65" s="2" customFormat="1" ht="33" customHeight="1" x14ac:dyDescent="0.2">
      <c r="A132" s="35"/>
      <c r="B132" s="36"/>
      <c r="C132" s="188" t="s">
        <v>84</v>
      </c>
      <c r="D132" s="188" t="s">
        <v>140</v>
      </c>
      <c r="E132" s="189" t="s">
        <v>141</v>
      </c>
      <c r="F132" s="190" t="s">
        <v>142</v>
      </c>
      <c r="G132" s="191" t="s">
        <v>143</v>
      </c>
      <c r="H132" s="192">
        <v>50</v>
      </c>
      <c r="I132" s="193"/>
      <c r="J132" s="194">
        <f>ROUND(I132*H132,2)</f>
        <v>0</v>
      </c>
      <c r="K132" s="195"/>
      <c r="L132" s="40"/>
      <c r="M132" s="196" t="s">
        <v>1</v>
      </c>
      <c r="N132" s="197" t="s">
        <v>41</v>
      </c>
      <c r="O132" s="72"/>
      <c r="P132" s="198">
        <f>O132*H132</f>
        <v>0</v>
      </c>
      <c r="Q132" s="198">
        <v>0</v>
      </c>
      <c r="R132" s="198">
        <f>Q132*H132</f>
        <v>0</v>
      </c>
      <c r="S132" s="198">
        <v>0</v>
      </c>
      <c r="T132" s="199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0" t="s">
        <v>144</v>
      </c>
      <c r="AT132" s="200" t="s">
        <v>140</v>
      </c>
      <c r="AU132" s="200" t="s">
        <v>86</v>
      </c>
      <c r="AY132" s="18" t="s">
        <v>138</v>
      </c>
      <c r="BE132" s="201">
        <f>IF(N132="základní",J132,0)</f>
        <v>0</v>
      </c>
      <c r="BF132" s="201">
        <f>IF(N132="snížená",J132,0)</f>
        <v>0</v>
      </c>
      <c r="BG132" s="201">
        <f>IF(N132="zákl. přenesená",J132,0)</f>
        <v>0</v>
      </c>
      <c r="BH132" s="201">
        <f>IF(N132="sníž. přenesená",J132,0)</f>
        <v>0</v>
      </c>
      <c r="BI132" s="201">
        <f>IF(N132="nulová",J132,0)</f>
        <v>0</v>
      </c>
      <c r="BJ132" s="18" t="s">
        <v>84</v>
      </c>
      <c r="BK132" s="201">
        <f>ROUND(I132*H132,2)</f>
        <v>0</v>
      </c>
      <c r="BL132" s="18" t="s">
        <v>144</v>
      </c>
      <c r="BM132" s="200" t="s">
        <v>145</v>
      </c>
    </row>
    <row r="133" spans="1:65" s="2" customFormat="1" ht="21.75" customHeight="1" x14ac:dyDescent="0.2">
      <c r="A133" s="35"/>
      <c r="B133" s="36"/>
      <c r="C133" s="188" t="s">
        <v>86</v>
      </c>
      <c r="D133" s="188" t="s">
        <v>140</v>
      </c>
      <c r="E133" s="189" t="s">
        <v>146</v>
      </c>
      <c r="F133" s="190" t="s">
        <v>147</v>
      </c>
      <c r="G133" s="191" t="s">
        <v>143</v>
      </c>
      <c r="H133" s="192">
        <v>40</v>
      </c>
      <c r="I133" s="193"/>
      <c r="J133" s="194">
        <f>ROUND(I133*H133,2)</f>
        <v>0</v>
      </c>
      <c r="K133" s="195"/>
      <c r="L133" s="40"/>
      <c r="M133" s="196" t="s">
        <v>1</v>
      </c>
      <c r="N133" s="197" t="s">
        <v>41</v>
      </c>
      <c r="O133" s="72"/>
      <c r="P133" s="198">
        <f>O133*H133</f>
        <v>0</v>
      </c>
      <c r="Q133" s="198">
        <v>0</v>
      </c>
      <c r="R133" s="198">
        <f>Q133*H133</f>
        <v>0</v>
      </c>
      <c r="S133" s="198">
        <v>0.23499999999999999</v>
      </c>
      <c r="T133" s="199">
        <f>S133*H133</f>
        <v>9.3999999999999986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0" t="s">
        <v>144</v>
      </c>
      <c r="AT133" s="200" t="s">
        <v>140</v>
      </c>
      <c r="AU133" s="200" t="s">
        <v>86</v>
      </c>
      <c r="AY133" s="18" t="s">
        <v>138</v>
      </c>
      <c r="BE133" s="201">
        <f>IF(N133="základní",J133,0)</f>
        <v>0</v>
      </c>
      <c r="BF133" s="201">
        <f>IF(N133="snížená",J133,0)</f>
        <v>0</v>
      </c>
      <c r="BG133" s="201">
        <f>IF(N133="zákl. přenesená",J133,0)</f>
        <v>0</v>
      </c>
      <c r="BH133" s="201">
        <f>IF(N133="sníž. přenesená",J133,0)</f>
        <v>0</v>
      </c>
      <c r="BI133" s="201">
        <f>IF(N133="nulová",J133,0)</f>
        <v>0</v>
      </c>
      <c r="BJ133" s="18" t="s">
        <v>84</v>
      </c>
      <c r="BK133" s="201">
        <f>ROUND(I133*H133,2)</f>
        <v>0</v>
      </c>
      <c r="BL133" s="18" t="s">
        <v>144</v>
      </c>
      <c r="BM133" s="200" t="s">
        <v>148</v>
      </c>
    </row>
    <row r="134" spans="1:65" s="13" customFormat="1" ht="10.199999999999999" x14ac:dyDescent="0.2">
      <c r="B134" s="202"/>
      <c r="C134" s="203"/>
      <c r="D134" s="204" t="s">
        <v>149</v>
      </c>
      <c r="E134" s="205" t="s">
        <v>1</v>
      </c>
      <c r="F134" s="206" t="s">
        <v>1123</v>
      </c>
      <c r="G134" s="203"/>
      <c r="H134" s="207">
        <v>40</v>
      </c>
      <c r="I134" s="208"/>
      <c r="J134" s="203"/>
      <c r="K134" s="203"/>
      <c r="L134" s="209"/>
      <c r="M134" s="210"/>
      <c r="N134" s="211"/>
      <c r="O134" s="211"/>
      <c r="P134" s="211"/>
      <c r="Q134" s="211"/>
      <c r="R134" s="211"/>
      <c r="S134" s="211"/>
      <c r="T134" s="212"/>
      <c r="AT134" s="213" t="s">
        <v>149</v>
      </c>
      <c r="AU134" s="213" t="s">
        <v>86</v>
      </c>
      <c r="AV134" s="13" t="s">
        <v>86</v>
      </c>
      <c r="AW134" s="13" t="s">
        <v>32</v>
      </c>
      <c r="AX134" s="13" t="s">
        <v>84</v>
      </c>
      <c r="AY134" s="213" t="s">
        <v>138</v>
      </c>
    </row>
    <row r="135" spans="1:65" s="2" customFormat="1" ht="21.75" customHeight="1" x14ac:dyDescent="0.2">
      <c r="A135" s="35"/>
      <c r="B135" s="36"/>
      <c r="C135" s="188" t="s">
        <v>151</v>
      </c>
      <c r="D135" s="188" t="s">
        <v>140</v>
      </c>
      <c r="E135" s="189" t="s">
        <v>152</v>
      </c>
      <c r="F135" s="190" t="s">
        <v>153</v>
      </c>
      <c r="G135" s="191" t="s">
        <v>143</v>
      </c>
      <c r="H135" s="192">
        <v>115</v>
      </c>
      <c r="I135" s="193"/>
      <c r="J135" s="194">
        <f>ROUND(I135*H135,2)</f>
        <v>0</v>
      </c>
      <c r="K135" s="195"/>
      <c r="L135" s="40"/>
      <c r="M135" s="196" t="s">
        <v>1</v>
      </c>
      <c r="N135" s="197" t="s">
        <v>41</v>
      </c>
      <c r="O135" s="72"/>
      <c r="P135" s="198">
        <f>O135*H135</f>
        <v>0</v>
      </c>
      <c r="Q135" s="198">
        <v>0</v>
      </c>
      <c r="R135" s="198">
        <f>Q135*H135</f>
        <v>0</v>
      </c>
      <c r="S135" s="198">
        <v>0.3</v>
      </c>
      <c r="T135" s="199">
        <f>S135*H135</f>
        <v>34.5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0" t="s">
        <v>144</v>
      </c>
      <c r="AT135" s="200" t="s">
        <v>140</v>
      </c>
      <c r="AU135" s="200" t="s">
        <v>86</v>
      </c>
      <c r="AY135" s="18" t="s">
        <v>138</v>
      </c>
      <c r="BE135" s="201">
        <f>IF(N135="základní",J135,0)</f>
        <v>0</v>
      </c>
      <c r="BF135" s="201">
        <f>IF(N135="snížená",J135,0)</f>
        <v>0</v>
      </c>
      <c r="BG135" s="201">
        <f>IF(N135="zákl. přenesená",J135,0)</f>
        <v>0</v>
      </c>
      <c r="BH135" s="201">
        <f>IF(N135="sníž. přenesená",J135,0)</f>
        <v>0</v>
      </c>
      <c r="BI135" s="201">
        <f>IF(N135="nulová",J135,0)</f>
        <v>0</v>
      </c>
      <c r="BJ135" s="18" t="s">
        <v>84</v>
      </c>
      <c r="BK135" s="201">
        <f>ROUND(I135*H135,2)</f>
        <v>0</v>
      </c>
      <c r="BL135" s="18" t="s">
        <v>144</v>
      </c>
      <c r="BM135" s="200" t="s">
        <v>154</v>
      </c>
    </row>
    <row r="136" spans="1:65" s="14" customFormat="1" ht="10.199999999999999" x14ac:dyDescent="0.2">
      <c r="B136" s="214"/>
      <c r="C136" s="215"/>
      <c r="D136" s="204" t="s">
        <v>149</v>
      </c>
      <c r="E136" s="216" t="s">
        <v>1</v>
      </c>
      <c r="F136" s="217" t="s">
        <v>1124</v>
      </c>
      <c r="G136" s="215"/>
      <c r="H136" s="216" t="s">
        <v>1</v>
      </c>
      <c r="I136" s="218"/>
      <c r="J136" s="215"/>
      <c r="K136" s="215"/>
      <c r="L136" s="219"/>
      <c r="M136" s="220"/>
      <c r="N136" s="221"/>
      <c r="O136" s="221"/>
      <c r="P136" s="221"/>
      <c r="Q136" s="221"/>
      <c r="R136" s="221"/>
      <c r="S136" s="221"/>
      <c r="T136" s="222"/>
      <c r="AT136" s="223" t="s">
        <v>149</v>
      </c>
      <c r="AU136" s="223" t="s">
        <v>86</v>
      </c>
      <c r="AV136" s="14" t="s">
        <v>84</v>
      </c>
      <c r="AW136" s="14" t="s">
        <v>32</v>
      </c>
      <c r="AX136" s="14" t="s">
        <v>76</v>
      </c>
      <c r="AY136" s="223" t="s">
        <v>138</v>
      </c>
    </row>
    <row r="137" spans="1:65" s="13" customFormat="1" ht="10.199999999999999" x14ac:dyDescent="0.2">
      <c r="B137" s="202"/>
      <c r="C137" s="203"/>
      <c r="D137" s="204" t="s">
        <v>149</v>
      </c>
      <c r="E137" s="205" t="s">
        <v>1</v>
      </c>
      <c r="F137" s="206" t="s">
        <v>1125</v>
      </c>
      <c r="G137" s="203"/>
      <c r="H137" s="207">
        <v>115</v>
      </c>
      <c r="I137" s="208"/>
      <c r="J137" s="203"/>
      <c r="K137" s="203"/>
      <c r="L137" s="209"/>
      <c r="M137" s="210"/>
      <c r="N137" s="211"/>
      <c r="O137" s="211"/>
      <c r="P137" s="211"/>
      <c r="Q137" s="211"/>
      <c r="R137" s="211"/>
      <c r="S137" s="211"/>
      <c r="T137" s="212"/>
      <c r="AT137" s="213" t="s">
        <v>149</v>
      </c>
      <c r="AU137" s="213" t="s">
        <v>86</v>
      </c>
      <c r="AV137" s="13" t="s">
        <v>86</v>
      </c>
      <c r="AW137" s="13" t="s">
        <v>32</v>
      </c>
      <c r="AX137" s="13" t="s">
        <v>84</v>
      </c>
      <c r="AY137" s="213" t="s">
        <v>138</v>
      </c>
    </row>
    <row r="138" spans="1:65" s="2" customFormat="1" ht="21.75" customHeight="1" x14ac:dyDescent="0.2">
      <c r="A138" s="35"/>
      <c r="B138" s="36"/>
      <c r="C138" s="188" t="s">
        <v>144</v>
      </c>
      <c r="D138" s="188" t="s">
        <v>140</v>
      </c>
      <c r="E138" s="189" t="s">
        <v>157</v>
      </c>
      <c r="F138" s="190" t="s">
        <v>158</v>
      </c>
      <c r="G138" s="191" t="s">
        <v>143</v>
      </c>
      <c r="H138" s="192">
        <v>20</v>
      </c>
      <c r="I138" s="193"/>
      <c r="J138" s="194">
        <f>ROUND(I138*H138,2)</f>
        <v>0</v>
      </c>
      <c r="K138" s="195"/>
      <c r="L138" s="40"/>
      <c r="M138" s="196" t="s">
        <v>1</v>
      </c>
      <c r="N138" s="197" t="s">
        <v>41</v>
      </c>
      <c r="O138" s="72"/>
      <c r="P138" s="198">
        <f>O138*H138</f>
        <v>0</v>
      </c>
      <c r="Q138" s="198">
        <v>0</v>
      </c>
      <c r="R138" s="198">
        <f>Q138*H138</f>
        <v>0</v>
      </c>
      <c r="S138" s="198">
        <v>0.22</v>
      </c>
      <c r="T138" s="199">
        <f>S138*H138</f>
        <v>4.4000000000000004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0" t="s">
        <v>144</v>
      </c>
      <c r="AT138" s="200" t="s">
        <v>140</v>
      </c>
      <c r="AU138" s="200" t="s">
        <v>86</v>
      </c>
      <c r="AY138" s="18" t="s">
        <v>138</v>
      </c>
      <c r="BE138" s="201">
        <f>IF(N138="základní",J138,0)</f>
        <v>0</v>
      </c>
      <c r="BF138" s="201">
        <f>IF(N138="snížená",J138,0)</f>
        <v>0</v>
      </c>
      <c r="BG138" s="201">
        <f>IF(N138="zákl. přenesená",J138,0)</f>
        <v>0</v>
      </c>
      <c r="BH138" s="201">
        <f>IF(N138="sníž. přenesená",J138,0)</f>
        <v>0</v>
      </c>
      <c r="BI138" s="201">
        <f>IF(N138="nulová",J138,0)</f>
        <v>0</v>
      </c>
      <c r="BJ138" s="18" t="s">
        <v>84</v>
      </c>
      <c r="BK138" s="201">
        <f>ROUND(I138*H138,2)</f>
        <v>0</v>
      </c>
      <c r="BL138" s="18" t="s">
        <v>144</v>
      </c>
      <c r="BM138" s="200" t="s">
        <v>159</v>
      </c>
    </row>
    <row r="139" spans="1:65" s="13" customFormat="1" ht="10.199999999999999" x14ac:dyDescent="0.2">
      <c r="B139" s="202"/>
      <c r="C139" s="203"/>
      <c r="D139" s="204" t="s">
        <v>149</v>
      </c>
      <c r="E139" s="205" t="s">
        <v>1</v>
      </c>
      <c r="F139" s="206" t="s">
        <v>1126</v>
      </c>
      <c r="G139" s="203"/>
      <c r="H139" s="207">
        <v>20</v>
      </c>
      <c r="I139" s="208"/>
      <c r="J139" s="203"/>
      <c r="K139" s="203"/>
      <c r="L139" s="209"/>
      <c r="M139" s="210"/>
      <c r="N139" s="211"/>
      <c r="O139" s="211"/>
      <c r="P139" s="211"/>
      <c r="Q139" s="211"/>
      <c r="R139" s="211"/>
      <c r="S139" s="211"/>
      <c r="T139" s="212"/>
      <c r="AT139" s="213" t="s">
        <v>149</v>
      </c>
      <c r="AU139" s="213" t="s">
        <v>86</v>
      </c>
      <c r="AV139" s="13" t="s">
        <v>86</v>
      </c>
      <c r="AW139" s="13" t="s">
        <v>32</v>
      </c>
      <c r="AX139" s="13" t="s">
        <v>84</v>
      </c>
      <c r="AY139" s="213" t="s">
        <v>138</v>
      </c>
    </row>
    <row r="140" spans="1:65" s="2" customFormat="1" ht="16.5" customHeight="1" x14ac:dyDescent="0.2">
      <c r="A140" s="35"/>
      <c r="B140" s="36"/>
      <c r="C140" s="188" t="s">
        <v>162</v>
      </c>
      <c r="D140" s="188" t="s">
        <v>140</v>
      </c>
      <c r="E140" s="189" t="s">
        <v>168</v>
      </c>
      <c r="F140" s="190" t="s">
        <v>169</v>
      </c>
      <c r="G140" s="191" t="s">
        <v>170</v>
      </c>
      <c r="H140" s="192">
        <v>40</v>
      </c>
      <c r="I140" s="193"/>
      <c r="J140" s="194">
        <f>ROUND(I140*H140,2)</f>
        <v>0</v>
      </c>
      <c r="K140" s="195"/>
      <c r="L140" s="40"/>
      <c r="M140" s="196" t="s">
        <v>1</v>
      </c>
      <c r="N140" s="197" t="s">
        <v>41</v>
      </c>
      <c r="O140" s="72"/>
      <c r="P140" s="198">
        <f>O140*H140</f>
        <v>0</v>
      </c>
      <c r="Q140" s="198">
        <v>0</v>
      </c>
      <c r="R140" s="198">
        <f>Q140*H140</f>
        <v>0</v>
      </c>
      <c r="S140" s="198">
        <v>0.20499999999999999</v>
      </c>
      <c r="T140" s="199">
        <f>S140*H140</f>
        <v>8.1999999999999993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0" t="s">
        <v>144</v>
      </c>
      <c r="AT140" s="200" t="s">
        <v>140</v>
      </c>
      <c r="AU140" s="200" t="s">
        <v>86</v>
      </c>
      <c r="AY140" s="18" t="s">
        <v>138</v>
      </c>
      <c r="BE140" s="201">
        <f>IF(N140="základní",J140,0)</f>
        <v>0</v>
      </c>
      <c r="BF140" s="201">
        <f>IF(N140="snížená",J140,0)</f>
        <v>0</v>
      </c>
      <c r="BG140" s="201">
        <f>IF(N140="zákl. přenesená",J140,0)</f>
        <v>0</v>
      </c>
      <c r="BH140" s="201">
        <f>IF(N140="sníž. přenesená",J140,0)</f>
        <v>0</v>
      </c>
      <c r="BI140" s="201">
        <f>IF(N140="nulová",J140,0)</f>
        <v>0</v>
      </c>
      <c r="BJ140" s="18" t="s">
        <v>84</v>
      </c>
      <c r="BK140" s="201">
        <f>ROUND(I140*H140,2)</f>
        <v>0</v>
      </c>
      <c r="BL140" s="18" t="s">
        <v>144</v>
      </c>
      <c r="BM140" s="200" t="s">
        <v>171</v>
      </c>
    </row>
    <row r="141" spans="1:65" s="2" customFormat="1" ht="21.75" customHeight="1" x14ac:dyDescent="0.2">
      <c r="A141" s="35"/>
      <c r="B141" s="36"/>
      <c r="C141" s="188" t="s">
        <v>167</v>
      </c>
      <c r="D141" s="188" t="s">
        <v>140</v>
      </c>
      <c r="E141" s="189" t="s">
        <v>175</v>
      </c>
      <c r="F141" s="190" t="s">
        <v>176</v>
      </c>
      <c r="G141" s="191" t="s">
        <v>177</v>
      </c>
      <c r="H141" s="192">
        <v>60</v>
      </c>
      <c r="I141" s="193"/>
      <c r="J141" s="194">
        <f>ROUND(I141*H141,2)</f>
        <v>0</v>
      </c>
      <c r="K141" s="195"/>
      <c r="L141" s="40"/>
      <c r="M141" s="196" t="s">
        <v>1</v>
      </c>
      <c r="N141" s="197" t="s">
        <v>41</v>
      </c>
      <c r="O141" s="72"/>
      <c r="P141" s="198">
        <f>O141*H141</f>
        <v>0</v>
      </c>
      <c r="Q141" s="198">
        <v>3.0000000000000001E-5</v>
      </c>
      <c r="R141" s="198">
        <f>Q141*H141</f>
        <v>1.8E-3</v>
      </c>
      <c r="S141" s="198">
        <v>0</v>
      </c>
      <c r="T141" s="199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0" t="s">
        <v>144</v>
      </c>
      <c r="AT141" s="200" t="s">
        <v>140</v>
      </c>
      <c r="AU141" s="200" t="s">
        <v>86</v>
      </c>
      <c r="AY141" s="18" t="s">
        <v>138</v>
      </c>
      <c r="BE141" s="201">
        <f>IF(N141="základní",J141,0)</f>
        <v>0</v>
      </c>
      <c r="BF141" s="201">
        <f>IF(N141="snížená",J141,0)</f>
        <v>0</v>
      </c>
      <c r="BG141" s="201">
        <f>IF(N141="zákl. přenesená",J141,0)</f>
        <v>0</v>
      </c>
      <c r="BH141" s="201">
        <f>IF(N141="sníž. přenesená",J141,0)</f>
        <v>0</v>
      </c>
      <c r="BI141" s="201">
        <f>IF(N141="nulová",J141,0)</f>
        <v>0</v>
      </c>
      <c r="BJ141" s="18" t="s">
        <v>84</v>
      </c>
      <c r="BK141" s="201">
        <f>ROUND(I141*H141,2)</f>
        <v>0</v>
      </c>
      <c r="BL141" s="18" t="s">
        <v>144</v>
      </c>
      <c r="BM141" s="200" t="s">
        <v>178</v>
      </c>
    </row>
    <row r="142" spans="1:65" s="2" customFormat="1" ht="21.75" customHeight="1" x14ac:dyDescent="0.2">
      <c r="A142" s="35"/>
      <c r="B142" s="36"/>
      <c r="C142" s="188" t="s">
        <v>174</v>
      </c>
      <c r="D142" s="188" t="s">
        <v>140</v>
      </c>
      <c r="E142" s="189" t="s">
        <v>180</v>
      </c>
      <c r="F142" s="190" t="s">
        <v>181</v>
      </c>
      <c r="G142" s="191" t="s">
        <v>182</v>
      </c>
      <c r="H142" s="192">
        <v>30</v>
      </c>
      <c r="I142" s="193"/>
      <c r="J142" s="194">
        <f>ROUND(I142*H142,2)</f>
        <v>0</v>
      </c>
      <c r="K142" s="195"/>
      <c r="L142" s="40"/>
      <c r="M142" s="196" t="s">
        <v>1</v>
      </c>
      <c r="N142" s="197" t="s">
        <v>41</v>
      </c>
      <c r="O142" s="72"/>
      <c r="P142" s="198">
        <f>O142*H142</f>
        <v>0</v>
      </c>
      <c r="Q142" s="198">
        <v>0</v>
      </c>
      <c r="R142" s="198">
        <f>Q142*H142</f>
        <v>0</v>
      </c>
      <c r="S142" s="198">
        <v>0</v>
      </c>
      <c r="T142" s="199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0" t="s">
        <v>144</v>
      </c>
      <c r="AT142" s="200" t="s">
        <v>140</v>
      </c>
      <c r="AU142" s="200" t="s">
        <v>86</v>
      </c>
      <c r="AY142" s="18" t="s">
        <v>138</v>
      </c>
      <c r="BE142" s="201">
        <f>IF(N142="základní",J142,0)</f>
        <v>0</v>
      </c>
      <c r="BF142" s="201">
        <f>IF(N142="snížená",J142,0)</f>
        <v>0</v>
      </c>
      <c r="BG142" s="201">
        <f>IF(N142="zákl. přenesená",J142,0)</f>
        <v>0</v>
      </c>
      <c r="BH142" s="201">
        <f>IF(N142="sníž. přenesená",J142,0)</f>
        <v>0</v>
      </c>
      <c r="BI142" s="201">
        <f>IF(N142="nulová",J142,0)</f>
        <v>0</v>
      </c>
      <c r="BJ142" s="18" t="s">
        <v>84</v>
      </c>
      <c r="BK142" s="201">
        <f>ROUND(I142*H142,2)</f>
        <v>0</v>
      </c>
      <c r="BL142" s="18" t="s">
        <v>144</v>
      </c>
      <c r="BM142" s="200" t="s">
        <v>183</v>
      </c>
    </row>
    <row r="143" spans="1:65" s="2" customFormat="1" ht="16.5" customHeight="1" x14ac:dyDescent="0.2">
      <c r="A143" s="35"/>
      <c r="B143" s="36"/>
      <c r="C143" s="188" t="s">
        <v>179</v>
      </c>
      <c r="D143" s="188" t="s">
        <v>140</v>
      </c>
      <c r="E143" s="189" t="s">
        <v>185</v>
      </c>
      <c r="F143" s="190" t="s">
        <v>186</v>
      </c>
      <c r="G143" s="191" t="s">
        <v>170</v>
      </c>
      <c r="H143" s="192">
        <v>10</v>
      </c>
      <c r="I143" s="193"/>
      <c r="J143" s="194">
        <f>ROUND(I143*H143,2)</f>
        <v>0</v>
      </c>
      <c r="K143" s="195"/>
      <c r="L143" s="40"/>
      <c r="M143" s="196" t="s">
        <v>1</v>
      </c>
      <c r="N143" s="197" t="s">
        <v>41</v>
      </c>
      <c r="O143" s="72"/>
      <c r="P143" s="198">
        <f>O143*H143</f>
        <v>0</v>
      </c>
      <c r="Q143" s="198">
        <v>3.6900000000000002E-2</v>
      </c>
      <c r="R143" s="198">
        <f>Q143*H143</f>
        <v>0.36899999999999999</v>
      </c>
      <c r="S143" s="198">
        <v>0</v>
      </c>
      <c r="T143" s="199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0" t="s">
        <v>144</v>
      </c>
      <c r="AT143" s="200" t="s">
        <v>140</v>
      </c>
      <c r="AU143" s="200" t="s">
        <v>86</v>
      </c>
      <c r="AY143" s="18" t="s">
        <v>138</v>
      </c>
      <c r="BE143" s="201">
        <f>IF(N143="základní",J143,0)</f>
        <v>0</v>
      </c>
      <c r="BF143" s="201">
        <f>IF(N143="snížená",J143,0)</f>
        <v>0</v>
      </c>
      <c r="BG143" s="201">
        <f>IF(N143="zákl. přenesená",J143,0)</f>
        <v>0</v>
      </c>
      <c r="BH143" s="201">
        <f>IF(N143="sníž. přenesená",J143,0)</f>
        <v>0</v>
      </c>
      <c r="BI143" s="201">
        <f>IF(N143="nulová",J143,0)</f>
        <v>0</v>
      </c>
      <c r="BJ143" s="18" t="s">
        <v>84</v>
      </c>
      <c r="BK143" s="201">
        <f>ROUND(I143*H143,2)</f>
        <v>0</v>
      </c>
      <c r="BL143" s="18" t="s">
        <v>144</v>
      </c>
      <c r="BM143" s="200" t="s">
        <v>187</v>
      </c>
    </row>
    <row r="144" spans="1:65" s="13" customFormat="1" ht="10.199999999999999" x14ac:dyDescent="0.2">
      <c r="B144" s="202"/>
      <c r="C144" s="203"/>
      <c r="D144" s="204" t="s">
        <v>149</v>
      </c>
      <c r="E144" s="205" t="s">
        <v>1</v>
      </c>
      <c r="F144" s="206" t="s">
        <v>1127</v>
      </c>
      <c r="G144" s="203"/>
      <c r="H144" s="207">
        <v>10</v>
      </c>
      <c r="I144" s="208"/>
      <c r="J144" s="203"/>
      <c r="K144" s="203"/>
      <c r="L144" s="209"/>
      <c r="M144" s="210"/>
      <c r="N144" s="211"/>
      <c r="O144" s="211"/>
      <c r="P144" s="211"/>
      <c r="Q144" s="211"/>
      <c r="R144" s="211"/>
      <c r="S144" s="211"/>
      <c r="T144" s="212"/>
      <c r="AT144" s="213" t="s">
        <v>149</v>
      </c>
      <c r="AU144" s="213" t="s">
        <v>86</v>
      </c>
      <c r="AV144" s="13" t="s">
        <v>86</v>
      </c>
      <c r="AW144" s="13" t="s">
        <v>32</v>
      </c>
      <c r="AX144" s="13" t="s">
        <v>84</v>
      </c>
      <c r="AY144" s="213" t="s">
        <v>138</v>
      </c>
    </row>
    <row r="145" spans="1:65" s="2" customFormat="1" ht="21.75" customHeight="1" x14ac:dyDescent="0.2">
      <c r="A145" s="35"/>
      <c r="B145" s="36"/>
      <c r="C145" s="188" t="s">
        <v>184</v>
      </c>
      <c r="D145" s="188" t="s">
        <v>140</v>
      </c>
      <c r="E145" s="189" t="s">
        <v>190</v>
      </c>
      <c r="F145" s="190" t="s">
        <v>191</v>
      </c>
      <c r="G145" s="191" t="s">
        <v>170</v>
      </c>
      <c r="H145" s="192">
        <v>10</v>
      </c>
      <c r="I145" s="193"/>
      <c r="J145" s="194">
        <f>ROUND(I145*H145,2)</f>
        <v>0</v>
      </c>
      <c r="K145" s="195"/>
      <c r="L145" s="40"/>
      <c r="M145" s="196" t="s">
        <v>1</v>
      </c>
      <c r="N145" s="197" t="s">
        <v>41</v>
      </c>
      <c r="O145" s="72"/>
      <c r="P145" s="198">
        <f>O145*H145</f>
        <v>0</v>
      </c>
      <c r="Q145" s="198">
        <v>3.6900000000000002E-2</v>
      </c>
      <c r="R145" s="198">
        <f>Q145*H145</f>
        <v>0.36899999999999999</v>
      </c>
      <c r="S145" s="198">
        <v>0</v>
      </c>
      <c r="T145" s="199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0" t="s">
        <v>144</v>
      </c>
      <c r="AT145" s="200" t="s">
        <v>140</v>
      </c>
      <c r="AU145" s="200" t="s">
        <v>86</v>
      </c>
      <c r="AY145" s="18" t="s">
        <v>138</v>
      </c>
      <c r="BE145" s="201">
        <f>IF(N145="základní",J145,0)</f>
        <v>0</v>
      </c>
      <c r="BF145" s="201">
        <f>IF(N145="snížená",J145,0)</f>
        <v>0</v>
      </c>
      <c r="BG145" s="201">
        <f>IF(N145="zákl. přenesená",J145,0)</f>
        <v>0</v>
      </c>
      <c r="BH145" s="201">
        <f>IF(N145="sníž. přenesená",J145,0)</f>
        <v>0</v>
      </c>
      <c r="BI145" s="201">
        <f>IF(N145="nulová",J145,0)</f>
        <v>0</v>
      </c>
      <c r="BJ145" s="18" t="s">
        <v>84</v>
      </c>
      <c r="BK145" s="201">
        <f>ROUND(I145*H145,2)</f>
        <v>0</v>
      </c>
      <c r="BL145" s="18" t="s">
        <v>144</v>
      </c>
      <c r="BM145" s="200" t="s">
        <v>192</v>
      </c>
    </row>
    <row r="146" spans="1:65" s="13" customFormat="1" ht="10.199999999999999" x14ac:dyDescent="0.2">
      <c r="B146" s="202"/>
      <c r="C146" s="203"/>
      <c r="D146" s="204" t="s">
        <v>149</v>
      </c>
      <c r="E146" s="205" t="s">
        <v>1</v>
      </c>
      <c r="F146" s="206" t="s">
        <v>1128</v>
      </c>
      <c r="G146" s="203"/>
      <c r="H146" s="207">
        <v>10</v>
      </c>
      <c r="I146" s="208"/>
      <c r="J146" s="203"/>
      <c r="K146" s="203"/>
      <c r="L146" s="209"/>
      <c r="M146" s="210"/>
      <c r="N146" s="211"/>
      <c r="O146" s="211"/>
      <c r="P146" s="211"/>
      <c r="Q146" s="211"/>
      <c r="R146" s="211"/>
      <c r="S146" s="211"/>
      <c r="T146" s="212"/>
      <c r="AT146" s="213" t="s">
        <v>149</v>
      </c>
      <c r="AU146" s="213" t="s">
        <v>86</v>
      </c>
      <c r="AV146" s="13" t="s">
        <v>86</v>
      </c>
      <c r="AW146" s="13" t="s">
        <v>32</v>
      </c>
      <c r="AX146" s="13" t="s">
        <v>84</v>
      </c>
      <c r="AY146" s="213" t="s">
        <v>138</v>
      </c>
    </row>
    <row r="147" spans="1:65" s="2" customFormat="1" ht="21.75" customHeight="1" x14ac:dyDescent="0.2">
      <c r="A147" s="35"/>
      <c r="B147" s="36"/>
      <c r="C147" s="188" t="s">
        <v>189</v>
      </c>
      <c r="D147" s="188" t="s">
        <v>140</v>
      </c>
      <c r="E147" s="189" t="s">
        <v>195</v>
      </c>
      <c r="F147" s="190" t="s">
        <v>196</v>
      </c>
      <c r="G147" s="191" t="s">
        <v>143</v>
      </c>
      <c r="H147" s="192">
        <v>68</v>
      </c>
      <c r="I147" s="193"/>
      <c r="J147" s="194">
        <f>ROUND(I147*H147,2)</f>
        <v>0</v>
      </c>
      <c r="K147" s="195"/>
      <c r="L147" s="40"/>
      <c r="M147" s="196" t="s">
        <v>1</v>
      </c>
      <c r="N147" s="197" t="s">
        <v>41</v>
      </c>
      <c r="O147" s="72"/>
      <c r="P147" s="198">
        <f>O147*H147</f>
        <v>0</v>
      </c>
      <c r="Q147" s="198">
        <v>0</v>
      </c>
      <c r="R147" s="198">
        <f>Q147*H147</f>
        <v>0</v>
      </c>
      <c r="S147" s="198">
        <v>0</v>
      </c>
      <c r="T147" s="199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0" t="s">
        <v>144</v>
      </c>
      <c r="AT147" s="200" t="s">
        <v>140</v>
      </c>
      <c r="AU147" s="200" t="s">
        <v>86</v>
      </c>
      <c r="AY147" s="18" t="s">
        <v>138</v>
      </c>
      <c r="BE147" s="201">
        <f>IF(N147="základní",J147,0)</f>
        <v>0</v>
      </c>
      <c r="BF147" s="201">
        <f>IF(N147="snížená",J147,0)</f>
        <v>0</v>
      </c>
      <c r="BG147" s="201">
        <f>IF(N147="zákl. přenesená",J147,0)</f>
        <v>0</v>
      </c>
      <c r="BH147" s="201">
        <f>IF(N147="sníž. přenesená",J147,0)</f>
        <v>0</v>
      </c>
      <c r="BI147" s="201">
        <f>IF(N147="nulová",J147,0)</f>
        <v>0</v>
      </c>
      <c r="BJ147" s="18" t="s">
        <v>84</v>
      </c>
      <c r="BK147" s="201">
        <f>ROUND(I147*H147,2)</f>
        <v>0</v>
      </c>
      <c r="BL147" s="18" t="s">
        <v>144</v>
      </c>
      <c r="BM147" s="200" t="s">
        <v>197</v>
      </c>
    </row>
    <row r="148" spans="1:65" s="14" customFormat="1" ht="10.199999999999999" x14ac:dyDescent="0.2">
      <c r="B148" s="214"/>
      <c r="C148" s="215"/>
      <c r="D148" s="204" t="s">
        <v>149</v>
      </c>
      <c r="E148" s="216" t="s">
        <v>1</v>
      </c>
      <c r="F148" s="217" t="s">
        <v>1129</v>
      </c>
      <c r="G148" s="215"/>
      <c r="H148" s="216" t="s">
        <v>1</v>
      </c>
      <c r="I148" s="218"/>
      <c r="J148" s="215"/>
      <c r="K148" s="215"/>
      <c r="L148" s="219"/>
      <c r="M148" s="220"/>
      <c r="N148" s="221"/>
      <c r="O148" s="221"/>
      <c r="P148" s="221"/>
      <c r="Q148" s="221"/>
      <c r="R148" s="221"/>
      <c r="S148" s="221"/>
      <c r="T148" s="222"/>
      <c r="AT148" s="223" t="s">
        <v>149</v>
      </c>
      <c r="AU148" s="223" t="s">
        <v>86</v>
      </c>
      <c r="AV148" s="14" t="s">
        <v>84</v>
      </c>
      <c r="AW148" s="14" t="s">
        <v>32</v>
      </c>
      <c r="AX148" s="14" t="s">
        <v>76</v>
      </c>
      <c r="AY148" s="223" t="s">
        <v>138</v>
      </c>
    </row>
    <row r="149" spans="1:65" s="13" customFormat="1" ht="10.199999999999999" x14ac:dyDescent="0.2">
      <c r="B149" s="202"/>
      <c r="C149" s="203"/>
      <c r="D149" s="204" t="s">
        <v>149</v>
      </c>
      <c r="E149" s="205" t="s">
        <v>1</v>
      </c>
      <c r="F149" s="206" t="s">
        <v>1130</v>
      </c>
      <c r="G149" s="203"/>
      <c r="H149" s="207">
        <v>68</v>
      </c>
      <c r="I149" s="208"/>
      <c r="J149" s="203"/>
      <c r="K149" s="203"/>
      <c r="L149" s="209"/>
      <c r="M149" s="210"/>
      <c r="N149" s="211"/>
      <c r="O149" s="211"/>
      <c r="P149" s="211"/>
      <c r="Q149" s="211"/>
      <c r="R149" s="211"/>
      <c r="S149" s="211"/>
      <c r="T149" s="212"/>
      <c r="AT149" s="213" t="s">
        <v>149</v>
      </c>
      <c r="AU149" s="213" t="s">
        <v>86</v>
      </c>
      <c r="AV149" s="13" t="s">
        <v>86</v>
      </c>
      <c r="AW149" s="13" t="s">
        <v>32</v>
      </c>
      <c r="AX149" s="13" t="s">
        <v>84</v>
      </c>
      <c r="AY149" s="213" t="s">
        <v>138</v>
      </c>
    </row>
    <row r="150" spans="1:65" s="2" customFormat="1" ht="21.75" customHeight="1" x14ac:dyDescent="0.2">
      <c r="A150" s="35"/>
      <c r="B150" s="36"/>
      <c r="C150" s="188" t="s">
        <v>194</v>
      </c>
      <c r="D150" s="188" t="s">
        <v>140</v>
      </c>
      <c r="E150" s="189" t="s">
        <v>200</v>
      </c>
      <c r="F150" s="190" t="s">
        <v>201</v>
      </c>
      <c r="G150" s="191" t="s">
        <v>202</v>
      </c>
      <c r="H150" s="192">
        <v>60</v>
      </c>
      <c r="I150" s="193"/>
      <c r="J150" s="194">
        <f>ROUND(I150*H150,2)</f>
        <v>0</v>
      </c>
      <c r="K150" s="195"/>
      <c r="L150" s="40"/>
      <c r="M150" s="196" t="s">
        <v>1</v>
      </c>
      <c r="N150" s="197" t="s">
        <v>41</v>
      </c>
      <c r="O150" s="72"/>
      <c r="P150" s="198">
        <f>O150*H150</f>
        <v>0</v>
      </c>
      <c r="Q150" s="198">
        <v>0</v>
      </c>
      <c r="R150" s="198">
        <f>Q150*H150</f>
        <v>0</v>
      </c>
      <c r="S150" s="198">
        <v>0</v>
      </c>
      <c r="T150" s="199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0" t="s">
        <v>144</v>
      </c>
      <c r="AT150" s="200" t="s">
        <v>140</v>
      </c>
      <c r="AU150" s="200" t="s">
        <v>86</v>
      </c>
      <c r="AY150" s="18" t="s">
        <v>138</v>
      </c>
      <c r="BE150" s="201">
        <f>IF(N150="základní",J150,0)</f>
        <v>0</v>
      </c>
      <c r="BF150" s="201">
        <f>IF(N150="snížená",J150,0)</f>
        <v>0</v>
      </c>
      <c r="BG150" s="201">
        <f>IF(N150="zákl. přenesená",J150,0)</f>
        <v>0</v>
      </c>
      <c r="BH150" s="201">
        <f>IF(N150="sníž. přenesená",J150,0)</f>
        <v>0</v>
      </c>
      <c r="BI150" s="201">
        <f>IF(N150="nulová",J150,0)</f>
        <v>0</v>
      </c>
      <c r="BJ150" s="18" t="s">
        <v>84</v>
      </c>
      <c r="BK150" s="201">
        <f>ROUND(I150*H150,2)</f>
        <v>0</v>
      </c>
      <c r="BL150" s="18" t="s">
        <v>144</v>
      </c>
      <c r="BM150" s="200" t="s">
        <v>203</v>
      </c>
    </row>
    <row r="151" spans="1:65" s="13" customFormat="1" ht="10.199999999999999" x14ac:dyDescent="0.2">
      <c r="B151" s="202"/>
      <c r="C151" s="203"/>
      <c r="D151" s="204" t="s">
        <v>149</v>
      </c>
      <c r="E151" s="205" t="s">
        <v>1</v>
      </c>
      <c r="F151" s="206" t="s">
        <v>1131</v>
      </c>
      <c r="G151" s="203"/>
      <c r="H151" s="207">
        <v>60</v>
      </c>
      <c r="I151" s="208"/>
      <c r="J151" s="203"/>
      <c r="K151" s="203"/>
      <c r="L151" s="209"/>
      <c r="M151" s="210"/>
      <c r="N151" s="211"/>
      <c r="O151" s="211"/>
      <c r="P151" s="211"/>
      <c r="Q151" s="211"/>
      <c r="R151" s="211"/>
      <c r="S151" s="211"/>
      <c r="T151" s="212"/>
      <c r="AT151" s="213" t="s">
        <v>149</v>
      </c>
      <c r="AU151" s="213" t="s">
        <v>86</v>
      </c>
      <c r="AV151" s="13" t="s">
        <v>86</v>
      </c>
      <c r="AW151" s="13" t="s">
        <v>32</v>
      </c>
      <c r="AX151" s="13" t="s">
        <v>84</v>
      </c>
      <c r="AY151" s="213" t="s">
        <v>138</v>
      </c>
    </row>
    <row r="152" spans="1:65" s="2" customFormat="1" ht="21.75" customHeight="1" x14ac:dyDescent="0.2">
      <c r="A152" s="35"/>
      <c r="B152" s="36"/>
      <c r="C152" s="188" t="s">
        <v>199</v>
      </c>
      <c r="D152" s="188" t="s">
        <v>140</v>
      </c>
      <c r="E152" s="189" t="s">
        <v>206</v>
      </c>
      <c r="F152" s="190" t="s">
        <v>207</v>
      </c>
      <c r="G152" s="191" t="s">
        <v>202</v>
      </c>
      <c r="H152" s="192">
        <v>48</v>
      </c>
      <c r="I152" s="193"/>
      <c r="J152" s="194">
        <f>ROUND(I152*H152,2)</f>
        <v>0</v>
      </c>
      <c r="K152" s="195"/>
      <c r="L152" s="40"/>
      <c r="M152" s="196" t="s">
        <v>1</v>
      </c>
      <c r="N152" s="197" t="s">
        <v>41</v>
      </c>
      <c r="O152" s="72"/>
      <c r="P152" s="198">
        <f>O152*H152</f>
        <v>0</v>
      </c>
      <c r="Q152" s="198">
        <v>0</v>
      </c>
      <c r="R152" s="198">
        <f>Q152*H152</f>
        <v>0</v>
      </c>
      <c r="S152" s="198">
        <v>0</v>
      </c>
      <c r="T152" s="199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0" t="s">
        <v>144</v>
      </c>
      <c r="AT152" s="200" t="s">
        <v>140</v>
      </c>
      <c r="AU152" s="200" t="s">
        <v>86</v>
      </c>
      <c r="AY152" s="18" t="s">
        <v>138</v>
      </c>
      <c r="BE152" s="201">
        <f>IF(N152="základní",J152,0)</f>
        <v>0</v>
      </c>
      <c r="BF152" s="201">
        <f>IF(N152="snížená",J152,0)</f>
        <v>0</v>
      </c>
      <c r="BG152" s="201">
        <f>IF(N152="zákl. přenesená",J152,0)</f>
        <v>0</v>
      </c>
      <c r="BH152" s="201">
        <f>IF(N152="sníž. přenesená",J152,0)</f>
        <v>0</v>
      </c>
      <c r="BI152" s="201">
        <f>IF(N152="nulová",J152,0)</f>
        <v>0</v>
      </c>
      <c r="BJ152" s="18" t="s">
        <v>84</v>
      </c>
      <c r="BK152" s="201">
        <f>ROUND(I152*H152,2)</f>
        <v>0</v>
      </c>
      <c r="BL152" s="18" t="s">
        <v>144</v>
      </c>
      <c r="BM152" s="200" t="s">
        <v>208</v>
      </c>
    </row>
    <row r="153" spans="1:65" s="14" customFormat="1" ht="10.199999999999999" x14ac:dyDescent="0.2">
      <c r="B153" s="214"/>
      <c r="C153" s="215"/>
      <c r="D153" s="204" t="s">
        <v>149</v>
      </c>
      <c r="E153" s="216" t="s">
        <v>1</v>
      </c>
      <c r="F153" s="217" t="s">
        <v>1132</v>
      </c>
      <c r="G153" s="215"/>
      <c r="H153" s="216" t="s">
        <v>1</v>
      </c>
      <c r="I153" s="218"/>
      <c r="J153" s="215"/>
      <c r="K153" s="215"/>
      <c r="L153" s="219"/>
      <c r="M153" s="220"/>
      <c r="N153" s="221"/>
      <c r="O153" s="221"/>
      <c r="P153" s="221"/>
      <c r="Q153" s="221"/>
      <c r="R153" s="221"/>
      <c r="S153" s="221"/>
      <c r="T153" s="222"/>
      <c r="AT153" s="223" t="s">
        <v>149</v>
      </c>
      <c r="AU153" s="223" t="s">
        <v>86</v>
      </c>
      <c r="AV153" s="14" t="s">
        <v>84</v>
      </c>
      <c r="AW153" s="14" t="s">
        <v>32</v>
      </c>
      <c r="AX153" s="14" t="s">
        <v>76</v>
      </c>
      <c r="AY153" s="223" t="s">
        <v>138</v>
      </c>
    </row>
    <row r="154" spans="1:65" s="13" customFormat="1" ht="10.199999999999999" x14ac:dyDescent="0.2">
      <c r="B154" s="202"/>
      <c r="C154" s="203"/>
      <c r="D154" s="204" t="s">
        <v>149</v>
      </c>
      <c r="E154" s="205" t="s">
        <v>1</v>
      </c>
      <c r="F154" s="206" t="s">
        <v>1133</v>
      </c>
      <c r="G154" s="203"/>
      <c r="H154" s="207">
        <v>48</v>
      </c>
      <c r="I154" s="208"/>
      <c r="J154" s="203"/>
      <c r="K154" s="203"/>
      <c r="L154" s="209"/>
      <c r="M154" s="210"/>
      <c r="N154" s="211"/>
      <c r="O154" s="211"/>
      <c r="P154" s="211"/>
      <c r="Q154" s="211"/>
      <c r="R154" s="211"/>
      <c r="S154" s="211"/>
      <c r="T154" s="212"/>
      <c r="AT154" s="213" t="s">
        <v>149</v>
      </c>
      <c r="AU154" s="213" t="s">
        <v>86</v>
      </c>
      <c r="AV154" s="13" t="s">
        <v>86</v>
      </c>
      <c r="AW154" s="13" t="s">
        <v>32</v>
      </c>
      <c r="AX154" s="13" t="s">
        <v>84</v>
      </c>
      <c r="AY154" s="213" t="s">
        <v>138</v>
      </c>
    </row>
    <row r="155" spans="1:65" s="2" customFormat="1" ht="33" customHeight="1" x14ac:dyDescent="0.2">
      <c r="A155" s="35"/>
      <c r="B155" s="36"/>
      <c r="C155" s="188" t="s">
        <v>205</v>
      </c>
      <c r="D155" s="188" t="s">
        <v>140</v>
      </c>
      <c r="E155" s="189" t="s">
        <v>212</v>
      </c>
      <c r="F155" s="190" t="s">
        <v>213</v>
      </c>
      <c r="G155" s="191" t="s">
        <v>202</v>
      </c>
      <c r="H155" s="192">
        <v>288.22500000000002</v>
      </c>
      <c r="I155" s="193"/>
      <c r="J155" s="194">
        <f>ROUND(I155*H155,2)</f>
        <v>0</v>
      </c>
      <c r="K155" s="195"/>
      <c r="L155" s="40"/>
      <c r="M155" s="196" t="s">
        <v>1</v>
      </c>
      <c r="N155" s="197" t="s">
        <v>41</v>
      </c>
      <c r="O155" s="72"/>
      <c r="P155" s="198">
        <f>O155*H155</f>
        <v>0</v>
      </c>
      <c r="Q155" s="198">
        <v>0</v>
      </c>
      <c r="R155" s="198">
        <f>Q155*H155</f>
        <v>0</v>
      </c>
      <c r="S155" s="198">
        <v>0</v>
      </c>
      <c r="T155" s="199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0" t="s">
        <v>144</v>
      </c>
      <c r="AT155" s="200" t="s">
        <v>140</v>
      </c>
      <c r="AU155" s="200" t="s">
        <v>86</v>
      </c>
      <c r="AY155" s="18" t="s">
        <v>138</v>
      </c>
      <c r="BE155" s="201">
        <f>IF(N155="základní",J155,0)</f>
        <v>0</v>
      </c>
      <c r="BF155" s="201">
        <f>IF(N155="snížená",J155,0)</f>
        <v>0</v>
      </c>
      <c r="BG155" s="201">
        <f>IF(N155="zákl. přenesená",J155,0)</f>
        <v>0</v>
      </c>
      <c r="BH155" s="201">
        <f>IF(N155="sníž. přenesená",J155,0)</f>
        <v>0</v>
      </c>
      <c r="BI155" s="201">
        <f>IF(N155="nulová",J155,0)</f>
        <v>0</v>
      </c>
      <c r="BJ155" s="18" t="s">
        <v>84</v>
      </c>
      <c r="BK155" s="201">
        <f>ROUND(I155*H155,2)</f>
        <v>0</v>
      </c>
      <c r="BL155" s="18" t="s">
        <v>144</v>
      </c>
      <c r="BM155" s="200" t="s">
        <v>214</v>
      </c>
    </row>
    <row r="156" spans="1:65" s="14" customFormat="1" ht="10.199999999999999" x14ac:dyDescent="0.2">
      <c r="B156" s="214"/>
      <c r="C156" s="215"/>
      <c r="D156" s="204" t="s">
        <v>149</v>
      </c>
      <c r="E156" s="216" t="s">
        <v>1</v>
      </c>
      <c r="F156" s="217" t="s">
        <v>1134</v>
      </c>
      <c r="G156" s="215"/>
      <c r="H156" s="216" t="s">
        <v>1</v>
      </c>
      <c r="I156" s="218"/>
      <c r="J156" s="215"/>
      <c r="K156" s="215"/>
      <c r="L156" s="219"/>
      <c r="M156" s="220"/>
      <c r="N156" s="221"/>
      <c r="O156" s="221"/>
      <c r="P156" s="221"/>
      <c r="Q156" s="221"/>
      <c r="R156" s="221"/>
      <c r="S156" s="221"/>
      <c r="T156" s="222"/>
      <c r="AT156" s="223" t="s">
        <v>149</v>
      </c>
      <c r="AU156" s="223" t="s">
        <v>86</v>
      </c>
      <c r="AV156" s="14" t="s">
        <v>84</v>
      </c>
      <c r="AW156" s="14" t="s">
        <v>32</v>
      </c>
      <c r="AX156" s="14" t="s">
        <v>76</v>
      </c>
      <c r="AY156" s="223" t="s">
        <v>138</v>
      </c>
    </row>
    <row r="157" spans="1:65" s="13" customFormat="1" ht="10.199999999999999" x14ac:dyDescent="0.2">
      <c r="B157" s="202"/>
      <c r="C157" s="203"/>
      <c r="D157" s="204" t="s">
        <v>149</v>
      </c>
      <c r="E157" s="205" t="s">
        <v>1</v>
      </c>
      <c r="F157" s="206" t="s">
        <v>1135</v>
      </c>
      <c r="G157" s="203"/>
      <c r="H157" s="207">
        <v>274.5</v>
      </c>
      <c r="I157" s="208"/>
      <c r="J157" s="203"/>
      <c r="K157" s="203"/>
      <c r="L157" s="209"/>
      <c r="M157" s="210"/>
      <c r="N157" s="211"/>
      <c r="O157" s="211"/>
      <c r="P157" s="211"/>
      <c r="Q157" s="211"/>
      <c r="R157" s="211"/>
      <c r="S157" s="211"/>
      <c r="T157" s="212"/>
      <c r="AT157" s="213" t="s">
        <v>149</v>
      </c>
      <c r="AU157" s="213" t="s">
        <v>86</v>
      </c>
      <c r="AV157" s="13" t="s">
        <v>86</v>
      </c>
      <c r="AW157" s="13" t="s">
        <v>32</v>
      </c>
      <c r="AX157" s="13" t="s">
        <v>76</v>
      </c>
      <c r="AY157" s="213" t="s">
        <v>138</v>
      </c>
    </row>
    <row r="158" spans="1:65" s="14" customFormat="1" ht="10.199999999999999" x14ac:dyDescent="0.2">
      <c r="B158" s="214"/>
      <c r="C158" s="215"/>
      <c r="D158" s="204" t="s">
        <v>149</v>
      </c>
      <c r="E158" s="216" t="s">
        <v>1</v>
      </c>
      <c r="F158" s="217" t="s">
        <v>1136</v>
      </c>
      <c r="G158" s="215"/>
      <c r="H158" s="216" t="s">
        <v>1</v>
      </c>
      <c r="I158" s="218"/>
      <c r="J158" s="215"/>
      <c r="K158" s="215"/>
      <c r="L158" s="219"/>
      <c r="M158" s="220"/>
      <c r="N158" s="221"/>
      <c r="O158" s="221"/>
      <c r="P158" s="221"/>
      <c r="Q158" s="221"/>
      <c r="R158" s="221"/>
      <c r="S158" s="221"/>
      <c r="T158" s="222"/>
      <c r="AT158" s="223" t="s">
        <v>149</v>
      </c>
      <c r="AU158" s="223" t="s">
        <v>86</v>
      </c>
      <c r="AV158" s="14" t="s">
        <v>84</v>
      </c>
      <c r="AW158" s="14" t="s">
        <v>32</v>
      </c>
      <c r="AX158" s="14" t="s">
        <v>76</v>
      </c>
      <c r="AY158" s="223" t="s">
        <v>138</v>
      </c>
    </row>
    <row r="159" spans="1:65" s="13" customFormat="1" ht="10.199999999999999" x14ac:dyDescent="0.2">
      <c r="B159" s="202"/>
      <c r="C159" s="203"/>
      <c r="D159" s="204" t="s">
        <v>149</v>
      </c>
      <c r="E159" s="205" t="s">
        <v>1</v>
      </c>
      <c r="F159" s="206" t="s">
        <v>1137</v>
      </c>
      <c r="G159" s="203"/>
      <c r="H159" s="207">
        <v>13.725</v>
      </c>
      <c r="I159" s="208"/>
      <c r="J159" s="203"/>
      <c r="K159" s="203"/>
      <c r="L159" s="209"/>
      <c r="M159" s="210"/>
      <c r="N159" s="211"/>
      <c r="O159" s="211"/>
      <c r="P159" s="211"/>
      <c r="Q159" s="211"/>
      <c r="R159" s="211"/>
      <c r="S159" s="211"/>
      <c r="T159" s="212"/>
      <c r="AT159" s="213" t="s">
        <v>149</v>
      </c>
      <c r="AU159" s="213" t="s">
        <v>86</v>
      </c>
      <c r="AV159" s="13" t="s">
        <v>86</v>
      </c>
      <c r="AW159" s="13" t="s">
        <v>32</v>
      </c>
      <c r="AX159" s="13" t="s">
        <v>76</v>
      </c>
      <c r="AY159" s="213" t="s">
        <v>138</v>
      </c>
    </row>
    <row r="160" spans="1:65" s="16" customFormat="1" ht="10.199999999999999" x14ac:dyDescent="0.2">
      <c r="B160" s="235"/>
      <c r="C160" s="236"/>
      <c r="D160" s="204" t="s">
        <v>149</v>
      </c>
      <c r="E160" s="237" t="s">
        <v>1</v>
      </c>
      <c r="F160" s="238" t="s">
        <v>222</v>
      </c>
      <c r="G160" s="236"/>
      <c r="H160" s="239">
        <v>288.22500000000002</v>
      </c>
      <c r="I160" s="240"/>
      <c r="J160" s="236"/>
      <c r="K160" s="236"/>
      <c r="L160" s="241"/>
      <c r="M160" s="242"/>
      <c r="N160" s="243"/>
      <c r="O160" s="243"/>
      <c r="P160" s="243"/>
      <c r="Q160" s="243"/>
      <c r="R160" s="243"/>
      <c r="S160" s="243"/>
      <c r="T160" s="244"/>
      <c r="AT160" s="245" t="s">
        <v>149</v>
      </c>
      <c r="AU160" s="245" t="s">
        <v>86</v>
      </c>
      <c r="AV160" s="16" t="s">
        <v>144</v>
      </c>
      <c r="AW160" s="16" t="s">
        <v>32</v>
      </c>
      <c r="AX160" s="16" t="s">
        <v>84</v>
      </c>
      <c r="AY160" s="245" t="s">
        <v>138</v>
      </c>
    </row>
    <row r="161" spans="1:65" s="2" customFormat="1" ht="21.75" customHeight="1" x14ac:dyDescent="0.2">
      <c r="A161" s="35"/>
      <c r="B161" s="36"/>
      <c r="C161" s="188" t="s">
        <v>211</v>
      </c>
      <c r="D161" s="188" t="s">
        <v>140</v>
      </c>
      <c r="E161" s="189" t="s">
        <v>223</v>
      </c>
      <c r="F161" s="190" t="s">
        <v>224</v>
      </c>
      <c r="G161" s="191" t="s">
        <v>202</v>
      </c>
      <c r="H161" s="192">
        <v>0.5</v>
      </c>
      <c r="I161" s="193"/>
      <c r="J161" s="194">
        <f>ROUND(I161*H161,2)</f>
        <v>0</v>
      </c>
      <c r="K161" s="195"/>
      <c r="L161" s="40"/>
      <c r="M161" s="196" t="s">
        <v>1</v>
      </c>
      <c r="N161" s="197" t="s">
        <v>41</v>
      </c>
      <c r="O161" s="72"/>
      <c r="P161" s="198">
        <f>O161*H161</f>
        <v>0</v>
      </c>
      <c r="Q161" s="198">
        <v>0</v>
      </c>
      <c r="R161" s="198">
        <f>Q161*H161</f>
        <v>0</v>
      </c>
      <c r="S161" s="198">
        <v>0</v>
      </c>
      <c r="T161" s="199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0" t="s">
        <v>144</v>
      </c>
      <c r="AT161" s="200" t="s">
        <v>140</v>
      </c>
      <c r="AU161" s="200" t="s">
        <v>86</v>
      </c>
      <c r="AY161" s="18" t="s">
        <v>138</v>
      </c>
      <c r="BE161" s="201">
        <f>IF(N161="základní",J161,0)</f>
        <v>0</v>
      </c>
      <c r="BF161" s="201">
        <f>IF(N161="snížená",J161,0)</f>
        <v>0</v>
      </c>
      <c r="BG161" s="201">
        <f>IF(N161="zákl. přenesená",J161,0)</f>
        <v>0</v>
      </c>
      <c r="BH161" s="201">
        <f>IF(N161="sníž. přenesená",J161,0)</f>
        <v>0</v>
      </c>
      <c r="BI161" s="201">
        <f>IF(N161="nulová",J161,0)</f>
        <v>0</v>
      </c>
      <c r="BJ161" s="18" t="s">
        <v>84</v>
      </c>
      <c r="BK161" s="201">
        <f>ROUND(I161*H161,2)</f>
        <v>0</v>
      </c>
      <c r="BL161" s="18" t="s">
        <v>144</v>
      </c>
      <c r="BM161" s="200" t="s">
        <v>225</v>
      </c>
    </row>
    <row r="162" spans="1:65" s="2" customFormat="1" ht="21.75" customHeight="1" x14ac:dyDescent="0.2">
      <c r="A162" s="35"/>
      <c r="B162" s="36"/>
      <c r="C162" s="188" t="s">
        <v>8</v>
      </c>
      <c r="D162" s="188" t="s">
        <v>140</v>
      </c>
      <c r="E162" s="189" t="s">
        <v>227</v>
      </c>
      <c r="F162" s="190" t="s">
        <v>228</v>
      </c>
      <c r="G162" s="191" t="s">
        <v>143</v>
      </c>
      <c r="H162" s="192">
        <v>549</v>
      </c>
      <c r="I162" s="193"/>
      <c r="J162" s="194">
        <f>ROUND(I162*H162,2)</f>
        <v>0</v>
      </c>
      <c r="K162" s="195"/>
      <c r="L162" s="40"/>
      <c r="M162" s="196" t="s">
        <v>1</v>
      </c>
      <c r="N162" s="197" t="s">
        <v>41</v>
      </c>
      <c r="O162" s="72"/>
      <c r="P162" s="198">
        <f>O162*H162</f>
        <v>0</v>
      </c>
      <c r="Q162" s="198">
        <v>8.4000000000000003E-4</v>
      </c>
      <c r="R162" s="198">
        <f>Q162*H162</f>
        <v>0.46116000000000001</v>
      </c>
      <c r="S162" s="198">
        <v>0</v>
      </c>
      <c r="T162" s="199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0" t="s">
        <v>144</v>
      </c>
      <c r="AT162" s="200" t="s">
        <v>140</v>
      </c>
      <c r="AU162" s="200" t="s">
        <v>86</v>
      </c>
      <c r="AY162" s="18" t="s">
        <v>138</v>
      </c>
      <c r="BE162" s="201">
        <f>IF(N162="základní",J162,0)</f>
        <v>0</v>
      </c>
      <c r="BF162" s="201">
        <f>IF(N162="snížená",J162,0)</f>
        <v>0</v>
      </c>
      <c r="BG162" s="201">
        <f>IF(N162="zákl. přenesená",J162,0)</f>
        <v>0</v>
      </c>
      <c r="BH162" s="201">
        <f>IF(N162="sníž. přenesená",J162,0)</f>
        <v>0</v>
      </c>
      <c r="BI162" s="201">
        <f>IF(N162="nulová",J162,0)</f>
        <v>0</v>
      </c>
      <c r="BJ162" s="18" t="s">
        <v>84</v>
      </c>
      <c r="BK162" s="201">
        <f>ROUND(I162*H162,2)</f>
        <v>0</v>
      </c>
      <c r="BL162" s="18" t="s">
        <v>144</v>
      </c>
      <c r="BM162" s="200" t="s">
        <v>229</v>
      </c>
    </row>
    <row r="163" spans="1:65" s="13" customFormat="1" ht="10.199999999999999" x14ac:dyDescent="0.2">
      <c r="B163" s="202"/>
      <c r="C163" s="203"/>
      <c r="D163" s="204" t="s">
        <v>149</v>
      </c>
      <c r="E163" s="205" t="s">
        <v>1</v>
      </c>
      <c r="F163" s="206" t="s">
        <v>1138</v>
      </c>
      <c r="G163" s="203"/>
      <c r="H163" s="207">
        <v>549</v>
      </c>
      <c r="I163" s="208"/>
      <c r="J163" s="203"/>
      <c r="K163" s="203"/>
      <c r="L163" s="209"/>
      <c r="M163" s="210"/>
      <c r="N163" s="211"/>
      <c r="O163" s="211"/>
      <c r="P163" s="211"/>
      <c r="Q163" s="211"/>
      <c r="R163" s="211"/>
      <c r="S163" s="211"/>
      <c r="T163" s="212"/>
      <c r="AT163" s="213" t="s">
        <v>149</v>
      </c>
      <c r="AU163" s="213" t="s">
        <v>86</v>
      </c>
      <c r="AV163" s="13" t="s">
        <v>86</v>
      </c>
      <c r="AW163" s="13" t="s">
        <v>32</v>
      </c>
      <c r="AX163" s="13" t="s">
        <v>84</v>
      </c>
      <c r="AY163" s="213" t="s">
        <v>138</v>
      </c>
    </row>
    <row r="164" spans="1:65" s="2" customFormat="1" ht="21.75" customHeight="1" x14ac:dyDescent="0.2">
      <c r="A164" s="35"/>
      <c r="B164" s="36"/>
      <c r="C164" s="188" t="s">
        <v>226</v>
      </c>
      <c r="D164" s="188" t="s">
        <v>140</v>
      </c>
      <c r="E164" s="189" t="s">
        <v>233</v>
      </c>
      <c r="F164" s="190" t="s">
        <v>234</v>
      </c>
      <c r="G164" s="191" t="s">
        <v>143</v>
      </c>
      <c r="H164" s="192">
        <v>549</v>
      </c>
      <c r="I164" s="193"/>
      <c r="J164" s="194">
        <f>ROUND(I164*H164,2)</f>
        <v>0</v>
      </c>
      <c r="K164" s="195"/>
      <c r="L164" s="40"/>
      <c r="M164" s="196" t="s">
        <v>1</v>
      </c>
      <c r="N164" s="197" t="s">
        <v>41</v>
      </c>
      <c r="O164" s="72"/>
      <c r="P164" s="198">
        <f>O164*H164</f>
        <v>0</v>
      </c>
      <c r="Q164" s="198">
        <v>0</v>
      </c>
      <c r="R164" s="198">
        <f>Q164*H164</f>
        <v>0</v>
      </c>
      <c r="S164" s="198">
        <v>0</v>
      </c>
      <c r="T164" s="199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0" t="s">
        <v>144</v>
      </c>
      <c r="AT164" s="200" t="s">
        <v>140</v>
      </c>
      <c r="AU164" s="200" t="s">
        <v>86</v>
      </c>
      <c r="AY164" s="18" t="s">
        <v>138</v>
      </c>
      <c r="BE164" s="201">
        <f>IF(N164="základní",J164,0)</f>
        <v>0</v>
      </c>
      <c r="BF164" s="201">
        <f>IF(N164="snížená",J164,0)</f>
        <v>0</v>
      </c>
      <c r="BG164" s="201">
        <f>IF(N164="zákl. přenesená",J164,0)</f>
        <v>0</v>
      </c>
      <c r="BH164" s="201">
        <f>IF(N164="sníž. přenesená",J164,0)</f>
        <v>0</v>
      </c>
      <c r="BI164" s="201">
        <f>IF(N164="nulová",J164,0)</f>
        <v>0</v>
      </c>
      <c r="BJ164" s="18" t="s">
        <v>84</v>
      </c>
      <c r="BK164" s="201">
        <f>ROUND(I164*H164,2)</f>
        <v>0</v>
      </c>
      <c r="BL164" s="18" t="s">
        <v>144</v>
      </c>
      <c r="BM164" s="200" t="s">
        <v>235</v>
      </c>
    </row>
    <row r="165" spans="1:65" s="2" customFormat="1" ht="33" customHeight="1" x14ac:dyDescent="0.2">
      <c r="A165" s="35"/>
      <c r="B165" s="36"/>
      <c r="C165" s="188" t="s">
        <v>232</v>
      </c>
      <c r="D165" s="188" t="s">
        <v>140</v>
      </c>
      <c r="E165" s="189" t="s">
        <v>237</v>
      </c>
      <c r="F165" s="190" t="s">
        <v>238</v>
      </c>
      <c r="G165" s="191" t="s">
        <v>202</v>
      </c>
      <c r="H165" s="192">
        <v>209.9</v>
      </c>
      <c r="I165" s="193"/>
      <c r="J165" s="194">
        <f>ROUND(I165*H165,2)</f>
        <v>0</v>
      </c>
      <c r="K165" s="195"/>
      <c r="L165" s="40"/>
      <c r="M165" s="196" t="s">
        <v>1</v>
      </c>
      <c r="N165" s="197" t="s">
        <v>41</v>
      </c>
      <c r="O165" s="72"/>
      <c r="P165" s="198">
        <f>O165*H165</f>
        <v>0</v>
      </c>
      <c r="Q165" s="198">
        <v>0</v>
      </c>
      <c r="R165" s="198">
        <f>Q165*H165</f>
        <v>0</v>
      </c>
      <c r="S165" s="198">
        <v>0</v>
      </c>
      <c r="T165" s="199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0" t="s">
        <v>144</v>
      </c>
      <c r="AT165" s="200" t="s">
        <v>140</v>
      </c>
      <c r="AU165" s="200" t="s">
        <v>86</v>
      </c>
      <c r="AY165" s="18" t="s">
        <v>138</v>
      </c>
      <c r="BE165" s="201">
        <f>IF(N165="základní",J165,0)</f>
        <v>0</v>
      </c>
      <c r="BF165" s="201">
        <f>IF(N165="snížená",J165,0)</f>
        <v>0</v>
      </c>
      <c r="BG165" s="201">
        <f>IF(N165="zákl. přenesená",J165,0)</f>
        <v>0</v>
      </c>
      <c r="BH165" s="201">
        <f>IF(N165="sníž. přenesená",J165,0)</f>
        <v>0</v>
      </c>
      <c r="BI165" s="201">
        <f>IF(N165="nulová",J165,0)</f>
        <v>0</v>
      </c>
      <c r="BJ165" s="18" t="s">
        <v>84</v>
      </c>
      <c r="BK165" s="201">
        <f>ROUND(I165*H165,2)</f>
        <v>0</v>
      </c>
      <c r="BL165" s="18" t="s">
        <v>144</v>
      </c>
      <c r="BM165" s="200" t="s">
        <v>239</v>
      </c>
    </row>
    <row r="166" spans="1:65" s="14" customFormat="1" ht="10.199999999999999" x14ac:dyDescent="0.2">
      <c r="B166" s="214"/>
      <c r="C166" s="215"/>
      <c r="D166" s="204" t="s">
        <v>149</v>
      </c>
      <c r="E166" s="216" t="s">
        <v>1</v>
      </c>
      <c r="F166" s="217" t="s">
        <v>1139</v>
      </c>
      <c r="G166" s="215"/>
      <c r="H166" s="216" t="s">
        <v>1</v>
      </c>
      <c r="I166" s="218"/>
      <c r="J166" s="215"/>
      <c r="K166" s="215"/>
      <c r="L166" s="219"/>
      <c r="M166" s="220"/>
      <c r="N166" s="221"/>
      <c r="O166" s="221"/>
      <c r="P166" s="221"/>
      <c r="Q166" s="221"/>
      <c r="R166" s="221"/>
      <c r="S166" s="221"/>
      <c r="T166" s="222"/>
      <c r="AT166" s="223" t="s">
        <v>149</v>
      </c>
      <c r="AU166" s="223" t="s">
        <v>86</v>
      </c>
      <c r="AV166" s="14" t="s">
        <v>84</v>
      </c>
      <c r="AW166" s="14" t="s">
        <v>32</v>
      </c>
      <c r="AX166" s="14" t="s">
        <v>76</v>
      </c>
      <c r="AY166" s="223" t="s">
        <v>138</v>
      </c>
    </row>
    <row r="167" spans="1:65" s="13" customFormat="1" ht="10.199999999999999" x14ac:dyDescent="0.2">
      <c r="B167" s="202"/>
      <c r="C167" s="203"/>
      <c r="D167" s="204" t="s">
        <v>149</v>
      </c>
      <c r="E167" s="205" t="s">
        <v>1</v>
      </c>
      <c r="F167" s="206" t="s">
        <v>1140</v>
      </c>
      <c r="G167" s="203"/>
      <c r="H167" s="207">
        <v>100.65</v>
      </c>
      <c r="I167" s="208"/>
      <c r="J167" s="203"/>
      <c r="K167" s="203"/>
      <c r="L167" s="209"/>
      <c r="M167" s="210"/>
      <c r="N167" s="211"/>
      <c r="O167" s="211"/>
      <c r="P167" s="211"/>
      <c r="Q167" s="211"/>
      <c r="R167" s="211"/>
      <c r="S167" s="211"/>
      <c r="T167" s="212"/>
      <c r="AT167" s="213" t="s">
        <v>149</v>
      </c>
      <c r="AU167" s="213" t="s">
        <v>86</v>
      </c>
      <c r="AV167" s="13" t="s">
        <v>86</v>
      </c>
      <c r="AW167" s="13" t="s">
        <v>32</v>
      </c>
      <c r="AX167" s="13" t="s">
        <v>76</v>
      </c>
      <c r="AY167" s="213" t="s">
        <v>138</v>
      </c>
    </row>
    <row r="168" spans="1:65" s="14" customFormat="1" ht="10.199999999999999" x14ac:dyDescent="0.2">
      <c r="B168" s="214"/>
      <c r="C168" s="215"/>
      <c r="D168" s="204" t="s">
        <v>149</v>
      </c>
      <c r="E168" s="216" t="s">
        <v>1</v>
      </c>
      <c r="F168" s="217" t="s">
        <v>1141</v>
      </c>
      <c r="G168" s="215"/>
      <c r="H168" s="216" t="s">
        <v>1</v>
      </c>
      <c r="I168" s="218"/>
      <c r="J168" s="215"/>
      <c r="K168" s="215"/>
      <c r="L168" s="219"/>
      <c r="M168" s="220"/>
      <c r="N168" s="221"/>
      <c r="O168" s="221"/>
      <c r="P168" s="221"/>
      <c r="Q168" s="221"/>
      <c r="R168" s="221"/>
      <c r="S168" s="221"/>
      <c r="T168" s="222"/>
      <c r="AT168" s="223" t="s">
        <v>149</v>
      </c>
      <c r="AU168" s="223" t="s">
        <v>86</v>
      </c>
      <c r="AV168" s="14" t="s">
        <v>84</v>
      </c>
      <c r="AW168" s="14" t="s">
        <v>32</v>
      </c>
      <c r="AX168" s="14" t="s">
        <v>76</v>
      </c>
      <c r="AY168" s="223" t="s">
        <v>138</v>
      </c>
    </row>
    <row r="169" spans="1:65" s="13" customFormat="1" ht="10.199999999999999" x14ac:dyDescent="0.2">
      <c r="B169" s="202"/>
      <c r="C169" s="203"/>
      <c r="D169" s="204" t="s">
        <v>149</v>
      </c>
      <c r="E169" s="205" t="s">
        <v>1</v>
      </c>
      <c r="F169" s="206" t="s">
        <v>1142</v>
      </c>
      <c r="G169" s="203"/>
      <c r="H169" s="207">
        <v>109.25</v>
      </c>
      <c r="I169" s="208"/>
      <c r="J169" s="203"/>
      <c r="K169" s="203"/>
      <c r="L169" s="209"/>
      <c r="M169" s="210"/>
      <c r="N169" s="211"/>
      <c r="O169" s="211"/>
      <c r="P169" s="211"/>
      <c r="Q169" s="211"/>
      <c r="R169" s="211"/>
      <c r="S169" s="211"/>
      <c r="T169" s="212"/>
      <c r="AT169" s="213" t="s">
        <v>149</v>
      </c>
      <c r="AU169" s="213" t="s">
        <v>86</v>
      </c>
      <c r="AV169" s="13" t="s">
        <v>86</v>
      </c>
      <c r="AW169" s="13" t="s">
        <v>32</v>
      </c>
      <c r="AX169" s="13" t="s">
        <v>76</v>
      </c>
      <c r="AY169" s="213" t="s">
        <v>138</v>
      </c>
    </row>
    <row r="170" spans="1:65" s="16" customFormat="1" ht="10.199999999999999" x14ac:dyDescent="0.2">
      <c r="B170" s="235"/>
      <c r="C170" s="236"/>
      <c r="D170" s="204" t="s">
        <v>149</v>
      </c>
      <c r="E170" s="237" t="s">
        <v>1</v>
      </c>
      <c r="F170" s="238" t="s">
        <v>222</v>
      </c>
      <c r="G170" s="236"/>
      <c r="H170" s="239">
        <v>209.9</v>
      </c>
      <c r="I170" s="240"/>
      <c r="J170" s="236"/>
      <c r="K170" s="236"/>
      <c r="L170" s="241"/>
      <c r="M170" s="242"/>
      <c r="N170" s="243"/>
      <c r="O170" s="243"/>
      <c r="P170" s="243"/>
      <c r="Q170" s="243"/>
      <c r="R170" s="243"/>
      <c r="S170" s="243"/>
      <c r="T170" s="244"/>
      <c r="AT170" s="245" t="s">
        <v>149</v>
      </c>
      <c r="AU170" s="245" t="s">
        <v>86</v>
      </c>
      <c r="AV170" s="16" t="s">
        <v>144</v>
      </c>
      <c r="AW170" s="16" t="s">
        <v>32</v>
      </c>
      <c r="AX170" s="16" t="s">
        <v>84</v>
      </c>
      <c r="AY170" s="245" t="s">
        <v>138</v>
      </c>
    </row>
    <row r="171" spans="1:65" s="2" customFormat="1" ht="33" customHeight="1" x14ac:dyDescent="0.2">
      <c r="A171" s="35"/>
      <c r="B171" s="36"/>
      <c r="C171" s="188" t="s">
        <v>236</v>
      </c>
      <c r="D171" s="188" t="s">
        <v>140</v>
      </c>
      <c r="E171" s="189" t="s">
        <v>246</v>
      </c>
      <c r="F171" s="190" t="s">
        <v>247</v>
      </c>
      <c r="G171" s="191" t="s">
        <v>248</v>
      </c>
      <c r="H171" s="192">
        <v>377.82</v>
      </c>
      <c r="I171" s="193"/>
      <c r="J171" s="194">
        <f>ROUND(I171*H171,2)</f>
        <v>0</v>
      </c>
      <c r="K171" s="195"/>
      <c r="L171" s="40"/>
      <c r="M171" s="196" t="s">
        <v>1</v>
      </c>
      <c r="N171" s="197" t="s">
        <v>41</v>
      </c>
      <c r="O171" s="72"/>
      <c r="P171" s="198">
        <f>O171*H171</f>
        <v>0</v>
      </c>
      <c r="Q171" s="198">
        <v>0</v>
      </c>
      <c r="R171" s="198">
        <f>Q171*H171</f>
        <v>0</v>
      </c>
      <c r="S171" s="198">
        <v>0</v>
      </c>
      <c r="T171" s="199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0" t="s">
        <v>144</v>
      </c>
      <c r="AT171" s="200" t="s">
        <v>140</v>
      </c>
      <c r="AU171" s="200" t="s">
        <v>86</v>
      </c>
      <c r="AY171" s="18" t="s">
        <v>138</v>
      </c>
      <c r="BE171" s="201">
        <f>IF(N171="základní",J171,0)</f>
        <v>0</v>
      </c>
      <c r="BF171" s="201">
        <f>IF(N171="snížená",J171,0)</f>
        <v>0</v>
      </c>
      <c r="BG171" s="201">
        <f>IF(N171="zákl. přenesená",J171,0)</f>
        <v>0</v>
      </c>
      <c r="BH171" s="201">
        <f>IF(N171="sníž. přenesená",J171,0)</f>
        <v>0</v>
      </c>
      <c r="BI171" s="201">
        <f>IF(N171="nulová",J171,0)</f>
        <v>0</v>
      </c>
      <c r="BJ171" s="18" t="s">
        <v>84</v>
      </c>
      <c r="BK171" s="201">
        <f>ROUND(I171*H171,2)</f>
        <v>0</v>
      </c>
      <c r="BL171" s="18" t="s">
        <v>144</v>
      </c>
      <c r="BM171" s="200" t="s">
        <v>249</v>
      </c>
    </row>
    <row r="172" spans="1:65" s="13" customFormat="1" ht="10.199999999999999" x14ac:dyDescent="0.2">
      <c r="B172" s="202"/>
      <c r="C172" s="203"/>
      <c r="D172" s="204" t="s">
        <v>149</v>
      </c>
      <c r="E172" s="205" t="s">
        <v>1</v>
      </c>
      <c r="F172" s="206" t="s">
        <v>1143</v>
      </c>
      <c r="G172" s="203"/>
      <c r="H172" s="207">
        <v>377.82</v>
      </c>
      <c r="I172" s="208"/>
      <c r="J172" s="203"/>
      <c r="K172" s="203"/>
      <c r="L172" s="209"/>
      <c r="M172" s="210"/>
      <c r="N172" s="211"/>
      <c r="O172" s="211"/>
      <c r="P172" s="211"/>
      <c r="Q172" s="211"/>
      <c r="R172" s="211"/>
      <c r="S172" s="211"/>
      <c r="T172" s="212"/>
      <c r="AT172" s="213" t="s">
        <v>149</v>
      </c>
      <c r="AU172" s="213" t="s">
        <v>86</v>
      </c>
      <c r="AV172" s="13" t="s">
        <v>86</v>
      </c>
      <c r="AW172" s="13" t="s">
        <v>32</v>
      </c>
      <c r="AX172" s="13" t="s">
        <v>84</v>
      </c>
      <c r="AY172" s="213" t="s">
        <v>138</v>
      </c>
    </row>
    <row r="173" spans="1:65" s="2" customFormat="1" ht="16.5" customHeight="1" x14ac:dyDescent="0.2">
      <c r="A173" s="35"/>
      <c r="B173" s="36"/>
      <c r="C173" s="188" t="s">
        <v>245</v>
      </c>
      <c r="D173" s="188" t="s">
        <v>140</v>
      </c>
      <c r="E173" s="189" t="s">
        <v>251</v>
      </c>
      <c r="F173" s="190" t="s">
        <v>252</v>
      </c>
      <c r="G173" s="191" t="s">
        <v>202</v>
      </c>
      <c r="H173" s="192">
        <v>209.9</v>
      </c>
      <c r="I173" s="193"/>
      <c r="J173" s="194">
        <f>ROUND(I173*H173,2)</f>
        <v>0</v>
      </c>
      <c r="K173" s="195"/>
      <c r="L173" s="40"/>
      <c r="M173" s="196" t="s">
        <v>1</v>
      </c>
      <c r="N173" s="197" t="s">
        <v>41</v>
      </c>
      <c r="O173" s="72"/>
      <c r="P173" s="198">
        <f>O173*H173</f>
        <v>0</v>
      </c>
      <c r="Q173" s="198">
        <v>0</v>
      </c>
      <c r="R173" s="198">
        <f>Q173*H173</f>
        <v>0</v>
      </c>
      <c r="S173" s="198">
        <v>0</v>
      </c>
      <c r="T173" s="199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0" t="s">
        <v>144</v>
      </c>
      <c r="AT173" s="200" t="s">
        <v>140</v>
      </c>
      <c r="AU173" s="200" t="s">
        <v>86</v>
      </c>
      <c r="AY173" s="18" t="s">
        <v>138</v>
      </c>
      <c r="BE173" s="201">
        <f>IF(N173="základní",J173,0)</f>
        <v>0</v>
      </c>
      <c r="BF173" s="201">
        <f>IF(N173="snížená",J173,0)</f>
        <v>0</v>
      </c>
      <c r="BG173" s="201">
        <f>IF(N173="zákl. přenesená",J173,0)</f>
        <v>0</v>
      </c>
      <c r="BH173" s="201">
        <f>IF(N173="sníž. přenesená",J173,0)</f>
        <v>0</v>
      </c>
      <c r="BI173" s="201">
        <f>IF(N173="nulová",J173,0)</f>
        <v>0</v>
      </c>
      <c r="BJ173" s="18" t="s">
        <v>84</v>
      </c>
      <c r="BK173" s="201">
        <f>ROUND(I173*H173,2)</f>
        <v>0</v>
      </c>
      <c r="BL173" s="18" t="s">
        <v>144</v>
      </c>
      <c r="BM173" s="200" t="s">
        <v>253</v>
      </c>
    </row>
    <row r="174" spans="1:65" s="2" customFormat="1" ht="21.75" customHeight="1" x14ac:dyDescent="0.2">
      <c r="A174" s="35"/>
      <c r="B174" s="36"/>
      <c r="C174" s="188" t="s">
        <v>250</v>
      </c>
      <c r="D174" s="188" t="s">
        <v>140</v>
      </c>
      <c r="E174" s="189" t="s">
        <v>254</v>
      </c>
      <c r="F174" s="190" t="s">
        <v>255</v>
      </c>
      <c r="G174" s="191" t="s">
        <v>202</v>
      </c>
      <c r="H174" s="192">
        <v>235.58</v>
      </c>
      <c r="I174" s="193"/>
      <c r="J174" s="194">
        <f>ROUND(I174*H174,2)</f>
        <v>0</v>
      </c>
      <c r="K174" s="195"/>
      <c r="L174" s="40"/>
      <c r="M174" s="196" t="s">
        <v>1</v>
      </c>
      <c r="N174" s="197" t="s">
        <v>41</v>
      </c>
      <c r="O174" s="72"/>
      <c r="P174" s="198">
        <f>O174*H174</f>
        <v>0</v>
      </c>
      <c r="Q174" s="198">
        <v>0</v>
      </c>
      <c r="R174" s="198">
        <f>Q174*H174</f>
        <v>0</v>
      </c>
      <c r="S174" s="198">
        <v>0</v>
      </c>
      <c r="T174" s="199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0" t="s">
        <v>144</v>
      </c>
      <c r="AT174" s="200" t="s">
        <v>140</v>
      </c>
      <c r="AU174" s="200" t="s">
        <v>86</v>
      </c>
      <c r="AY174" s="18" t="s">
        <v>138</v>
      </c>
      <c r="BE174" s="201">
        <f>IF(N174="základní",J174,0)</f>
        <v>0</v>
      </c>
      <c r="BF174" s="201">
        <f>IF(N174="snížená",J174,0)</f>
        <v>0</v>
      </c>
      <c r="BG174" s="201">
        <f>IF(N174="zákl. přenesená",J174,0)</f>
        <v>0</v>
      </c>
      <c r="BH174" s="201">
        <f>IF(N174="sníž. přenesená",J174,0)</f>
        <v>0</v>
      </c>
      <c r="BI174" s="201">
        <f>IF(N174="nulová",J174,0)</f>
        <v>0</v>
      </c>
      <c r="BJ174" s="18" t="s">
        <v>84</v>
      </c>
      <c r="BK174" s="201">
        <f>ROUND(I174*H174,2)</f>
        <v>0</v>
      </c>
      <c r="BL174" s="18" t="s">
        <v>144</v>
      </c>
      <c r="BM174" s="200" t="s">
        <v>256</v>
      </c>
    </row>
    <row r="175" spans="1:65" s="13" customFormat="1" ht="10.199999999999999" x14ac:dyDescent="0.2">
      <c r="B175" s="202"/>
      <c r="C175" s="203"/>
      <c r="D175" s="204" t="s">
        <v>149</v>
      </c>
      <c r="E175" s="205" t="s">
        <v>1</v>
      </c>
      <c r="F175" s="206" t="s">
        <v>1144</v>
      </c>
      <c r="G175" s="203"/>
      <c r="H175" s="207">
        <v>336.23</v>
      </c>
      <c r="I175" s="208"/>
      <c r="J175" s="203"/>
      <c r="K175" s="203"/>
      <c r="L175" s="209"/>
      <c r="M175" s="210"/>
      <c r="N175" s="211"/>
      <c r="O175" s="211"/>
      <c r="P175" s="211"/>
      <c r="Q175" s="211"/>
      <c r="R175" s="211"/>
      <c r="S175" s="211"/>
      <c r="T175" s="212"/>
      <c r="AT175" s="213" t="s">
        <v>149</v>
      </c>
      <c r="AU175" s="213" t="s">
        <v>86</v>
      </c>
      <c r="AV175" s="13" t="s">
        <v>86</v>
      </c>
      <c r="AW175" s="13" t="s">
        <v>32</v>
      </c>
      <c r="AX175" s="13" t="s">
        <v>76</v>
      </c>
      <c r="AY175" s="213" t="s">
        <v>138</v>
      </c>
    </row>
    <row r="176" spans="1:65" s="13" customFormat="1" ht="10.199999999999999" x14ac:dyDescent="0.2">
      <c r="B176" s="202"/>
      <c r="C176" s="203"/>
      <c r="D176" s="204" t="s">
        <v>149</v>
      </c>
      <c r="E176" s="205" t="s">
        <v>1</v>
      </c>
      <c r="F176" s="206" t="s">
        <v>1145</v>
      </c>
      <c r="G176" s="203"/>
      <c r="H176" s="207">
        <v>-100.65</v>
      </c>
      <c r="I176" s="208"/>
      <c r="J176" s="203"/>
      <c r="K176" s="203"/>
      <c r="L176" s="209"/>
      <c r="M176" s="210"/>
      <c r="N176" s="211"/>
      <c r="O176" s="211"/>
      <c r="P176" s="211"/>
      <c r="Q176" s="211"/>
      <c r="R176" s="211"/>
      <c r="S176" s="211"/>
      <c r="T176" s="212"/>
      <c r="AT176" s="213" t="s">
        <v>149</v>
      </c>
      <c r="AU176" s="213" t="s">
        <v>86</v>
      </c>
      <c r="AV176" s="13" t="s">
        <v>86</v>
      </c>
      <c r="AW176" s="13" t="s">
        <v>32</v>
      </c>
      <c r="AX176" s="13" t="s">
        <v>76</v>
      </c>
      <c r="AY176" s="213" t="s">
        <v>138</v>
      </c>
    </row>
    <row r="177" spans="1:65" s="16" customFormat="1" ht="10.199999999999999" x14ac:dyDescent="0.2">
      <c r="B177" s="235"/>
      <c r="C177" s="236"/>
      <c r="D177" s="204" t="s">
        <v>149</v>
      </c>
      <c r="E177" s="237" t="s">
        <v>1</v>
      </c>
      <c r="F177" s="238" t="s">
        <v>222</v>
      </c>
      <c r="G177" s="236"/>
      <c r="H177" s="239">
        <v>235.58</v>
      </c>
      <c r="I177" s="240"/>
      <c r="J177" s="236"/>
      <c r="K177" s="236"/>
      <c r="L177" s="241"/>
      <c r="M177" s="242"/>
      <c r="N177" s="243"/>
      <c r="O177" s="243"/>
      <c r="P177" s="243"/>
      <c r="Q177" s="243"/>
      <c r="R177" s="243"/>
      <c r="S177" s="243"/>
      <c r="T177" s="244"/>
      <c r="AT177" s="245" t="s">
        <v>149</v>
      </c>
      <c r="AU177" s="245" t="s">
        <v>86</v>
      </c>
      <c r="AV177" s="16" t="s">
        <v>144</v>
      </c>
      <c r="AW177" s="16" t="s">
        <v>32</v>
      </c>
      <c r="AX177" s="16" t="s">
        <v>84</v>
      </c>
      <c r="AY177" s="245" t="s">
        <v>138</v>
      </c>
    </row>
    <row r="178" spans="1:65" s="2" customFormat="1" ht="16.5" customHeight="1" x14ac:dyDescent="0.2">
      <c r="A178" s="35"/>
      <c r="B178" s="36"/>
      <c r="C178" s="246" t="s">
        <v>7</v>
      </c>
      <c r="D178" s="246" t="s">
        <v>260</v>
      </c>
      <c r="E178" s="247" t="s">
        <v>261</v>
      </c>
      <c r="F178" s="248" t="s">
        <v>262</v>
      </c>
      <c r="G178" s="249" t="s">
        <v>248</v>
      </c>
      <c r="H178" s="250">
        <v>182.44800000000001</v>
      </c>
      <c r="I178" s="251"/>
      <c r="J178" s="252">
        <f>ROUND(I178*H178,2)</f>
        <v>0</v>
      </c>
      <c r="K178" s="253"/>
      <c r="L178" s="254"/>
      <c r="M178" s="255" t="s">
        <v>1</v>
      </c>
      <c r="N178" s="256" t="s">
        <v>41</v>
      </c>
      <c r="O178" s="72"/>
      <c r="P178" s="198">
        <f>O178*H178</f>
        <v>0</v>
      </c>
      <c r="Q178" s="198">
        <v>1</v>
      </c>
      <c r="R178" s="198">
        <f>Q178*H178</f>
        <v>182.44800000000001</v>
      </c>
      <c r="S178" s="198">
        <v>0</v>
      </c>
      <c r="T178" s="199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0" t="s">
        <v>179</v>
      </c>
      <c r="AT178" s="200" t="s">
        <v>260</v>
      </c>
      <c r="AU178" s="200" t="s">
        <v>86</v>
      </c>
      <c r="AY178" s="18" t="s">
        <v>138</v>
      </c>
      <c r="BE178" s="201">
        <f>IF(N178="základní",J178,0)</f>
        <v>0</v>
      </c>
      <c r="BF178" s="201">
        <f>IF(N178="snížená",J178,0)</f>
        <v>0</v>
      </c>
      <c r="BG178" s="201">
        <f>IF(N178="zákl. přenesená",J178,0)</f>
        <v>0</v>
      </c>
      <c r="BH178" s="201">
        <f>IF(N178="sníž. přenesená",J178,0)</f>
        <v>0</v>
      </c>
      <c r="BI178" s="201">
        <f>IF(N178="nulová",J178,0)</f>
        <v>0</v>
      </c>
      <c r="BJ178" s="18" t="s">
        <v>84</v>
      </c>
      <c r="BK178" s="201">
        <f>ROUND(I178*H178,2)</f>
        <v>0</v>
      </c>
      <c r="BL178" s="18" t="s">
        <v>144</v>
      </c>
      <c r="BM178" s="200" t="s">
        <v>263</v>
      </c>
    </row>
    <row r="179" spans="1:65" s="14" customFormat="1" ht="10.199999999999999" x14ac:dyDescent="0.2">
      <c r="B179" s="214"/>
      <c r="C179" s="215"/>
      <c r="D179" s="204" t="s">
        <v>149</v>
      </c>
      <c r="E179" s="216" t="s">
        <v>1</v>
      </c>
      <c r="F179" s="217" t="s">
        <v>1141</v>
      </c>
      <c r="G179" s="215"/>
      <c r="H179" s="216" t="s">
        <v>1</v>
      </c>
      <c r="I179" s="218"/>
      <c r="J179" s="215"/>
      <c r="K179" s="215"/>
      <c r="L179" s="219"/>
      <c r="M179" s="220"/>
      <c r="N179" s="221"/>
      <c r="O179" s="221"/>
      <c r="P179" s="221"/>
      <c r="Q179" s="221"/>
      <c r="R179" s="221"/>
      <c r="S179" s="221"/>
      <c r="T179" s="222"/>
      <c r="AT179" s="223" t="s">
        <v>149</v>
      </c>
      <c r="AU179" s="223" t="s">
        <v>86</v>
      </c>
      <c r="AV179" s="14" t="s">
        <v>84</v>
      </c>
      <c r="AW179" s="14" t="s">
        <v>32</v>
      </c>
      <c r="AX179" s="14" t="s">
        <v>76</v>
      </c>
      <c r="AY179" s="223" t="s">
        <v>138</v>
      </c>
    </row>
    <row r="180" spans="1:65" s="13" customFormat="1" ht="10.199999999999999" x14ac:dyDescent="0.2">
      <c r="B180" s="202"/>
      <c r="C180" s="203"/>
      <c r="D180" s="204" t="s">
        <v>149</v>
      </c>
      <c r="E180" s="205" t="s">
        <v>1</v>
      </c>
      <c r="F180" s="206" t="s">
        <v>1146</v>
      </c>
      <c r="G180" s="203"/>
      <c r="H180" s="207">
        <v>182.44800000000001</v>
      </c>
      <c r="I180" s="208"/>
      <c r="J180" s="203"/>
      <c r="K180" s="203"/>
      <c r="L180" s="209"/>
      <c r="M180" s="210"/>
      <c r="N180" s="211"/>
      <c r="O180" s="211"/>
      <c r="P180" s="211"/>
      <c r="Q180" s="211"/>
      <c r="R180" s="211"/>
      <c r="S180" s="211"/>
      <c r="T180" s="212"/>
      <c r="AT180" s="213" t="s">
        <v>149</v>
      </c>
      <c r="AU180" s="213" t="s">
        <v>86</v>
      </c>
      <c r="AV180" s="13" t="s">
        <v>86</v>
      </c>
      <c r="AW180" s="13" t="s">
        <v>32</v>
      </c>
      <c r="AX180" s="13" t="s">
        <v>84</v>
      </c>
      <c r="AY180" s="213" t="s">
        <v>138</v>
      </c>
    </row>
    <row r="181" spans="1:65" s="2" customFormat="1" ht="21.75" customHeight="1" x14ac:dyDescent="0.2">
      <c r="A181" s="35"/>
      <c r="B181" s="36"/>
      <c r="C181" s="188" t="s">
        <v>259</v>
      </c>
      <c r="D181" s="188" t="s">
        <v>140</v>
      </c>
      <c r="E181" s="189" t="s">
        <v>266</v>
      </c>
      <c r="F181" s="190" t="s">
        <v>267</v>
      </c>
      <c r="G181" s="191" t="s">
        <v>202</v>
      </c>
      <c r="H181" s="192">
        <v>96.971000000000004</v>
      </c>
      <c r="I181" s="193"/>
      <c r="J181" s="194">
        <f>ROUND(I181*H181,2)</f>
        <v>0</v>
      </c>
      <c r="K181" s="195"/>
      <c r="L181" s="40"/>
      <c r="M181" s="196" t="s">
        <v>1</v>
      </c>
      <c r="N181" s="197" t="s">
        <v>41</v>
      </c>
      <c r="O181" s="72"/>
      <c r="P181" s="198">
        <f>O181*H181</f>
        <v>0</v>
      </c>
      <c r="Q181" s="198">
        <v>0</v>
      </c>
      <c r="R181" s="198">
        <f>Q181*H181</f>
        <v>0</v>
      </c>
      <c r="S181" s="198">
        <v>0</v>
      </c>
      <c r="T181" s="199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0" t="s">
        <v>144</v>
      </c>
      <c r="AT181" s="200" t="s">
        <v>140</v>
      </c>
      <c r="AU181" s="200" t="s">
        <v>86</v>
      </c>
      <c r="AY181" s="18" t="s">
        <v>138</v>
      </c>
      <c r="BE181" s="201">
        <f>IF(N181="základní",J181,0)</f>
        <v>0</v>
      </c>
      <c r="BF181" s="201">
        <f>IF(N181="snížená",J181,0)</f>
        <v>0</v>
      </c>
      <c r="BG181" s="201">
        <f>IF(N181="zákl. přenesená",J181,0)</f>
        <v>0</v>
      </c>
      <c r="BH181" s="201">
        <f>IF(N181="sníž. přenesená",J181,0)</f>
        <v>0</v>
      </c>
      <c r="BI181" s="201">
        <f>IF(N181="nulová",J181,0)</f>
        <v>0</v>
      </c>
      <c r="BJ181" s="18" t="s">
        <v>84</v>
      </c>
      <c r="BK181" s="201">
        <f>ROUND(I181*H181,2)</f>
        <v>0</v>
      </c>
      <c r="BL181" s="18" t="s">
        <v>144</v>
      </c>
      <c r="BM181" s="200" t="s">
        <v>268</v>
      </c>
    </row>
    <row r="182" spans="1:65" s="14" customFormat="1" ht="10.199999999999999" x14ac:dyDescent="0.2">
      <c r="B182" s="214"/>
      <c r="C182" s="215"/>
      <c r="D182" s="204" t="s">
        <v>149</v>
      </c>
      <c r="E182" s="216" t="s">
        <v>1</v>
      </c>
      <c r="F182" s="217" t="s">
        <v>1139</v>
      </c>
      <c r="G182" s="215"/>
      <c r="H182" s="216" t="s">
        <v>1</v>
      </c>
      <c r="I182" s="218"/>
      <c r="J182" s="215"/>
      <c r="K182" s="215"/>
      <c r="L182" s="219"/>
      <c r="M182" s="220"/>
      <c r="N182" s="221"/>
      <c r="O182" s="221"/>
      <c r="P182" s="221"/>
      <c r="Q182" s="221"/>
      <c r="R182" s="221"/>
      <c r="S182" s="221"/>
      <c r="T182" s="222"/>
      <c r="AT182" s="223" t="s">
        <v>149</v>
      </c>
      <c r="AU182" s="223" t="s">
        <v>86</v>
      </c>
      <c r="AV182" s="14" t="s">
        <v>84</v>
      </c>
      <c r="AW182" s="14" t="s">
        <v>32</v>
      </c>
      <c r="AX182" s="14" t="s">
        <v>76</v>
      </c>
      <c r="AY182" s="223" t="s">
        <v>138</v>
      </c>
    </row>
    <row r="183" spans="1:65" s="13" customFormat="1" ht="10.199999999999999" x14ac:dyDescent="0.2">
      <c r="B183" s="202"/>
      <c r="C183" s="203"/>
      <c r="D183" s="204" t="s">
        <v>149</v>
      </c>
      <c r="E183" s="205" t="s">
        <v>1</v>
      </c>
      <c r="F183" s="206" t="s">
        <v>1140</v>
      </c>
      <c r="G183" s="203"/>
      <c r="H183" s="207">
        <v>100.65</v>
      </c>
      <c r="I183" s="208"/>
      <c r="J183" s="203"/>
      <c r="K183" s="203"/>
      <c r="L183" s="209"/>
      <c r="M183" s="210"/>
      <c r="N183" s="211"/>
      <c r="O183" s="211"/>
      <c r="P183" s="211"/>
      <c r="Q183" s="211"/>
      <c r="R183" s="211"/>
      <c r="S183" s="211"/>
      <c r="T183" s="212"/>
      <c r="AT183" s="213" t="s">
        <v>149</v>
      </c>
      <c r="AU183" s="213" t="s">
        <v>86</v>
      </c>
      <c r="AV183" s="13" t="s">
        <v>86</v>
      </c>
      <c r="AW183" s="13" t="s">
        <v>32</v>
      </c>
      <c r="AX183" s="13" t="s">
        <v>76</v>
      </c>
      <c r="AY183" s="213" t="s">
        <v>138</v>
      </c>
    </row>
    <row r="184" spans="1:65" s="14" customFormat="1" ht="10.199999999999999" x14ac:dyDescent="0.2">
      <c r="B184" s="214"/>
      <c r="C184" s="215"/>
      <c r="D184" s="204" t="s">
        <v>149</v>
      </c>
      <c r="E184" s="216" t="s">
        <v>1</v>
      </c>
      <c r="F184" s="217" t="s">
        <v>691</v>
      </c>
      <c r="G184" s="215"/>
      <c r="H184" s="216" t="s">
        <v>1</v>
      </c>
      <c r="I184" s="218"/>
      <c r="J184" s="215"/>
      <c r="K184" s="215"/>
      <c r="L184" s="219"/>
      <c r="M184" s="220"/>
      <c r="N184" s="221"/>
      <c r="O184" s="221"/>
      <c r="P184" s="221"/>
      <c r="Q184" s="221"/>
      <c r="R184" s="221"/>
      <c r="S184" s="221"/>
      <c r="T184" s="222"/>
      <c r="AT184" s="223" t="s">
        <v>149</v>
      </c>
      <c r="AU184" s="223" t="s">
        <v>86</v>
      </c>
      <c r="AV184" s="14" t="s">
        <v>84</v>
      </c>
      <c r="AW184" s="14" t="s">
        <v>32</v>
      </c>
      <c r="AX184" s="14" t="s">
        <v>76</v>
      </c>
      <c r="AY184" s="223" t="s">
        <v>138</v>
      </c>
    </row>
    <row r="185" spans="1:65" s="13" customFormat="1" ht="10.199999999999999" x14ac:dyDescent="0.2">
      <c r="B185" s="202"/>
      <c r="C185" s="203"/>
      <c r="D185" s="204" t="s">
        <v>149</v>
      </c>
      <c r="E185" s="205" t="s">
        <v>1</v>
      </c>
      <c r="F185" s="206" t="s">
        <v>1147</v>
      </c>
      <c r="G185" s="203"/>
      <c r="H185" s="207">
        <v>-3.6789999999999998</v>
      </c>
      <c r="I185" s="208"/>
      <c r="J185" s="203"/>
      <c r="K185" s="203"/>
      <c r="L185" s="209"/>
      <c r="M185" s="210"/>
      <c r="N185" s="211"/>
      <c r="O185" s="211"/>
      <c r="P185" s="211"/>
      <c r="Q185" s="211"/>
      <c r="R185" s="211"/>
      <c r="S185" s="211"/>
      <c r="T185" s="212"/>
      <c r="AT185" s="213" t="s">
        <v>149</v>
      </c>
      <c r="AU185" s="213" t="s">
        <v>86</v>
      </c>
      <c r="AV185" s="13" t="s">
        <v>86</v>
      </c>
      <c r="AW185" s="13" t="s">
        <v>32</v>
      </c>
      <c r="AX185" s="13" t="s">
        <v>76</v>
      </c>
      <c r="AY185" s="213" t="s">
        <v>138</v>
      </c>
    </row>
    <row r="186" spans="1:65" s="16" customFormat="1" ht="10.199999999999999" x14ac:dyDescent="0.2">
      <c r="B186" s="235"/>
      <c r="C186" s="236"/>
      <c r="D186" s="204" t="s">
        <v>149</v>
      </c>
      <c r="E186" s="237" t="s">
        <v>1</v>
      </c>
      <c r="F186" s="238" t="s">
        <v>222</v>
      </c>
      <c r="G186" s="236"/>
      <c r="H186" s="239">
        <v>96.971000000000004</v>
      </c>
      <c r="I186" s="240"/>
      <c r="J186" s="236"/>
      <c r="K186" s="236"/>
      <c r="L186" s="241"/>
      <c r="M186" s="242"/>
      <c r="N186" s="243"/>
      <c r="O186" s="243"/>
      <c r="P186" s="243"/>
      <c r="Q186" s="243"/>
      <c r="R186" s="243"/>
      <c r="S186" s="243"/>
      <c r="T186" s="244"/>
      <c r="AT186" s="245" t="s">
        <v>149</v>
      </c>
      <c r="AU186" s="245" t="s">
        <v>86</v>
      </c>
      <c r="AV186" s="16" t="s">
        <v>144</v>
      </c>
      <c r="AW186" s="16" t="s">
        <v>32</v>
      </c>
      <c r="AX186" s="16" t="s">
        <v>84</v>
      </c>
      <c r="AY186" s="245" t="s">
        <v>138</v>
      </c>
    </row>
    <row r="187" spans="1:65" s="2" customFormat="1" ht="16.5" customHeight="1" x14ac:dyDescent="0.2">
      <c r="A187" s="35"/>
      <c r="B187" s="36"/>
      <c r="C187" s="246" t="s">
        <v>265</v>
      </c>
      <c r="D187" s="246" t="s">
        <v>260</v>
      </c>
      <c r="E187" s="247" t="s">
        <v>275</v>
      </c>
      <c r="F187" s="248" t="s">
        <v>276</v>
      </c>
      <c r="G187" s="249" t="s">
        <v>248</v>
      </c>
      <c r="H187" s="250">
        <v>161.94200000000001</v>
      </c>
      <c r="I187" s="251"/>
      <c r="J187" s="252">
        <f>ROUND(I187*H187,2)</f>
        <v>0</v>
      </c>
      <c r="K187" s="253"/>
      <c r="L187" s="254"/>
      <c r="M187" s="255" t="s">
        <v>1</v>
      </c>
      <c r="N187" s="256" t="s">
        <v>41</v>
      </c>
      <c r="O187" s="72"/>
      <c r="P187" s="198">
        <f>O187*H187</f>
        <v>0</v>
      </c>
      <c r="Q187" s="198">
        <v>1</v>
      </c>
      <c r="R187" s="198">
        <f>Q187*H187</f>
        <v>161.94200000000001</v>
      </c>
      <c r="S187" s="198">
        <v>0</v>
      </c>
      <c r="T187" s="199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0" t="s">
        <v>179</v>
      </c>
      <c r="AT187" s="200" t="s">
        <v>260</v>
      </c>
      <c r="AU187" s="200" t="s">
        <v>86</v>
      </c>
      <c r="AY187" s="18" t="s">
        <v>138</v>
      </c>
      <c r="BE187" s="201">
        <f>IF(N187="základní",J187,0)</f>
        <v>0</v>
      </c>
      <c r="BF187" s="201">
        <f>IF(N187="snížená",J187,0)</f>
        <v>0</v>
      </c>
      <c r="BG187" s="201">
        <f>IF(N187="zákl. přenesená",J187,0)</f>
        <v>0</v>
      </c>
      <c r="BH187" s="201">
        <f>IF(N187="sníž. přenesená",J187,0)</f>
        <v>0</v>
      </c>
      <c r="BI187" s="201">
        <f>IF(N187="nulová",J187,0)</f>
        <v>0</v>
      </c>
      <c r="BJ187" s="18" t="s">
        <v>84</v>
      </c>
      <c r="BK187" s="201">
        <f>ROUND(I187*H187,2)</f>
        <v>0</v>
      </c>
      <c r="BL187" s="18" t="s">
        <v>144</v>
      </c>
      <c r="BM187" s="200" t="s">
        <v>277</v>
      </c>
    </row>
    <row r="188" spans="1:65" s="13" customFormat="1" ht="10.199999999999999" x14ac:dyDescent="0.2">
      <c r="B188" s="202"/>
      <c r="C188" s="203"/>
      <c r="D188" s="204" t="s">
        <v>149</v>
      </c>
      <c r="E188" s="203"/>
      <c r="F188" s="206" t="s">
        <v>1148</v>
      </c>
      <c r="G188" s="203"/>
      <c r="H188" s="207">
        <v>161.94200000000001</v>
      </c>
      <c r="I188" s="208"/>
      <c r="J188" s="203"/>
      <c r="K188" s="203"/>
      <c r="L188" s="209"/>
      <c r="M188" s="210"/>
      <c r="N188" s="211"/>
      <c r="O188" s="211"/>
      <c r="P188" s="211"/>
      <c r="Q188" s="211"/>
      <c r="R188" s="211"/>
      <c r="S188" s="211"/>
      <c r="T188" s="212"/>
      <c r="AT188" s="213" t="s">
        <v>149</v>
      </c>
      <c r="AU188" s="213" t="s">
        <v>86</v>
      </c>
      <c r="AV188" s="13" t="s">
        <v>86</v>
      </c>
      <c r="AW188" s="13" t="s">
        <v>4</v>
      </c>
      <c r="AX188" s="13" t="s">
        <v>84</v>
      </c>
      <c r="AY188" s="213" t="s">
        <v>138</v>
      </c>
    </row>
    <row r="189" spans="1:65" s="2" customFormat="1" ht="21.75" customHeight="1" x14ac:dyDescent="0.2">
      <c r="A189" s="35"/>
      <c r="B189" s="36"/>
      <c r="C189" s="188" t="s">
        <v>274</v>
      </c>
      <c r="D189" s="188" t="s">
        <v>140</v>
      </c>
      <c r="E189" s="189" t="s">
        <v>280</v>
      </c>
      <c r="F189" s="190" t="s">
        <v>281</v>
      </c>
      <c r="G189" s="191" t="s">
        <v>143</v>
      </c>
      <c r="H189" s="192">
        <v>68</v>
      </c>
      <c r="I189" s="193"/>
      <c r="J189" s="194">
        <f>ROUND(I189*H189,2)</f>
        <v>0</v>
      </c>
      <c r="K189" s="195"/>
      <c r="L189" s="40"/>
      <c r="M189" s="196" t="s">
        <v>1</v>
      </c>
      <c r="N189" s="197" t="s">
        <v>41</v>
      </c>
      <c r="O189" s="72"/>
      <c r="P189" s="198">
        <f>O189*H189</f>
        <v>0</v>
      </c>
      <c r="Q189" s="198">
        <v>0</v>
      </c>
      <c r="R189" s="198">
        <f>Q189*H189</f>
        <v>0</v>
      </c>
      <c r="S189" s="198">
        <v>0</v>
      </c>
      <c r="T189" s="199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0" t="s">
        <v>144</v>
      </c>
      <c r="AT189" s="200" t="s">
        <v>140</v>
      </c>
      <c r="AU189" s="200" t="s">
        <v>86</v>
      </c>
      <c r="AY189" s="18" t="s">
        <v>138</v>
      </c>
      <c r="BE189" s="201">
        <f>IF(N189="základní",J189,0)</f>
        <v>0</v>
      </c>
      <c r="BF189" s="201">
        <f>IF(N189="snížená",J189,0)</f>
        <v>0</v>
      </c>
      <c r="BG189" s="201">
        <f>IF(N189="zákl. přenesená",J189,0)</f>
        <v>0</v>
      </c>
      <c r="BH189" s="201">
        <f>IF(N189="sníž. přenesená",J189,0)</f>
        <v>0</v>
      </c>
      <c r="BI189" s="201">
        <f>IF(N189="nulová",J189,0)</f>
        <v>0</v>
      </c>
      <c r="BJ189" s="18" t="s">
        <v>84</v>
      </c>
      <c r="BK189" s="201">
        <f>ROUND(I189*H189,2)</f>
        <v>0</v>
      </c>
      <c r="BL189" s="18" t="s">
        <v>144</v>
      </c>
      <c r="BM189" s="200" t="s">
        <v>282</v>
      </c>
    </row>
    <row r="190" spans="1:65" s="2" customFormat="1" ht="21.75" customHeight="1" x14ac:dyDescent="0.2">
      <c r="A190" s="35"/>
      <c r="B190" s="36"/>
      <c r="C190" s="188" t="s">
        <v>279</v>
      </c>
      <c r="D190" s="188" t="s">
        <v>140</v>
      </c>
      <c r="E190" s="189" t="s">
        <v>284</v>
      </c>
      <c r="F190" s="190" t="s">
        <v>285</v>
      </c>
      <c r="G190" s="191" t="s">
        <v>143</v>
      </c>
      <c r="H190" s="192">
        <v>204</v>
      </c>
      <c r="I190" s="193"/>
      <c r="J190" s="194">
        <f>ROUND(I190*H190,2)</f>
        <v>0</v>
      </c>
      <c r="K190" s="195"/>
      <c r="L190" s="40"/>
      <c r="M190" s="196" t="s">
        <v>1</v>
      </c>
      <c r="N190" s="197" t="s">
        <v>41</v>
      </c>
      <c r="O190" s="72"/>
      <c r="P190" s="198">
        <f>O190*H190</f>
        <v>0</v>
      </c>
      <c r="Q190" s="198">
        <v>0</v>
      </c>
      <c r="R190" s="198">
        <f>Q190*H190</f>
        <v>0</v>
      </c>
      <c r="S190" s="198">
        <v>0</v>
      </c>
      <c r="T190" s="199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0" t="s">
        <v>144</v>
      </c>
      <c r="AT190" s="200" t="s">
        <v>140</v>
      </c>
      <c r="AU190" s="200" t="s">
        <v>86</v>
      </c>
      <c r="AY190" s="18" t="s">
        <v>138</v>
      </c>
      <c r="BE190" s="201">
        <f>IF(N190="základní",J190,0)</f>
        <v>0</v>
      </c>
      <c r="BF190" s="201">
        <f>IF(N190="snížená",J190,0)</f>
        <v>0</v>
      </c>
      <c r="BG190" s="201">
        <f>IF(N190="zákl. přenesená",J190,0)</f>
        <v>0</v>
      </c>
      <c r="BH190" s="201">
        <f>IF(N190="sníž. přenesená",J190,0)</f>
        <v>0</v>
      </c>
      <c r="BI190" s="201">
        <f>IF(N190="nulová",J190,0)</f>
        <v>0</v>
      </c>
      <c r="BJ190" s="18" t="s">
        <v>84</v>
      </c>
      <c r="BK190" s="201">
        <f>ROUND(I190*H190,2)</f>
        <v>0</v>
      </c>
      <c r="BL190" s="18" t="s">
        <v>144</v>
      </c>
      <c r="BM190" s="200" t="s">
        <v>286</v>
      </c>
    </row>
    <row r="191" spans="1:65" s="13" customFormat="1" ht="10.199999999999999" x14ac:dyDescent="0.2">
      <c r="B191" s="202"/>
      <c r="C191" s="203"/>
      <c r="D191" s="204" t="s">
        <v>149</v>
      </c>
      <c r="E191" s="205" t="s">
        <v>1</v>
      </c>
      <c r="F191" s="206" t="s">
        <v>1149</v>
      </c>
      <c r="G191" s="203"/>
      <c r="H191" s="207">
        <v>204</v>
      </c>
      <c r="I191" s="208"/>
      <c r="J191" s="203"/>
      <c r="K191" s="203"/>
      <c r="L191" s="209"/>
      <c r="M191" s="210"/>
      <c r="N191" s="211"/>
      <c r="O191" s="211"/>
      <c r="P191" s="211"/>
      <c r="Q191" s="211"/>
      <c r="R191" s="211"/>
      <c r="S191" s="211"/>
      <c r="T191" s="212"/>
      <c r="AT191" s="213" t="s">
        <v>149</v>
      </c>
      <c r="AU191" s="213" t="s">
        <v>86</v>
      </c>
      <c r="AV191" s="13" t="s">
        <v>86</v>
      </c>
      <c r="AW191" s="13" t="s">
        <v>32</v>
      </c>
      <c r="AX191" s="13" t="s">
        <v>84</v>
      </c>
      <c r="AY191" s="213" t="s">
        <v>138</v>
      </c>
    </row>
    <row r="192" spans="1:65" s="2" customFormat="1" ht="16.5" customHeight="1" x14ac:dyDescent="0.2">
      <c r="A192" s="35"/>
      <c r="B192" s="36"/>
      <c r="C192" s="246" t="s">
        <v>283</v>
      </c>
      <c r="D192" s="246" t="s">
        <v>260</v>
      </c>
      <c r="E192" s="247" t="s">
        <v>289</v>
      </c>
      <c r="F192" s="248" t="s">
        <v>290</v>
      </c>
      <c r="G192" s="249" t="s">
        <v>291</v>
      </c>
      <c r="H192" s="250">
        <v>4.08</v>
      </c>
      <c r="I192" s="251"/>
      <c r="J192" s="252">
        <f>ROUND(I192*H192,2)</f>
        <v>0</v>
      </c>
      <c r="K192" s="253"/>
      <c r="L192" s="254"/>
      <c r="M192" s="255" t="s">
        <v>1</v>
      </c>
      <c r="N192" s="256" t="s">
        <v>41</v>
      </c>
      <c r="O192" s="72"/>
      <c r="P192" s="198">
        <f>O192*H192</f>
        <v>0</v>
      </c>
      <c r="Q192" s="198">
        <v>1E-3</v>
      </c>
      <c r="R192" s="198">
        <f>Q192*H192</f>
        <v>4.0800000000000003E-3</v>
      </c>
      <c r="S192" s="198">
        <v>0</v>
      </c>
      <c r="T192" s="199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0" t="s">
        <v>179</v>
      </c>
      <c r="AT192" s="200" t="s">
        <v>260</v>
      </c>
      <c r="AU192" s="200" t="s">
        <v>86</v>
      </c>
      <c r="AY192" s="18" t="s">
        <v>138</v>
      </c>
      <c r="BE192" s="201">
        <f>IF(N192="základní",J192,0)</f>
        <v>0</v>
      </c>
      <c r="BF192" s="201">
        <f>IF(N192="snížená",J192,0)</f>
        <v>0</v>
      </c>
      <c r="BG192" s="201">
        <f>IF(N192="zákl. přenesená",J192,0)</f>
        <v>0</v>
      </c>
      <c r="BH192" s="201">
        <f>IF(N192="sníž. přenesená",J192,0)</f>
        <v>0</v>
      </c>
      <c r="BI192" s="201">
        <f>IF(N192="nulová",J192,0)</f>
        <v>0</v>
      </c>
      <c r="BJ192" s="18" t="s">
        <v>84</v>
      </c>
      <c r="BK192" s="201">
        <f>ROUND(I192*H192,2)</f>
        <v>0</v>
      </c>
      <c r="BL192" s="18" t="s">
        <v>144</v>
      </c>
      <c r="BM192" s="200" t="s">
        <v>292</v>
      </c>
    </row>
    <row r="193" spans="1:65" s="13" customFormat="1" ht="10.199999999999999" x14ac:dyDescent="0.2">
      <c r="B193" s="202"/>
      <c r="C193" s="203"/>
      <c r="D193" s="204" t="s">
        <v>149</v>
      </c>
      <c r="E193" s="203"/>
      <c r="F193" s="206" t="s">
        <v>1150</v>
      </c>
      <c r="G193" s="203"/>
      <c r="H193" s="207">
        <v>4.08</v>
      </c>
      <c r="I193" s="208"/>
      <c r="J193" s="203"/>
      <c r="K193" s="203"/>
      <c r="L193" s="209"/>
      <c r="M193" s="210"/>
      <c r="N193" s="211"/>
      <c r="O193" s="211"/>
      <c r="P193" s="211"/>
      <c r="Q193" s="211"/>
      <c r="R193" s="211"/>
      <c r="S193" s="211"/>
      <c r="T193" s="212"/>
      <c r="AT193" s="213" t="s">
        <v>149</v>
      </c>
      <c r="AU193" s="213" t="s">
        <v>86</v>
      </c>
      <c r="AV193" s="13" t="s">
        <v>86</v>
      </c>
      <c r="AW193" s="13" t="s">
        <v>4</v>
      </c>
      <c r="AX193" s="13" t="s">
        <v>84</v>
      </c>
      <c r="AY193" s="213" t="s">
        <v>138</v>
      </c>
    </row>
    <row r="194" spans="1:65" s="2" customFormat="1" ht="21.75" customHeight="1" x14ac:dyDescent="0.2">
      <c r="A194" s="35"/>
      <c r="B194" s="36"/>
      <c r="C194" s="188" t="s">
        <v>288</v>
      </c>
      <c r="D194" s="188" t="s">
        <v>140</v>
      </c>
      <c r="E194" s="189" t="s">
        <v>295</v>
      </c>
      <c r="F194" s="190" t="s">
        <v>296</v>
      </c>
      <c r="G194" s="191" t="s">
        <v>297</v>
      </c>
      <c r="H194" s="192">
        <v>10</v>
      </c>
      <c r="I194" s="193"/>
      <c r="J194" s="194">
        <f>ROUND(I194*H194,2)</f>
        <v>0</v>
      </c>
      <c r="K194" s="195"/>
      <c r="L194" s="40"/>
      <c r="M194" s="196" t="s">
        <v>1</v>
      </c>
      <c r="N194" s="197" t="s">
        <v>41</v>
      </c>
      <c r="O194" s="72"/>
      <c r="P194" s="198">
        <f>O194*H194</f>
        <v>0</v>
      </c>
      <c r="Q194" s="198">
        <v>1.281E-2</v>
      </c>
      <c r="R194" s="198">
        <f>Q194*H194</f>
        <v>0.12809999999999999</v>
      </c>
      <c r="S194" s="198">
        <v>0</v>
      </c>
      <c r="T194" s="199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0" t="s">
        <v>144</v>
      </c>
      <c r="AT194" s="200" t="s">
        <v>140</v>
      </c>
      <c r="AU194" s="200" t="s">
        <v>86</v>
      </c>
      <c r="AY194" s="18" t="s">
        <v>138</v>
      </c>
      <c r="BE194" s="201">
        <f>IF(N194="základní",J194,0)</f>
        <v>0</v>
      </c>
      <c r="BF194" s="201">
        <f>IF(N194="snížená",J194,0)</f>
        <v>0</v>
      </c>
      <c r="BG194" s="201">
        <f>IF(N194="zákl. přenesená",J194,0)</f>
        <v>0</v>
      </c>
      <c r="BH194" s="201">
        <f>IF(N194="sníž. přenesená",J194,0)</f>
        <v>0</v>
      </c>
      <c r="BI194" s="201">
        <f>IF(N194="nulová",J194,0)</f>
        <v>0</v>
      </c>
      <c r="BJ194" s="18" t="s">
        <v>84</v>
      </c>
      <c r="BK194" s="201">
        <f>ROUND(I194*H194,2)</f>
        <v>0</v>
      </c>
      <c r="BL194" s="18" t="s">
        <v>144</v>
      </c>
      <c r="BM194" s="200" t="s">
        <v>298</v>
      </c>
    </row>
    <row r="195" spans="1:65" s="12" customFormat="1" ht="22.8" customHeight="1" x14ac:dyDescent="0.25">
      <c r="B195" s="172"/>
      <c r="C195" s="173"/>
      <c r="D195" s="174" t="s">
        <v>75</v>
      </c>
      <c r="E195" s="186" t="s">
        <v>86</v>
      </c>
      <c r="F195" s="186" t="s">
        <v>299</v>
      </c>
      <c r="G195" s="173"/>
      <c r="H195" s="173"/>
      <c r="I195" s="176"/>
      <c r="J195" s="187">
        <f>BK195</f>
        <v>0</v>
      </c>
      <c r="K195" s="173"/>
      <c r="L195" s="178"/>
      <c r="M195" s="179"/>
      <c r="N195" s="180"/>
      <c r="O195" s="180"/>
      <c r="P195" s="181">
        <f>SUM(P196:P198)</f>
        <v>0</v>
      </c>
      <c r="Q195" s="180"/>
      <c r="R195" s="181">
        <f>SUM(R196:R198)</f>
        <v>14.756205</v>
      </c>
      <c r="S195" s="180"/>
      <c r="T195" s="182">
        <f>SUM(T196:T198)</f>
        <v>0</v>
      </c>
      <c r="AR195" s="183" t="s">
        <v>84</v>
      </c>
      <c r="AT195" s="184" t="s">
        <v>75</v>
      </c>
      <c r="AU195" s="184" t="s">
        <v>84</v>
      </c>
      <c r="AY195" s="183" t="s">
        <v>138</v>
      </c>
      <c r="BK195" s="185">
        <f>SUM(BK196:BK198)</f>
        <v>0</v>
      </c>
    </row>
    <row r="196" spans="1:65" s="2" customFormat="1" ht="33" customHeight="1" x14ac:dyDescent="0.2">
      <c r="A196" s="35"/>
      <c r="B196" s="36"/>
      <c r="C196" s="188" t="s">
        <v>294</v>
      </c>
      <c r="D196" s="188" t="s">
        <v>140</v>
      </c>
      <c r="E196" s="189" t="s">
        <v>301</v>
      </c>
      <c r="F196" s="190" t="s">
        <v>302</v>
      </c>
      <c r="G196" s="191" t="s">
        <v>170</v>
      </c>
      <c r="H196" s="192">
        <v>91.5</v>
      </c>
      <c r="I196" s="193"/>
      <c r="J196" s="194">
        <f>ROUND(I196*H196,2)</f>
        <v>0</v>
      </c>
      <c r="K196" s="195"/>
      <c r="L196" s="40"/>
      <c r="M196" s="196" t="s">
        <v>1</v>
      </c>
      <c r="N196" s="197" t="s">
        <v>41</v>
      </c>
      <c r="O196" s="72"/>
      <c r="P196" s="198">
        <f>O196*H196</f>
        <v>0</v>
      </c>
      <c r="Q196" s="198">
        <v>0.16127</v>
      </c>
      <c r="R196" s="198">
        <f>Q196*H196</f>
        <v>14.756205</v>
      </c>
      <c r="S196" s="198">
        <v>0</v>
      </c>
      <c r="T196" s="199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0" t="s">
        <v>144</v>
      </c>
      <c r="AT196" s="200" t="s">
        <v>140</v>
      </c>
      <c r="AU196" s="200" t="s">
        <v>86</v>
      </c>
      <c r="AY196" s="18" t="s">
        <v>138</v>
      </c>
      <c r="BE196" s="201">
        <f>IF(N196="základní",J196,0)</f>
        <v>0</v>
      </c>
      <c r="BF196" s="201">
        <f>IF(N196="snížená",J196,0)</f>
        <v>0</v>
      </c>
      <c r="BG196" s="201">
        <f>IF(N196="zákl. přenesená",J196,0)</f>
        <v>0</v>
      </c>
      <c r="BH196" s="201">
        <f>IF(N196="sníž. přenesená",J196,0)</f>
        <v>0</v>
      </c>
      <c r="BI196" s="201">
        <f>IF(N196="nulová",J196,0)</f>
        <v>0</v>
      </c>
      <c r="BJ196" s="18" t="s">
        <v>84</v>
      </c>
      <c r="BK196" s="201">
        <f>ROUND(I196*H196,2)</f>
        <v>0</v>
      </c>
      <c r="BL196" s="18" t="s">
        <v>144</v>
      </c>
      <c r="BM196" s="200" t="s">
        <v>303</v>
      </c>
    </row>
    <row r="197" spans="1:65" s="14" customFormat="1" ht="10.199999999999999" x14ac:dyDescent="0.2">
      <c r="B197" s="214"/>
      <c r="C197" s="215"/>
      <c r="D197" s="204" t="s">
        <v>149</v>
      </c>
      <c r="E197" s="216" t="s">
        <v>1</v>
      </c>
      <c r="F197" s="217" t="s">
        <v>1151</v>
      </c>
      <c r="G197" s="215"/>
      <c r="H197" s="216" t="s">
        <v>1</v>
      </c>
      <c r="I197" s="218"/>
      <c r="J197" s="215"/>
      <c r="K197" s="215"/>
      <c r="L197" s="219"/>
      <c r="M197" s="220"/>
      <c r="N197" s="221"/>
      <c r="O197" s="221"/>
      <c r="P197" s="221"/>
      <c r="Q197" s="221"/>
      <c r="R197" s="221"/>
      <c r="S197" s="221"/>
      <c r="T197" s="222"/>
      <c r="AT197" s="223" t="s">
        <v>149</v>
      </c>
      <c r="AU197" s="223" t="s">
        <v>86</v>
      </c>
      <c r="AV197" s="14" t="s">
        <v>84</v>
      </c>
      <c r="AW197" s="14" t="s">
        <v>32</v>
      </c>
      <c r="AX197" s="14" t="s">
        <v>76</v>
      </c>
      <c r="AY197" s="223" t="s">
        <v>138</v>
      </c>
    </row>
    <row r="198" spans="1:65" s="13" customFormat="1" ht="10.199999999999999" x14ac:dyDescent="0.2">
      <c r="B198" s="202"/>
      <c r="C198" s="203"/>
      <c r="D198" s="204" t="s">
        <v>149</v>
      </c>
      <c r="E198" s="205" t="s">
        <v>1</v>
      </c>
      <c r="F198" s="206" t="s">
        <v>1152</v>
      </c>
      <c r="G198" s="203"/>
      <c r="H198" s="207">
        <v>91.5</v>
      </c>
      <c r="I198" s="208"/>
      <c r="J198" s="203"/>
      <c r="K198" s="203"/>
      <c r="L198" s="209"/>
      <c r="M198" s="210"/>
      <c r="N198" s="211"/>
      <c r="O198" s="211"/>
      <c r="P198" s="211"/>
      <c r="Q198" s="211"/>
      <c r="R198" s="211"/>
      <c r="S198" s="211"/>
      <c r="T198" s="212"/>
      <c r="AT198" s="213" t="s">
        <v>149</v>
      </c>
      <c r="AU198" s="213" t="s">
        <v>86</v>
      </c>
      <c r="AV198" s="13" t="s">
        <v>86</v>
      </c>
      <c r="AW198" s="13" t="s">
        <v>32</v>
      </c>
      <c r="AX198" s="13" t="s">
        <v>84</v>
      </c>
      <c r="AY198" s="213" t="s">
        <v>138</v>
      </c>
    </row>
    <row r="199" spans="1:65" s="12" customFormat="1" ht="22.8" customHeight="1" x14ac:dyDescent="0.25">
      <c r="B199" s="172"/>
      <c r="C199" s="173"/>
      <c r="D199" s="174" t="s">
        <v>75</v>
      </c>
      <c r="E199" s="186" t="s">
        <v>151</v>
      </c>
      <c r="F199" s="186" t="s">
        <v>304</v>
      </c>
      <c r="G199" s="173"/>
      <c r="H199" s="173"/>
      <c r="I199" s="176"/>
      <c r="J199" s="187">
        <f>BK199</f>
        <v>0</v>
      </c>
      <c r="K199" s="173"/>
      <c r="L199" s="178"/>
      <c r="M199" s="179"/>
      <c r="N199" s="180"/>
      <c r="O199" s="180"/>
      <c r="P199" s="181">
        <f>SUM(P200:P202)</f>
        <v>0</v>
      </c>
      <c r="Q199" s="180"/>
      <c r="R199" s="181">
        <f>SUM(R200:R202)</f>
        <v>0</v>
      </c>
      <c r="S199" s="180"/>
      <c r="T199" s="182">
        <f>SUM(T200:T202)</f>
        <v>0</v>
      </c>
      <c r="AR199" s="183" t="s">
        <v>84</v>
      </c>
      <c r="AT199" s="184" t="s">
        <v>75</v>
      </c>
      <c r="AU199" s="184" t="s">
        <v>84</v>
      </c>
      <c r="AY199" s="183" t="s">
        <v>138</v>
      </c>
      <c r="BK199" s="185">
        <f>SUM(BK200:BK202)</f>
        <v>0</v>
      </c>
    </row>
    <row r="200" spans="1:65" s="2" customFormat="1" ht="21.75" customHeight="1" x14ac:dyDescent="0.2">
      <c r="A200" s="35"/>
      <c r="B200" s="36"/>
      <c r="C200" s="188" t="s">
        <v>300</v>
      </c>
      <c r="D200" s="188" t="s">
        <v>140</v>
      </c>
      <c r="E200" s="189" t="s">
        <v>306</v>
      </c>
      <c r="F200" s="190" t="s">
        <v>307</v>
      </c>
      <c r="G200" s="191" t="s">
        <v>170</v>
      </c>
      <c r="H200" s="192">
        <v>50.5</v>
      </c>
      <c r="I200" s="193"/>
      <c r="J200" s="194">
        <f>ROUND(I200*H200,2)</f>
        <v>0</v>
      </c>
      <c r="K200" s="195"/>
      <c r="L200" s="40"/>
      <c r="M200" s="196" t="s">
        <v>1</v>
      </c>
      <c r="N200" s="197" t="s">
        <v>41</v>
      </c>
      <c r="O200" s="72"/>
      <c r="P200" s="198">
        <f>O200*H200</f>
        <v>0</v>
      </c>
      <c r="Q200" s="198">
        <v>0</v>
      </c>
      <c r="R200" s="198">
        <f>Q200*H200</f>
        <v>0</v>
      </c>
      <c r="S200" s="198">
        <v>0</v>
      </c>
      <c r="T200" s="199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0" t="s">
        <v>144</v>
      </c>
      <c r="AT200" s="200" t="s">
        <v>140</v>
      </c>
      <c r="AU200" s="200" t="s">
        <v>86</v>
      </c>
      <c r="AY200" s="18" t="s">
        <v>138</v>
      </c>
      <c r="BE200" s="201">
        <f>IF(N200="základní",J200,0)</f>
        <v>0</v>
      </c>
      <c r="BF200" s="201">
        <f>IF(N200="snížená",J200,0)</f>
        <v>0</v>
      </c>
      <c r="BG200" s="201">
        <f>IF(N200="zákl. přenesená",J200,0)</f>
        <v>0</v>
      </c>
      <c r="BH200" s="201">
        <f>IF(N200="sníž. přenesená",J200,0)</f>
        <v>0</v>
      </c>
      <c r="BI200" s="201">
        <f>IF(N200="nulová",J200,0)</f>
        <v>0</v>
      </c>
      <c r="BJ200" s="18" t="s">
        <v>84</v>
      </c>
      <c r="BK200" s="201">
        <f>ROUND(I200*H200,2)</f>
        <v>0</v>
      </c>
      <c r="BL200" s="18" t="s">
        <v>144</v>
      </c>
      <c r="BM200" s="200" t="s">
        <v>308</v>
      </c>
    </row>
    <row r="201" spans="1:65" s="14" customFormat="1" ht="10.199999999999999" x14ac:dyDescent="0.2">
      <c r="B201" s="214"/>
      <c r="C201" s="215"/>
      <c r="D201" s="204" t="s">
        <v>149</v>
      </c>
      <c r="E201" s="216" t="s">
        <v>1</v>
      </c>
      <c r="F201" s="217" t="s">
        <v>1153</v>
      </c>
      <c r="G201" s="215"/>
      <c r="H201" s="216" t="s">
        <v>1</v>
      </c>
      <c r="I201" s="218"/>
      <c r="J201" s="215"/>
      <c r="K201" s="215"/>
      <c r="L201" s="219"/>
      <c r="M201" s="220"/>
      <c r="N201" s="221"/>
      <c r="O201" s="221"/>
      <c r="P201" s="221"/>
      <c r="Q201" s="221"/>
      <c r="R201" s="221"/>
      <c r="S201" s="221"/>
      <c r="T201" s="222"/>
      <c r="AT201" s="223" t="s">
        <v>149</v>
      </c>
      <c r="AU201" s="223" t="s">
        <v>86</v>
      </c>
      <c r="AV201" s="14" t="s">
        <v>84</v>
      </c>
      <c r="AW201" s="14" t="s">
        <v>32</v>
      </c>
      <c r="AX201" s="14" t="s">
        <v>76</v>
      </c>
      <c r="AY201" s="223" t="s">
        <v>138</v>
      </c>
    </row>
    <row r="202" spans="1:65" s="13" customFormat="1" ht="10.199999999999999" x14ac:dyDescent="0.2">
      <c r="B202" s="202"/>
      <c r="C202" s="203"/>
      <c r="D202" s="204" t="s">
        <v>149</v>
      </c>
      <c r="E202" s="205" t="s">
        <v>1</v>
      </c>
      <c r="F202" s="206" t="s">
        <v>1154</v>
      </c>
      <c r="G202" s="203"/>
      <c r="H202" s="207">
        <v>50.5</v>
      </c>
      <c r="I202" s="208"/>
      <c r="J202" s="203"/>
      <c r="K202" s="203"/>
      <c r="L202" s="209"/>
      <c r="M202" s="210"/>
      <c r="N202" s="211"/>
      <c r="O202" s="211"/>
      <c r="P202" s="211"/>
      <c r="Q202" s="211"/>
      <c r="R202" s="211"/>
      <c r="S202" s="211"/>
      <c r="T202" s="212"/>
      <c r="AT202" s="213" t="s">
        <v>149</v>
      </c>
      <c r="AU202" s="213" t="s">
        <v>86</v>
      </c>
      <c r="AV202" s="13" t="s">
        <v>86</v>
      </c>
      <c r="AW202" s="13" t="s">
        <v>32</v>
      </c>
      <c r="AX202" s="13" t="s">
        <v>84</v>
      </c>
      <c r="AY202" s="213" t="s">
        <v>138</v>
      </c>
    </row>
    <row r="203" spans="1:65" s="12" customFormat="1" ht="22.8" customHeight="1" x14ac:dyDescent="0.25">
      <c r="B203" s="172"/>
      <c r="C203" s="173"/>
      <c r="D203" s="174" t="s">
        <v>75</v>
      </c>
      <c r="E203" s="186" t="s">
        <v>144</v>
      </c>
      <c r="F203" s="186" t="s">
        <v>309</v>
      </c>
      <c r="G203" s="173"/>
      <c r="H203" s="173"/>
      <c r="I203" s="176"/>
      <c r="J203" s="187">
        <f>BK203</f>
        <v>0</v>
      </c>
      <c r="K203" s="173"/>
      <c r="L203" s="178"/>
      <c r="M203" s="179"/>
      <c r="N203" s="180"/>
      <c r="O203" s="180"/>
      <c r="P203" s="181">
        <f>SUM(P204:P207)</f>
        <v>0</v>
      </c>
      <c r="Q203" s="180"/>
      <c r="R203" s="181">
        <f>SUM(R204:R207)</f>
        <v>0</v>
      </c>
      <c r="S203" s="180"/>
      <c r="T203" s="182">
        <f>SUM(T204:T207)</f>
        <v>0</v>
      </c>
      <c r="AR203" s="183" t="s">
        <v>84</v>
      </c>
      <c r="AT203" s="184" t="s">
        <v>75</v>
      </c>
      <c r="AU203" s="184" t="s">
        <v>84</v>
      </c>
      <c r="AY203" s="183" t="s">
        <v>138</v>
      </c>
      <c r="BK203" s="185">
        <f>SUM(BK204:BK207)</f>
        <v>0</v>
      </c>
    </row>
    <row r="204" spans="1:65" s="2" customFormat="1" ht="21.75" customHeight="1" x14ac:dyDescent="0.2">
      <c r="A204" s="35"/>
      <c r="B204" s="36"/>
      <c r="C204" s="188" t="s">
        <v>305</v>
      </c>
      <c r="D204" s="188" t="s">
        <v>140</v>
      </c>
      <c r="E204" s="189" t="s">
        <v>311</v>
      </c>
      <c r="F204" s="190" t="s">
        <v>312</v>
      </c>
      <c r="G204" s="191" t="s">
        <v>202</v>
      </c>
      <c r="H204" s="192">
        <v>18.3</v>
      </c>
      <c r="I204" s="193"/>
      <c r="J204" s="194">
        <f>ROUND(I204*H204,2)</f>
        <v>0</v>
      </c>
      <c r="K204" s="195"/>
      <c r="L204" s="40"/>
      <c r="M204" s="196" t="s">
        <v>1</v>
      </c>
      <c r="N204" s="197" t="s">
        <v>41</v>
      </c>
      <c r="O204" s="72"/>
      <c r="P204" s="198">
        <f>O204*H204</f>
        <v>0</v>
      </c>
      <c r="Q204" s="198">
        <v>0</v>
      </c>
      <c r="R204" s="198">
        <f>Q204*H204</f>
        <v>0</v>
      </c>
      <c r="S204" s="198">
        <v>0</v>
      </c>
      <c r="T204" s="199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0" t="s">
        <v>144</v>
      </c>
      <c r="AT204" s="200" t="s">
        <v>140</v>
      </c>
      <c r="AU204" s="200" t="s">
        <v>86</v>
      </c>
      <c r="AY204" s="18" t="s">
        <v>138</v>
      </c>
      <c r="BE204" s="201">
        <f>IF(N204="základní",J204,0)</f>
        <v>0</v>
      </c>
      <c r="BF204" s="201">
        <f>IF(N204="snížená",J204,0)</f>
        <v>0</v>
      </c>
      <c r="BG204" s="201">
        <f>IF(N204="zákl. přenesená",J204,0)</f>
        <v>0</v>
      </c>
      <c r="BH204" s="201">
        <f>IF(N204="sníž. přenesená",J204,0)</f>
        <v>0</v>
      </c>
      <c r="BI204" s="201">
        <f>IF(N204="nulová",J204,0)</f>
        <v>0</v>
      </c>
      <c r="BJ204" s="18" t="s">
        <v>84</v>
      </c>
      <c r="BK204" s="201">
        <f>ROUND(I204*H204,2)</f>
        <v>0</v>
      </c>
      <c r="BL204" s="18" t="s">
        <v>144</v>
      </c>
      <c r="BM204" s="200" t="s">
        <v>313</v>
      </c>
    </row>
    <row r="205" spans="1:65" s="13" customFormat="1" ht="10.199999999999999" x14ac:dyDescent="0.2">
      <c r="B205" s="202"/>
      <c r="C205" s="203"/>
      <c r="D205" s="204" t="s">
        <v>149</v>
      </c>
      <c r="E205" s="205" t="s">
        <v>1</v>
      </c>
      <c r="F205" s="206" t="s">
        <v>1155</v>
      </c>
      <c r="G205" s="203"/>
      <c r="H205" s="207">
        <v>18.3</v>
      </c>
      <c r="I205" s="208"/>
      <c r="J205" s="203"/>
      <c r="K205" s="203"/>
      <c r="L205" s="209"/>
      <c r="M205" s="210"/>
      <c r="N205" s="211"/>
      <c r="O205" s="211"/>
      <c r="P205" s="211"/>
      <c r="Q205" s="211"/>
      <c r="R205" s="211"/>
      <c r="S205" s="211"/>
      <c r="T205" s="212"/>
      <c r="AT205" s="213" t="s">
        <v>149</v>
      </c>
      <c r="AU205" s="213" t="s">
        <v>86</v>
      </c>
      <c r="AV205" s="13" t="s">
        <v>86</v>
      </c>
      <c r="AW205" s="13" t="s">
        <v>32</v>
      </c>
      <c r="AX205" s="13" t="s">
        <v>84</v>
      </c>
      <c r="AY205" s="213" t="s">
        <v>138</v>
      </c>
    </row>
    <row r="206" spans="1:65" s="2" customFormat="1" ht="33" customHeight="1" x14ac:dyDescent="0.2">
      <c r="A206" s="35"/>
      <c r="B206" s="36"/>
      <c r="C206" s="188" t="s">
        <v>310</v>
      </c>
      <c r="D206" s="188" t="s">
        <v>140</v>
      </c>
      <c r="E206" s="189" t="s">
        <v>316</v>
      </c>
      <c r="F206" s="190" t="s">
        <v>317</v>
      </c>
      <c r="G206" s="191" t="s">
        <v>143</v>
      </c>
      <c r="H206" s="192">
        <v>40</v>
      </c>
      <c r="I206" s="193"/>
      <c r="J206" s="194">
        <f>ROUND(I206*H206,2)</f>
        <v>0</v>
      </c>
      <c r="K206" s="195"/>
      <c r="L206" s="40"/>
      <c r="M206" s="196" t="s">
        <v>1</v>
      </c>
      <c r="N206" s="197" t="s">
        <v>41</v>
      </c>
      <c r="O206" s="72"/>
      <c r="P206" s="198">
        <f>O206*H206</f>
        <v>0</v>
      </c>
      <c r="Q206" s="198">
        <v>0</v>
      </c>
      <c r="R206" s="198">
        <f>Q206*H206</f>
        <v>0</v>
      </c>
      <c r="S206" s="198">
        <v>0</v>
      </c>
      <c r="T206" s="199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00" t="s">
        <v>144</v>
      </c>
      <c r="AT206" s="200" t="s">
        <v>140</v>
      </c>
      <c r="AU206" s="200" t="s">
        <v>86</v>
      </c>
      <c r="AY206" s="18" t="s">
        <v>138</v>
      </c>
      <c r="BE206" s="201">
        <f>IF(N206="základní",J206,0)</f>
        <v>0</v>
      </c>
      <c r="BF206" s="201">
        <f>IF(N206="snížená",J206,0)</f>
        <v>0</v>
      </c>
      <c r="BG206" s="201">
        <f>IF(N206="zákl. přenesená",J206,0)</f>
        <v>0</v>
      </c>
      <c r="BH206" s="201">
        <f>IF(N206="sníž. přenesená",J206,0)</f>
        <v>0</v>
      </c>
      <c r="BI206" s="201">
        <f>IF(N206="nulová",J206,0)</f>
        <v>0</v>
      </c>
      <c r="BJ206" s="18" t="s">
        <v>84</v>
      </c>
      <c r="BK206" s="201">
        <f>ROUND(I206*H206,2)</f>
        <v>0</v>
      </c>
      <c r="BL206" s="18" t="s">
        <v>144</v>
      </c>
      <c r="BM206" s="200" t="s">
        <v>318</v>
      </c>
    </row>
    <row r="207" spans="1:65" s="13" customFormat="1" ht="10.199999999999999" x14ac:dyDescent="0.2">
      <c r="B207" s="202"/>
      <c r="C207" s="203"/>
      <c r="D207" s="204" t="s">
        <v>149</v>
      </c>
      <c r="E207" s="205" t="s">
        <v>1</v>
      </c>
      <c r="F207" s="206" t="s">
        <v>1123</v>
      </c>
      <c r="G207" s="203"/>
      <c r="H207" s="207">
        <v>40</v>
      </c>
      <c r="I207" s="208"/>
      <c r="J207" s="203"/>
      <c r="K207" s="203"/>
      <c r="L207" s="209"/>
      <c r="M207" s="210"/>
      <c r="N207" s="211"/>
      <c r="O207" s="211"/>
      <c r="P207" s="211"/>
      <c r="Q207" s="211"/>
      <c r="R207" s="211"/>
      <c r="S207" s="211"/>
      <c r="T207" s="212"/>
      <c r="AT207" s="213" t="s">
        <v>149</v>
      </c>
      <c r="AU207" s="213" t="s">
        <v>86</v>
      </c>
      <c r="AV207" s="13" t="s">
        <v>86</v>
      </c>
      <c r="AW207" s="13" t="s">
        <v>32</v>
      </c>
      <c r="AX207" s="13" t="s">
        <v>84</v>
      </c>
      <c r="AY207" s="213" t="s">
        <v>138</v>
      </c>
    </row>
    <row r="208" spans="1:65" s="12" customFormat="1" ht="22.8" customHeight="1" x14ac:dyDescent="0.25">
      <c r="B208" s="172"/>
      <c r="C208" s="173"/>
      <c r="D208" s="174" t="s">
        <v>75</v>
      </c>
      <c r="E208" s="186" t="s">
        <v>162</v>
      </c>
      <c r="F208" s="186" t="s">
        <v>339</v>
      </c>
      <c r="G208" s="173"/>
      <c r="H208" s="173"/>
      <c r="I208" s="176"/>
      <c r="J208" s="187">
        <f>BK208</f>
        <v>0</v>
      </c>
      <c r="K208" s="173"/>
      <c r="L208" s="178"/>
      <c r="M208" s="179"/>
      <c r="N208" s="180"/>
      <c r="O208" s="180"/>
      <c r="P208" s="181">
        <f>SUM(P209:P223)</f>
        <v>0</v>
      </c>
      <c r="Q208" s="180"/>
      <c r="R208" s="181">
        <f>SUM(R209:R223)</f>
        <v>6.4090000000000007</v>
      </c>
      <c r="S208" s="180"/>
      <c r="T208" s="182">
        <f>SUM(T209:T223)</f>
        <v>0</v>
      </c>
      <c r="AR208" s="183" t="s">
        <v>84</v>
      </c>
      <c r="AT208" s="184" t="s">
        <v>75</v>
      </c>
      <c r="AU208" s="184" t="s">
        <v>84</v>
      </c>
      <c r="AY208" s="183" t="s">
        <v>138</v>
      </c>
      <c r="BK208" s="185">
        <f>SUM(BK209:BK223)</f>
        <v>0</v>
      </c>
    </row>
    <row r="209" spans="1:65" s="2" customFormat="1" ht="16.5" customHeight="1" x14ac:dyDescent="0.2">
      <c r="A209" s="35"/>
      <c r="B209" s="36"/>
      <c r="C209" s="188" t="s">
        <v>315</v>
      </c>
      <c r="D209" s="188" t="s">
        <v>140</v>
      </c>
      <c r="E209" s="189" t="s">
        <v>341</v>
      </c>
      <c r="F209" s="190" t="s">
        <v>342</v>
      </c>
      <c r="G209" s="191" t="s">
        <v>143</v>
      </c>
      <c r="H209" s="192">
        <v>20</v>
      </c>
      <c r="I209" s="193"/>
      <c r="J209" s="194">
        <f>ROUND(I209*H209,2)</f>
        <v>0</v>
      </c>
      <c r="K209" s="195"/>
      <c r="L209" s="40"/>
      <c r="M209" s="196" t="s">
        <v>1</v>
      </c>
      <c r="N209" s="197" t="s">
        <v>41</v>
      </c>
      <c r="O209" s="72"/>
      <c r="P209" s="198">
        <f>O209*H209</f>
        <v>0</v>
      </c>
      <c r="Q209" s="198">
        <v>0</v>
      </c>
      <c r="R209" s="198">
        <f>Q209*H209</f>
        <v>0</v>
      </c>
      <c r="S209" s="198">
        <v>0</v>
      </c>
      <c r="T209" s="199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0" t="s">
        <v>144</v>
      </c>
      <c r="AT209" s="200" t="s">
        <v>140</v>
      </c>
      <c r="AU209" s="200" t="s">
        <v>86</v>
      </c>
      <c r="AY209" s="18" t="s">
        <v>138</v>
      </c>
      <c r="BE209" s="201">
        <f>IF(N209="základní",J209,0)</f>
        <v>0</v>
      </c>
      <c r="BF209" s="201">
        <f>IF(N209="snížená",J209,0)</f>
        <v>0</v>
      </c>
      <c r="BG209" s="201">
        <f>IF(N209="zákl. přenesená",J209,0)</f>
        <v>0</v>
      </c>
      <c r="BH209" s="201">
        <f>IF(N209="sníž. přenesená",J209,0)</f>
        <v>0</v>
      </c>
      <c r="BI209" s="201">
        <f>IF(N209="nulová",J209,0)</f>
        <v>0</v>
      </c>
      <c r="BJ209" s="18" t="s">
        <v>84</v>
      </c>
      <c r="BK209" s="201">
        <f>ROUND(I209*H209,2)</f>
        <v>0</v>
      </c>
      <c r="BL209" s="18" t="s">
        <v>144</v>
      </c>
      <c r="BM209" s="200" t="s">
        <v>343</v>
      </c>
    </row>
    <row r="210" spans="1:65" s="13" customFormat="1" ht="10.199999999999999" x14ac:dyDescent="0.2">
      <c r="B210" s="202"/>
      <c r="C210" s="203"/>
      <c r="D210" s="204" t="s">
        <v>149</v>
      </c>
      <c r="E210" s="205" t="s">
        <v>1</v>
      </c>
      <c r="F210" s="206" t="s">
        <v>1126</v>
      </c>
      <c r="G210" s="203"/>
      <c r="H210" s="207">
        <v>20</v>
      </c>
      <c r="I210" s="208"/>
      <c r="J210" s="203"/>
      <c r="K210" s="203"/>
      <c r="L210" s="209"/>
      <c r="M210" s="210"/>
      <c r="N210" s="211"/>
      <c r="O210" s="211"/>
      <c r="P210" s="211"/>
      <c r="Q210" s="211"/>
      <c r="R210" s="211"/>
      <c r="S210" s="211"/>
      <c r="T210" s="212"/>
      <c r="AT210" s="213" t="s">
        <v>149</v>
      </c>
      <c r="AU210" s="213" t="s">
        <v>86</v>
      </c>
      <c r="AV210" s="13" t="s">
        <v>86</v>
      </c>
      <c r="AW210" s="13" t="s">
        <v>32</v>
      </c>
      <c r="AX210" s="13" t="s">
        <v>84</v>
      </c>
      <c r="AY210" s="213" t="s">
        <v>138</v>
      </c>
    </row>
    <row r="211" spans="1:65" s="2" customFormat="1" ht="21.75" customHeight="1" x14ac:dyDescent="0.2">
      <c r="A211" s="35"/>
      <c r="B211" s="36"/>
      <c r="C211" s="188" t="s">
        <v>319</v>
      </c>
      <c r="D211" s="188" t="s">
        <v>140</v>
      </c>
      <c r="E211" s="189" t="s">
        <v>345</v>
      </c>
      <c r="F211" s="190" t="s">
        <v>346</v>
      </c>
      <c r="G211" s="191" t="s">
        <v>143</v>
      </c>
      <c r="H211" s="192">
        <v>40</v>
      </c>
      <c r="I211" s="193"/>
      <c r="J211" s="194">
        <f>ROUND(I211*H211,2)</f>
        <v>0</v>
      </c>
      <c r="K211" s="195"/>
      <c r="L211" s="40"/>
      <c r="M211" s="196" t="s">
        <v>1</v>
      </c>
      <c r="N211" s="197" t="s">
        <v>41</v>
      </c>
      <c r="O211" s="72"/>
      <c r="P211" s="198">
        <f>O211*H211</f>
        <v>0</v>
      </c>
      <c r="Q211" s="198">
        <v>0</v>
      </c>
      <c r="R211" s="198">
        <f>Q211*H211</f>
        <v>0</v>
      </c>
      <c r="S211" s="198">
        <v>0</v>
      </c>
      <c r="T211" s="199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0" t="s">
        <v>144</v>
      </c>
      <c r="AT211" s="200" t="s">
        <v>140</v>
      </c>
      <c r="AU211" s="200" t="s">
        <v>86</v>
      </c>
      <c r="AY211" s="18" t="s">
        <v>138</v>
      </c>
      <c r="BE211" s="201">
        <f>IF(N211="základní",J211,0)</f>
        <v>0</v>
      </c>
      <c r="BF211" s="201">
        <f>IF(N211="snížená",J211,0)</f>
        <v>0</v>
      </c>
      <c r="BG211" s="201">
        <f>IF(N211="zákl. přenesená",J211,0)</f>
        <v>0</v>
      </c>
      <c r="BH211" s="201">
        <f>IF(N211="sníž. přenesená",J211,0)</f>
        <v>0</v>
      </c>
      <c r="BI211" s="201">
        <f>IF(N211="nulová",J211,0)</f>
        <v>0</v>
      </c>
      <c r="BJ211" s="18" t="s">
        <v>84</v>
      </c>
      <c r="BK211" s="201">
        <f>ROUND(I211*H211,2)</f>
        <v>0</v>
      </c>
      <c r="BL211" s="18" t="s">
        <v>144</v>
      </c>
      <c r="BM211" s="200" t="s">
        <v>347</v>
      </c>
    </row>
    <row r="212" spans="1:65" s="14" customFormat="1" ht="10.199999999999999" x14ac:dyDescent="0.2">
      <c r="B212" s="214"/>
      <c r="C212" s="215"/>
      <c r="D212" s="204" t="s">
        <v>149</v>
      </c>
      <c r="E212" s="216" t="s">
        <v>1</v>
      </c>
      <c r="F212" s="217" t="s">
        <v>348</v>
      </c>
      <c r="G212" s="215"/>
      <c r="H212" s="216" t="s">
        <v>1</v>
      </c>
      <c r="I212" s="218"/>
      <c r="J212" s="215"/>
      <c r="K212" s="215"/>
      <c r="L212" s="219"/>
      <c r="M212" s="220"/>
      <c r="N212" s="221"/>
      <c r="O212" s="221"/>
      <c r="P212" s="221"/>
      <c r="Q212" s="221"/>
      <c r="R212" s="221"/>
      <c r="S212" s="221"/>
      <c r="T212" s="222"/>
      <c r="AT212" s="223" t="s">
        <v>149</v>
      </c>
      <c r="AU212" s="223" t="s">
        <v>86</v>
      </c>
      <c r="AV212" s="14" t="s">
        <v>84</v>
      </c>
      <c r="AW212" s="14" t="s">
        <v>32</v>
      </c>
      <c r="AX212" s="14" t="s">
        <v>76</v>
      </c>
      <c r="AY212" s="223" t="s">
        <v>138</v>
      </c>
    </row>
    <row r="213" spans="1:65" s="13" customFormat="1" ht="10.199999999999999" x14ac:dyDescent="0.2">
      <c r="B213" s="202"/>
      <c r="C213" s="203"/>
      <c r="D213" s="204" t="s">
        <v>149</v>
      </c>
      <c r="E213" s="205" t="s">
        <v>1</v>
      </c>
      <c r="F213" s="206" t="s">
        <v>1123</v>
      </c>
      <c r="G213" s="203"/>
      <c r="H213" s="207">
        <v>40</v>
      </c>
      <c r="I213" s="208"/>
      <c r="J213" s="203"/>
      <c r="K213" s="203"/>
      <c r="L213" s="209"/>
      <c r="M213" s="210"/>
      <c r="N213" s="211"/>
      <c r="O213" s="211"/>
      <c r="P213" s="211"/>
      <c r="Q213" s="211"/>
      <c r="R213" s="211"/>
      <c r="S213" s="211"/>
      <c r="T213" s="212"/>
      <c r="AT213" s="213" t="s">
        <v>149</v>
      </c>
      <c r="AU213" s="213" t="s">
        <v>86</v>
      </c>
      <c r="AV213" s="13" t="s">
        <v>86</v>
      </c>
      <c r="AW213" s="13" t="s">
        <v>32</v>
      </c>
      <c r="AX213" s="13" t="s">
        <v>84</v>
      </c>
      <c r="AY213" s="213" t="s">
        <v>138</v>
      </c>
    </row>
    <row r="214" spans="1:65" s="2" customFormat="1" ht="21.75" customHeight="1" x14ac:dyDescent="0.2">
      <c r="A214" s="35"/>
      <c r="B214" s="36"/>
      <c r="C214" s="188" t="s">
        <v>323</v>
      </c>
      <c r="D214" s="188" t="s">
        <v>140</v>
      </c>
      <c r="E214" s="189" t="s">
        <v>350</v>
      </c>
      <c r="F214" s="190" t="s">
        <v>351</v>
      </c>
      <c r="G214" s="191" t="s">
        <v>143</v>
      </c>
      <c r="H214" s="192">
        <v>75</v>
      </c>
      <c r="I214" s="193"/>
      <c r="J214" s="194">
        <f>ROUND(I214*H214,2)</f>
        <v>0</v>
      </c>
      <c r="K214" s="195"/>
      <c r="L214" s="40"/>
      <c r="M214" s="196" t="s">
        <v>1</v>
      </c>
      <c r="N214" s="197" t="s">
        <v>41</v>
      </c>
      <c r="O214" s="72"/>
      <c r="P214" s="198">
        <f>O214*H214</f>
        <v>0</v>
      </c>
      <c r="Q214" s="198">
        <v>0</v>
      </c>
      <c r="R214" s="198">
        <f>Q214*H214</f>
        <v>0</v>
      </c>
      <c r="S214" s="198">
        <v>0</v>
      </c>
      <c r="T214" s="199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0" t="s">
        <v>144</v>
      </c>
      <c r="AT214" s="200" t="s">
        <v>140</v>
      </c>
      <c r="AU214" s="200" t="s">
        <v>86</v>
      </c>
      <c r="AY214" s="18" t="s">
        <v>138</v>
      </c>
      <c r="BE214" s="201">
        <f>IF(N214="základní",J214,0)</f>
        <v>0</v>
      </c>
      <c r="BF214" s="201">
        <f>IF(N214="snížená",J214,0)</f>
        <v>0</v>
      </c>
      <c r="BG214" s="201">
        <f>IF(N214="zákl. přenesená",J214,0)</f>
        <v>0</v>
      </c>
      <c r="BH214" s="201">
        <f>IF(N214="sníž. přenesená",J214,0)</f>
        <v>0</v>
      </c>
      <c r="BI214" s="201">
        <f>IF(N214="nulová",J214,0)</f>
        <v>0</v>
      </c>
      <c r="BJ214" s="18" t="s">
        <v>84</v>
      </c>
      <c r="BK214" s="201">
        <f>ROUND(I214*H214,2)</f>
        <v>0</v>
      </c>
      <c r="BL214" s="18" t="s">
        <v>144</v>
      </c>
      <c r="BM214" s="200" t="s">
        <v>352</v>
      </c>
    </row>
    <row r="215" spans="1:65" s="14" customFormat="1" ht="10.199999999999999" x14ac:dyDescent="0.2">
      <c r="B215" s="214"/>
      <c r="C215" s="215"/>
      <c r="D215" s="204" t="s">
        <v>149</v>
      </c>
      <c r="E215" s="216" t="s">
        <v>1</v>
      </c>
      <c r="F215" s="217" t="s">
        <v>1156</v>
      </c>
      <c r="G215" s="215"/>
      <c r="H215" s="216" t="s">
        <v>1</v>
      </c>
      <c r="I215" s="218"/>
      <c r="J215" s="215"/>
      <c r="K215" s="215"/>
      <c r="L215" s="219"/>
      <c r="M215" s="220"/>
      <c r="N215" s="221"/>
      <c r="O215" s="221"/>
      <c r="P215" s="221"/>
      <c r="Q215" s="221"/>
      <c r="R215" s="221"/>
      <c r="S215" s="221"/>
      <c r="T215" s="222"/>
      <c r="AT215" s="223" t="s">
        <v>149</v>
      </c>
      <c r="AU215" s="223" t="s">
        <v>86</v>
      </c>
      <c r="AV215" s="14" t="s">
        <v>84</v>
      </c>
      <c r="AW215" s="14" t="s">
        <v>32</v>
      </c>
      <c r="AX215" s="14" t="s">
        <v>76</v>
      </c>
      <c r="AY215" s="223" t="s">
        <v>138</v>
      </c>
    </row>
    <row r="216" spans="1:65" s="13" customFormat="1" ht="10.199999999999999" x14ac:dyDescent="0.2">
      <c r="B216" s="202"/>
      <c r="C216" s="203"/>
      <c r="D216" s="204" t="s">
        <v>149</v>
      </c>
      <c r="E216" s="205" t="s">
        <v>1</v>
      </c>
      <c r="F216" s="206" t="s">
        <v>1157</v>
      </c>
      <c r="G216" s="203"/>
      <c r="H216" s="207">
        <v>75</v>
      </c>
      <c r="I216" s="208"/>
      <c r="J216" s="203"/>
      <c r="K216" s="203"/>
      <c r="L216" s="209"/>
      <c r="M216" s="210"/>
      <c r="N216" s="211"/>
      <c r="O216" s="211"/>
      <c r="P216" s="211"/>
      <c r="Q216" s="211"/>
      <c r="R216" s="211"/>
      <c r="S216" s="211"/>
      <c r="T216" s="212"/>
      <c r="AT216" s="213" t="s">
        <v>149</v>
      </c>
      <c r="AU216" s="213" t="s">
        <v>86</v>
      </c>
      <c r="AV216" s="13" t="s">
        <v>86</v>
      </c>
      <c r="AW216" s="13" t="s">
        <v>32</v>
      </c>
      <c r="AX216" s="13" t="s">
        <v>84</v>
      </c>
      <c r="AY216" s="213" t="s">
        <v>138</v>
      </c>
    </row>
    <row r="217" spans="1:65" s="2" customFormat="1" ht="33" customHeight="1" x14ac:dyDescent="0.2">
      <c r="A217" s="35"/>
      <c r="B217" s="36"/>
      <c r="C217" s="188" t="s">
        <v>327</v>
      </c>
      <c r="D217" s="188" t="s">
        <v>140</v>
      </c>
      <c r="E217" s="189" t="s">
        <v>354</v>
      </c>
      <c r="F217" s="190" t="s">
        <v>355</v>
      </c>
      <c r="G217" s="191" t="s">
        <v>143</v>
      </c>
      <c r="H217" s="192">
        <v>20</v>
      </c>
      <c r="I217" s="193"/>
      <c r="J217" s="194">
        <f>ROUND(I217*H217,2)</f>
        <v>0</v>
      </c>
      <c r="K217" s="195"/>
      <c r="L217" s="40"/>
      <c r="M217" s="196" t="s">
        <v>1</v>
      </c>
      <c r="N217" s="197" t="s">
        <v>41</v>
      </c>
      <c r="O217" s="72"/>
      <c r="P217" s="198">
        <f>O217*H217</f>
        <v>0</v>
      </c>
      <c r="Q217" s="198">
        <v>0</v>
      </c>
      <c r="R217" s="198">
        <f>Q217*H217</f>
        <v>0</v>
      </c>
      <c r="S217" s="198">
        <v>0</v>
      </c>
      <c r="T217" s="199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0" t="s">
        <v>144</v>
      </c>
      <c r="AT217" s="200" t="s">
        <v>140</v>
      </c>
      <c r="AU217" s="200" t="s">
        <v>86</v>
      </c>
      <c r="AY217" s="18" t="s">
        <v>138</v>
      </c>
      <c r="BE217" s="201">
        <f>IF(N217="základní",J217,0)</f>
        <v>0</v>
      </c>
      <c r="BF217" s="201">
        <f>IF(N217="snížená",J217,0)</f>
        <v>0</v>
      </c>
      <c r="BG217" s="201">
        <f>IF(N217="zákl. přenesená",J217,0)</f>
        <v>0</v>
      </c>
      <c r="BH217" s="201">
        <f>IF(N217="sníž. přenesená",J217,0)</f>
        <v>0</v>
      </c>
      <c r="BI217" s="201">
        <f>IF(N217="nulová",J217,0)</f>
        <v>0</v>
      </c>
      <c r="BJ217" s="18" t="s">
        <v>84</v>
      </c>
      <c r="BK217" s="201">
        <f>ROUND(I217*H217,2)</f>
        <v>0</v>
      </c>
      <c r="BL217" s="18" t="s">
        <v>144</v>
      </c>
      <c r="BM217" s="200" t="s">
        <v>356</v>
      </c>
    </row>
    <row r="218" spans="1:65" s="2" customFormat="1" ht="33" customHeight="1" x14ac:dyDescent="0.2">
      <c r="A218" s="35"/>
      <c r="B218" s="36"/>
      <c r="C218" s="188" t="s">
        <v>331</v>
      </c>
      <c r="D218" s="188" t="s">
        <v>140</v>
      </c>
      <c r="E218" s="189" t="s">
        <v>362</v>
      </c>
      <c r="F218" s="190" t="s">
        <v>363</v>
      </c>
      <c r="G218" s="191" t="s">
        <v>143</v>
      </c>
      <c r="H218" s="192">
        <v>20</v>
      </c>
      <c r="I218" s="193"/>
      <c r="J218" s="194">
        <f>ROUND(I218*H218,2)</f>
        <v>0</v>
      </c>
      <c r="K218" s="195"/>
      <c r="L218" s="40"/>
      <c r="M218" s="196" t="s">
        <v>1</v>
      </c>
      <c r="N218" s="197" t="s">
        <v>41</v>
      </c>
      <c r="O218" s="72"/>
      <c r="P218" s="198">
        <f>O218*H218</f>
        <v>0</v>
      </c>
      <c r="Q218" s="198">
        <v>0</v>
      </c>
      <c r="R218" s="198">
        <f>Q218*H218</f>
        <v>0</v>
      </c>
      <c r="S218" s="198">
        <v>0</v>
      </c>
      <c r="T218" s="199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0" t="s">
        <v>144</v>
      </c>
      <c r="AT218" s="200" t="s">
        <v>140</v>
      </c>
      <c r="AU218" s="200" t="s">
        <v>86</v>
      </c>
      <c r="AY218" s="18" t="s">
        <v>138</v>
      </c>
      <c r="BE218" s="201">
        <f>IF(N218="základní",J218,0)</f>
        <v>0</v>
      </c>
      <c r="BF218" s="201">
        <f>IF(N218="snížená",J218,0)</f>
        <v>0</v>
      </c>
      <c r="BG218" s="201">
        <f>IF(N218="zákl. přenesená",J218,0)</f>
        <v>0</v>
      </c>
      <c r="BH218" s="201">
        <f>IF(N218="sníž. přenesená",J218,0)</f>
        <v>0</v>
      </c>
      <c r="BI218" s="201">
        <f>IF(N218="nulová",J218,0)</f>
        <v>0</v>
      </c>
      <c r="BJ218" s="18" t="s">
        <v>84</v>
      </c>
      <c r="BK218" s="201">
        <f>ROUND(I218*H218,2)</f>
        <v>0</v>
      </c>
      <c r="BL218" s="18" t="s">
        <v>144</v>
      </c>
      <c r="BM218" s="200" t="s">
        <v>364</v>
      </c>
    </row>
    <row r="219" spans="1:65" s="2" customFormat="1" ht="33" customHeight="1" x14ac:dyDescent="0.2">
      <c r="A219" s="35"/>
      <c r="B219" s="36"/>
      <c r="C219" s="188" t="s">
        <v>335</v>
      </c>
      <c r="D219" s="188" t="s">
        <v>140</v>
      </c>
      <c r="E219" s="189" t="s">
        <v>366</v>
      </c>
      <c r="F219" s="190" t="s">
        <v>367</v>
      </c>
      <c r="G219" s="191" t="s">
        <v>143</v>
      </c>
      <c r="H219" s="192">
        <v>40</v>
      </c>
      <c r="I219" s="193"/>
      <c r="J219" s="194">
        <f>ROUND(I219*H219,2)</f>
        <v>0</v>
      </c>
      <c r="K219" s="195"/>
      <c r="L219" s="40"/>
      <c r="M219" s="196" t="s">
        <v>1</v>
      </c>
      <c r="N219" s="197" t="s">
        <v>41</v>
      </c>
      <c r="O219" s="72"/>
      <c r="P219" s="198">
        <f>O219*H219</f>
        <v>0</v>
      </c>
      <c r="Q219" s="198">
        <v>0.10100000000000001</v>
      </c>
      <c r="R219" s="198">
        <f>Q219*H219</f>
        <v>4.04</v>
      </c>
      <c r="S219" s="198">
        <v>0</v>
      </c>
      <c r="T219" s="199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0" t="s">
        <v>144</v>
      </c>
      <c r="AT219" s="200" t="s">
        <v>140</v>
      </c>
      <c r="AU219" s="200" t="s">
        <v>86</v>
      </c>
      <c r="AY219" s="18" t="s">
        <v>138</v>
      </c>
      <c r="BE219" s="201">
        <f>IF(N219="základní",J219,0)</f>
        <v>0</v>
      </c>
      <c r="BF219" s="201">
        <f>IF(N219="snížená",J219,0)</f>
        <v>0</v>
      </c>
      <c r="BG219" s="201">
        <f>IF(N219="zákl. přenesená",J219,0)</f>
        <v>0</v>
      </c>
      <c r="BH219" s="201">
        <f>IF(N219="sníž. přenesená",J219,0)</f>
        <v>0</v>
      </c>
      <c r="BI219" s="201">
        <f>IF(N219="nulová",J219,0)</f>
        <v>0</v>
      </c>
      <c r="BJ219" s="18" t="s">
        <v>84</v>
      </c>
      <c r="BK219" s="201">
        <f>ROUND(I219*H219,2)</f>
        <v>0</v>
      </c>
      <c r="BL219" s="18" t="s">
        <v>144</v>
      </c>
      <c r="BM219" s="200" t="s">
        <v>368</v>
      </c>
    </row>
    <row r="220" spans="1:65" s="2" customFormat="1" ht="21.75" customHeight="1" x14ac:dyDescent="0.2">
      <c r="A220" s="35"/>
      <c r="B220" s="36"/>
      <c r="C220" s="246" t="s">
        <v>340</v>
      </c>
      <c r="D220" s="246" t="s">
        <v>260</v>
      </c>
      <c r="E220" s="247" t="s">
        <v>370</v>
      </c>
      <c r="F220" s="248" t="s">
        <v>371</v>
      </c>
      <c r="G220" s="249" t="s">
        <v>143</v>
      </c>
      <c r="H220" s="250">
        <v>20.6</v>
      </c>
      <c r="I220" s="251"/>
      <c r="J220" s="252">
        <f>ROUND(I220*H220,2)</f>
        <v>0</v>
      </c>
      <c r="K220" s="253"/>
      <c r="L220" s="254"/>
      <c r="M220" s="255" t="s">
        <v>1</v>
      </c>
      <c r="N220" s="256" t="s">
        <v>41</v>
      </c>
      <c r="O220" s="72"/>
      <c r="P220" s="198">
        <f>O220*H220</f>
        <v>0</v>
      </c>
      <c r="Q220" s="198">
        <v>0.115</v>
      </c>
      <c r="R220" s="198">
        <f>Q220*H220</f>
        <v>2.3690000000000002</v>
      </c>
      <c r="S220" s="198">
        <v>0</v>
      </c>
      <c r="T220" s="199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0" t="s">
        <v>179</v>
      </c>
      <c r="AT220" s="200" t="s">
        <v>260</v>
      </c>
      <c r="AU220" s="200" t="s">
        <v>86</v>
      </c>
      <c r="AY220" s="18" t="s">
        <v>138</v>
      </c>
      <c r="BE220" s="201">
        <f>IF(N220="základní",J220,0)</f>
        <v>0</v>
      </c>
      <c r="BF220" s="201">
        <f>IF(N220="snížená",J220,0)</f>
        <v>0</v>
      </c>
      <c r="BG220" s="201">
        <f>IF(N220="zákl. přenesená",J220,0)</f>
        <v>0</v>
      </c>
      <c r="BH220" s="201">
        <f>IF(N220="sníž. přenesená",J220,0)</f>
        <v>0</v>
      </c>
      <c r="BI220" s="201">
        <f>IF(N220="nulová",J220,0)</f>
        <v>0</v>
      </c>
      <c r="BJ220" s="18" t="s">
        <v>84</v>
      </c>
      <c r="BK220" s="201">
        <f>ROUND(I220*H220,2)</f>
        <v>0</v>
      </c>
      <c r="BL220" s="18" t="s">
        <v>144</v>
      </c>
      <c r="BM220" s="200" t="s">
        <v>372</v>
      </c>
    </row>
    <row r="221" spans="1:65" s="14" customFormat="1" ht="10.199999999999999" x14ac:dyDescent="0.2">
      <c r="B221" s="214"/>
      <c r="C221" s="215"/>
      <c r="D221" s="204" t="s">
        <v>149</v>
      </c>
      <c r="E221" s="216" t="s">
        <v>1</v>
      </c>
      <c r="F221" s="217" t="s">
        <v>1158</v>
      </c>
      <c r="G221" s="215"/>
      <c r="H221" s="216" t="s">
        <v>1</v>
      </c>
      <c r="I221" s="218"/>
      <c r="J221" s="215"/>
      <c r="K221" s="215"/>
      <c r="L221" s="219"/>
      <c r="M221" s="220"/>
      <c r="N221" s="221"/>
      <c r="O221" s="221"/>
      <c r="P221" s="221"/>
      <c r="Q221" s="221"/>
      <c r="R221" s="221"/>
      <c r="S221" s="221"/>
      <c r="T221" s="222"/>
      <c r="AT221" s="223" t="s">
        <v>149</v>
      </c>
      <c r="AU221" s="223" t="s">
        <v>86</v>
      </c>
      <c r="AV221" s="14" t="s">
        <v>84</v>
      </c>
      <c r="AW221" s="14" t="s">
        <v>32</v>
      </c>
      <c r="AX221" s="14" t="s">
        <v>76</v>
      </c>
      <c r="AY221" s="223" t="s">
        <v>138</v>
      </c>
    </row>
    <row r="222" spans="1:65" s="13" customFormat="1" ht="10.199999999999999" x14ac:dyDescent="0.2">
      <c r="B222" s="202"/>
      <c r="C222" s="203"/>
      <c r="D222" s="204" t="s">
        <v>149</v>
      </c>
      <c r="E222" s="205" t="s">
        <v>1</v>
      </c>
      <c r="F222" s="206" t="s">
        <v>1159</v>
      </c>
      <c r="G222" s="203"/>
      <c r="H222" s="207">
        <v>20</v>
      </c>
      <c r="I222" s="208"/>
      <c r="J222" s="203"/>
      <c r="K222" s="203"/>
      <c r="L222" s="209"/>
      <c r="M222" s="210"/>
      <c r="N222" s="211"/>
      <c r="O222" s="211"/>
      <c r="P222" s="211"/>
      <c r="Q222" s="211"/>
      <c r="R222" s="211"/>
      <c r="S222" s="211"/>
      <c r="T222" s="212"/>
      <c r="AT222" s="213" t="s">
        <v>149</v>
      </c>
      <c r="AU222" s="213" t="s">
        <v>86</v>
      </c>
      <c r="AV222" s="13" t="s">
        <v>86</v>
      </c>
      <c r="AW222" s="13" t="s">
        <v>32</v>
      </c>
      <c r="AX222" s="13" t="s">
        <v>84</v>
      </c>
      <c r="AY222" s="213" t="s">
        <v>138</v>
      </c>
    </row>
    <row r="223" spans="1:65" s="13" customFormat="1" ht="10.199999999999999" x14ac:dyDescent="0.2">
      <c r="B223" s="202"/>
      <c r="C223" s="203"/>
      <c r="D223" s="204" t="s">
        <v>149</v>
      </c>
      <c r="E223" s="203"/>
      <c r="F223" s="206" t="s">
        <v>1160</v>
      </c>
      <c r="G223" s="203"/>
      <c r="H223" s="207">
        <v>20.6</v>
      </c>
      <c r="I223" s="208"/>
      <c r="J223" s="203"/>
      <c r="K223" s="203"/>
      <c r="L223" s="209"/>
      <c r="M223" s="210"/>
      <c r="N223" s="211"/>
      <c r="O223" s="211"/>
      <c r="P223" s="211"/>
      <c r="Q223" s="211"/>
      <c r="R223" s="211"/>
      <c r="S223" s="211"/>
      <c r="T223" s="212"/>
      <c r="AT223" s="213" t="s">
        <v>149</v>
      </c>
      <c r="AU223" s="213" t="s">
        <v>86</v>
      </c>
      <c r="AV223" s="13" t="s">
        <v>86</v>
      </c>
      <c r="AW223" s="13" t="s">
        <v>4</v>
      </c>
      <c r="AX223" s="13" t="s">
        <v>84</v>
      </c>
      <c r="AY223" s="213" t="s">
        <v>138</v>
      </c>
    </row>
    <row r="224" spans="1:65" s="12" customFormat="1" ht="22.8" customHeight="1" x14ac:dyDescent="0.25">
      <c r="B224" s="172"/>
      <c r="C224" s="173"/>
      <c r="D224" s="174" t="s">
        <v>75</v>
      </c>
      <c r="E224" s="186" t="s">
        <v>179</v>
      </c>
      <c r="F224" s="186" t="s">
        <v>376</v>
      </c>
      <c r="G224" s="173"/>
      <c r="H224" s="173"/>
      <c r="I224" s="176"/>
      <c r="J224" s="187">
        <f>BK224</f>
        <v>0</v>
      </c>
      <c r="K224" s="173"/>
      <c r="L224" s="178"/>
      <c r="M224" s="179"/>
      <c r="N224" s="180"/>
      <c r="O224" s="180"/>
      <c r="P224" s="181">
        <f>SUM(P225:P255)</f>
        <v>0</v>
      </c>
      <c r="Q224" s="180"/>
      <c r="R224" s="181">
        <f>SUM(R225:R255)</f>
        <v>4.7924124999999993</v>
      </c>
      <c r="S224" s="180"/>
      <c r="T224" s="182">
        <f>SUM(T225:T255)</f>
        <v>28.7682</v>
      </c>
      <c r="AR224" s="183" t="s">
        <v>84</v>
      </c>
      <c r="AT224" s="184" t="s">
        <v>75</v>
      </c>
      <c r="AU224" s="184" t="s">
        <v>84</v>
      </c>
      <c r="AY224" s="183" t="s">
        <v>138</v>
      </c>
      <c r="BK224" s="185">
        <f>SUM(BK225:BK255)</f>
        <v>0</v>
      </c>
    </row>
    <row r="225" spans="1:65" s="2" customFormat="1" ht="16.5" customHeight="1" x14ac:dyDescent="0.2">
      <c r="A225" s="35"/>
      <c r="B225" s="36"/>
      <c r="C225" s="188" t="s">
        <v>344</v>
      </c>
      <c r="D225" s="188" t="s">
        <v>140</v>
      </c>
      <c r="E225" s="189" t="s">
        <v>1161</v>
      </c>
      <c r="F225" s="190" t="s">
        <v>1162</v>
      </c>
      <c r="G225" s="191" t="s">
        <v>170</v>
      </c>
      <c r="H225" s="192">
        <v>45</v>
      </c>
      <c r="I225" s="193"/>
      <c r="J225" s="194">
        <f>ROUND(I225*H225,2)</f>
        <v>0</v>
      </c>
      <c r="K225" s="195"/>
      <c r="L225" s="40"/>
      <c r="M225" s="196" t="s">
        <v>1</v>
      </c>
      <c r="N225" s="197" t="s">
        <v>41</v>
      </c>
      <c r="O225" s="72"/>
      <c r="P225" s="198">
        <f>O225*H225</f>
        <v>0</v>
      </c>
      <c r="Q225" s="198">
        <v>0</v>
      </c>
      <c r="R225" s="198">
        <f>Q225*H225</f>
        <v>0</v>
      </c>
      <c r="S225" s="198">
        <v>0.18</v>
      </c>
      <c r="T225" s="199">
        <f>S225*H225</f>
        <v>8.1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00" t="s">
        <v>144</v>
      </c>
      <c r="AT225" s="200" t="s">
        <v>140</v>
      </c>
      <c r="AU225" s="200" t="s">
        <v>86</v>
      </c>
      <c r="AY225" s="18" t="s">
        <v>138</v>
      </c>
      <c r="BE225" s="201">
        <f>IF(N225="základní",J225,0)</f>
        <v>0</v>
      </c>
      <c r="BF225" s="201">
        <f>IF(N225="snížená",J225,0)</f>
        <v>0</v>
      </c>
      <c r="BG225" s="201">
        <f>IF(N225="zákl. přenesená",J225,0)</f>
        <v>0</v>
      </c>
      <c r="BH225" s="201">
        <f>IF(N225="sníž. přenesená",J225,0)</f>
        <v>0</v>
      </c>
      <c r="BI225" s="201">
        <f>IF(N225="nulová",J225,0)</f>
        <v>0</v>
      </c>
      <c r="BJ225" s="18" t="s">
        <v>84</v>
      </c>
      <c r="BK225" s="201">
        <f>ROUND(I225*H225,2)</f>
        <v>0</v>
      </c>
      <c r="BL225" s="18" t="s">
        <v>144</v>
      </c>
      <c r="BM225" s="200" t="s">
        <v>380</v>
      </c>
    </row>
    <row r="226" spans="1:65" s="2" customFormat="1" ht="21.75" customHeight="1" x14ac:dyDescent="0.2">
      <c r="A226" s="35"/>
      <c r="B226" s="36"/>
      <c r="C226" s="188" t="s">
        <v>349</v>
      </c>
      <c r="D226" s="188" t="s">
        <v>140</v>
      </c>
      <c r="E226" s="189" t="s">
        <v>1163</v>
      </c>
      <c r="F226" s="190" t="s">
        <v>1164</v>
      </c>
      <c r="G226" s="191" t="s">
        <v>297</v>
      </c>
      <c r="H226" s="192">
        <v>26</v>
      </c>
      <c r="I226" s="193"/>
      <c r="J226" s="194">
        <f>ROUND(I226*H226,2)</f>
        <v>0</v>
      </c>
      <c r="K226" s="195"/>
      <c r="L226" s="40"/>
      <c r="M226" s="196" t="s">
        <v>1</v>
      </c>
      <c r="N226" s="197" t="s">
        <v>41</v>
      </c>
      <c r="O226" s="72"/>
      <c r="P226" s="198">
        <f>O226*H226</f>
        <v>0</v>
      </c>
      <c r="Q226" s="198">
        <v>6.8640000000000007E-2</v>
      </c>
      <c r="R226" s="198">
        <f>Q226*H226</f>
        <v>1.7846400000000002</v>
      </c>
      <c r="S226" s="198">
        <v>0</v>
      </c>
      <c r="T226" s="199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00" t="s">
        <v>144</v>
      </c>
      <c r="AT226" s="200" t="s">
        <v>140</v>
      </c>
      <c r="AU226" s="200" t="s">
        <v>86</v>
      </c>
      <c r="AY226" s="18" t="s">
        <v>138</v>
      </c>
      <c r="BE226" s="201">
        <f>IF(N226="základní",J226,0)</f>
        <v>0</v>
      </c>
      <c r="BF226" s="201">
        <f>IF(N226="snížená",J226,0)</f>
        <v>0</v>
      </c>
      <c r="BG226" s="201">
        <f>IF(N226="zákl. přenesená",J226,0)</f>
        <v>0</v>
      </c>
      <c r="BH226" s="201">
        <f>IF(N226="sníž. přenesená",J226,0)</f>
        <v>0</v>
      </c>
      <c r="BI226" s="201">
        <f>IF(N226="nulová",J226,0)</f>
        <v>0</v>
      </c>
      <c r="BJ226" s="18" t="s">
        <v>84</v>
      </c>
      <c r="BK226" s="201">
        <f>ROUND(I226*H226,2)</f>
        <v>0</v>
      </c>
      <c r="BL226" s="18" t="s">
        <v>144</v>
      </c>
      <c r="BM226" s="200" t="s">
        <v>1165</v>
      </c>
    </row>
    <row r="227" spans="1:65" s="2" customFormat="1" ht="33" customHeight="1" x14ac:dyDescent="0.2">
      <c r="A227" s="35"/>
      <c r="B227" s="36"/>
      <c r="C227" s="188" t="s">
        <v>353</v>
      </c>
      <c r="D227" s="188" t="s">
        <v>140</v>
      </c>
      <c r="E227" s="189" t="s">
        <v>1166</v>
      </c>
      <c r="F227" s="190" t="s">
        <v>1167</v>
      </c>
      <c r="G227" s="191" t="s">
        <v>297</v>
      </c>
      <c r="H227" s="192">
        <v>26</v>
      </c>
      <c r="I227" s="193"/>
      <c r="J227" s="194">
        <f>ROUND(I227*H227,2)</f>
        <v>0</v>
      </c>
      <c r="K227" s="195"/>
      <c r="L227" s="40"/>
      <c r="M227" s="196" t="s">
        <v>1</v>
      </c>
      <c r="N227" s="197" t="s">
        <v>41</v>
      </c>
      <c r="O227" s="72"/>
      <c r="P227" s="198">
        <f>O227*H227</f>
        <v>0</v>
      </c>
      <c r="Q227" s="198">
        <v>8.4999999999999995E-4</v>
      </c>
      <c r="R227" s="198">
        <f>Q227*H227</f>
        <v>2.2099999999999998E-2</v>
      </c>
      <c r="S227" s="198">
        <v>0</v>
      </c>
      <c r="T227" s="199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0" t="s">
        <v>144</v>
      </c>
      <c r="AT227" s="200" t="s">
        <v>140</v>
      </c>
      <c r="AU227" s="200" t="s">
        <v>86</v>
      </c>
      <c r="AY227" s="18" t="s">
        <v>138</v>
      </c>
      <c r="BE227" s="201">
        <f>IF(N227="základní",J227,0)</f>
        <v>0</v>
      </c>
      <c r="BF227" s="201">
        <f>IF(N227="snížená",J227,0)</f>
        <v>0</v>
      </c>
      <c r="BG227" s="201">
        <f>IF(N227="zákl. přenesená",J227,0)</f>
        <v>0</v>
      </c>
      <c r="BH227" s="201">
        <f>IF(N227="sníž. přenesená",J227,0)</f>
        <v>0</v>
      </c>
      <c r="BI227" s="201">
        <f>IF(N227="nulová",J227,0)</f>
        <v>0</v>
      </c>
      <c r="BJ227" s="18" t="s">
        <v>84</v>
      </c>
      <c r="BK227" s="201">
        <f>ROUND(I227*H227,2)</f>
        <v>0</v>
      </c>
      <c r="BL227" s="18" t="s">
        <v>144</v>
      </c>
      <c r="BM227" s="200" t="s">
        <v>1168</v>
      </c>
    </row>
    <row r="228" spans="1:65" s="2" customFormat="1" ht="33" customHeight="1" x14ac:dyDescent="0.2">
      <c r="A228" s="35"/>
      <c r="B228" s="36"/>
      <c r="C228" s="188" t="s">
        <v>357</v>
      </c>
      <c r="D228" s="188" t="s">
        <v>140</v>
      </c>
      <c r="E228" s="189" t="s">
        <v>1169</v>
      </c>
      <c r="F228" s="190" t="s">
        <v>1170</v>
      </c>
      <c r="G228" s="191" t="s">
        <v>170</v>
      </c>
      <c r="H228" s="192">
        <v>132.5</v>
      </c>
      <c r="I228" s="193"/>
      <c r="J228" s="194">
        <f>ROUND(I228*H228,2)</f>
        <v>0</v>
      </c>
      <c r="K228" s="195"/>
      <c r="L228" s="40"/>
      <c r="M228" s="196" t="s">
        <v>1</v>
      </c>
      <c r="N228" s="197" t="s">
        <v>41</v>
      </c>
      <c r="O228" s="72"/>
      <c r="P228" s="198">
        <f>O228*H228</f>
        <v>0</v>
      </c>
      <c r="Q228" s="198">
        <v>1.0000000000000001E-5</v>
      </c>
      <c r="R228" s="198">
        <f>Q228*H228</f>
        <v>1.325E-3</v>
      </c>
      <c r="S228" s="198">
        <v>0</v>
      </c>
      <c r="T228" s="199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00" t="s">
        <v>144</v>
      </c>
      <c r="AT228" s="200" t="s">
        <v>140</v>
      </c>
      <c r="AU228" s="200" t="s">
        <v>86</v>
      </c>
      <c r="AY228" s="18" t="s">
        <v>138</v>
      </c>
      <c r="BE228" s="201">
        <f>IF(N228="základní",J228,0)</f>
        <v>0</v>
      </c>
      <c r="BF228" s="201">
        <f>IF(N228="snížená",J228,0)</f>
        <v>0</v>
      </c>
      <c r="BG228" s="201">
        <f>IF(N228="zákl. přenesená",J228,0)</f>
        <v>0</v>
      </c>
      <c r="BH228" s="201">
        <f>IF(N228="sníž. přenesená",J228,0)</f>
        <v>0</v>
      </c>
      <c r="BI228" s="201">
        <f>IF(N228="nulová",J228,0)</f>
        <v>0</v>
      </c>
      <c r="BJ228" s="18" t="s">
        <v>84</v>
      </c>
      <c r="BK228" s="201">
        <f>ROUND(I228*H228,2)</f>
        <v>0</v>
      </c>
      <c r="BL228" s="18" t="s">
        <v>144</v>
      </c>
      <c r="BM228" s="200" t="s">
        <v>1171</v>
      </c>
    </row>
    <row r="229" spans="1:65" s="2" customFormat="1" ht="16.5" customHeight="1" x14ac:dyDescent="0.2">
      <c r="A229" s="35"/>
      <c r="B229" s="36"/>
      <c r="C229" s="246" t="s">
        <v>361</v>
      </c>
      <c r="D229" s="246" t="s">
        <v>260</v>
      </c>
      <c r="E229" s="247" t="s">
        <v>1172</v>
      </c>
      <c r="F229" s="248" t="s">
        <v>1173</v>
      </c>
      <c r="G229" s="249" t="s">
        <v>170</v>
      </c>
      <c r="H229" s="250">
        <v>136.47499999999999</v>
      </c>
      <c r="I229" s="251"/>
      <c r="J229" s="252">
        <f>ROUND(I229*H229,2)</f>
        <v>0</v>
      </c>
      <c r="K229" s="253"/>
      <c r="L229" s="254"/>
      <c r="M229" s="255" t="s">
        <v>1</v>
      </c>
      <c r="N229" s="256" t="s">
        <v>41</v>
      </c>
      <c r="O229" s="72"/>
      <c r="P229" s="198">
        <f>O229*H229</f>
        <v>0</v>
      </c>
      <c r="Q229" s="198">
        <v>2.7699999999999999E-3</v>
      </c>
      <c r="R229" s="198">
        <f>Q229*H229</f>
        <v>0.37803574999999995</v>
      </c>
      <c r="S229" s="198">
        <v>0</v>
      </c>
      <c r="T229" s="199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00" t="s">
        <v>179</v>
      </c>
      <c r="AT229" s="200" t="s">
        <v>260</v>
      </c>
      <c r="AU229" s="200" t="s">
        <v>86</v>
      </c>
      <c r="AY229" s="18" t="s">
        <v>138</v>
      </c>
      <c r="BE229" s="201">
        <f>IF(N229="základní",J229,0)</f>
        <v>0</v>
      </c>
      <c r="BF229" s="201">
        <f>IF(N229="snížená",J229,0)</f>
        <v>0</v>
      </c>
      <c r="BG229" s="201">
        <f>IF(N229="zákl. přenesená",J229,0)</f>
        <v>0</v>
      </c>
      <c r="BH229" s="201">
        <f>IF(N229="sníž. přenesená",J229,0)</f>
        <v>0</v>
      </c>
      <c r="BI229" s="201">
        <f>IF(N229="nulová",J229,0)</f>
        <v>0</v>
      </c>
      <c r="BJ229" s="18" t="s">
        <v>84</v>
      </c>
      <c r="BK229" s="201">
        <f>ROUND(I229*H229,2)</f>
        <v>0</v>
      </c>
      <c r="BL229" s="18" t="s">
        <v>144</v>
      </c>
      <c r="BM229" s="200" t="s">
        <v>1174</v>
      </c>
    </row>
    <row r="230" spans="1:65" s="13" customFormat="1" ht="10.199999999999999" x14ac:dyDescent="0.2">
      <c r="B230" s="202"/>
      <c r="C230" s="203"/>
      <c r="D230" s="204" t="s">
        <v>149</v>
      </c>
      <c r="E230" s="203"/>
      <c r="F230" s="206" t="s">
        <v>1175</v>
      </c>
      <c r="G230" s="203"/>
      <c r="H230" s="207">
        <v>136.47499999999999</v>
      </c>
      <c r="I230" s="208"/>
      <c r="J230" s="203"/>
      <c r="K230" s="203"/>
      <c r="L230" s="209"/>
      <c r="M230" s="210"/>
      <c r="N230" s="211"/>
      <c r="O230" s="211"/>
      <c r="P230" s="211"/>
      <c r="Q230" s="211"/>
      <c r="R230" s="211"/>
      <c r="S230" s="211"/>
      <c r="T230" s="212"/>
      <c r="AT230" s="213" t="s">
        <v>149</v>
      </c>
      <c r="AU230" s="213" t="s">
        <v>86</v>
      </c>
      <c r="AV230" s="13" t="s">
        <v>86</v>
      </c>
      <c r="AW230" s="13" t="s">
        <v>4</v>
      </c>
      <c r="AX230" s="13" t="s">
        <v>84</v>
      </c>
      <c r="AY230" s="213" t="s">
        <v>138</v>
      </c>
    </row>
    <row r="231" spans="1:65" s="2" customFormat="1" ht="33" customHeight="1" x14ac:dyDescent="0.2">
      <c r="A231" s="35"/>
      <c r="B231" s="36"/>
      <c r="C231" s="188" t="s">
        <v>365</v>
      </c>
      <c r="D231" s="188" t="s">
        <v>140</v>
      </c>
      <c r="E231" s="189" t="s">
        <v>1176</v>
      </c>
      <c r="F231" s="190" t="s">
        <v>1177</v>
      </c>
      <c r="G231" s="191" t="s">
        <v>170</v>
      </c>
      <c r="H231" s="192">
        <v>50.5</v>
      </c>
      <c r="I231" s="193"/>
      <c r="J231" s="194">
        <f>ROUND(I231*H231,2)</f>
        <v>0</v>
      </c>
      <c r="K231" s="195"/>
      <c r="L231" s="40"/>
      <c r="M231" s="196" t="s">
        <v>1</v>
      </c>
      <c r="N231" s="197" t="s">
        <v>41</v>
      </c>
      <c r="O231" s="72"/>
      <c r="P231" s="198">
        <f>O231*H231</f>
        <v>0</v>
      </c>
      <c r="Q231" s="198">
        <v>1.0000000000000001E-5</v>
      </c>
      <c r="R231" s="198">
        <f>Q231*H231</f>
        <v>5.0500000000000002E-4</v>
      </c>
      <c r="S231" s="198">
        <v>0</v>
      </c>
      <c r="T231" s="199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00" t="s">
        <v>144</v>
      </c>
      <c r="AT231" s="200" t="s">
        <v>140</v>
      </c>
      <c r="AU231" s="200" t="s">
        <v>86</v>
      </c>
      <c r="AY231" s="18" t="s">
        <v>138</v>
      </c>
      <c r="BE231" s="201">
        <f>IF(N231="základní",J231,0)</f>
        <v>0</v>
      </c>
      <c r="BF231" s="201">
        <f>IF(N231="snížená",J231,0)</f>
        <v>0</v>
      </c>
      <c r="BG231" s="201">
        <f>IF(N231="zákl. přenesená",J231,0)</f>
        <v>0</v>
      </c>
      <c r="BH231" s="201">
        <f>IF(N231="sníž. přenesená",J231,0)</f>
        <v>0</v>
      </c>
      <c r="BI231" s="201">
        <f>IF(N231="nulová",J231,0)</f>
        <v>0</v>
      </c>
      <c r="BJ231" s="18" t="s">
        <v>84</v>
      </c>
      <c r="BK231" s="201">
        <f>ROUND(I231*H231,2)</f>
        <v>0</v>
      </c>
      <c r="BL231" s="18" t="s">
        <v>144</v>
      </c>
      <c r="BM231" s="200" t="s">
        <v>1178</v>
      </c>
    </row>
    <row r="232" spans="1:65" s="2" customFormat="1" ht="16.5" customHeight="1" x14ac:dyDescent="0.2">
      <c r="A232" s="35"/>
      <c r="B232" s="36"/>
      <c r="C232" s="246" t="s">
        <v>369</v>
      </c>
      <c r="D232" s="246" t="s">
        <v>260</v>
      </c>
      <c r="E232" s="247" t="s">
        <v>1179</v>
      </c>
      <c r="F232" s="248" t="s">
        <v>1180</v>
      </c>
      <c r="G232" s="249" t="s">
        <v>170</v>
      </c>
      <c r="H232" s="250">
        <v>52.015000000000001</v>
      </c>
      <c r="I232" s="251"/>
      <c r="J232" s="252">
        <f>ROUND(I232*H232,2)</f>
        <v>0</v>
      </c>
      <c r="K232" s="253"/>
      <c r="L232" s="254"/>
      <c r="M232" s="255" t="s">
        <v>1</v>
      </c>
      <c r="N232" s="256" t="s">
        <v>41</v>
      </c>
      <c r="O232" s="72"/>
      <c r="P232" s="198">
        <f>O232*H232</f>
        <v>0</v>
      </c>
      <c r="Q232" s="198">
        <v>4.45E-3</v>
      </c>
      <c r="R232" s="198">
        <f>Q232*H232</f>
        <v>0.23146675</v>
      </c>
      <c r="S232" s="198">
        <v>0</v>
      </c>
      <c r="T232" s="199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0" t="s">
        <v>179</v>
      </c>
      <c r="AT232" s="200" t="s">
        <v>260</v>
      </c>
      <c r="AU232" s="200" t="s">
        <v>86</v>
      </c>
      <c r="AY232" s="18" t="s">
        <v>138</v>
      </c>
      <c r="BE232" s="201">
        <f>IF(N232="základní",J232,0)</f>
        <v>0</v>
      </c>
      <c r="BF232" s="201">
        <f>IF(N232="snížená",J232,0)</f>
        <v>0</v>
      </c>
      <c r="BG232" s="201">
        <f>IF(N232="zákl. přenesená",J232,0)</f>
        <v>0</v>
      </c>
      <c r="BH232" s="201">
        <f>IF(N232="sníž. přenesená",J232,0)</f>
        <v>0</v>
      </c>
      <c r="BI232" s="201">
        <f>IF(N232="nulová",J232,0)</f>
        <v>0</v>
      </c>
      <c r="BJ232" s="18" t="s">
        <v>84</v>
      </c>
      <c r="BK232" s="201">
        <f>ROUND(I232*H232,2)</f>
        <v>0</v>
      </c>
      <c r="BL232" s="18" t="s">
        <v>144</v>
      </c>
      <c r="BM232" s="200" t="s">
        <v>1181</v>
      </c>
    </row>
    <row r="233" spans="1:65" s="13" customFormat="1" ht="10.199999999999999" x14ac:dyDescent="0.2">
      <c r="B233" s="202"/>
      <c r="C233" s="203"/>
      <c r="D233" s="204" t="s">
        <v>149</v>
      </c>
      <c r="E233" s="203"/>
      <c r="F233" s="206" t="s">
        <v>1182</v>
      </c>
      <c r="G233" s="203"/>
      <c r="H233" s="207">
        <v>52.015000000000001</v>
      </c>
      <c r="I233" s="208"/>
      <c r="J233" s="203"/>
      <c r="K233" s="203"/>
      <c r="L233" s="209"/>
      <c r="M233" s="210"/>
      <c r="N233" s="211"/>
      <c r="O233" s="211"/>
      <c r="P233" s="211"/>
      <c r="Q233" s="211"/>
      <c r="R233" s="211"/>
      <c r="S233" s="211"/>
      <c r="T233" s="212"/>
      <c r="AT233" s="213" t="s">
        <v>149</v>
      </c>
      <c r="AU233" s="213" t="s">
        <v>86</v>
      </c>
      <c r="AV233" s="13" t="s">
        <v>86</v>
      </c>
      <c r="AW233" s="13" t="s">
        <v>4</v>
      </c>
      <c r="AX233" s="13" t="s">
        <v>84</v>
      </c>
      <c r="AY233" s="213" t="s">
        <v>138</v>
      </c>
    </row>
    <row r="234" spans="1:65" s="2" customFormat="1" ht="33" customHeight="1" x14ac:dyDescent="0.2">
      <c r="A234" s="35"/>
      <c r="B234" s="36"/>
      <c r="C234" s="188" t="s">
        <v>377</v>
      </c>
      <c r="D234" s="188" t="s">
        <v>140</v>
      </c>
      <c r="E234" s="189" t="s">
        <v>1183</v>
      </c>
      <c r="F234" s="190" t="s">
        <v>1184</v>
      </c>
      <c r="G234" s="191" t="s">
        <v>297</v>
      </c>
      <c r="H234" s="192">
        <v>20</v>
      </c>
      <c r="I234" s="193"/>
      <c r="J234" s="194">
        <f t="shared" ref="J234:J243" si="0">ROUND(I234*H234,2)</f>
        <v>0</v>
      </c>
      <c r="K234" s="195"/>
      <c r="L234" s="40"/>
      <c r="M234" s="196" t="s">
        <v>1</v>
      </c>
      <c r="N234" s="197" t="s">
        <v>41</v>
      </c>
      <c r="O234" s="72"/>
      <c r="P234" s="198">
        <f t="shared" ref="P234:P243" si="1">O234*H234</f>
        <v>0</v>
      </c>
      <c r="Q234" s="198">
        <v>0</v>
      </c>
      <c r="R234" s="198">
        <f t="shared" ref="R234:R243" si="2">Q234*H234</f>
        <v>0</v>
      </c>
      <c r="S234" s="198">
        <v>0</v>
      </c>
      <c r="T234" s="199">
        <f t="shared" ref="T234:T243" si="3"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00" t="s">
        <v>144</v>
      </c>
      <c r="AT234" s="200" t="s">
        <v>140</v>
      </c>
      <c r="AU234" s="200" t="s">
        <v>86</v>
      </c>
      <c r="AY234" s="18" t="s">
        <v>138</v>
      </c>
      <c r="BE234" s="201">
        <f t="shared" ref="BE234:BE243" si="4">IF(N234="základní",J234,0)</f>
        <v>0</v>
      </c>
      <c r="BF234" s="201">
        <f t="shared" ref="BF234:BF243" si="5">IF(N234="snížená",J234,0)</f>
        <v>0</v>
      </c>
      <c r="BG234" s="201">
        <f t="shared" ref="BG234:BG243" si="6">IF(N234="zákl. přenesená",J234,0)</f>
        <v>0</v>
      </c>
      <c r="BH234" s="201">
        <f t="shared" ref="BH234:BH243" si="7">IF(N234="sníž. přenesená",J234,0)</f>
        <v>0</v>
      </c>
      <c r="BI234" s="201">
        <f t="shared" ref="BI234:BI243" si="8">IF(N234="nulová",J234,0)</f>
        <v>0</v>
      </c>
      <c r="BJ234" s="18" t="s">
        <v>84</v>
      </c>
      <c r="BK234" s="201">
        <f t="shared" ref="BK234:BK243" si="9">ROUND(I234*H234,2)</f>
        <v>0</v>
      </c>
      <c r="BL234" s="18" t="s">
        <v>144</v>
      </c>
      <c r="BM234" s="200" t="s">
        <v>1185</v>
      </c>
    </row>
    <row r="235" spans="1:65" s="2" customFormat="1" ht="16.5" customHeight="1" x14ac:dyDescent="0.2">
      <c r="A235" s="35"/>
      <c r="B235" s="36"/>
      <c r="C235" s="246" t="s">
        <v>381</v>
      </c>
      <c r="D235" s="246" t="s">
        <v>260</v>
      </c>
      <c r="E235" s="247" t="s">
        <v>1186</v>
      </c>
      <c r="F235" s="248" t="s">
        <v>1187</v>
      </c>
      <c r="G235" s="249" t="s">
        <v>297</v>
      </c>
      <c r="H235" s="250">
        <v>20</v>
      </c>
      <c r="I235" s="251"/>
      <c r="J235" s="252">
        <f t="shared" si="0"/>
        <v>0</v>
      </c>
      <c r="K235" s="253"/>
      <c r="L235" s="254"/>
      <c r="M235" s="255" t="s">
        <v>1</v>
      </c>
      <c r="N235" s="256" t="s">
        <v>41</v>
      </c>
      <c r="O235" s="72"/>
      <c r="P235" s="198">
        <f t="shared" si="1"/>
        <v>0</v>
      </c>
      <c r="Q235" s="198">
        <v>2.9E-4</v>
      </c>
      <c r="R235" s="198">
        <f t="shared" si="2"/>
        <v>5.7999999999999996E-3</v>
      </c>
      <c r="S235" s="198">
        <v>0</v>
      </c>
      <c r="T235" s="199">
        <f t="shared" si="3"/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00" t="s">
        <v>179</v>
      </c>
      <c r="AT235" s="200" t="s">
        <v>260</v>
      </c>
      <c r="AU235" s="200" t="s">
        <v>86</v>
      </c>
      <c r="AY235" s="18" t="s">
        <v>138</v>
      </c>
      <c r="BE235" s="201">
        <f t="shared" si="4"/>
        <v>0</v>
      </c>
      <c r="BF235" s="201">
        <f t="shared" si="5"/>
        <v>0</v>
      </c>
      <c r="BG235" s="201">
        <f t="shared" si="6"/>
        <v>0</v>
      </c>
      <c r="BH235" s="201">
        <f t="shared" si="7"/>
        <v>0</v>
      </c>
      <c r="BI235" s="201">
        <f t="shared" si="8"/>
        <v>0</v>
      </c>
      <c r="BJ235" s="18" t="s">
        <v>84</v>
      </c>
      <c r="BK235" s="201">
        <f t="shared" si="9"/>
        <v>0</v>
      </c>
      <c r="BL235" s="18" t="s">
        <v>144</v>
      </c>
      <c r="BM235" s="200" t="s">
        <v>1188</v>
      </c>
    </row>
    <row r="236" spans="1:65" s="2" customFormat="1" ht="33" customHeight="1" x14ac:dyDescent="0.2">
      <c r="A236" s="35"/>
      <c r="B236" s="36"/>
      <c r="C236" s="188" t="s">
        <v>385</v>
      </c>
      <c r="D236" s="188" t="s">
        <v>140</v>
      </c>
      <c r="E236" s="189" t="s">
        <v>1189</v>
      </c>
      <c r="F236" s="190" t="s">
        <v>1190</v>
      </c>
      <c r="G236" s="191" t="s">
        <v>297</v>
      </c>
      <c r="H236" s="192">
        <v>25</v>
      </c>
      <c r="I236" s="193"/>
      <c r="J236" s="194">
        <f t="shared" si="0"/>
        <v>0</v>
      </c>
      <c r="K236" s="195"/>
      <c r="L236" s="40"/>
      <c r="M236" s="196" t="s">
        <v>1</v>
      </c>
      <c r="N236" s="197" t="s">
        <v>41</v>
      </c>
      <c r="O236" s="72"/>
      <c r="P236" s="198">
        <f t="shared" si="1"/>
        <v>0</v>
      </c>
      <c r="Q236" s="198">
        <v>1.0000000000000001E-5</v>
      </c>
      <c r="R236" s="198">
        <f t="shared" si="2"/>
        <v>2.5000000000000001E-4</v>
      </c>
      <c r="S236" s="198">
        <v>0</v>
      </c>
      <c r="T236" s="199">
        <f t="shared" si="3"/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00" t="s">
        <v>144</v>
      </c>
      <c r="AT236" s="200" t="s">
        <v>140</v>
      </c>
      <c r="AU236" s="200" t="s">
        <v>86</v>
      </c>
      <c r="AY236" s="18" t="s">
        <v>138</v>
      </c>
      <c r="BE236" s="201">
        <f t="shared" si="4"/>
        <v>0</v>
      </c>
      <c r="BF236" s="201">
        <f t="shared" si="5"/>
        <v>0</v>
      </c>
      <c r="BG236" s="201">
        <f t="shared" si="6"/>
        <v>0</v>
      </c>
      <c r="BH236" s="201">
        <f t="shared" si="7"/>
        <v>0</v>
      </c>
      <c r="BI236" s="201">
        <f t="shared" si="8"/>
        <v>0</v>
      </c>
      <c r="BJ236" s="18" t="s">
        <v>84</v>
      </c>
      <c r="BK236" s="201">
        <f t="shared" si="9"/>
        <v>0</v>
      </c>
      <c r="BL236" s="18" t="s">
        <v>144</v>
      </c>
      <c r="BM236" s="200" t="s">
        <v>1191</v>
      </c>
    </row>
    <row r="237" spans="1:65" s="2" customFormat="1" ht="16.5" customHeight="1" x14ac:dyDescent="0.2">
      <c r="A237" s="35"/>
      <c r="B237" s="36"/>
      <c r="C237" s="246" t="s">
        <v>390</v>
      </c>
      <c r="D237" s="246" t="s">
        <v>260</v>
      </c>
      <c r="E237" s="247" t="s">
        <v>1192</v>
      </c>
      <c r="F237" s="248" t="s">
        <v>1193</v>
      </c>
      <c r="G237" s="249" t="s">
        <v>297</v>
      </c>
      <c r="H237" s="250">
        <v>2</v>
      </c>
      <c r="I237" s="251"/>
      <c r="J237" s="252">
        <f t="shared" si="0"/>
        <v>0</v>
      </c>
      <c r="K237" s="253"/>
      <c r="L237" s="254"/>
      <c r="M237" s="255" t="s">
        <v>1</v>
      </c>
      <c r="N237" s="256" t="s">
        <v>41</v>
      </c>
      <c r="O237" s="72"/>
      <c r="P237" s="198">
        <f t="shared" si="1"/>
        <v>0</v>
      </c>
      <c r="Q237" s="198">
        <v>1.1000000000000001E-3</v>
      </c>
      <c r="R237" s="198">
        <f t="shared" si="2"/>
        <v>2.2000000000000001E-3</v>
      </c>
      <c r="S237" s="198">
        <v>0</v>
      </c>
      <c r="T237" s="199">
        <f t="shared" si="3"/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00" t="s">
        <v>179</v>
      </c>
      <c r="AT237" s="200" t="s">
        <v>260</v>
      </c>
      <c r="AU237" s="200" t="s">
        <v>86</v>
      </c>
      <c r="AY237" s="18" t="s">
        <v>138</v>
      </c>
      <c r="BE237" s="201">
        <f t="shared" si="4"/>
        <v>0</v>
      </c>
      <c r="BF237" s="201">
        <f t="shared" si="5"/>
        <v>0</v>
      </c>
      <c r="BG237" s="201">
        <f t="shared" si="6"/>
        <v>0</v>
      </c>
      <c r="BH237" s="201">
        <f t="shared" si="7"/>
        <v>0</v>
      </c>
      <c r="BI237" s="201">
        <f t="shared" si="8"/>
        <v>0</v>
      </c>
      <c r="BJ237" s="18" t="s">
        <v>84</v>
      </c>
      <c r="BK237" s="201">
        <f t="shared" si="9"/>
        <v>0</v>
      </c>
      <c r="BL237" s="18" t="s">
        <v>144</v>
      </c>
      <c r="BM237" s="200" t="s">
        <v>1194</v>
      </c>
    </row>
    <row r="238" spans="1:65" s="2" customFormat="1" ht="21.75" customHeight="1" x14ac:dyDescent="0.2">
      <c r="A238" s="35"/>
      <c r="B238" s="36"/>
      <c r="C238" s="246" t="s">
        <v>394</v>
      </c>
      <c r="D238" s="246" t="s">
        <v>260</v>
      </c>
      <c r="E238" s="247" t="s">
        <v>1195</v>
      </c>
      <c r="F238" s="248" t="s">
        <v>1196</v>
      </c>
      <c r="G238" s="249" t="s">
        <v>297</v>
      </c>
      <c r="H238" s="250">
        <v>19</v>
      </c>
      <c r="I238" s="251"/>
      <c r="J238" s="252">
        <f t="shared" si="0"/>
        <v>0</v>
      </c>
      <c r="K238" s="253"/>
      <c r="L238" s="254"/>
      <c r="M238" s="255" t="s">
        <v>1</v>
      </c>
      <c r="N238" s="256" t="s">
        <v>41</v>
      </c>
      <c r="O238" s="72"/>
      <c r="P238" s="198">
        <f t="shared" si="1"/>
        <v>0</v>
      </c>
      <c r="Q238" s="198">
        <v>5.9999999999999995E-4</v>
      </c>
      <c r="R238" s="198">
        <f t="shared" si="2"/>
        <v>1.1399999999999999E-2</v>
      </c>
      <c r="S238" s="198">
        <v>0</v>
      </c>
      <c r="T238" s="199">
        <f t="shared" si="3"/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00" t="s">
        <v>179</v>
      </c>
      <c r="AT238" s="200" t="s">
        <v>260</v>
      </c>
      <c r="AU238" s="200" t="s">
        <v>86</v>
      </c>
      <c r="AY238" s="18" t="s">
        <v>138</v>
      </c>
      <c r="BE238" s="201">
        <f t="shared" si="4"/>
        <v>0</v>
      </c>
      <c r="BF238" s="201">
        <f t="shared" si="5"/>
        <v>0</v>
      </c>
      <c r="BG238" s="201">
        <f t="shared" si="6"/>
        <v>0</v>
      </c>
      <c r="BH238" s="201">
        <f t="shared" si="7"/>
        <v>0</v>
      </c>
      <c r="BI238" s="201">
        <f t="shared" si="8"/>
        <v>0</v>
      </c>
      <c r="BJ238" s="18" t="s">
        <v>84</v>
      </c>
      <c r="BK238" s="201">
        <f t="shared" si="9"/>
        <v>0</v>
      </c>
      <c r="BL238" s="18" t="s">
        <v>144</v>
      </c>
      <c r="BM238" s="200" t="s">
        <v>1197</v>
      </c>
    </row>
    <row r="239" spans="1:65" s="2" customFormat="1" ht="21.75" customHeight="1" x14ac:dyDescent="0.2">
      <c r="A239" s="35"/>
      <c r="B239" s="36"/>
      <c r="C239" s="246" t="s">
        <v>398</v>
      </c>
      <c r="D239" s="246" t="s">
        <v>260</v>
      </c>
      <c r="E239" s="247" t="s">
        <v>1198</v>
      </c>
      <c r="F239" s="248" t="s">
        <v>1199</v>
      </c>
      <c r="G239" s="249" t="s">
        <v>297</v>
      </c>
      <c r="H239" s="250">
        <v>4</v>
      </c>
      <c r="I239" s="251"/>
      <c r="J239" s="252">
        <f t="shared" si="0"/>
        <v>0</v>
      </c>
      <c r="K239" s="253"/>
      <c r="L239" s="254"/>
      <c r="M239" s="255" t="s">
        <v>1</v>
      </c>
      <c r="N239" s="256" t="s">
        <v>41</v>
      </c>
      <c r="O239" s="72"/>
      <c r="P239" s="198">
        <f t="shared" si="1"/>
        <v>0</v>
      </c>
      <c r="Q239" s="198">
        <v>1E-3</v>
      </c>
      <c r="R239" s="198">
        <f t="shared" si="2"/>
        <v>4.0000000000000001E-3</v>
      </c>
      <c r="S239" s="198">
        <v>0</v>
      </c>
      <c r="T239" s="199">
        <f t="shared" si="3"/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00" t="s">
        <v>179</v>
      </c>
      <c r="AT239" s="200" t="s">
        <v>260</v>
      </c>
      <c r="AU239" s="200" t="s">
        <v>86</v>
      </c>
      <c r="AY239" s="18" t="s">
        <v>138</v>
      </c>
      <c r="BE239" s="201">
        <f t="shared" si="4"/>
        <v>0</v>
      </c>
      <c r="BF239" s="201">
        <f t="shared" si="5"/>
        <v>0</v>
      </c>
      <c r="BG239" s="201">
        <f t="shared" si="6"/>
        <v>0</v>
      </c>
      <c r="BH239" s="201">
        <f t="shared" si="7"/>
        <v>0</v>
      </c>
      <c r="BI239" s="201">
        <f t="shared" si="8"/>
        <v>0</v>
      </c>
      <c r="BJ239" s="18" t="s">
        <v>84</v>
      </c>
      <c r="BK239" s="201">
        <f t="shared" si="9"/>
        <v>0</v>
      </c>
      <c r="BL239" s="18" t="s">
        <v>144</v>
      </c>
      <c r="BM239" s="200" t="s">
        <v>1200</v>
      </c>
    </row>
    <row r="240" spans="1:65" s="2" customFormat="1" ht="33" customHeight="1" x14ac:dyDescent="0.2">
      <c r="A240" s="35"/>
      <c r="B240" s="36"/>
      <c r="C240" s="188" t="s">
        <v>402</v>
      </c>
      <c r="D240" s="188" t="s">
        <v>140</v>
      </c>
      <c r="E240" s="189" t="s">
        <v>1201</v>
      </c>
      <c r="F240" s="190" t="s">
        <v>1202</v>
      </c>
      <c r="G240" s="191" t="s">
        <v>297</v>
      </c>
      <c r="H240" s="192">
        <v>7</v>
      </c>
      <c r="I240" s="193"/>
      <c r="J240" s="194">
        <f t="shared" si="0"/>
        <v>0</v>
      </c>
      <c r="K240" s="195"/>
      <c r="L240" s="40"/>
      <c r="M240" s="196" t="s">
        <v>1</v>
      </c>
      <c r="N240" s="197" t="s">
        <v>41</v>
      </c>
      <c r="O240" s="72"/>
      <c r="P240" s="198">
        <f t="shared" si="1"/>
        <v>0</v>
      </c>
      <c r="Q240" s="198">
        <v>2.0000000000000002E-5</v>
      </c>
      <c r="R240" s="198">
        <f t="shared" si="2"/>
        <v>1.4000000000000001E-4</v>
      </c>
      <c r="S240" s="198">
        <v>0</v>
      </c>
      <c r="T240" s="199">
        <f t="shared" si="3"/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0" t="s">
        <v>144</v>
      </c>
      <c r="AT240" s="200" t="s">
        <v>140</v>
      </c>
      <c r="AU240" s="200" t="s">
        <v>86</v>
      </c>
      <c r="AY240" s="18" t="s">
        <v>138</v>
      </c>
      <c r="BE240" s="201">
        <f t="shared" si="4"/>
        <v>0</v>
      </c>
      <c r="BF240" s="201">
        <f t="shared" si="5"/>
        <v>0</v>
      </c>
      <c r="BG240" s="201">
        <f t="shared" si="6"/>
        <v>0</v>
      </c>
      <c r="BH240" s="201">
        <f t="shared" si="7"/>
        <v>0</v>
      </c>
      <c r="BI240" s="201">
        <f t="shared" si="8"/>
        <v>0</v>
      </c>
      <c r="BJ240" s="18" t="s">
        <v>84</v>
      </c>
      <c r="BK240" s="201">
        <f t="shared" si="9"/>
        <v>0</v>
      </c>
      <c r="BL240" s="18" t="s">
        <v>144</v>
      </c>
      <c r="BM240" s="200" t="s">
        <v>1203</v>
      </c>
    </row>
    <row r="241" spans="1:65" s="2" customFormat="1" ht="21.75" customHeight="1" x14ac:dyDescent="0.2">
      <c r="A241" s="35"/>
      <c r="B241" s="36"/>
      <c r="C241" s="246" t="s">
        <v>406</v>
      </c>
      <c r="D241" s="246" t="s">
        <v>260</v>
      </c>
      <c r="E241" s="247" t="s">
        <v>1204</v>
      </c>
      <c r="F241" s="248" t="s">
        <v>1205</v>
      </c>
      <c r="G241" s="249" t="s">
        <v>297</v>
      </c>
      <c r="H241" s="250">
        <v>7</v>
      </c>
      <c r="I241" s="251"/>
      <c r="J241" s="252">
        <f t="shared" si="0"/>
        <v>0</v>
      </c>
      <c r="K241" s="253"/>
      <c r="L241" s="254"/>
      <c r="M241" s="255" t="s">
        <v>1</v>
      </c>
      <c r="N241" s="256" t="s">
        <v>41</v>
      </c>
      <c r="O241" s="72"/>
      <c r="P241" s="198">
        <f t="shared" si="1"/>
        <v>0</v>
      </c>
      <c r="Q241" s="198">
        <v>2.63E-3</v>
      </c>
      <c r="R241" s="198">
        <f t="shared" si="2"/>
        <v>1.8409999999999999E-2</v>
      </c>
      <c r="S241" s="198">
        <v>0</v>
      </c>
      <c r="T241" s="199">
        <f t="shared" si="3"/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00" t="s">
        <v>179</v>
      </c>
      <c r="AT241" s="200" t="s">
        <v>260</v>
      </c>
      <c r="AU241" s="200" t="s">
        <v>86</v>
      </c>
      <c r="AY241" s="18" t="s">
        <v>138</v>
      </c>
      <c r="BE241" s="201">
        <f t="shared" si="4"/>
        <v>0</v>
      </c>
      <c r="BF241" s="201">
        <f t="shared" si="5"/>
        <v>0</v>
      </c>
      <c r="BG241" s="201">
        <f t="shared" si="6"/>
        <v>0</v>
      </c>
      <c r="BH241" s="201">
        <f t="shared" si="7"/>
        <v>0</v>
      </c>
      <c r="BI241" s="201">
        <f t="shared" si="8"/>
        <v>0</v>
      </c>
      <c r="BJ241" s="18" t="s">
        <v>84</v>
      </c>
      <c r="BK241" s="201">
        <f t="shared" si="9"/>
        <v>0</v>
      </c>
      <c r="BL241" s="18" t="s">
        <v>144</v>
      </c>
      <c r="BM241" s="200" t="s">
        <v>1206</v>
      </c>
    </row>
    <row r="242" spans="1:65" s="2" customFormat="1" ht="16.5" customHeight="1" x14ac:dyDescent="0.2">
      <c r="A242" s="35"/>
      <c r="B242" s="36"/>
      <c r="C242" s="246" t="s">
        <v>410</v>
      </c>
      <c r="D242" s="246" t="s">
        <v>260</v>
      </c>
      <c r="E242" s="247" t="s">
        <v>1207</v>
      </c>
      <c r="F242" s="248" t="s">
        <v>1208</v>
      </c>
      <c r="G242" s="249" t="s">
        <v>297</v>
      </c>
      <c r="H242" s="250">
        <v>7</v>
      </c>
      <c r="I242" s="251"/>
      <c r="J242" s="252">
        <f t="shared" si="0"/>
        <v>0</v>
      </c>
      <c r="K242" s="253"/>
      <c r="L242" s="254"/>
      <c r="M242" s="255" t="s">
        <v>1</v>
      </c>
      <c r="N242" s="256" t="s">
        <v>41</v>
      </c>
      <c r="O242" s="72"/>
      <c r="P242" s="198">
        <f t="shared" si="1"/>
        <v>0</v>
      </c>
      <c r="Q242" s="198">
        <v>6.4999999999999997E-4</v>
      </c>
      <c r="R242" s="198">
        <f t="shared" si="2"/>
        <v>4.5500000000000002E-3</v>
      </c>
      <c r="S242" s="198">
        <v>0</v>
      </c>
      <c r="T242" s="199">
        <f t="shared" si="3"/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00" t="s">
        <v>179</v>
      </c>
      <c r="AT242" s="200" t="s">
        <v>260</v>
      </c>
      <c r="AU242" s="200" t="s">
        <v>86</v>
      </c>
      <c r="AY242" s="18" t="s">
        <v>138</v>
      </c>
      <c r="BE242" s="201">
        <f t="shared" si="4"/>
        <v>0</v>
      </c>
      <c r="BF242" s="201">
        <f t="shared" si="5"/>
        <v>0</v>
      </c>
      <c r="BG242" s="201">
        <f t="shared" si="6"/>
        <v>0</v>
      </c>
      <c r="BH242" s="201">
        <f t="shared" si="7"/>
        <v>0</v>
      </c>
      <c r="BI242" s="201">
        <f t="shared" si="8"/>
        <v>0</v>
      </c>
      <c r="BJ242" s="18" t="s">
        <v>84</v>
      </c>
      <c r="BK242" s="201">
        <f t="shared" si="9"/>
        <v>0</v>
      </c>
      <c r="BL242" s="18" t="s">
        <v>144</v>
      </c>
      <c r="BM242" s="200" t="s">
        <v>1209</v>
      </c>
    </row>
    <row r="243" spans="1:65" s="2" customFormat="1" ht="21.75" customHeight="1" x14ac:dyDescent="0.2">
      <c r="A243" s="35"/>
      <c r="B243" s="36"/>
      <c r="C243" s="188" t="s">
        <v>414</v>
      </c>
      <c r="D243" s="188" t="s">
        <v>140</v>
      </c>
      <c r="E243" s="189" t="s">
        <v>1210</v>
      </c>
      <c r="F243" s="190" t="s">
        <v>1211</v>
      </c>
      <c r="G243" s="191" t="s">
        <v>202</v>
      </c>
      <c r="H243" s="192">
        <v>34.447000000000003</v>
      </c>
      <c r="I243" s="193"/>
      <c r="J243" s="194">
        <f t="shared" si="0"/>
        <v>0</v>
      </c>
      <c r="K243" s="195"/>
      <c r="L243" s="40"/>
      <c r="M243" s="196" t="s">
        <v>1</v>
      </c>
      <c r="N243" s="197" t="s">
        <v>41</v>
      </c>
      <c r="O243" s="72"/>
      <c r="P243" s="198">
        <f t="shared" si="1"/>
        <v>0</v>
      </c>
      <c r="Q243" s="198">
        <v>0</v>
      </c>
      <c r="R243" s="198">
        <f t="shared" si="2"/>
        <v>0</v>
      </c>
      <c r="S243" s="198">
        <v>0.6</v>
      </c>
      <c r="T243" s="199">
        <f t="shared" si="3"/>
        <v>20.668200000000002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00" t="s">
        <v>144</v>
      </c>
      <c r="AT243" s="200" t="s">
        <v>140</v>
      </c>
      <c r="AU243" s="200" t="s">
        <v>86</v>
      </c>
      <c r="AY243" s="18" t="s">
        <v>138</v>
      </c>
      <c r="BE243" s="201">
        <f t="shared" si="4"/>
        <v>0</v>
      </c>
      <c r="BF243" s="201">
        <f t="shared" si="5"/>
        <v>0</v>
      </c>
      <c r="BG243" s="201">
        <f t="shared" si="6"/>
        <v>0</v>
      </c>
      <c r="BH243" s="201">
        <f t="shared" si="7"/>
        <v>0</v>
      </c>
      <c r="BI243" s="201">
        <f t="shared" si="8"/>
        <v>0</v>
      </c>
      <c r="BJ243" s="18" t="s">
        <v>84</v>
      </c>
      <c r="BK243" s="201">
        <f t="shared" si="9"/>
        <v>0</v>
      </c>
      <c r="BL243" s="18" t="s">
        <v>144</v>
      </c>
      <c r="BM243" s="200" t="s">
        <v>1212</v>
      </c>
    </row>
    <row r="244" spans="1:65" s="14" customFormat="1" ht="10.199999999999999" x14ac:dyDescent="0.2">
      <c r="B244" s="214"/>
      <c r="C244" s="215"/>
      <c r="D244" s="204" t="s">
        <v>149</v>
      </c>
      <c r="E244" s="216" t="s">
        <v>1</v>
      </c>
      <c r="F244" s="217" t="s">
        <v>1213</v>
      </c>
      <c r="G244" s="215"/>
      <c r="H244" s="216" t="s">
        <v>1</v>
      </c>
      <c r="I244" s="218"/>
      <c r="J244" s="215"/>
      <c r="K244" s="215"/>
      <c r="L244" s="219"/>
      <c r="M244" s="220"/>
      <c r="N244" s="221"/>
      <c r="O244" s="221"/>
      <c r="P244" s="221"/>
      <c r="Q244" s="221"/>
      <c r="R244" s="221"/>
      <c r="S244" s="221"/>
      <c r="T244" s="222"/>
      <c r="AT244" s="223" t="s">
        <v>149</v>
      </c>
      <c r="AU244" s="223" t="s">
        <v>86</v>
      </c>
      <c r="AV244" s="14" t="s">
        <v>84</v>
      </c>
      <c r="AW244" s="14" t="s">
        <v>32</v>
      </c>
      <c r="AX244" s="14" t="s">
        <v>76</v>
      </c>
      <c r="AY244" s="223" t="s">
        <v>138</v>
      </c>
    </row>
    <row r="245" spans="1:65" s="13" customFormat="1" ht="10.199999999999999" x14ac:dyDescent="0.2">
      <c r="B245" s="202"/>
      <c r="C245" s="203"/>
      <c r="D245" s="204" t="s">
        <v>149</v>
      </c>
      <c r="E245" s="205" t="s">
        <v>1</v>
      </c>
      <c r="F245" s="206" t="s">
        <v>1214</v>
      </c>
      <c r="G245" s="203"/>
      <c r="H245" s="207">
        <v>19.085000000000001</v>
      </c>
      <c r="I245" s="208"/>
      <c r="J245" s="203"/>
      <c r="K245" s="203"/>
      <c r="L245" s="209"/>
      <c r="M245" s="210"/>
      <c r="N245" s="211"/>
      <c r="O245" s="211"/>
      <c r="P245" s="211"/>
      <c r="Q245" s="211"/>
      <c r="R245" s="211"/>
      <c r="S245" s="211"/>
      <c r="T245" s="212"/>
      <c r="AT245" s="213" t="s">
        <v>149</v>
      </c>
      <c r="AU245" s="213" t="s">
        <v>86</v>
      </c>
      <c r="AV245" s="13" t="s">
        <v>86</v>
      </c>
      <c r="AW245" s="13" t="s">
        <v>32</v>
      </c>
      <c r="AX245" s="13" t="s">
        <v>76</v>
      </c>
      <c r="AY245" s="213" t="s">
        <v>138</v>
      </c>
    </row>
    <row r="246" spans="1:65" s="13" customFormat="1" ht="10.199999999999999" x14ac:dyDescent="0.2">
      <c r="B246" s="202"/>
      <c r="C246" s="203"/>
      <c r="D246" s="204" t="s">
        <v>149</v>
      </c>
      <c r="E246" s="205" t="s">
        <v>1</v>
      </c>
      <c r="F246" s="206" t="s">
        <v>1215</v>
      </c>
      <c r="G246" s="203"/>
      <c r="H246" s="207">
        <v>6.3620000000000001</v>
      </c>
      <c r="I246" s="208"/>
      <c r="J246" s="203"/>
      <c r="K246" s="203"/>
      <c r="L246" s="209"/>
      <c r="M246" s="210"/>
      <c r="N246" s="211"/>
      <c r="O246" s="211"/>
      <c r="P246" s="211"/>
      <c r="Q246" s="211"/>
      <c r="R246" s="211"/>
      <c r="S246" s="211"/>
      <c r="T246" s="212"/>
      <c r="AT246" s="213" t="s">
        <v>149</v>
      </c>
      <c r="AU246" s="213" t="s">
        <v>86</v>
      </c>
      <c r="AV246" s="13" t="s">
        <v>86</v>
      </c>
      <c r="AW246" s="13" t="s">
        <v>32</v>
      </c>
      <c r="AX246" s="13" t="s">
        <v>76</v>
      </c>
      <c r="AY246" s="213" t="s">
        <v>138</v>
      </c>
    </row>
    <row r="247" spans="1:65" s="14" customFormat="1" ht="10.199999999999999" x14ac:dyDescent="0.2">
      <c r="B247" s="214"/>
      <c r="C247" s="215"/>
      <c r="D247" s="204" t="s">
        <v>149</v>
      </c>
      <c r="E247" s="216" t="s">
        <v>1</v>
      </c>
      <c r="F247" s="217" t="s">
        <v>1216</v>
      </c>
      <c r="G247" s="215"/>
      <c r="H247" s="216" t="s">
        <v>1</v>
      </c>
      <c r="I247" s="218"/>
      <c r="J247" s="215"/>
      <c r="K247" s="215"/>
      <c r="L247" s="219"/>
      <c r="M247" s="220"/>
      <c r="N247" s="221"/>
      <c r="O247" s="221"/>
      <c r="P247" s="221"/>
      <c r="Q247" s="221"/>
      <c r="R247" s="221"/>
      <c r="S247" s="221"/>
      <c r="T247" s="222"/>
      <c r="AT247" s="223" t="s">
        <v>149</v>
      </c>
      <c r="AU247" s="223" t="s">
        <v>86</v>
      </c>
      <c r="AV247" s="14" t="s">
        <v>84</v>
      </c>
      <c r="AW247" s="14" t="s">
        <v>32</v>
      </c>
      <c r="AX247" s="14" t="s">
        <v>76</v>
      </c>
      <c r="AY247" s="223" t="s">
        <v>138</v>
      </c>
    </row>
    <row r="248" spans="1:65" s="13" customFormat="1" ht="10.199999999999999" x14ac:dyDescent="0.2">
      <c r="B248" s="202"/>
      <c r="C248" s="203"/>
      <c r="D248" s="204" t="s">
        <v>149</v>
      </c>
      <c r="E248" s="205" t="s">
        <v>1</v>
      </c>
      <c r="F248" s="206" t="s">
        <v>1217</v>
      </c>
      <c r="G248" s="203"/>
      <c r="H248" s="207">
        <v>7.2</v>
      </c>
      <c r="I248" s="208"/>
      <c r="J248" s="203"/>
      <c r="K248" s="203"/>
      <c r="L248" s="209"/>
      <c r="M248" s="210"/>
      <c r="N248" s="211"/>
      <c r="O248" s="211"/>
      <c r="P248" s="211"/>
      <c r="Q248" s="211"/>
      <c r="R248" s="211"/>
      <c r="S248" s="211"/>
      <c r="T248" s="212"/>
      <c r="AT248" s="213" t="s">
        <v>149</v>
      </c>
      <c r="AU248" s="213" t="s">
        <v>86</v>
      </c>
      <c r="AV248" s="13" t="s">
        <v>86</v>
      </c>
      <c r="AW248" s="13" t="s">
        <v>32</v>
      </c>
      <c r="AX248" s="13" t="s">
        <v>76</v>
      </c>
      <c r="AY248" s="213" t="s">
        <v>138</v>
      </c>
    </row>
    <row r="249" spans="1:65" s="13" customFormat="1" ht="10.199999999999999" x14ac:dyDescent="0.2">
      <c r="B249" s="202"/>
      <c r="C249" s="203"/>
      <c r="D249" s="204" t="s">
        <v>149</v>
      </c>
      <c r="E249" s="205" t="s">
        <v>1</v>
      </c>
      <c r="F249" s="206" t="s">
        <v>1218</v>
      </c>
      <c r="G249" s="203"/>
      <c r="H249" s="207">
        <v>1.8</v>
      </c>
      <c r="I249" s="208"/>
      <c r="J249" s="203"/>
      <c r="K249" s="203"/>
      <c r="L249" s="209"/>
      <c r="M249" s="210"/>
      <c r="N249" s="211"/>
      <c r="O249" s="211"/>
      <c r="P249" s="211"/>
      <c r="Q249" s="211"/>
      <c r="R249" s="211"/>
      <c r="S249" s="211"/>
      <c r="T249" s="212"/>
      <c r="AT249" s="213" t="s">
        <v>149</v>
      </c>
      <c r="AU249" s="213" t="s">
        <v>86</v>
      </c>
      <c r="AV249" s="13" t="s">
        <v>86</v>
      </c>
      <c r="AW249" s="13" t="s">
        <v>32</v>
      </c>
      <c r="AX249" s="13" t="s">
        <v>76</v>
      </c>
      <c r="AY249" s="213" t="s">
        <v>138</v>
      </c>
    </row>
    <row r="250" spans="1:65" s="16" customFormat="1" ht="10.199999999999999" x14ac:dyDescent="0.2">
      <c r="B250" s="235"/>
      <c r="C250" s="236"/>
      <c r="D250" s="204" t="s">
        <v>149</v>
      </c>
      <c r="E250" s="237" t="s">
        <v>1</v>
      </c>
      <c r="F250" s="238" t="s">
        <v>222</v>
      </c>
      <c r="G250" s="236"/>
      <c r="H250" s="239">
        <v>34.447000000000003</v>
      </c>
      <c r="I250" s="240"/>
      <c r="J250" s="236"/>
      <c r="K250" s="236"/>
      <c r="L250" s="241"/>
      <c r="M250" s="242"/>
      <c r="N250" s="243"/>
      <c r="O250" s="243"/>
      <c r="P250" s="243"/>
      <c r="Q250" s="243"/>
      <c r="R250" s="243"/>
      <c r="S250" s="243"/>
      <c r="T250" s="244"/>
      <c r="AT250" s="245" t="s">
        <v>149</v>
      </c>
      <c r="AU250" s="245" t="s">
        <v>86</v>
      </c>
      <c r="AV250" s="16" t="s">
        <v>144</v>
      </c>
      <c r="AW250" s="16" t="s">
        <v>32</v>
      </c>
      <c r="AX250" s="16" t="s">
        <v>84</v>
      </c>
      <c r="AY250" s="245" t="s">
        <v>138</v>
      </c>
    </row>
    <row r="251" spans="1:65" s="2" customFormat="1" ht="21.75" customHeight="1" x14ac:dyDescent="0.2">
      <c r="A251" s="35"/>
      <c r="B251" s="36"/>
      <c r="C251" s="188" t="s">
        <v>418</v>
      </c>
      <c r="D251" s="188" t="s">
        <v>140</v>
      </c>
      <c r="E251" s="189" t="s">
        <v>1219</v>
      </c>
      <c r="F251" s="190" t="s">
        <v>1220</v>
      </c>
      <c r="G251" s="191" t="s">
        <v>170</v>
      </c>
      <c r="H251" s="192">
        <v>183</v>
      </c>
      <c r="I251" s="193"/>
      <c r="J251" s="194">
        <f>ROUND(I251*H251,2)</f>
        <v>0</v>
      </c>
      <c r="K251" s="195"/>
      <c r="L251" s="40"/>
      <c r="M251" s="196" t="s">
        <v>1</v>
      </c>
      <c r="N251" s="197" t="s">
        <v>41</v>
      </c>
      <c r="O251" s="72"/>
      <c r="P251" s="198">
        <f>O251*H251</f>
        <v>0</v>
      </c>
      <c r="Q251" s="198">
        <v>0</v>
      </c>
      <c r="R251" s="198">
        <f>Q251*H251</f>
        <v>0</v>
      </c>
      <c r="S251" s="198">
        <v>0</v>
      </c>
      <c r="T251" s="199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00" t="s">
        <v>144</v>
      </c>
      <c r="AT251" s="200" t="s">
        <v>140</v>
      </c>
      <c r="AU251" s="200" t="s">
        <v>86</v>
      </c>
      <c r="AY251" s="18" t="s">
        <v>138</v>
      </c>
      <c r="BE251" s="201">
        <f>IF(N251="základní",J251,0)</f>
        <v>0</v>
      </c>
      <c r="BF251" s="201">
        <f>IF(N251="snížená",J251,0)</f>
        <v>0</v>
      </c>
      <c r="BG251" s="201">
        <f>IF(N251="zákl. přenesená",J251,0)</f>
        <v>0</v>
      </c>
      <c r="BH251" s="201">
        <f>IF(N251="sníž. přenesená",J251,0)</f>
        <v>0</v>
      </c>
      <c r="BI251" s="201">
        <f>IF(N251="nulová",J251,0)</f>
        <v>0</v>
      </c>
      <c r="BJ251" s="18" t="s">
        <v>84</v>
      </c>
      <c r="BK251" s="201">
        <f>ROUND(I251*H251,2)</f>
        <v>0</v>
      </c>
      <c r="BL251" s="18" t="s">
        <v>144</v>
      </c>
      <c r="BM251" s="200" t="s">
        <v>397</v>
      </c>
    </row>
    <row r="252" spans="1:65" s="2" customFormat="1" ht="21.75" customHeight="1" x14ac:dyDescent="0.2">
      <c r="A252" s="35"/>
      <c r="B252" s="36"/>
      <c r="C252" s="188" t="s">
        <v>422</v>
      </c>
      <c r="D252" s="188" t="s">
        <v>140</v>
      </c>
      <c r="E252" s="189" t="s">
        <v>1221</v>
      </c>
      <c r="F252" s="190" t="s">
        <v>1222</v>
      </c>
      <c r="G252" s="191" t="s">
        <v>297</v>
      </c>
      <c r="H252" s="192">
        <v>10</v>
      </c>
      <c r="I252" s="193"/>
      <c r="J252" s="194">
        <f>ROUND(I252*H252,2)</f>
        <v>0</v>
      </c>
      <c r="K252" s="195"/>
      <c r="L252" s="40"/>
      <c r="M252" s="196" t="s">
        <v>1</v>
      </c>
      <c r="N252" s="197" t="s">
        <v>41</v>
      </c>
      <c r="O252" s="72"/>
      <c r="P252" s="198">
        <f>O252*H252</f>
        <v>0</v>
      </c>
      <c r="Q252" s="198">
        <v>4.027E-2</v>
      </c>
      <c r="R252" s="198">
        <f>Q252*H252</f>
        <v>0.4027</v>
      </c>
      <c r="S252" s="198">
        <v>0</v>
      </c>
      <c r="T252" s="199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00" t="s">
        <v>144</v>
      </c>
      <c r="AT252" s="200" t="s">
        <v>140</v>
      </c>
      <c r="AU252" s="200" t="s">
        <v>86</v>
      </c>
      <c r="AY252" s="18" t="s">
        <v>138</v>
      </c>
      <c r="BE252" s="201">
        <f>IF(N252="základní",J252,0)</f>
        <v>0</v>
      </c>
      <c r="BF252" s="201">
        <f>IF(N252="snížená",J252,0)</f>
        <v>0</v>
      </c>
      <c r="BG252" s="201">
        <f>IF(N252="zákl. přenesená",J252,0)</f>
        <v>0</v>
      </c>
      <c r="BH252" s="201">
        <f>IF(N252="sníž. přenesená",J252,0)</f>
        <v>0</v>
      </c>
      <c r="BI252" s="201">
        <f>IF(N252="nulová",J252,0)</f>
        <v>0</v>
      </c>
      <c r="BJ252" s="18" t="s">
        <v>84</v>
      </c>
      <c r="BK252" s="201">
        <f>ROUND(I252*H252,2)</f>
        <v>0</v>
      </c>
      <c r="BL252" s="18" t="s">
        <v>144</v>
      </c>
      <c r="BM252" s="200" t="s">
        <v>1223</v>
      </c>
    </row>
    <row r="253" spans="1:65" s="2" customFormat="1" ht="21.75" customHeight="1" x14ac:dyDescent="0.2">
      <c r="A253" s="35"/>
      <c r="B253" s="36"/>
      <c r="C253" s="188" t="s">
        <v>426</v>
      </c>
      <c r="D253" s="188" t="s">
        <v>140</v>
      </c>
      <c r="E253" s="189" t="s">
        <v>1224</v>
      </c>
      <c r="F253" s="190" t="s">
        <v>1225</v>
      </c>
      <c r="G253" s="191" t="s">
        <v>297</v>
      </c>
      <c r="H253" s="192">
        <v>9</v>
      </c>
      <c r="I253" s="193"/>
      <c r="J253" s="194">
        <f>ROUND(I253*H253,2)</f>
        <v>0</v>
      </c>
      <c r="K253" s="195"/>
      <c r="L253" s="40"/>
      <c r="M253" s="196" t="s">
        <v>1</v>
      </c>
      <c r="N253" s="197" t="s">
        <v>41</v>
      </c>
      <c r="O253" s="72"/>
      <c r="P253" s="198">
        <f>O253*H253</f>
        <v>0</v>
      </c>
      <c r="Q253" s="198">
        <v>4.0730000000000002E-2</v>
      </c>
      <c r="R253" s="198">
        <f>Q253*H253</f>
        <v>0.36657000000000001</v>
      </c>
      <c r="S253" s="198">
        <v>0</v>
      </c>
      <c r="T253" s="199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00" t="s">
        <v>144</v>
      </c>
      <c r="AT253" s="200" t="s">
        <v>140</v>
      </c>
      <c r="AU253" s="200" t="s">
        <v>86</v>
      </c>
      <c r="AY253" s="18" t="s">
        <v>138</v>
      </c>
      <c r="BE253" s="201">
        <f>IF(N253="základní",J253,0)</f>
        <v>0</v>
      </c>
      <c r="BF253" s="201">
        <f>IF(N253="snížená",J253,0)</f>
        <v>0</v>
      </c>
      <c r="BG253" s="201">
        <f>IF(N253="zákl. přenesená",J253,0)</f>
        <v>0</v>
      </c>
      <c r="BH253" s="201">
        <f>IF(N253="sníž. přenesená",J253,0)</f>
        <v>0</v>
      </c>
      <c r="BI253" s="201">
        <f>IF(N253="nulová",J253,0)</f>
        <v>0</v>
      </c>
      <c r="BJ253" s="18" t="s">
        <v>84</v>
      </c>
      <c r="BK253" s="201">
        <f>ROUND(I253*H253,2)</f>
        <v>0</v>
      </c>
      <c r="BL253" s="18" t="s">
        <v>144</v>
      </c>
      <c r="BM253" s="200" t="s">
        <v>1226</v>
      </c>
    </row>
    <row r="254" spans="1:65" s="2" customFormat="1" ht="21.75" customHeight="1" x14ac:dyDescent="0.2">
      <c r="A254" s="35"/>
      <c r="B254" s="36"/>
      <c r="C254" s="188" t="s">
        <v>431</v>
      </c>
      <c r="D254" s="188" t="s">
        <v>140</v>
      </c>
      <c r="E254" s="189" t="s">
        <v>1227</v>
      </c>
      <c r="F254" s="190" t="s">
        <v>1228</v>
      </c>
      <c r="G254" s="191" t="s">
        <v>297</v>
      </c>
      <c r="H254" s="192">
        <v>4</v>
      </c>
      <c r="I254" s="193"/>
      <c r="J254" s="194">
        <f>ROUND(I254*H254,2)</f>
        <v>0</v>
      </c>
      <c r="K254" s="195"/>
      <c r="L254" s="40"/>
      <c r="M254" s="196" t="s">
        <v>1</v>
      </c>
      <c r="N254" s="197" t="s">
        <v>41</v>
      </c>
      <c r="O254" s="72"/>
      <c r="P254" s="198">
        <f>O254*H254</f>
        <v>0</v>
      </c>
      <c r="Q254" s="198">
        <v>4.113E-2</v>
      </c>
      <c r="R254" s="198">
        <f>Q254*H254</f>
        <v>0.16452</v>
      </c>
      <c r="S254" s="198">
        <v>0</v>
      </c>
      <c r="T254" s="199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00" t="s">
        <v>144</v>
      </c>
      <c r="AT254" s="200" t="s">
        <v>140</v>
      </c>
      <c r="AU254" s="200" t="s">
        <v>86</v>
      </c>
      <c r="AY254" s="18" t="s">
        <v>138</v>
      </c>
      <c r="BE254" s="201">
        <f>IF(N254="základní",J254,0)</f>
        <v>0</v>
      </c>
      <c r="BF254" s="201">
        <f>IF(N254="snížená",J254,0)</f>
        <v>0</v>
      </c>
      <c r="BG254" s="201">
        <f>IF(N254="zákl. přenesená",J254,0)</f>
        <v>0</v>
      </c>
      <c r="BH254" s="201">
        <f>IF(N254="sníž. přenesená",J254,0)</f>
        <v>0</v>
      </c>
      <c r="BI254" s="201">
        <f>IF(N254="nulová",J254,0)</f>
        <v>0</v>
      </c>
      <c r="BJ254" s="18" t="s">
        <v>84</v>
      </c>
      <c r="BK254" s="201">
        <f>ROUND(I254*H254,2)</f>
        <v>0</v>
      </c>
      <c r="BL254" s="18" t="s">
        <v>144</v>
      </c>
      <c r="BM254" s="200" t="s">
        <v>1229</v>
      </c>
    </row>
    <row r="255" spans="1:65" s="2" customFormat="1" ht="33" customHeight="1" x14ac:dyDescent="0.2">
      <c r="A255" s="35"/>
      <c r="B255" s="36"/>
      <c r="C255" s="188" t="s">
        <v>435</v>
      </c>
      <c r="D255" s="188" t="s">
        <v>140</v>
      </c>
      <c r="E255" s="189" t="s">
        <v>1230</v>
      </c>
      <c r="F255" s="190" t="s">
        <v>1231</v>
      </c>
      <c r="G255" s="191" t="s">
        <v>297</v>
      </c>
      <c r="H255" s="192">
        <v>23</v>
      </c>
      <c r="I255" s="193"/>
      <c r="J255" s="194">
        <f>ROUND(I255*H255,2)</f>
        <v>0</v>
      </c>
      <c r="K255" s="195"/>
      <c r="L255" s="40"/>
      <c r="M255" s="196" t="s">
        <v>1</v>
      </c>
      <c r="N255" s="197" t="s">
        <v>41</v>
      </c>
      <c r="O255" s="72"/>
      <c r="P255" s="198">
        <f>O255*H255</f>
        <v>0</v>
      </c>
      <c r="Q255" s="198">
        <v>6.0600000000000001E-2</v>
      </c>
      <c r="R255" s="198">
        <f>Q255*H255</f>
        <v>1.3937999999999999</v>
      </c>
      <c r="S255" s="198">
        <v>0</v>
      </c>
      <c r="T255" s="199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00" t="s">
        <v>144</v>
      </c>
      <c r="AT255" s="200" t="s">
        <v>140</v>
      </c>
      <c r="AU255" s="200" t="s">
        <v>86</v>
      </c>
      <c r="AY255" s="18" t="s">
        <v>138</v>
      </c>
      <c r="BE255" s="201">
        <f>IF(N255="základní",J255,0)</f>
        <v>0</v>
      </c>
      <c r="BF255" s="201">
        <f>IF(N255="snížená",J255,0)</f>
        <v>0</v>
      </c>
      <c r="BG255" s="201">
        <f>IF(N255="zákl. přenesená",J255,0)</f>
        <v>0</v>
      </c>
      <c r="BH255" s="201">
        <f>IF(N255="sníž. přenesená",J255,0)</f>
        <v>0</v>
      </c>
      <c r="BI255" s="201">
        <f>IF(N255="nulová",J255,0)</f>
        <v>0</v>
      </c>
      <c r="BJ255" s="18" t="s">
        <v>84</v>
      </c>
      <c r="BK255" s="201">
        <f>ROUND(I255*H255,2)</f>
        <v>0</v>
      </c>
      <c r="BL255" s="18" t="s">
        <v>144</v>
      </c>
      <c r="BM255" s="200" t="s">
        <v>1232</v>
      </c>
    </row>
    <row r="256" spans="1:65" s="12" customFormat="1" ht="22.8" customHeight="1" x14ac:dyDescent="0.25">
      <c r="B256" s="172"/>
      <c r="C256" s="173"/>
      <c r="D256" s="174" t="s">
        <v>75</v>
      </c>
      <c r="E256" s="186" t="s">
        <v>184</v>
      </c>
      <c r="F256" s="186" t="s">
        <v>430</v>
      </c>
      <c r="G256" s="173"/>
      <c r="H256" s="173"/>
      <c r="I256" s="176"/>
      <c r="J256" s="187">
        <f>BK256</f>
        <v>0</v>
      </c>
      <c r="K256" s="173"/>
      <c r="L256" s="178"/>
      <c r="M256" s="179"/>
      <c r="N256" s="180"/>
      <c r="O256" s="180"/>
      <c r="P256" s="181">
        <f>P257+SUM(P258:P266)</f>
        <v>0</v>
      </c>
      <c r="Q256" s="180"/>
      <c r="R256" s="181">
        <f>R257+SUM(R258:R266)</f>
        <v>6.1302960000000004</v>
      </c>
      <c r="S256" s="180"/>
      <c r="T256" s="182">
        <f>T257+SUM(T258:T266)</f>
        <v>0</v>
      </c>
      <c r="AR256" s="183" t="s">
        <v>84</v>
      </c>
      <c r="AT256" s="184" t="s">
        <v>75</v>
      </c>
      <c r="AU256" s="184" t="s">
        <v>84</v>
      </c>
      <c r="AY256" s="183" t="s">
        <v>138</v>
      </c>
      <c r="BK256" s="185">
        <f>BK257+SUM(BK258:BK266)</f>
        <v>0</v>
      </c>
    </row>
    <row r="257" spans="1:65" s="2" customFormat="1" ht="33" customHeight="1" x14ac:dyDescent="0.2">
      <c r="A257" s="35"/>
      <c r="B257" s="36"/>
      <c r="C257" s="188" t="s">
        <v>440</v>
      </c>
      <c r="D257" s="188" t="s">
        <v>140</v>
      </c>
      <c r="E257" s="189" t="s">
        <v>1233</v>
      </c>
      <c r="F257" s="190" t="s">
        <v>1234</v>
      </c>
      <c r="G257" s="191" t="s">
        <v>170</v>
      </c>
      <c r="H257" s="192">
        <v>40</v>
      </c>
      <c r="I257" s="193"/>
      <c r="J257" s="194">
        <f>ROUND(I257*H257,2)</f>
        <v>0</v>
      </c>
      <c r="K257" s="195"/>
      <c r="L257" s="40"/>
      <c r="M257" s="196" t="s">
        <v>1</v>
      </c>
      <c r="N257" s="197" t="s">
        <v>41</v>
      </c>
      <c r="O257" s="72"/>
      <c r="P257" s="198">
        <f>O257*H257</f>
        <v>0</v>
      </c>
      <c r="Q257" s="198">
        <v>9.5990000000000006E-2</v>
      </c>
      <c r="R257" s="198">
        <f>Q257*H257</f>
        <v>3.8396000000000003</v>
      </c>
      <c r="S257" s="198">
        <v>0</v>
      </c>
      <c r="T257" s="199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00" t="s">
        <v>144</v>
      </c>
      <c r="AT257" s="200" t="s">
        <v>140</v>
      </c>
      <c r="AU257" s="200" t="s">
        <v>86</v>
      </c>
      <c r="AY257" s="18" t="s">
        <v>138</v>
      </c>
      <c r="BE257" s="201">
        <f>IF(N257="základní",J257,0)</f>
        <v>0</v>
      </c>
      <c r="BF257" s="201">
        <f>IF(N257="snížená",J257,0)</f>
        <v>0</v>
      </c>
      <c r="BG257" s="201">
        <f>IF(N257="zákl. přenesená",J257,0)</f>
        <v>0</v>
      </c>
      <c r="BH257" s="201">
        <f>IF(N257="sníž. přenesená",J257,0)</f>
        <v>0</v>
      </c>
      <c r="BI257" s="201">
        <f>IF(N257="nulová",J257,0)</f>
        <v>0</v>
      </c>
      <c r="BJ257" s="18" t="s">
        <v>84</v>
      </c>
      <c r="BK257" s="201">
        <f>ROUND(I257*H257,2)</f>
        <v>0</v>
      </c>
      <c r="BL257" s="18" t="s">
        <v>144</v>
      </c>
      <c r="BM257" s="200" t="s">
        <v>1235</v>
      </c>
    </row>
    <row r="258" spans="1:65" s="2" customFormat="1" ht="16.5" customHeight="1" x14ac:dyDescent="0.2">
      <c r="A258" s="35"/>
      <c r="B258" s="36"/>
      <c r="C258" s="246" t="s">
        <v>444</v>
      </c>
      <c r="D258" s="246" t="s">
        <v>260</v>
      </c>
      <c r="E258" s="247" t="s">
        <v>436</v>
      </c>
      <c r="F258" s="248" t="s">
        <v>437</v>
      </c>
      <c r="G258" s="249" t="s">
        <v>170</v>
      </c>
      <c r="H258" s="250">
        <v>40.799999999999997</v>
      </c>
      <c r="I258" s="251"/>
      <c r="J258" s="252">
        <f>ROUND(I258*H258,2)</f>
        <v>0</v>
      </c>
      <c r="K258" s="253"/>
      <c r="L258" s="254"/>
      <c r="M258" s="255" t="s">
        <v>1</v>
      </c>
      <c r="N258" s="256" t="s">
        <v>41</v>
      </c>
      <c r="O258" s="72"/>
      <c r="P258" s="198">
        <f>O258*H258</f>
        <v>0</v>
      </c>
      <c r="Q258" s="198">
        <v>5.6120000000000003E-2</v>
      </c>
      <c r="R258" s="198">
        <f>Q258*H258</f>
        <v>2.2896960000000002</v>
      </c>
      <c r="S258" s="198">
        <v>0</v>
      </c>
      <c r="T258" s="199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00" t="s">
        <v>179</v>
      </c>
      <c r="AT258" s="200" t="s">
        <v>260</v>
      </c>
      <c r="AU258" s="200" t="s">
        <v>86</v>
      </c>
      <c r="AY258" s="18" t="s">
        <v>138</v>
      </c>
      <c r="BE258" s="201">
        <f>IF(N258="základní",J258,0)</f>
        <v>0</v>
      </c>
      <c r="BF258" s="201">
        <f>IF(N258="snížená",J258,0)</f>
        <v>0</v>
      </c>
      <c r="BG258" s="201">
        <f>IF(N258="zákl. přenesená",J258,0)</f>
        <v>0</v>
      </c>
      <c r="BH258" s="201">
        <f>IF(N258="sníž. přenesená",J258,0)</f>
        <v>0</v>
      </c>
      <c r="BI258" s="201">
        <f>IF(N258="nulová",J258,0)</f>
        <v>0</v>
      </c>
      <c r="BJ258" s="18" t="s">
        <v>84</v>
      </c>
      <c r="BK258" s="201">
        <f>ROUND(I258*H258,2)</f>
        <v>0</v>
      </c>
      <c r="BL258" s="18" t="s">
        <v>144</v>
      </c>
      <c r="BM258" s="200" t="s">
        <v>1236</v>
      </c>
    </row>
    <row r="259" spans="1:65" s="13" customFormat="1" ht="10.199999999999999" x14ac:dyDescent="0.2">
      <c r="B259" s="202"/>
      <c r="C259" s="203"/>
      <c r="D259" s="204" t="s">
        <v>149</v>
      </c>
      <c r="E259" s="203"/>
      <c r="F259" s="206" t="s">
        <v>1237</v>
      </c>
      <c r="G259" s="203"/>
      <c r="H259" s="207">
        <v>40.799999999999997</v>
      </c>
      <c r="I259" s="208"/>
      <c r="J259" s="203"/>
      <c r="K259" s="203"/>
      <c r="L259" s="209"/>
      <c r="M259" s="210"/>
      <c r="N259" s="211"/>
      <c r="O259" s="211"/>
      <c r="P259" s="211"/>
      <c r="Q259" s="211"/>
      <c r="R259" s="211"/>
      <c r="S259" s="211"/>
      <c r="T259" s="212"/>
      <c r="AT259" s="213" t="s">
        <v>149</v>
      </c>
      <c r="AU259" s="213" t="s">
        <v>86</v>
      </c>
      <c r="AV259" s="13" t="s">
        <v>86</v>
      </c>
      <c r="AW259" s="13" t="s">
        <v>4</v>
      </c>
      <c r="AX259" s="13" t="s">
        <v>84</v>
      </c>
      <c r="AY259" s="213" t="s">
        <v>138</v>
      </c>
    </row>
    <row r="260" spans="1:65" s="2" customFormat="1" ht="21.75" customHeight="1" x14ac:dyDescent="0.2">
      <c r="A260" s="35"/>
      <c r="B260" s="36"/>
      <c r="C260" s="188" t="s">
        <v>449</v>
      </c>
      <c r="D260" s="188" t="s">
        <v>140</v>
      </c>
      <c r="E260" s="189" t="s">
        <v>441</v>
      </c>
      <c r="F260" s="190" t="s">
        <v>442</v>
      </c>
      <c r="G260" s="191" t="s">
        <v>170</v>
      </c>
      <c r="H260" s="192">
        <v>20</v>
      </c>
      <c r="I260" s="193"/>
      <c r="J260" s="194">
        <f>ROUND(I260*H260,2)</f>
        <v>0</v>
      </c>
      <c r="K260" s="195"/>
      <c r="L260" s="40"/>
      <c r="M260" s="196" t="s">
        <v>1</v>
      </c>
      <c r="N260" s="197" t="s">
        <v>41</v>
      </c>
      <c r="O260" s="72"/>
      <c r="P260" s="198">
        <f>O260*H260</f>
        <v>0</v>
      </c>
      <c r="Q260" s="198">
        <v>5.0000000000000002E-5</v>
      </c>
      <c r="R260" s="198">
        <f>Q260*H260</f>
        <v>1E-3</v>
      </c>
      <c r="S260" s="198">
        <v>0</v>
      </c>
      <c r="T260" s="199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00" t="s">
        <v>144</v>
      </c>
      <c r="AT260" s="200" t="s">
        <v>140</v>
      </c>
      <c r="AU260" s="200" t="s">
        <v>86</v>
      </c>
      <c r="AY260" s="18" t="s">
        <v>138</v>
      </c>
      <c r="BE260" s="201">
        <f>IF(N260="základní",J260,0)</f>
        <v>0</v>
      </c>
      <c r="BF260" s="201">
        <f>IF(N260="snížená",J260,0)</f>
        <v>0</v>
      </c>
      <c r="BG260" s="201">
        <f>IF(N260="zákl. přenesená",J260,0)</f>
        <v>0</v>
      </c>
      <c r="BH260" s="201">
        <f>IF(N260="sníž. přenesená",J260,0)</f>
        <v>0</v>
      </c>
      <c r="BI260" s="201">
        <f>IF(N260="nulová",J260,0)</f>
        <v>0</v>
      </c>
      <c r="BJ260" s="18" t="s">
        <v>84</v>
      </c>
      <c r="BK260" s="201">
        <f>ROUND(I260*H260,2)</f>
        <v>0</v>
      </c>
      <c r="BL260" s="18" t="s">
        <v>144</v>
      </c>
      <c r="BM260" s="200" t="s">
        <v>443</v>
      </c>
    </row>
    <row r="261" spans="1:65" s="2" customFormat="1" ht="21.75" customHeight="1" x14ac:dyDescent="0.2">
      <c r="A261" s="35"/>
      <c r="B261" s="36"/>
      <c r="C261" s="188" t="s">
        <v>455</v>
      </c>
      <c r="D261" s="188" t="s">
        <v>140</v>
      </c>
      <c r="E261" s="189" t="s">
        <v>445</v>
      </c>
      <c r="F261" s="190" t="s">
        <v>446</v>
      </c>
      <c r="G261" s="191" t="s">
        <v>170</v>
      </c>
      <c r="H261" s="192">
        <v>20</v>
      </c>
      <c r="I261" s="193"/>
      <c r="J261" s="194">
        <f>ROUND(I261*H261,2)</f>
        <v>0</v>
      </c>
      <c r="K261" s="195"/>
      <c r="L261" s="40"/>
      <c r="M261" s="196" t="s">
        <v>1</v>
      </c>
      <c r="N261" s="197" t="s">
        <v>41</v>
      </c>
      <c r="O261" s="72"/>
      <c r="P261" s="198">
        <f>O261*H261</f>
        <v>0</v>
      </c>
      <c r="Q261" s="198">
        <v>0</v>
      </c>
      <c r="R261" s="198">
        <f>Q261*H261</f>
        <v>0</v>
      </c>
      <c r="S261" s="198">
        <v>0</v>
      </c>
      <c r="T261" s="199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00" t="s">
        <v>144</v>
      </c>
      <c r="AT261" s="200" t="s">
        <v>140</v>
      </c>
      <c r="AU261" s="200" t="s">
        <v>86</v>
      </c>
      <c r="AY261" s="18" t="s">
        <v>138</v>
      </c>
      <c r="BE261" s="201">
        <f>IF(N261="základní",J261,0)</f>
        <v>0</v>
      </c>
      <c r="BF261" s="201">
        <f>IF(N261="snížená",J261,0)</f>
        <v>0</v>
      </c>
      <c r="BG261" s="201">
        <f>IF(N261="zákl. přenesená",J261,0)</f>
        <v>0</v>
      </c>
      <c r="BH261" s="201">
        <f>IF(N261="sníž. přenesená",J261,0)</f>
        <v>0</v>
      </c>
      <c r="BI261" s="201">
        <f>IF(N261="nulová",J261,0)</f>
        <v>0</v>
      </c>
      <c r="BJ261" s="18" t="s">
        <v>84</v>
      </c>
      <c r="BK261" s="201">
        <f>ROUND(I261*H261,2)</f>
        <v>0</v>
      </c>
      <c r="BL261" s="18" t="s">
        <v>144</v>
      </c>
      <c r="BM261" s="200" t="s">
        <v>447</v>
      </c>
    </row>
    <row r="262" spans="1:65" s="2" customFormat="1" ht="21.75" customHeight="1" x14ac:dyDescent="0.2">
      <c r="A262" s="35"/>
      <c r="B262" s="36"/>
      <c r="C262" s="188" t="s">
        <v>459</v>
      </c>
      <c r="D262" s="188" t="s">
        <v>140</v>
      </c>
      <c r="E262" s="189" t="s">
        <v>794</v>
      </c>
      <c r="F262" s="190" t="s">
        <v>795</v>
      </c>
      <c r="G262" s="191" t="s">
        <v>143</v>
      </c>
      <c r="H262" s="192">
        <v>61.213000000000001</v>
      </c>
      <c r="I262" s="193"/>
      <c r="J262" s="194">
        <f>ROUND(I262*H262,2)</f>
        <v>0</v>
      </c>
      <c r="K262" s="195"/>
      <c r="L262" s="40"/>
      <c r="M262" s="196" t="s">
        <v>1</v>
      </c>
      <c r="N262" s="197" t="s">
        <v>41</v>
      </c>
      <c r="O262" s="72"/>
      <c r="P262" s="198">
        <f>O262*H262</f>
        <v>0</v>
      </c>
      <c r="Q262" s="198">
        <v>0</v>
      </c>
      <c r="R262" s="198">
        <f>Q262*H262</f>
        <v>0</v>
      </c>
      <c r="S262" s="198">
        <v>0</v>
      </c>
      <c r="T262" s="199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00" t="s">
        <v>144</v>
      </c>
      <c r="AT262" s="200" t="s">
        <v>140</v>
      </c>
      <c r="AU262" s="200" t="s">
        <v>86</v>
      </c>
      <c r="AY262" s="18" t="s">
        <v>138</v>
      </c>
      <c r="BE262" s="201">
        <f>IF(N262="základní",J262,0)</f>
        <v>0</v>
      </c>
      <c r="BF262" s="201">
        <f>IF(N262="snížená",J262,0)</f>
        <v>0</v>
      </c>
      <c r="BG262" s="201">
        <f>IF(N262="zákl. přenesená",J262,0)</f>
        <v>0</v>
      </c>
      <c r="BH262" s="201">
        <f>IF(N262="sníž. přenesená",J262,0)</f>
        <v>0</v>
      </c>
      <c r="BI262" s="201">
        <f>IF(N262="nulová",J262,0)</f>
        <v>0</v>
      </c>
      <c r="BJ262" s="18" t="s">
        <v>84</v>
      </c>
      <c r="BK262" s="201">
        <f>ROUND(I262*H262,2)</f>
        <v>0</v>
      </c>
      <c r="BL262" s="18" t="s">
        <v>144</v>
      </c>
      <c r="BM262" s="200" t="s">
        <v>1238</v>
      </c>
    </row>
    <row r="263" spans="1:65" s="13" customFormat="1" ht="10.199999999999999" x14ac:dyDescent="0.2">
      <c r="B263" s="202"/>
      <c r="C263" s="203"/>
      <c r="D263" s="204" t="s">
        <v>149</v>
      </c>
      <c r="E263" s="205" t="s">
        <v>1</v>
      </c>
      <c r="F263" s="206" t="s">
        <v>1239</v>
      </c>
      <c r="G263" s="203"/>
      <c r="H263" s="207">
        <v>47.713000000000001</v>
      </c>
      <c r="I263" s="208"/>
      <c r="J263" s="203"/>
      <c r="K263" s="203"/>
      <c r="L263" s="209"/>
      <c r="M263" s="210"/>
      <c r="N263" s="211"/>
      <c r="O263" s="211"/>
      <c r="P263" s="211"/>
      <c r="Q263" s="211"/>
      <c r="R263" s="211"/>
      <c r="S263" s="211"/>
      <c r="T263" s="212"/>
      <c r="AT263" s="213" t="s">
        <v>149</v>
      </c>
      <c r="AU263" s="213" t="s">
        <v>86</v>
      </c>
      <c r="AV263" s="13" t="s">
        <v>86</v>
      </c>
      <c r="AW263" s="13" t="s">
        <v>32</v>
      </c>
      <c r="AX263" s="13" t="s">
        <v>76</v>
      </c>
      <c r="AY263" s="213" t="s">
        <v>138</v>
      </c>
    </row>
    <row r="264" spans="1:65" s="13" customFormat="1" ht="10.199999999999999" x14ac:dyDescent="0.2">
      <c r="B264" s="202"/>
      <c r="C264" s="203"/>
      <c r="D264" s="204" t="s">
        <v>149</v>
      </c>
      <c r="E264" s="205" t="s">
        <v>1</v>
      </c>
      <c r="F264" s="206" t="s">
        <v>1240</v>
      </c>
      <c r="G264" s="203"/>
      <c r="H264" s="207">
        <v>13.5</v>
      </c>
      <c r="I264" s="208"/>
      <c r="J264" s="203"/>
      <c r="K264" s="203"/>
      <c r="L264" s="209"/>
      <c r="M264" s="210"/>
      <c r="N264" s="211"/>
      <c r="O264" s="211"/>
      <c r="P264" s="211"/>
      <c r="Q264" s="211"/>
      <c r="R264" s="211"/>
      <c r="S264" s="211"/>
      <c r="T264" s="212"/>
      <c r="AT264" s="213" t="s">
        <v>149</v>
      </c>
      <c r="AU264" s="213" t="s">
        <v>86</v>
      </c>
      <c r="AV264" s="13" t="s">
        <v>86</v>
      </c>
      <c r="AW264" s="13" t="s">
        <v>32</v>
      </c>
      <c r="AX264" s="13" t="s">
        <v>76</v>
      </c>
      <c r="AY264" s="213" t="s">
        <v>138</v>
      </c>
    </row>
    <row r="265" spans="1:65" s="16" customFormat="1" ht="10.199999999999999" x14ac:dyDescent="0.2">
      <c r="B265" s="235"/>
      <c r="C265" s="236"/>
      <c r="D265" s="204" t="s">
        <v>149</v>
      </c>
      <c r="E265" s="237" t="s">
        <v>1</v>
      </c>
      <c r="F265" s="238" t="s">
        <v>222</v>
      </c>
      <c r="G265" s="236"/>
      <c r="H265" s="239">
        <v>61.213000000000001</v>
      </c>
      <c r="I265" s="240"/>
      <c r="J265" s="236"/>
      <c r="K265" s="236"/>
      <c r="L265" s="241"/>
      <c r="M265" s="242"/>
      <c r="N265" s="243"/>
      <c r="O265" s="243"/>
      <c r="P265" s="243"/>
      <c r="Q265" s="243"/>
      <c r="R265" s="243"/>
      <c r="S265" s="243"/>
      <c r="T265" s="244"/>
      <c r="AT265" s="245" t="s">
        <v>149</v>
      </c>
      <c r="AU265" s="245" t="s">
        <v>86</v>
      </c>
      <c r="AV265" s="16" t="s">
        <v>144</v>
      </c>
      <c r="AW265" s="16" t="s">
        <v>32</v>
      </c>
      <c r="AX265" s="16" t="s">
        <v>84</v>
      </c>
      <c r="AY265" s="245" t="s">
        <v>138</v>
      </c>
    </row>
    <row r="266" spans="1:65" s="12" customFormat="1" ht="20.85" customHeight="1" x14ac:dyDescent="0.25">
      <c r="B266" s="172"/>
      <c r="C266" s="173"/>
      <c r="D266" s="174" t="s">
        <v>75</v>
      </c>
      <c r="E266" s="186" t="s">
        <v>453</v>
      </c>
      <c r="F266" s="186" t="s">
        <v>454</v>
      </c>
      <c r="G266" s="173"/>
      <c r="H266" s="173"/>
      <c r="I266" s="176"/>
      <c r="J266" s="187">
        <f>BK266</f>
        <v>0</v>
      </c>
      <c r="K266" s="173"/>
      <c r="L266" s="178"/>
      <c r="M266" s="179"/>
      <c r="N266" s="180"/>
      <c r="O266" s="180"/>
      <c r="P266" s="181">
        <f>SUM(P267:P268)</f>
        <v>0</v>
      </c>
      <c r="Q266" s="180"/>
      <c r="R266" s="181">
        <f>SUM(R267:R268)</f>
        <v>0</v>
      </c>
      <c r="S266" s="180"/>
      <c r="T266" s="182">
        <f>SUM(T267:T268)</f>
        <v>0</v>
      </c>
      <c r="AR266" s="183" t="s">
        <v>84</v>
      </c>
      <c r="AT266" s="184" t="s">
        <v>75</v>
      </c>
      <c r="AU266" s="184" t="s">
        <v>86</v>
      </c>
      <c r="AY266" s="183" t="s">
        <v>138</v>
      </c>
      <c r="BK266" s="185">
        <f>SUM(BK267:BK268)</f>
        <v>0</v>
      </c>
    </row>
    <row r="267" spans="1:65" s="2" customFormat="1" ht="33" customHeight="1" x14ac:dyDescent="0.2">
      <c r="A267" s="35"/>
      <c r="B267" s="36"/>
      <c r="C267" s="188" t="s">
        <v>465</v>
      </c>
      <c r="D267" s="188" t="s">
        <v>140</v>
      </c>
      <c r="E267" s="189" t="s">
        <v>456</v>
      </c>
      <c r="F267" s="190" t="s">
        <v>457</v>
      </c>
      <c r="G267" s="191" t="s">
        <v>248</v>
      </c>
      <c r="H267" s="192">
        <v>373.01900000000001</v>
      </c>
      <c r="I267" s="193"/>
      <c r="J267" s="194">
        <f>ROUND(I267*H267,2)</f>
        <v>0</v>
      </c>
      <c r="K267" s="195"/>
      <c r="L267" s="40"/>
      <c r="M267" s="196" t="s">
        <v>1</v>
      </c>
      <c r="N267" s="197" t="s">
        <v>41</v>
      </c>
      <c r="O267" s="72"/>
      <c r="P267" s="198">
        <f>O267*H267</f>
        <v>0</v>
      </c>
      <c r="Q267" s="198">
        <v>0</v>
      </c>
      <c r="R267" s="198">
        <f>Q267*H267</f>
        <v>0</v>
      </c>
      <c r="S267" s="198">
        <v>0</v>
      </c>
      <c r="T267" s="199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00" t="s">
        <v>144</v>
      </c>
      <c r="AT267" s="200" t="s">
        <v>140</v>
      </c>
      <c r="AU267" s="200" t="s">
        <v>151</v>
      </c>
      <c r="AY267" s="18" t="s">
        <v>138</v>
      </c>
      <c r="BE267" s="201">
        <f>IF(N267="základní",J267,0)</f>
        <v>0</v>
      </c>
      <c r="BF267" s="201">
        <f>IF(N267="snížená",J267,0)</f>
        <v>0</v>
      </c>
      <c r="BG267" s="201">
        <f>IF(N267="zákl. přenesená",J267,0)</f>
        <v>0</v>
      </c>
      <c r="BH267" s="201">
        <f>IF(N267="sníž. přenesená",J267,0)</f>
        <v>0</v>
      </c>
      <c r="BI267" s="201">
        <f>IF(N267="nulová",J267,0)</f>
        <v>0</v>
      </c>
      <c r="BJ267" s="18" t="s">
        <v>84</v>
      </c>
      <c r="BK267" s="201">
        <f>ROUND(I267*H267,2)</f>
        <v>0</v>
      </c>
      <c r="BL267" s="18" t="s">
        <v>144</v>
      </c>
      <c r="BM267" s="200" t="s">
        <v>458</v>
      </c>
    </row>
    <row r="268" spans="1:65" s="2" customFormat="1" ht="21.75" customHeight="1" x14ac:dyDescent="0.2">
      <c r="A268" s="35"/>
      <c r="B268" s="36"/>
      <c r="C268" s="188" t="s">
        <v>469</v>
      </c>
      <c r="D268" s="188" t="s">
        <v>140</v>
      </c>
      <c r="E268" s="189" t="s">
        <v>460</v>
      </c>
      <c r="F268" s="190" t="s">
        <v>461</v>
      </c>
      <c r="G268" s="191" t="s">
        <v>248</v>
      </c>
      <c r="H268" s="192">
        <v>4.7919999999999998</v>
      </c>
      <c r="I268" s="193"/>
      <c r="J268" s="194">
        <f>ROUND(I268*H268,2)</f>
        <v>0</v>
      </c>
      <c r="K268" s="195"/>
      <c r="L268" s="40"/>
      <c r="M268" s="196" t="s">
        <v>1</v>
      </c>
      <c r="N268" s="197" t="s">
        <v>41</v>
      </c>
      <c r="O268" s="72"/>
      <c r="P268" s="198">
        <f>O268*H268</f>
        <v>0</v>
      </c>
      <c r="Q268" s="198">
        <v>0</v>
      </c>
      <c r="R268" s="198">
        <f>Q268*H268</f>
        <v>0</v>
      </c>
      <c r="S268" s="198">
        <v>0</v>
      </c>
      <c r="T268" s="199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00" t="s">
        <v>144</v>
      </c>
      <c r="AT268" s="200" t="s">
        <v>140</v>
      </c>
      <c r="AU268" s="200" t="s">
        <v>151</v>
      </c>
      <c r="AY268" s="18" t="s">
        <v>138</v>
      </c>
      <c r="BE268" s="201">
        <f>IF(N268="základní",J268,0)</f>
        <v>0</v>
      </c>
      <c r="BF268" s="201">
        <f>IF(N268="snížená",J268,0)</f>
        <v>0</v>
      </c>
      <c r="BG268" s="201">
        <f>IF(N268="zákl. přenesená",J268,0)</f>
        <v>0</v>
      </c>
      <c r="BH268" s="201">
        <f>IF(N268="sníž. přenesená",J268,0)</f>
        <v>0</v>
      </c>
      <c r="BI268" s="201">
        <f>IF(N268="nulová",J268,0)</f>
        <v>0</v>
      </c>
      <c r="BJ268" s="18" t="s">
        <v>84</v>
      </c>
      <c r="BK268" s="201">
        <f>ROUND(I268*H268,2)</f>
        <v>0</v>
      </c>
      <c r="BL268" s="18" t="s">
        <v>144</v>
      </c>
      <c r="BM268" s="200" t="s">
        <v>462</v>
      </c>
    </row>
    <row r="269" spans="1:65" s="12" customFormat="1" ht="22.8" customHeight="1" x14ac:dyDescent="0.25">
      <c r="B269" s="172"/>
      <c r="C269" s="173"/>
      <c r="D269" s="174" t="s">
        <v>75</v>
      </c>
      <c r="E269" s="186" t="s">
        <v>463</v>
      </c>
      <c r="F269" s="186" t="s">
        <v>464</v>
      </c>
      <c r="G269" s="173"/>
      <c r="H269" s="173"/>
      <c r="I269" s="176"/>
      <c r="J269" s="187">
        <f>BK269</f>
        <v>0</v>
      </c>
      <c r="K269" s="173"/>
      <c r="L269" s="178"/>
      <c r="M269" s="179"/>
      <c r="N269" s="180"/>
      <c r="O269" s="180"/>
      <c r="P269" s="181">
        <f>SUM(P270:P274)</f>
        <v>0</v>
      </c>
      <c r="Q269" s="180"/>
      <c r="R269" s="181">
        <f>SUM(R270:R274)</f>
        <v>0</v>
      </c>
      <c r="S269" s="180"/>
      <c r="T269" s="182">
        <f>SUM(T270:T274)</f>
        <v>0</v>
      </c>
      <c r="AR269" s="183" t="s">
        <v>84</v>
      </c>
      <c r="AT269" s="184" t="s">
        <v>75</v>
      </c>
      <c r="AU269" s="184" t="s">
        <v>84</v>
      </c>
      <c r="AY269" s="183" t="s">
        <v>138</v>
      </c>
      <c r="BK269" s="185">
        <f>SUM(BK270:BK274)</f>
        <v>0</v>
      </c>
    </row>
    <row r="270" spans="1:65" s="2" customFormat="1" ht="21.75" customHeight="1" x14ac:dyDescent="0.2">
      <c r="A270" s="35"/>
      <c r="B270" s="36"/>
      <c r="C270" s="188" t="s">
        <v>474</v>
      </c>
      <c r="D270" s="188" t="s">
        <v>140</v>
      </c>
      <c r="E270" s="189" t="s">
        <v>466</v>
      </c>
      <c r="F270" s="190" t="s">
        <v>467</v>
      </c>
      <c r="G270" s="191" t="s">
        <v>248</v>
      </c>
      <c r="H270" s="192">
        <v>85.268000000000001</v>
      </c>
      <c r="I270" s="193"/>
      <c r="J270" s="194">
        <f>ROUND(I270*H270,2)</f>
        <v>0</v>
      </c>
      <c r="K270" s="195"/>
      <c r="L270" s="40"/>
      <c r="M270" s="196" t="s">
        <v>1</v>
      </c>
      <c r="N270" s="197" t="s">
        <v>41</v>
      </c>
      <c r="O270" s="72"/>
      <c r="P270" s="198">
        <f>O270*H270</f>
        <v>0</v>
      </c>
      <c r="Q270" s="198">
        <v>0</v>
      </c>
      <c r="R270" s="198">
        <f>Q270*H270</f>
        <v>0</v>
      </c>
      <c r="S270" s="198">
        <v>0</v>
      </c>
      <c r="T270" s="199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00" t="s">
        <v>144</v>
      </c>
      <c r="AT270" s="200" t="s">
        <v>140</v>
      </c>
      <c r="AU270" s="200" t="s">
        <v>86</v>
      </c>
      <c r="AY270" s="18" t="s">
        <v>138</v>
      </c>
      <c r="BE270" s="201">
        <f>IF(N270="základní",J270,0)</f>
        <v>0</v>
      </c>
      <c r="BF270" s="201">
        <f>IF(N270="snížená",J270,0)</f>
        <v>0</v>
      </c>
      <c r="BG270" s="201">
        <f>IF(N270="zákl. přenesená",J270,0)</f>
        <v>0</v>
      </c>
      <c r="BH270" s="201">
        <f>IF(N270="sníž. přenesená",J270,0)</f>
        <v>0</v>
      </c>
      <c r="BI270" s="201">
        <f>IF(N270="nulová",J270,0)</f>
        <v>0</v>
      </c>
      <c r="BJ270" s="18" t="s">
        <v>84</v>
      </c>
      <c r="BK270" s="201">
        <f>ROUND(I270*H270,2)</f>
        <v>0</v>
      </c>
      <c r="BL270" s="18" t="s">
        <v>144</v>
      </c>
      <c r="BM270" s="200" t="s">
        <v>468</v>
      </c>
    </row>
    <row r="271" spans="1:65" s="2" customFormat="1" ht="21.75" customHeight="1" x14ac:dyDescent="0.2">
      <c r="A271" s="35"/>
      <c r="B271" s="36"/>
      <c r="C271" s="188" t="s">
        <v>478</v>
      </c>
      <c r="D271" s="188" t="s">
        <v>140</v>
      </c>
      <c r="E271" s="189" t="s">
        <v>470</v>
      </c>
      <c r="F271" s="190" t="s">
        <v>471</v>
      </c>
      <c r="G271" s="191" t="s">
        <v>248</v>
      </c>
      <c r="H271" s="192">
        <v>767.41200000000003</v>
      </c>
      <c r="I271" s="193"/>
      <c r="J271" s="194">
        <f>ROUND(I271*H271,2)</f>
        <v>0</v>
      </c>
      <c r="K271" s="195"/>
      <c r="L271" s="40"/>
      <c r="M271" s="196" t="s">
        <v>1</v>
      </c>
      <c r="N271" s="197" t="s">
        <v>41</v>
      </c>
      <c r="O271" s="72"/>
      <c r="P271" s="198">
        <f>O271*H271</f>
        <v>0</v>
      </c>
      <c r="Q271" s="198">
        <v>0</v>
      </c>
      <c r="R271" s="198">
        <f>Q271*H271</f>
        <v>0</v>
      </c>
      <c r="S271" s="198">
        <v>0</v>
      </c>
      <c r="T271" s="199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00" t="s">
        <v>144</v>
      </c>
      <c r="AT271" s="200" t="s">
        <v>140</v>
      </c>
      <c r="AU271" s="200" t="s">
        <v>86</v>
      </c>
      <c r="AY271" s="18" t="s">
        <v>138</v>
      </c>
      <c r="BE271" s="201">
        <f>IF(N271="základní",J271,0)</f>
        <v>0</v>
      </c>
      <c r="BF271" s="201">
        <f>IF(N271="snížená",J271,0)</f>
        <v>0</v>
      </c>
      <c r="BG271" s="201">
        <f>IF(N271="zákl. přenesená",J271,0)</f>
        <v>0</v>
      </c>
      <c r="BH271" s="201">
        <f>IF(N271="sníž. přenesená",J271,0)</f>
        <v>0</v>
      </c>
      <c r="BI271" s="201">
        <f>IF(N271="nulová",J271,0)</f>
        <v>0</v>
      </c>
      <c r="BJ271" s="18" t="s">
        <v>84</v>
      </c>
      <c r="BK271" s="201">
        <f>ROUND(I271*H271,2)</f>
        <v>0</v>
      </c>
      <c r="BL271" s="18" t="s">
        <v>144</v>
      </c>
      <c r="BM271" s="200" t="s">
        <v>472</v>
      </c>
    </row>
    <row r="272" spans="1:65" s="13" customFormat="1" ht="10.199999999999999" x14ac:dyDescent="0.2">
      <c r="B272" s="202"/>
      <c r="C272" s="203"/>
      <c r="D272" s="204" t="s">
        <v>149</v>
      </c>
      <c r="E272" s="203"/>
      <c r="F272" s="206" t="s">
        <v>1241</v>
      </c>
      <c r="G272" s="203"/>
      <c r="H272" s="207">
        <v>767.41200000000003</v>
      </c>
      <c r="I272" s="208"/>
      <c r="J272" s="203"/>
      <c r="K272" s="203"/>
      <c r="L272" s="209"/>
      <c r="M272" s="210"/>
      <c r="N272" s="211"/>
      <c r="O272" s="211"/>
      <c r="P272" s="211"/>
      <c r="Q272" s="211"/>
      <c r="R272" s="211"/>
      <c r="S272" s="211"/>
      <c r="T272" s="212"/>
      <c r="AT272" s="213" t="s">
        <v>149</v>
      </c>
      <c r="AU272" s="213" t="s">
        <v>86</v>
      </c>
      <c r="AV272" s="13" t="s">
        <v>86</v>
      </c>
      <c r="AW272" s="13" t="s">
        <v>4</v>
      </c>
      <c r="AX272" s="13" t="s">
        <v>84</v>
      </c>
      <c r="AY272" s="213" t="s">
        <v>138</v>
      </c>
    </row>
    <row r="273" spans="1:65" s="2" customFormat="1" ht="16.5" customHeight="1" x14ac:dyDescent="0.2">
      <c r="A273" s="35"/>
      <c r="B273" s="36"/>
      <c r="C273" s="188" t="s">
        <v>485</v>
      </c>
      <c r="D273" s="188" t="s">
        <v>140</v>
      </c>
      <c r="E273" s="189" t="s">
        <v>475</v>
      </c>
      <c r="F273" s="190" t="s">
        <v>476</v>
      </c>
      <c r="G273" s="191" t="s">
        <v>248</v>
      </c>
      <c r="H273" s="192">
        <v>85.268000000000001</v>
      </c>
      <c r="I273" s="193"/>
      <c r="J273" s="194">
        <f>ROUND(I273*H273,2)</f>
        <v>0</v>
      </c>
      <c r="K273" s="195"/>
      <c r="L273" s="40"/>
      <c r="M273" s="196" t="s">
        <v>1</v>
      </c>
      <c r="N273" s="197" t="s">
        <v>41</v>
      </c>
      <c r="O273" s="72"/>
      <c r="P273" s="198">
        <f>O273*H273</f>
        <v>0</v>
      </c>
      <c r="Q273" s="198">
        <v>0</v>
      </c>
      <c r="R273" s="198">
        <f>Q273*H273</f>
        <v>0</v>
      </c>
      <c r="S273" s="198">
        <v>0</v>
      </c>
      <c r="T273" s="199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00" t="s">
        <v>144</v>
      </c>
      <c r="AT273" s="200" t="s">
        <v>140</v>
      </c>
      <c r="AU273" s="200" t="s">
        <v>86</v>
      </c>
      <c r="AY273" s="18" t="s">
        <v>138</v>
      </c>
      <c r="BE273" s="201">
        <f>IF(N273="základní",J273,0)</f>
        <v>0</v>
      </c>
      <c r="BF273" s="201">
        <f>IF(N273="snížená",J273,0)</f>
        <v>0</v>
      </c>
      <c r="BG273" s="201">
        <f>IF(N273="zákl. přenesená",J273,0)</f>
        <v>0</v>
      </c>
      <c r="BH273" s="201">
        <f>IF(N273="sníž. přenesená",J273,0)</f>
        <v>0</v>
      </c>
      <c r="BI273" s="201">
        <f>IF(N273="nulová",J273,0)</f>
        <v>0</v>
      </c>
      <c r="BJ273" s="18" t="s">
        <v>84</v>
      </c>
      <c r="BK273" s="201">
        <f>ROUND(I273*H273,2)</f>
        <v>0</v>
      </c>
      <c r="BL273" s="18" t="s">
        <v>144</v>
      </c>
      <c r="BM273" s="200" t="s">
        <v>477</v>
      </c>
    </row>
    <row r="274" spans="1:65" s="2" customFormat="1" ht="33" customHeight="1" x14ac:dyDescent="0.2">
      <c r="A274" s="35"/>
      <c r="B274" s="36"/>
      <c r="C274" s="188" t="s">
        <v>492</v>
      </c>
      <c r="D274" s="188" t="s">
        <v>140</v>
      </c>
      <c r="E274" s="189" t="s">
        <v>479</v>
      </c>
      <c r="F274" s="190" t="s">
        <v>480</v>
      </c>
      <c r="G274" s="191" t="s">
        <v>248</v>
      </c>
      <c r="H274" s="192">
        <v>85.268000000000001</v>
      </c>
      <c r="I274" s="193"/>
      <c r="J274" s="194">
        <f>ROUND(I274*H274,2)</f>
        <v>0</v>
      </c>
      <c r="K274" s="195"/>
      <c r="L274" s="40"/>
      <c r="M274" s="196" t="s">
        <v>1</v>
      </c>
      <c r="N274" s="197" t="s">
        <v>41</v>
      </c>
      <c r="O274" s="72"/>
      <c r="P274" s="198">
        <f>O274*H274</f>
        <v>0</v>
      </c>
      <c r="Q274" s="198">
        <v>0</v>
      </c>
      <c r="R274" s="198">
        <f>Q274*H274</f>
        <v>0</v>
      </c>
      <c r="S274" s="198">
        <v>0</v>
      </c>
      <c r="T274" s="199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00" t="s">
        <v>144</v>
      </c>
      <c r="AT274" s="200" t="s">
        <v>140</v>
      </c>
      <c r="AU274" s="200" t="s">
        <v>86</v>
      </c>
      <c r="AY274" s="18" t="s">
        <v>138</v>
      </c>
      <c r="BE274" s="201">
        <f>IF(N274="základní",J274,0)</f>
        <v>0</v>
      </c>
      <c r="BF274" s="201">
        <f>IF(N274="snížená",J274,0)</f>
        <v>0</v>
      </c>
      <c r="BG274" s="201">
        <f>IF(N274="zákl. přenesená",J274,0)</f>
        <v>0</v>
      </c>
      <c r="BH274" s="201">
        <f>IF(N274="sníž. přenesená",J274,0)</f>
        <v>0</v>
      </c>
      <c r="BI274" s="201">
        <f>IF(N274="nulová",J274,0)</f>
        <v>0</v>
      </c>
      <c r="BJ274" s="18" t="s">
        <v>84</v>
      </c>
      <c r="BK274" s="201">
        <f>ROUND(I274*H274,2)</f>
        <v>0</v>
      </c>
      <c r="BL274" s="18" t="s">
        <v>144</v>
      </c>
      <c r="BM274" s="200" t="s">
        <v>481</v>
      </c>
    </row>
    <row r="275" spans="1:65" s="12" customFormat="1" ht="25.95" customHeight="1" x14ac:dyDescent="0.25">
      <c r="B275" s="172"/>
      <c r="C275" s="173"/>
      <c r="D275" s="174" t="s">
        <v>75</v>
      </c>
      <c r="E275" s="175" t="s">
        <v>260</v>
      </c>
      <c r="F275" s="175" t="s">
        <v>482</v>
      </c>
      <c r="G275" s="173"/>
      <c r="H275" s="173"/>
      <c r="I275" s="176"/>
      <c r="J275" s="177">
        <f>BK275</f>
        <v>0</v>
      </c>
      <c r="K275" s="173"/>
      <c r="L275" s="178"/>
      <c r="M275" s="179"/>
      <c r="N275" s="180"/>
      <c r="O275" s="180"/>
      <c r="P275" s="181">
        <f>P276</f>
        <v>0</v>
      </c>
      <c r="Q275" s="180"/>
      <c r="R275" s="181">
        <f>R276</f>
        <v>1.9800000000000004E-3</v>
      </c>
      <c r="S275" s="180"/>
      <c r="T275" s="182">
        <f>T276</f>
        <v>0</v>
      </c>
      <c r="AR275" s="183" t="s">
        <v>151</v>
      </c>
      <c r="AT275" s="184" t="s">
        <v>75</v>
      </c>
      <c r="AU275" s="184" t="s">
        <v>76</v>
      </c>
      <c r="AY275" s="183" t="s">
        <v>138</v>
      </c>
      <c r="BK275" s="185">
        <f>BK276</f>
        <v>0</v>
      </c>
    </row>
    <row r="276" spans="1:65" s="12" customFormat="1" ht="22.8" customHeight="1" x14ac:dyDescent="0.25">
      <c r="B276" s="172"/>
      <c r="C276" s="173"/>
      <c r="D276" s="174" t="s">
        <v>75</v>
      </c>
      <c r="E276" s="186" t="s">
        <v>483</v>
      </c>
      <c r="F276" s="186" t="s">
        <v>484</v>
      </c>
      <c r="G276" s="173"/>
      <c r="H276" s="173"/>
      <c r="I276" s="176"/>
      <c r="J276" s="187">
        <f>BK276</f>
        <v>0</v>
      </c>
      <c r="K276" s="173"/>
      <c r="L276" s="178"/>
      <c r="M276" s="179"/>
      <c r="N276" s="180"/>
      <c r="O276" s="180"/>
      <c r="P276" s="181">
        <f>P277</f>
        <v>0</v>
      </c>
      <c r="Q276" s="180"/>
      <c r="R276" s="181">
        <f>R277</f>
        <v>1.9800000000000004E-3</v>
      </c>
      <c r="S276" s="180"/>
      <c r="T276" s="182">
        <f>T277</f>
        <v>0</v>
      </c>
      <c r="AR276" s="183" t="s">
        <v>151</v>
      </c>
      <c r="AT276" s="184" t="s">
        <v>75</v>
      </c>
      <c r="AU276" s="184" t="s">
        <v>84</v>
      </c>
      <c r="AY276" s="183" t="s">
        <v>138</v>
      </c>
      <c r="BK276" s="185">
        <f>BK277</f>
        <v>0</v>
      </c>
    </row>
    <row r="277" spans="1:65" s="2" customFormat="1" ht="21.75" customHeight="1" x14ac:dyDescent="0.2">
      <c r="A277" s="35"/>
      <c r="B277" s="36"/>
      <c r="C277" s="188" t="s">
        <v>497</v>
      </c>
      <c r="D277" s="188" t="s">
        <v>140</v>
      </c>
      <c r="E277" s="189" t="s">
        <v>486</v>
      </c>
      <c r="F277" s="190" t="s">
        <v>487</v>
      </c>
      <c r="G277" s="191" t="s">
        <v>488</v>
      </c>
      <c r="H277" s="192">
        <v>0.2</v>
      </c>
      <c r="I277" s="193"/>
      <c r="J277" s="194">
        <f>ROUND(I277*H277,2)</f>
        <v>0</v>
      </c>
      <c r="K277" s="195"/>
      <c r="L277" s="40"/>
      <c r="M277" s="196" t="s">
        <v>1</v>
      </c>
      <c r="N277" s="197" t="s">
        <v>41</v>
      </c>
      <c r="O277" s="72"/>
      <c r="P277" s="198">
        <f>O277*H277</f>
        <v>0</v>
      </c>
      <c r="Q277" s="198">
        <v>9.9000000000000008E-3</v>
      </c>
      <c r="R277" s="198">
        <f>Q277*H277</f>
        <v>1.9800000000000004E-3</v>
      </c>
      <c r="S277" s="198">
        <v>0</v>
      </c>
      <c r="T277" s="199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00" t="s">
        <v>455</v>
      </c>
      <c r="AT277" s="200" t="s">
        <v>140</v>
      </c>
      <c r="AU277" s="200" t="s">
        <v>86</v>
      </c>
      <c r="AY277" s="18" t="s">
        <v>138</v>
      </c>
      <c r="BE277" s="201">
        <f>IF(N277="základní",J277,0)</f>
        <v>0</v>
      </c>
      <c r="BF277" s="201">
        <f>IF(N277="snížená",J277,0)</f>
        <v>0</v>
      </c>
      <c r="BG277" s="201">
        <f>IF(N277="zákl. přenesená",J277,0)</f>
        <v>0</v>
      </c>
      <c r="BH277" s="201">
        <f>IF(N277="sníž. přenesená",J277,0)</f>
        <v>0</v>
      </c>
      <c r="BI277" s="201">
        <f>IF(N277="nulová",J277,0)</f>
        <v>0</v>
      </c>
      <c r="BJ277" s="18" t="s">
        <v>84</v>
      </c>
      <c r="BK277" s="201">
        <f>ROUND(I277*H277,2)</f>
        <v>0</v>
      </c>
      <c r="BL277" s="18" t="s">
        <v>455</v>
      </c>
      <c r="BM277" s="200" t="s">
        <v>489</v>
      </c>
    </row>
    <row r="278" spans="1:65" s="12" customFormat="1" ht="25.95" customHeight="1" x14ac:dyDescent="0.25">
      <c r="B278" s="172"/>
      <c r="C278" s="173"/>
      <c r="D278" s="174" t="s">
        <v>75</v>
      </c>
      <c r="E278" s="175" t="s">
        <v>935</v>
      </c>
      <c r="F278" s="175" t="s">
        <v>936</v>
      </c>
      <c r="G278" s="173"/>
      <c r="H278" s="173"/>
      <c r="I278" s="176"/>
      <c r="J278" s="177">
        <f>BK278</f>
        <v>0</v>
      </c>
      <c r="K278" s="173"/>
      <c r="L278" s="178"/>
      <c r="M278" s="179"/>
      <c r="N278" s="180"/>
      <c r="O278" s="180"/>
      <c r="P278" s="181">
        <f>P279</f>
        <v>0</v>
      </c>
      <c r="Q278" s="180"/>
      <c r="R278" s="181">
        <f>R279</f>
        <v>0</v>
      </c>
      <c r="S278" s="180"/>
      <c r="T278" s="182">
        <f>T279</f>
        <v>0</v>
      </c>
      <c r="AR278" s="183" t="s">
        <v>144</v>
      </c>
      <c r="AT278" s="184" t="s">
        <v>75</v>
      </c>
      <c r="AU278" s="184" t="s">
        <v>76</v>
      </c>
      <c r="AY278" s="183" t="s">
        <v>138</v>
      </c>
      <c r="BK278" s="185">
        <f>BK279</f>
        <v>0</v>
      </c>
    </row>
    <row r="279" spans="1:65" s="2" customFormat="1" ht="21.75" customHeight="1" x14ac:dyDescent="0.2">
      <c r="A279" s="35"/>
      <c r="B279" s="36"/>
      <c r="C279" s="188" t="s">
        <v>652</v>
      </c>
      <c r="D279" s="188" t="s">
        <v>140</v>
      </c>
      <c r="E279" s="189" t="s">
        <v>938</v>
      </c>
      <c r="F279" s="190" t="s">
        <v>939</v>
      </c>
      <c r="G279" s="191" t="s">
        <v>177</v>
      </c>
      <c r="H279" s="192">
        <v>20</v>
      </c>
      <c r="I279" s="193"/>
      <c r="J279" s="194">
        <f>ROUND(I279*H279,2)</f>
        <v>0</v>
      </c>
      <c r="K279" s="195"/>
      <c r="L279" s="40"/>
      <c r="M279" s="257" t="s">
        <v>1</v>
      </c>
      <c r="N279" s="258" t="s">
        <v>41</v>
      </c>
      <c r="O279" s="259"/>
      <c r="P279" s="260">
        <f>O279*H279</f>
        <v>0</v>
      </c>
      <c r="Q279" s="260">
        <v>0</v>
      </c>
      <c r="R279" s="260">
        <f>Q279*H279</f>
        <v>0</v>
      </c>
      <c r="S279" s="260">
        <v>0</v>
      </c>
      <c r="T279" s="261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00" t="s">
        <v>495</v>
      </c>
      <c r="AT279" s="200" t="s">
        <v>140</v>
      </c>
      <c r="AU279" s="200" t="s">
        <v>84</v>
      </c>
      <c r="AY279" s="18" t="s">
        <v>138</v>
      </c>
      <c r="BE279" s="201">
        <f>IF(N279="základní",J279,0)</f>
        <v>0</v>
      </c>
      <c r="BF279" s="201">
        <f>IF(N279="snížená",J279,0)</f>
        <v>0</v>
      </c>
      <c r="BG279" s="201">
        <f>IF(N279="zákl. přenesená",J279,0)</f>
        <v>0</v>
      </c>
      <c r="BH279" s="201">
        <f>IF(N279="sníž. přenesená",J279,0)</f>
        <v>0</v>
      </c>
      <c r="BI279" s="201">
        <f>IF(N279="nulová",J279,0)</f>
        <v>0</v>
      </c>
      <c r="BJ279" s="18" t="s">
        <v>84</v>
      </c>
      <c r="BK279" s="201">
        <f>ROUND(I279*H279,2)</f>
        <v>0</v>
      </c>
      <c r="BL279" s="18" t="s">
        <v>495</v>
      </c>
      <c r="BM279" s="200" t="s">
        <v>1242</v>
      </c>
    </row>
    <row r="280" spans="1:65" s="2" customFormat="1" ht="6.9" customHeight="1" x14ac:dyDescent="0.2">
      <c r="A280" s="35"/>
      <c r="B280" s="55"/>
      <c r="C280" s="56"/>
      <c r="D280" s="56"/>
      <c r="E280" s="56"/>
      <c r="F280" s="56"/>
      <c r="G280" s="56"/>
      <c r="H280" s="56"/>
      <c r="I280" s="56"/>
      <c r="J280" s="56"/>
      <c r="K280" s="56"/>
      <c r="L280" s="40"/>
      <c r="M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</row>
  </sheetData>
  <sheetProtection algorithmName="SHA-512" hashValue="riWXLGc3rOy9XtMjCjLbmfQwZfzHxycrOe6x9kNmoX7emhKYeqoX5TVmQ8HjIa9RC2BBhmlc4+04yut4kn6xcw==" saltValue="bqSXnjBhx7VW5UggT21kOMtFBFOZvFHeilkLeQsD+QKnsQ4sPAeRAa8KacjbE1VfgLh+wlp/ctF5u335Yt0qWw==" spinCount="100000" sheet="1" objects="1" scenarios="1" formatColumns="0" formatRows="0" autoFilter="0"/>
  <autoFilter ref="C128:K279" xr:uid="{00000000-0009-0000-0000-000005000000}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297"/>
  <sheetViews>
    <sheetView showGridLines="0" workbookViewId="0"/>
  </sheetViews>
  <sheetFormatPr defaultRowHeight="14.4" x14ac:dyDescent="0.2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 x14ac:dyDescent="0.2"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AT2" s="18" t="s">
        <v>101</v>
      </c>
    </row>
    <row r="3" spans="1:46" s="1" customFormat="1" ht="6.9" customHeight="1" x14ac:dyDescent="0.2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86</v>
      </c>
    </row>
    <row r="4" spans="1:46" s="1" customFormat="1" ht="24.9" customHeight="1" x14ac:dyDescent="0.2">
      <c r="B4" s="21"/>
      <c r="D4" s="111" t="s">
        <v>102</v>
      </c>
      <c r="L4" s="21"/>
      <c r="M4" s="112" t="s">
        <v>10</v>
      </c>
      <c r="AT4" s="18" t="s">
        <v>4</v>
      </c>
    </row>
    <row r="5" spans="1:46" s="1" customFormat="1" ht="6.9" customHeight="1" x14ac:dyDescent="0.2">
      <c r="B5" s="21"/>
      <c r="L5" s="21"/>
    </row>
    <row r="6" spans="1:46" s="1" customFormat="1" ht="12" customHeight="1" x14ac:dyDescent="0.2">
      <c r="B6" s="21"/>
      <c r="D6" s="113" t="s">
        <v>16</v>
      </c>
      <c r="L6" s="21"/>
    </row>
    <row r="7" spans="1:46" s="1" customFormat="1" ht="16.5" customHeight="1" x14ac:dyDescent="0.2">
      <c r="B7" s="21"/>
      <c r="E7" s="307" t="str">
        <f>'Rekapitulace stavby'!K6</f>
        <v>Kanaliazce Trnkova I.etapa</v>
      </c>
      <c r="F7" s="308"/>
      <c r="G7" s="308"/>
      <c r="H7" s="308"/>
      <c r="L7" s="21"/>
    </row>
    <row r="8" spans="1:46" s="2" customFormat="1" ht="12" customHeight="1" x14ac:dyDescent="0.2">
      <c r="A8" s="35"/>
      <c r="B8" s="40"/>
      <c r="C8" s="35"/>
      <c r="D8" s="113" t="s">
        <v>103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 x14ac:dyDescent="0.2">
      <c r="A9" s="35"/>
      <c r="B9" s="40"/>
      <c r="C9" s="35"/>
      <c r="D9" s="35"/>
      <c r="E9" s="309" t="s">
        <v>1243</v>
      </c>
      <c r="F9" s="310"/>
      <c r="G9" s="310"/>
      <c r="H9" s="310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0.199999999999999" x14ac:dyDescent="0.2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 x14ac:dyDescent="0.2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 x14ac:dyDescent="0.2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22. 2. 2021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8" customHeight="1" x14ac:dyDescent="0.2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 x14ac:dyDescent="0.2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 x14ac:dyDescent="0.2">
      <c r="A15" s="35"/>
      <c r="B15" s="40"/>
      <c r="C15" s="35"/>
      <c r="D15" s="35"/>
      <c r="E15" s="114" t="s">
        <v>26</v>
      </c>
      <c r="F15" s="35"/>
      <c r="G15" s="35"/>
      <c r="H15" s="35"/>
      <c r="I15" s="113" t="s">
        <v>27</v>
      </c>
      <c r="J15" s="114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" customHeight="1" x14ac:dyDescent="0.2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 x14ac:dyDescent="0.2">
      <c r="A17" s="35"/>
      <c r="B17" s="40"/>
      <c r="C17" s="35"/>
      <c r="D17" s="113" t="s">
        <v>28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 x14ac:dyDescent="0.2">
      <c r="A18" s="35"/>
      <c r="B18" s="40"/>
      <c r="C18" s="35"/>
      <c r="D18" s="35"/>
      <c r="E18" s="311" t="str">
        <f>'Rekapitulace stavby'!E14</f>
        <v>Vyplň údaj</v>
      </c>
      <c r="F18" s="312"/>
      <c r="G18" s="312"/>
      <c r="H18" s="312"/>
      <c r="I18" s="113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" customHeight="1" x14ac:dyDescent="0.2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 x14ac:dyDescent="0.2">
      <c r="A20" s="35"/>
      <c r="B20" s="40"/>
      <c r="C20" s="35"/>
      <c r="D20" s="113" t="s">
        <v>30</v>
      </c>
      <c r="E20" s="35"/>
      <c r="F20" s="35"/>
      <c r="G20" s="35"/>
      <c r="H20" s="35"/>
      <c r="I20" s="113" t="s">
        <v>25</v>
      </c>
      <c r="J20" s="114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 x14ac:dyDescent="0.2">
      <c r="A21" s="35"/>
      <c r="B21" s="40"/>
      <c r="C21" s="35"/>
      <c r="D21" s="35"/>
      <c r="E21" s="114" t="s">
        <v>31</v>
      </c>
      <c r="F21" s="35"/>
      <c r="G21" s="35"/>
      <c r="H21" s="35"/>
      <c r="I21" s="113" t="s">
        <v>27</v>
      </c>
      <c r="J21" s="114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" customHeight="1" x14ac:dyDescent="0.2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 x14ac:dyDescent="0.2">
      <c r="A23" s="35"/>
      <c r="B23" s="40"/>
      <c r="C23" s="35"/>
      <c r="D23" s="113" t="s">
        <v>33</v>
      </c>
      <c r="E23" s="35"/>
      <c r="F23" s="35"/>
      <c r="G23" s="35"/>
      <c r="H23" s="35"/>
      <c r="I23" s="113" t="s">
        <v>25</v>
      </c>
      <c r="J23" s="114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 x14ac:dyDescent="0.2">
      <c r="A24" s="35"/>
      <c r="B24" s="40"/>
      <c r="C24" s="35"/>
      <c r="D24" s="35"/>
      <c r="E24" s="114" t="s">
        <v>34</v>
      </c>
      <c r="F24" s="35"/>
      <c r="G24" s="35"/>
      <c r="H24" s="35"/>
      <c r="I24" s="113" t="s">
        <v>27</v>
      </c>
      <c r="J24" s="114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" customHeight="1" x14ac:dyDescent="0.2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 x14ac:dyDescent="0.2">
      <c r="A26" s="35"/>
      <c r="B26" s="40"/>
      <c r="C26" s="35"/>
      <c r="D26" s="113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 x14ac:dyDescent="0.2">
      <c r="A27" s="116"/>
      <c r="B27" s="117"/>
      <c r="C27" s="116"/>
      <c r="D27" s="116"/>
      <c r="E27" s="313" t="s">
        <v>1</v>
      </c>
      <c r="F27" s="313"/>
      <c r="G27" s="313"/>
      <c r="H27" s="313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" customHeight="1" x14ac:dyDescent="0.2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customHeight="1" x14ac:dyDescent="0.2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 x14ac:dyDescent="0.2">
      <c r="A30" s="35"/>
      <c r="B30" s="40"/>
      <c r="C30" s="35"/>
      <c r="D30" s="120" t="s">
        <v>36</v>
      </c>
      <c r="E30" s="35"/>
      <c r="F30" s="35"/>
      <c r="G30" s="35"/>
      <c r="H30" s="35"/>
      <c r="I30" s="35"/>
      <c r="J30" s="121">
        <f>ROUND(J131,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 x14ac:dyDescent="0.2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 x14ac:dyDescent="0.2">
      <c r="A32" s="35"/>
      <c r="B32" s="40"/>
      <c r="C32" s="35"/>
      <c r="D32" s="35"/>
      <c r="E32" s="35"/>
      <c r="F32" s="122" t="s">
        <v>38</v>
      </c>
      <c r="G32" s="35"/>
      <c r="H32" s="35"/>
      <c r="I32" s="122" t="s">
        <v>37</v>
      </c>
      <c r="J32" s="122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customHeight="1" x14ac:dyDescent="0.2">
      <c r="A33" s="35"/>
      <c r="B33" s="40"/>
      <c r="C33" s="35"/>
      <c r="D33" s="123" t="s">
        <v>40</v>
      </c>
      <c r="E33" s="113" t="s">
        <v>41</v>
      </c>
      <c r="F33" s="124">
        <f>ROUND((SUM(BE131:BE296)),  2)</f>
        <v>0</v>
      </c>
      <c r="G33" s="35"/>
      <c r="H33" s="35"/>
      <c r="I33" s="125">
        <v>0.21</v>
      </c>
      <c r="J33" s="124">
        <f>ROUND(((SUM(BE131:BE296))*I33),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 x14ac:dyDescent="0.2">
      <c r="A34" s="35"/>
      <c r="B34" s="40"/>
      <c r="C34" s="35"/>
      <c r="D34" s="35"/>
      <c r="E34" s="113" t="s">
        <v>42</v>
      </c>
      <c r="F34" s="124">
        <f>ROUND((SUM(BF131:BF296)),  2)</f>
        <v>0</v>
      </c>
      <c r="G34" s="35"/>
      <c r="H34" s="35"/>
      <c r="I34" s="125">
        <v>0.15</v>
      </c>
      <c r="J34" s="124">
        <f>ROUND(((SUM(BF131:BF296))*I34),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 x14ac:dyDescent="0.2">
      <c r="A35" s="35"/>
      <c r="B35" s="40"/>
      <c r="C35" s="35"/>
      <c r="D35" s="35"/>
      <c r="E35" s="113" t="s">
        <v>43</v>
      </c>
      <c r="F35" s="124">
        <f>ROUND((SUM(BG131:BG296)),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 x14ac:dyDescent="0.2">
      <c r="A36" s="35"/>
      <c r="B36" s="40"/>
      <c r="C36" s="35"/>
      <c r="D36" s="35"/>
      <c r="E36" s="113" t="s">
        <v>44</v>
      </c>
      <c r="F36" s="124">
        <f>ROUND((SUM(BH131:BH296)),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 x14ac:dyDescent="0.2">
      <c r="A37" s="35"/>
      <c r="B37" s="40"/>
      <c r="C37" s="35"/>
      <c r="D37" s="35"/>
      <c r="E37" s="113" t="s">
        <v>45</v>
      </c>
      <c r="F37" s="124">
        <f>ROUND((SUM(BI131:BI296)),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" customHeight="1" x14ac:dyDescent="0.2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 x14ac:dyDescent="0.2">
      <c r="A39" s="35"/>
      <c r="B39" s="40"/>
      <c r="C39" s="126"/>
      <c r="D39" s="127" t="s">
        <v>46</v>
      </c>
      <c r="E39" s="128"/>
      <c r="F39" s="128"/>
      <c r="G39" s="129" t="s">
        <v>47</v>
      </c>
      <c r="H39" s="130" t="s">
        <v>48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customHeight="1" x14ac:dyDescent="0.2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" customHeight="1" x14ac:dyDescent="0.2">
      <c r="B41" s="21"/>
      <c r="L41" s="21"/>
    </row>
    <row r="42" spans="1:31" s="1" customFormat="1" ht="14.4" customHeight="1" x14ac:dyDescent="0.2">
      <c r="B42" s="21"/>
      <c r="L42" s="21"/>
    </row>
    <row r="43" spans="1:31" s="1" customFormat="1" ht="14.4" customHeight="1" x14ac:dyDescent="0.2">
      <c r="B43" s="21"/>
      <c r="L43" s="21"/>
    </row>
    <row r="44" spans="1:31" s="1" customFormat="1" ht="14.4" customHeight="1" x14ac:dyDescent="0.2">
      <c r="B44" s="21"/>
      <c r="L44" s="21"/>
    </row>
    <row r="45" spans="1:31" s="1" customFormat="1" ht="14.4" customHeight="1" x14ac:dyDescent="0.2">
      <c r="B45" s="21"/>
      <c r="L45" s="21"/>
    </row>
    <row r="46" spans="1:31" s="1" customFormat="1" ht="14.4" customHeight="1" x14ac:dyDescent="0.2">
      <c r="B46" s="21"/>
      <c r="L46" s="21"/>
    </row>
    <row r="47" spans="1:31" s="1" customFormat="1" ht="14.4" customHeight="1" x14ac:dyDescent="0.2">
      <c r="B47" s="21"/>
      <c r="L47" s="21"/>
    </row>
    <row r="48" spans="1:31" s="1" customFormat="1" ht="14.4" customHeight="1" x14ac:dyDescent="0.2">
      <c r="B48" s="21"/>
      <c r="L48" s="21"/>
    </row>
    <row r="49" spans="1:31" s="1" customFormat="1" ht="14.4" customHeight="1" x14ac:dyDescent="0.2">
      <c r="B49" s="21"/>
      <c r="L49" s="21"/>
    </row>
    <row r="50" spans="1:31" s="2" customFormat="1" ht="14.4" customHeight="1" x14ac:dyDescent="0.2">
      <c r="B50" s="52"/>
      <c r="D50" s="133" t="s">
        <v>49</v>
      </c>
      <c r="E50" s="134"/>
      <c r="F50" s="134"/>
      <c r="G50" s="133" t="s">
        <v>50</v>
      </c>
      <c r="H50" s="134"/>
      <c r="I50" s="134"/>
      <c r="J50" s="134"/>
      <c r="K50" s="134"/>
      <c r="L50" s="52"/>
    </row>
    <row r="51" spans="1:31" ht="10.199999999999999" x14ac:dyDescent="0.2">
      <c r="B51" s="21"/>
      <c r="L51" s="21"/>
    </row>
    <row r="52" spans="1:31" ht="10.199999999999999" x14ac:dyDescent="0.2">
      <c r="B52" s="21"/>
      <c r="L52" s="21"/>
    </row>
    <row r="53" spans="1:31" ht="10.199999999999999" x14ac:dyDescent="0.2">
      <c r="B53" s="21"/>
      <c r="L53" s="21"/>
    </row>
    <row r="54" spans="1:31" ht="10.199999999999999" x14ac:dyDescent="0.2">
      <c r="B54" s="21"/>
      <c r="L54" s="21"/>
    </row>
    <row r="55" spans="1:31" ht="10.199999999999999" x14ac:dyDescent="0.2">
      <c r="B55" s="21"/>
      <c r="L55" s="21"/>
    </row>
    <row r="56" spans="1:31" ht="10.199999999999999" x14ac:dyDescent="0.2">
      <c r="B56" s="21"/>
      <c r="L56" s="21"/>
    </row>
    <row r="57" spans="1:31" ht="10.199999999999999" x14ac:dyDescent="0.2">
      <c r="B57" s="21"/>
      <c r="L57" s="21"/>
    </row>
    <row r="58" spans="1:31" ht="10.199999999999999" x14ac:dyDescent="0.2">
      <c r="B58" s="21"/>
      <c r="L58" s="21"/>
    </row>
    <row r="59" spans="1:31" ht="10.199999999999999" x14ac:dyDescent="0.2">
      <c r="B59" s="21"/>
      <c r="L59" s="21"/>
    </row>
    <row r="60" spans="1:31" ht="10.199999999999999" x14ac:dyDescent="0.2">
      <c r="B60" s="21"/>
      <c r="L60" s="21"/>
    </row>
    <row r="61" spans="1:31" s="2" customFormat="1" ht="13.2" x14ac:dyDescent="0.2">
      <c r="A61" s="35"/>
      <c r="B61" s="40"/>
      <c r="C61" s="35"/>
      <c r="D61" s="135" t="s">
        <v>51</v>
      </c>
      <c r="E61" s="136"/>
      <c r="F61" s="137" t="s">
        <v>52</v>
      </c>
      <c r="G61" s="135" t="s">
        <v>51</v>
      </c>
      <c r="H61" s="136"/>
      <c r="I61" s="136"/>
      <c r="J61" s="138" t="s">
        <v>52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.199999999999999" x14ac:dyDescent="0.2">
      <c r="B62" s="21"/>
      <c r="L62" s="21"/>
    </row>
    <row r="63" spans="1:31" ht="10.199999999999999" x14ac:dyDescent="0.2">
      <c r="B63" s="21"/>
      <c r="L63" s="21"/>
    </row>
    <row r="64" spans="1:31" ht="10.199999999999999" x14ac:dyDescent="0.2">
      <c r="B64" s="21"/>
      <c r="L64" s="21"/>
    </row>
    <row r="65" spans="1:31" s="2" customFormat="1" ht="13.2" x14ac:dyDescent="0.2">
      <c r="A65" s="35"/>
      <c r="B65" s="40"/>
      <c r="C65" s="35"/>
      <c r="D65" s="133" t="s">
        <v>53</v>
      </c>
      <c r="E65" s="139"/>
      <c r="F65" s="139"/>
      <c r="G65" s="133" t="s">
        <v>54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.199999999999999" x14ac:dyDescent="0.2">
      <c r="B66" s="21"/>
      <c r="L66" s="21"/>
    </row>
    <row r="67" spans="1:31" ht="10.199999999999999" x14ac:dyDescent="0.2">
      <c r="B67" s="21"/>
      <c r="L67" s="21"/>
    </row>
    <row r="68" spans="1:31" ht="10.199999999999999" x14ac:dyDescent="0.2">
      <c r="B68" s="21"/>
      <c r="L68" s="21"/>
    </row>
    <row r="69" spans="1:31" ht="10.199999999999999" x14ac:dyDescent="0.2">
      <c r="B69" s="21"/>
      <c r="L69" s="21"/>
    </row>
    <row r="70" spans="1:31" ht="10.199999999999999" x14ac:dyDescent="0.2">
      <c r="B70" s="21"/>
      <c r="L70" s="21"/>
    </row>
    <row r="71" spans="1:31" ht="10.199999999999999" x14ac:dyDescent="0.2">
      <c r="B71" s="21"/>
      <c r="L71" s="21"/>
    </row>
    <row r="72" spans="1:31" ht="10.199999999999999" x14ac:dyDescent="0.2">
      <c r="B72" s="21"/>
      <c r="L72" s="21"/>
    </row>
    <row r="73" spans="1:31" ht="10.199999999999999" x14ac:dyDescent="0.2">
      <c r="B73" s="21"/>
      <c r="L73" s="21"/>
    </row>
    <row r="74" spans="1:31" ht="10.199999999999999" x14ac:dyDescent="0.2">
      <c r="B74" s="21"/>
      <c r="L74" s="21"/>
    </row>
    <row r="75" spans="1:31" ht="10.199999999999999" x14ac:dyDescent="0.2">
      <c r="B75" s="21"/>
      <c r="L75" s="21"/>
    </row>
    <row r="76" spans="1:31" s="2" customFormat="1" ht="13.2" x14ac:dyDescent="0.2">
      <c r="A76" s="35"/>
      <c r="B76" s="40"/>
      <c r="C76" s="35"/>
      <c r="D76" s="135" t="s">
        <v>51</v>
      </c>
      <c r="E76" s="136"/>
      <c r="F76" s="137" t="s">
        <v>52</v>
      </c>
      <c r="G76" s="135" t="s">
        <v>51</v>
      </c>
      <c r="H76" s="136"/>
      <c r="I76" s="136"/>
      <c r="J76" s="138" t="s">
        <v>52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 x14ac:dyDescent="0.2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" customHeight="1" x14ac:dyDescent="0.2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" customHeight="1" x14ac:dyDescent="0.2">
      <c r="A82" s="35"/>
      <c r="B82" s="36"/>
      <c r="C82" s="24" t="s">
        <v>105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" customHeight="1" x14ac:dyDescent="0.2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 x14ac:dyDescent="0.2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 x14ac:dyDescent="0.2">
      <c r="A85" s="35"/>
      <c r="B85" s="36"/>
      <c r="C85" s="37"/>
      <c r="D85" s="37"/>
      <c r="E85" s="314" t="str">
        <f>E7</f>
        <v>Kanaliazce Trnkova I.etapa</v>
      </c>
      <c r="F85" s="315"/>
      <c r="G85" s="315"/>
      <c r="H85" s="31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 x14ac:dyDescent="0.2">
      <c r="A86" s="35"/>
      <c r="B86" s="36"/>
      <c r="C86" s="30" t="s">
        <v>103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 x14ac:dyDescent="0.2">
      <c r="A87" s="35"/>
      <c r="B87" s="36"/>
      <c r="C87" s="37"/>
      <c r="D87" s="37"/>
      <c r="E87" s="266" t="str">
        <f>E9</f>
        <v>05 - SO 05 Dešťová kanalizace - úpravy</v>
      </c>
      <c r="F87" s="316"/>
      <c r="G87" s="316"/>
      <c r="H87" s="316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" customHeight="1" x14ac:dyDescent="0.2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 x14ac:dyDescent="0.2">
      <c r="A89" s="35"/>
      <c r="B89" s="36"/>
      <c r="C89" s="30" t="s">
        <v>20</v>
      </c>
      <c r="D89" s="37"/>
      <c r="E89" s="37"/>
      <c r="F89" s="28" t="str">
        <f>F12</f>
        <v>Bohumín</v>
      </c>
      <c r="G89" s="37"/>
      <c r="H89" s="37"/>
      <c r="I89" s="30" t="s">
        <v>22</v>
      </c>
      <c r="J89" s="67" t="str">
        <f>IF(J12="","",J12)</f>
        <v>22. 2. 2021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" customHeight="1" x14ac:dyDescent="0.2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15" customHeight="1" x14ac:dyDescent="0.2">
      <c r="A91" s="35"/>
      <c r="B91" s="36"/>
      <c r="C91" s="30" t="s">
        <v>24</v>
      </c>
      <c r="D91" s="37"/>
      <c r="E91" s="37"/>
      <c r="F91" s="28" t="str">
        <f>E15</f>
        <v>Město Bohumín</v>
      </c>
      <c r="G91" s="37"/>
      <c r="H91" s="37"/>
      <c r="I91" s="30" t="s">
        <v>30</v>
      </c>
      <c r="J91" s="33" t="str">
        <f>E21</f>
        <v>Rechtik - PROJEKT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15" customHeight="1" x14ac:dyDescent="0.2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>Josef Rechtik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 x14ac:dyDescent="0.2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 x14ac:dyDescent="0.2">
      <c r="A94" s="35"/>
      <c r="B94" s="36"/>
      <c r="C94" s="144" t="s">
        <v>106</v>
      </c>
      <c r="D94" s="145"/>
      <c r="E94" s="145"/>
      <c r="F94" s="145"/>
      <c r="G94" s="145"/>
      <c r="H94" s="145"/>
      <c r="I94" s="145"/>
      <c r="J94" s="146" t="s">
        <v>107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 x14ac:dyDescent="0.2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8" customHeight="1" x14ac:dyDescent="0.2">
      <c r="A96" s="35"/>
      <c r="B96" s="36"/>
      <c r="C96" s="147" t="s">
        <v>108</v>
      </c>
      <c r="D96" s="37"/>
      <c r="E96" s="37"/>
      <c r="F96" s="37"/>
      <c r="G96" s="37"/>
      <c r="H96" s="37"/>
      <c r="I96" s="37"/>
      <c r="J96" s="85">
        <f>J131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109</v>
      </c>
    </row>
    <row r="97" spans="1:31" s="9" customFormat="1" ht="24.9" customHeight="1" x14ac:dyDescent="0.2">
      <c r="B97" s="148"/>
      <c r="C97" s="149"/>
      <c r="D97" s="150" t="s">
        <v>110</v>
      </c>
      <c r="E97" s="151"/>
      <c r="F97" s="151"/>
      <c r="G97" s="151"/>
      <c r="H97" s="151"/>
      <c r="I97" s="151"/>
      <c r="J97" s="152">
        <f>J132</f>
        <v>0</v>
      </c>
      <c r="K97" s="149"/>
      <c r="L97" s="153"/>
    </row>
    <row r="98" spans="1:31" s="10" customFormat="1" ht="19.95" customHeight="1" x14ac:dyDescent="0.2">
      <c r="B98" s="154"/>
      <c r="C98" s="155"/>
      <c r="D98" s="156" t="s">
        <v>111</v>
      </c>
      <c r="E98" s="157"/>
      <c r="F98" s="157"/>
      <c r="G98" s="157"/>
      <c r="H98" s="157"/>
      <c r="I98" s="157"/>
      <c r="J98" s="158">
        <f>J133</f>
        <v>0</v>
      </c>
      <c r="K98" s="155"/>
      <c r="L98" s="159"/>
    </row>
    <row r="99" spans="1:31" s="10" customFormat="1" ht="19.95" customHeight="1" x14ac:dyDescent="0.2">
      <c r="B99" s="154"/>
      <c r="C99" s="155"/>
      <c r="D99" s="156" t="s">
        <v>113</v>
      </c>
      <c r="E99" s="157"/>
      <c r="F99" s="157"/>
      <c r="G99" s="157"/>
      <c r="H99" s="157"/>
      <c r="I99" s="157"/>
      <c r="J99" s="158">
        <f>J189</f>
        <v>0</v>
      </c>
      <c r="K99" s="155"/>
      <c r="L99" s="159"/>
    </row>
    <row r="100" spans="1:31" s="10" customFormat="1" ht="19.95" customHeight="1" x14ac:dyDescent="0.2">
      <c r="B100" s="154"/>
      <c r="C100" s="155"/>
      <c r="D100" s="156" t="s">
        <v>114</v>
      </c>
      <c r="E100" s="157"/>
      <c r="F100" s="157"/>
      <c r="G100" s="157"/>
      <c r="H100" s="157"/>
      <c r="I100" s="157"/>
      <c r="J100" s="158">
        <f>J202</f>
        <v>0</v>
      </c>
      <c r="K100" s="155"/>
      <c r="L100" s="159"/>
    </row>
    <row r="101" spans="1:31" s="10" customFormat="1" ht="19.95" customHeight="1" x14ac:dyDescent="0.2">
      <c r="B101" s="154"/>
      <c r="C101" s="155"/>
      <c r="D101" s="156" t="s">
        <v>115</v>
      </c>
      <c r="E101" s="157"/>
      <c r="F101" s="157"/>
      <c r="G101" s="157"/>
      <c r="H101" s="157"/>
      <c r="I101" s="157"/>
      <c r="J101" s="158">
        <f>J210</f>
        <v>0</v>
      </c>
      <c r="K101" s="155"/>
      <c r="L101" s="159"/>
    </row>
    <row r="102" spans="1:31" s="10" customFormat="1" ht="19.95" customHeight="1" x14ac:dyDescent="0.2">
      <c r="B102" s="154"/>
      <c r="C102" s="155"/>
      <c r="D102" s="156" t="s">
        <v>1244</v>
      </c>
      <c r="E102" s="157"/>
      <c r="F102" s="157"/>
      <c r="G102" s="157"/>
      <c r="H102" s="157"/>
      <c r="I102" s="157"/>
      <c r="J102" s="158">
        <f>J224</f>
        <v>0</v>
      </c>
      <c r="K102" s="155"/>
      <c r="L102" s="159"/>
    </row>
    <row r="103" spans="1:31" s="10" customFormat="1" ht="19.95" customHeight="1" x14ac:dyDescent="0.2">
      <c r="B103" s="154"/>
      <c r="C103" s="155"/>
      <c r="D103" s="156" t="s">
        <v>116</v>
      </c>
      <c r="E103" s="157"/>
      <c r="F103" s="157"/>
      <c r="G103" s="157"/>
      <c r="H103" s="157"/>
      <c r="I103" s="157"/>
      <c r="J103" s="158">
        <f>J228</f>
        <v>0</v>
      </c>
      <c r="K103" s="155"/>
      <c r="L103" s="159"/>
    </row>
    <row r="104" spans="1:31" s="10" customFormat="1" ht="19.95" customHeight="1" x14ac:dyDescent="0.2">
      <c r="B104" s="154"/>
      <c r="C104" s="155"/>
      <c r="D104" s="156" t="s">
        <v>117</v>
      </c>
      <c r="E104" s="157"/>
      <c r="F104" s="157"/>
      <c r="G104" s="157"/>
      <c r="H104" s="157"/>
      <c r="I104" s="157"/>
      <c r="J104" s="158">
        <f>J267</f>
        <v>0</v>
      </c>
      <c r="K104" s="155"/>
      <c r="L104" s="159"/>
    </row>
    <row r="105" spans="1:31" s="10" customFormat="1" ht="14.85" customHeight="1" x14ac:dyDescent="0.2">
      <c r="B105" s="154"/>
      <c r="C105" s="155"/>
      <c r="D105" s="156" t="s">
        <v>118</v>
      </c>
      <c r="E105" s="157"/>
      <c r="F105" s="157"/>
      <c r="G105" s="157"/>
      <c r="H105" s="157"/>
      <c r="I105" s="157"/>
      <c r="J105" s="158">
        <f>J278</f>
        <v>0</v>
      </c>
      <c r="K105" s="155"/>
      <c r="L105" s="159"/>
    </row>
    <row r="106" spans="1:31" s="10" customFormat="1" ht="19.95" customHeight="1" x14ac:dyDescent="0.2">
      <c r="B106" s="154"/>
      <c r="C106" s="155"/>
      <c r="D106" s="156" t="s">
        <v>119</v>
      </c>
      <c r="E106" s="157"/>
      <c r="F106" s="157"/>
      <c r="G106" s="157"/>
      <c r="H106" s="157"/>
      <c r="I106" s="157"/>
      <c r="J106" s="158">
        <f>J281</f>
        <v>0</v>
      </c>
      <c r="K106" s="155"/>
      <c r="L106" s="159"/>
    </row>
    <row r="107" spans="1:31" s="9" customFormat="1" ht="24.9" customHeight="1" x14ac:dyDescent="0.2">
      <c r="B107" s="148"/>
      <c r="C107" s="149"/>
      <c r="D107" s="150" t="s">
        <v>657</v>
      </c>
      <c r="E107" s="151"/>
      <c r="F107" s="151"/>
      <c r="G107" s="151"/>
      <c r="H107" s="151"/>
      <c r="I107" s="151"/>
      <c r="J107" s="152">
        <f>J287</f>
        <v>0</v>
      </c>
      <c r="K107" s="149"/>
      <c r="L107" s="153"/>
    </row>
    <row r="108" spans="1:31" s="10" customFormat="1" ht="19.95" customHeight="1" x14ac:dyDescent="0.2">
      <c r="B108" s="154"/>
      <c r="C108" s="155"/>
      <c r="D108" s="156" t="s">
        <v>659</v>
      </c>
      <c r="E108" s="157"/>
      <c r="F108" s="157"/>
      <c r="G108" s="157"/>
      <c r="H108" s="157"/>
      <c r="I108" s="157"/>
      <c r="J108" s="158">
        <f>J288</f>
        <v>0</v>
      </c>
      <c r="K108" s="155"/>
      <c r="L108" s="159"/>
    </row>
    <row r="109" spans="1:31" s="9" customFormat="1" ht="24.9" customHeight="1" x14ac:dyDescent="0.2">
      <c r="B109" s="148"/>
      <c r="C109" s="149"/>
      <c r="D109" s="150" t="s">
        <v>120</v>
      </c>
      <c r="E109" s="151"/>
      <c r="F109" s="151"/>
      <c r="G109" s="151"/>
      <c r="H109" s="151"/>
      <c r="I109" s="151"/>
      <c r="J109" s="152">
        <f>J292</f>
        <v>0</v>
      </c>
      <c r="K109" s="149"/>
      <c r="L109" s="153"/>
    </row>
    <row r="110" spans="1:31" s="10" customFormat="1" ht="19.95" customHeight="1" x14ac:dyDescent="0.2">
      <c r="B110" s="154"/>
      <c r="C110" s="155"/>
      <c r="D110" s="156" t="s">
        <v>121</v>
      </c>
      <c r="E110" s="157"/>
      <c r="F110" s="157"/>
      <c r="G110" s="157"/>
      <c r="H110" s="157"/>
      <c r="I110" s="157"/>
      <c r="J110" s="158">
        <f>J293</f>
        <v>0</v>
      </c>
      <c r="K110" s="155"/>
      <c r="L110" s="159"/>
    </row>
    <row r="111" spans="1:31" s="9" customFormat="1" ht="24.9" customHeight="1" x14ac:dyDescent="0.2">
      <c r="B111" s="148"/>
      <c r="C111" s="149"/>
      <c r="D111" s="150" t="s">
        <v>122</v>
      </c>
      <c r="E111" s="151"/>
      <c r="F111" s="151"/>
      <c r="G111" s="151"/>
      <c r="H111" s="151"/>
      <c r="I111" s="151"/>
      <c r="J111" s="152">
        <f>J295</f>
        <v>0</v>
      </c>
      <c r="K111" s="149"/>
      <c r="L111" s="153"/>
    </row>
    <row r="112" spans="1:31" s="2" customFormat="1" ht="21.75" customHeight="1" x14ac:dyDescent="0.2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31" s="2" customFormat="1" ht="6.9" customHeight="1" x14ac:dyDescent="0.2">
      <c r="A113" s="35"/>
      <c r="B113" s="55"/>
      <c r="C113" s="56"/>
      <c r="D113" s="56"/>
      <c r="E113" s="56"/>
      <c r="F113" s="56"/>
      <c r="G113" s="56"/>
      <c r="H113" s="56"/>
      <c r="I113" s="56"/>
      <c r="J113" s="56"/>
      <c r="K113" s="56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7" spans="1:31" s="2" customFormat="1" ht="6.9" customHeight="1" x14ac:dyDescent="0.2">
      <c r="A117" s="35"/>
      <c r="B117" s="57"/>
      <c r="C117" s="58"/>
      <c r="D117" s="58"/>
      <c r="E117" s="58"/>
      <c r="F117" s="58"/>
      <c r="G117" s="58"/>
      <c r="H117" s="58"/>
      <c r="I117" s="58"/>
      <c r="J117" s="58"/>
      <c r="K117" s="58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24.9" customHeight="1" x14ac:dyDescent="0.2">
      <c r="A118" s="35"/>
      <c r="B118" s="36"/>
      <c r="C118" s="24" t="s">
        <v>123</v>
      </c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6.9" customHeight="1" x14ac:dyDescent="0.2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2" customHeight="1" x14ac:dyDescent="0.2">
      <c r="A120" s="35"/>
      <c r="B120" s="36"/>
      <c r="C120" s="30" t="s">
        <v>16</v>
      </c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6.5" customHeight="1" x14ac:dyDescent="0.2">
      <c r="A121" s="35"/>
      <c r="B121" s="36"/>
      <c r="C121" s="37"/>
      <c r="D121" s="37"/>
      <c r="E121" s="314" t="str">
        <f>E7</f>
        <v>Kanaliazce Trnkova I.etapa</v>
      </c>
      <c r="F121" s="315"/>
      <c r="G121" s="315"/>
      <c r="H121" s="315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2" customHeight="1" x14ac:dyDescent="0.2">
      <c r="A122" s="35"/>
      <c r="B122" s="36"/>
      <c r="C122" s="30" t="s">
        <v>103</v>
      </c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6.5" customHeight="1" x14ac:dyDescent="0.2">
      <c r="A123" s="35"/>
      <c r="B123" s="36"/>
      <c r="C123" s="37"/>
      <c r="D123" s="37"/>
      <c r="E123" s="266" t="str">
        <f>E9</f>
        <v>05 - SO 05 Dešťová kanalizace - úpravy</v>
      </c>
      <c r="F123" s="316"/>
      <c r="G123" s="316"/>
      <c r="H123" s="316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6.9" customHeight="1" x14ac:dyDescent="0.2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2" customHeight="1" x14ac:dyDescent="0.2">
      <c r="A125" s="35"/>
      <c r="B125" s="36"/>
      <c r="C125" s="30" t="s">
        <v>20</v>
      </c>
      <c r="D125" s="37"/>
      <c r="E125" s="37"/>
      <c r="F125" s="28" t="str">
        <f>F12</f>
        <v>Bohumín</v>
      </c>
      <c r="G125" s="37"/>
      <c r="H125" s="37"/>
      <c r="I125" s="30" t="s">
        <v>22</v>
      </c>
      <c r="J125" s="67" t="str">
        <f>IF(J12="","",J12)</f>
        <v>22. 2. 2021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6.9" customHeight="1" x14ac:dyDescent="0.2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5.15" customHeight="1" x14ac:dyDescent="0.2">
      <c r="A127" s="35"/>
      <c r="B127" s="36"/>
      <c r="C127" s="30" t="s">
        <v>24</v>
      </c>
      <c r="D127" s="37"/>
      <c r="E127" s="37"/>
      <c r="F127" s="28" t="str">
        <f>E15</f>
        <v>Město Bohumín</v>
      </c>
      <c r="G127" s="37"/>
      <c r="H127" s="37"/>
      <c r="I127" s="30" t="s">
        <v>30</v>
      </c>
      <c r="J127" s="33" t="str">
        <f>E21</f>
        <v>Rechtik - PROJEKT</v>
      </c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5.15" customHeight="1" x14ac:dyDescent="0.2">
      <c r="A128" s="35"/>
      <c r="B128" s="36"/>
      <c r="C128" s="30" t="s">
        <v>28</v>
      </c>
      <c r="D128" s="37"/>
      <c r="E128" s="37"/>
      <c r="F128" s="28" t="str">
        <f>IF(E18="","",E18)</f>
        <v>Vyplň údaj</v>
      </c>
      <c r="G128" s="37"/>
      <c r="H128" s="37"/>
      <c r="I128" s="30" t="s">
        <v>33</v>
      </c>
      <c r="J128" s="33" t="str">
        <f>E24</f>
        <v>Josef Rechtik</v>
      </c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0.35" customHeight="1" x14ac:dyDescent="0.2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11" customFormat="1" ht="29.25" customHeight="1" x14ac:dyDescent="0.2">
      <c r="A130" s="160"/>
      <c r="B130" s="161"/>
      <c r="C130" s="162" t="s">
        <v>124</v>
      </c>
      <c r="D130" s="163" t="s">
        <v>61</v>
      </c>
      <c r="E130" s="163" t="s">
        <v>57</v>
      </c>
      <c r="F130" s="163" t="s">
        <v>58</v>
      </c>
      <c r="G130" s="163" t="s">
        <v>125</v>
      </c>
      <c r="H130" s="163" t="s">
        <v>126</v>
      </c>
      <c r="I130" s="163" t="s">
        <v>127</v>
      </c>
      <c r="J130" s="164" t="s">
        <v>107</v>
      </c>
      <c r="K130" s="165" t="s">
        <v>128</v>
      </c>
      <c r="L130" s="166"/>
      <c r="M130" s="76" t="s">
        <v>1</v>
      </c>
      <c r="N130" s="77" t="s">
        <v>40</v>
      </c>
      <c r="O130" s="77" t="s">
        <v>129</v>
      </c>
      <c r="P130" s="77" t="s">
        <v>130</v>
      </c>
      <c r="Q130" s="77" t="s">
        <v>131</v>
      </c>
      <c r="R130" s="77" t="s">
        <v>132</v>
      </c>
      <c r="S130" s="77" t="s">
        <v>133</v>
      </c>
      <c r="T130" s="78" t="s">
        <v>134</v>
      </c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</row>
    <row r="131" spans="1:65" s="2" customFormat="1" ht="22.8" customHeight="1" x14ac:dyDescent="0.3">
      <c r="A131" s="35"/>
      <c r="B131" s="36"/>
      <c r="C131" s="83" t="s">
        <v>135</v>
      </c>
      <c r="D131" s="37"/>
      <c r="E131" s="37"/>
      <c r="F131" s="37"/>
      <c r="G131" s="37"/>
      <c r="H131" s="37"/>
      <c r="I131" s="37"/>
      <c r="J131" s="167">
        <f>BK131</f>
        <v>0</v>
      </c>
      <c r="K131" s="37"/>
      <c r="L131" s="40"/>
      <c r="M131" s="79"/>
      <c r="N131" s="168"/>
      <c r="O131" s="80"/>
      <c r="P131" s="169">
        <f>P132+P287+P292+P295</f>
        <v>0</v>
      </c>
      <c r="Q131" s="80"/>
      <c r="R131" s="169">
        <f>R132+R287+R292+R295</f>
        <v>140.83153617000002</v>
      </c>
      <c r="S131" s="80"/>
      <c r="T131" s="170">
        <f>T132+T287+T292+T295</f>
        <v>125.83270999999999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75</v>
      </c>
      <c r="AU131" s="18" t="s">
        <v>109</v>
      </c>
      <c r="BK131" s="171">
        <f>BK132+BK287+BK292+BK295</f>
        <v>0</v>
      </c>
    </row>
    <row r="132" spans="1:65" s="12" customFormat="1" ht="25.95" customHeight="1" x14ac:dyDescent="0.25">
      <c r="B132" s="172"/>
      <c r="C132" s="173"/>
      <c r="D132" s="174" t="s">
        <v>75</v>
      </c>
      <c r="E132" s="175" t="s">
        <v>136</v>
      </c>
      <c r="F132" s="175" t="s">
        <v>137</v>
      </c>
      <c r="G132" s="173"/>
      <c r="H132" s="173"/>
      <c r="I132" s="176"/>
      <c r="J132" s="177">
        <f>BK132</f>
        <v>0</v>
      </c>
      <c r="K132" s="173"/>
      <c r="L132" s="178"/>
      <c r="M132" s="179"/>
      <c r="N132" s="180"/>
      <c r="O132" s="180"/>
      <c r="P132" s="181">
        <f>P133+P189+P202+P210+P224+P228+P267+P281</f>
        <v>0</v>
      </c>
      <c r="Q132" s="180"/>
      <c r="R132" s="181">
        <f>R133+R189+R202+R210+R224+R228+R267+R281</f>
        <v>140.58685617</v>
      </c>
      <c r="S132" s="180"/>
      <c r="T132" s="182">
        <f>T133+T189+T202+T210+T224+T228+T267+T281</f>
        <v>125.5055</v>
      </c>
      <c r="AR132" s="183" t="s">
        <v>84</v>
      </c>
      <c r="AT132" s="184" t="s">
        <v>75</v>
      </c>
      <c r="AU132" s="184" t="s">
        <v>76</v>
      </c>
      <c r="AY132" s="183" t="s">
        <v>138</v>
      </c>
      <c r="BK132" s="185">
        <f>BK133+BK189+BK202+BK210+BK224+BK228+BK267+BK281</f>
        <v>0</v>
      </c>
    </row>
    <row r="133" spans="1:65" s="12" customFormat="1" ht="22.8" customHeight="1" x14ac:dyDescent="0.25">
      <c r="B133" s="172"/>
      <c r="C133" s="173"/>
      <c r="D133" s="174" t="s">
        <v>75</v>
      </c>
      <c r="E133" s="186" t="s">
        <v>84</v>
      </c>
      <c r="F133" s="186" t="s">
        <v>139</v>
      </c>
      <c r="G133" s="173"/>
      <c r="H133" s="173"/>
      <c r="I133" s="176"/>
      <c r="J133" s="187">
        <f>BK133</f>
        <v>0</v>
      </c>
      <c r="K133" s="173"/>
      <c r="L133" s="178"/>
      <c r="M133" s="179"/>
      <c r="N133" s="180"/>
      <c r="O133" s="180"/>
      <c r="P133" s="181">
        <f>SUM(P134:P188)</f>
        <v>0</v>
      </c>
      <c r="Q133" s="180"/>
      <c r="R133" s="181">
        <f>SUM(R134:R188)</f>
        <v>105.1494836</v>
      </c>
      <c r="S133" s="180"/>
      <c r="T133" s="182">
        <f>SUM(T134:T188)</f>
        <v>69.684699999999992</v>
      </c>
      <c r="AR133" s="183" t="s">
        <v>84</v>
      </c>
      <c r="AT133" s="184" t="s">
        <v>75</v>
      </c>
      <c r="AU133" s="184" t="s">
        <v>84</v>
      </c>
      <c r="AY133" s="183" t="s">
        <v>138</v>
      </c>
      <c r="BK133" s="185">
        <f>SUM(BK134:BK188)</f>
        <v>0</v>
      </c>
    </row>
    <row r="134" spans="1:65" s="2" customFormat="1" ht="33" customHeight="1" x14ac:dyDescent="0.2">
      <c r="A134" s="35"/>
      <c r="B134" s="36"/>
      <c r="C134" s="188" t="s">
        <v>84</v>
      </c>
      <c r="D134" s="188" t="s">
        <v>140</v>
      </c>
      <c r="E134" s="189" t="s">
        <v>141</v>
      </c>
      <c r="F134" s="190" t="s">
        <v>142</v>
      </c>
      <c r="G134" s="191" t="s">
        <v>143</v>
      </c>
      <c r="H134" s="192">
        <v>30</v>
      </c>
      <c r="I134" s="193"/>
      <c r="J134" s="194">
        <f>ROUND(I134*H134,2)</f>
        <v>0</v>
      </c>
      <c r="K134" s="195"/>
      <c r="L134" s="40"/>
      <c r="M134" s="196" t="s">
        <v>1</v>
      </c>
      <c r="N134" s="197" t="s">
        <v>41</v>
      </c>
      <c r="O134" s="72"/>
      <c r="P134" s="198">
        <f>O134*H134</f>
        <v>0</v>
      </c>
      <c r="Q134" s="198">
        <v>0</v>
      </c>
      <c r="R134" s="198">
        <f>Q134*H134</f>
        <v>0</v>
      </c>
      <c r="S134" s="198">
        <v>0</v>
      </c>
      <c r="T134" s="199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0" t="s">
        <v>144</v>
      </c>
      <c r="AT134" s="200" t="s">
        <v>140</v>
      </c>
      <c r="AU134" s="200" t="s">
        <v>86</v>
      </c>
      <c r="AY134" s="18" t="s">
        <v>138</v>
      </c>
      <c r="BE134" s="201">
        <f>IF(N134="základní",J134,0)</f>
        <v>0</v>
      </c>
      <c r="BF134" s="201">
        <f>IF(N134="snížená",J134,0)</f>
        <v>0</v>
      </c>
      <c r="BG134" s="201">
        <f>IF(N134="zákl. přenesená",J134,0)</f>
        <v>0</v>
      </c>
      <c r="BH134" s="201">
        <f>IF(N134="sníž. přenesená",J134,0)</f>
        <v>0</v>
      </c>
      <c r="BI134" s="201">
        <f>IF(N134="nulová",J134,0)</f>
        <v>0</v>
      </c>
      <c r="BJ134" s="18" t="s">
        <v>84</v>
      </c>
      <c r="BK134" s="201">
        <f>ROUND(I134*H134,2)</f>
        <v>0</v>
      </c>
      <c r="BL134" s="18" t="s">
        <v>144</v>
      </c>
      <c r="BM134" s="200" t="s">
        <v>145</v>
      </c>
    </row>
    <row r="135" spans="1:65" s="2" customFormat="1" ht="21.75" customHeight="1" x14ac:dyDescent="0.2">
      <c r="A135" s="35"/>
      <c r="B135" s="36"/>
      <c r="C135" s="188" t="s">
        <v>86</v>
      </c>
      <c r="D135" s="188" t="s">
        <v>140</v>
      </c>
      <c r="E135" s="189" t="s">
        <v>146</v>
      </c>
      <c r="F135" s="190" t="s">
        <v>147</v>
      </c>
      <c r="G135" s="191" t="s">
        <v>143</v>
      </c>
      <c r="H135" s="192">
        <v>79.42</v>
      </c>
      <c r="I135" s="193"/>
      <c r="J135" s="194">
        <f>ROUND(I135*H135,2)</f>
        <v>0</v>
      </c>
      <c r="K135" s="195"/>
      <c r="L135" s="40"/>
      <c r="M135" s="196" t="s">
        <v>1</v>
      </c>
      <c r="N135" s="197" t="s">
        <v>41</v>
      </c>
      <c r="O135" s="72"/>
      <c r="P135" s="198">
        <f>O135*H135</f>
        <v>0</v>
      </c>
      <c r="Q135" s="198">
        <v>0</v>
      </c>
      <c r="R135" s="198">
        <f>Q135*H135</f>
        <v>0</v>
      </c>
      <c r="S135" s="198">
        <v>0.23499999999999999</v>
      </c>
      <c r="T135" s="199">
        <f>S135*H135</f>
        <v>18.663699999999999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0" t="s">
        <v>144</v>
      </c>
      <c r="AT135" s="200" t="s">
        <v>140</v>
      </c>
      <c r="AU135" s="200" t="s">
        <v>86</v>
      </c>
      <c r="AY135" s="18" t="s">
        <v>138</v>
      </c>
      <c r="BE135" s="201">
        <f>IF(N135="základní",J135,0)</f>
        <v>0</v>
      </c>
      <c r="BF135" s="201">
        <f>IF(N135="snížená",J135,0)</f>
        <v>0</v>
      </c>
      <c r="BG135" s="201">
        <f>IF(N135="zákl. přenesená",J135,0)</f>
        <v>0</v>
      </c>
      <c r="BH135" s="201">
        <f>IF(N135="sníž. přenesená",J135,0)</f>
        <v>0</v>
      </c>
      <c r="BI135" s="201">
        <f>IF(N135="nulová",J135,0)</f>
        <v>0</v>
      </c>
      <c r="BJ135" s="18" t="s">
        <v>84</v>
      </c>
      <c r="BK135" s="201">
        <f>ROUND(I135*H135,2)</f>
        <v>0</v>
      </c>
      <c r="BL135" s="18" t="s">
        <v>144</v>
      </c>
      <c r="BM135" s="200" t="s">
        <v>148</v>
      </c>
    </row>
    <row r="136" spans="1:65" s="13" customFormat="1" ht="10.199999999999999" x14ac:dyDescent="0.2">
      <c r="B136" s="202"/>
      <c r="C136" s="203"/>
      <c r="D136" s="204" t="s">
        <v>149</v>
      </c>
      <c r="E136" s="205" t="s">
        <v>1</v>
      </c>
      <c r="F136" s="206" t="s">
        <v>1245</v>
      </c>
      <c r="G136" s="203"/>
      <c r="H136" s="207">
        <v>79.42</v>
      </c>
      <c r="I136" s="208"/>
      <c r="J136" s="203"/>
      <c r="K136" s="203"/>
      <c r="L136" s="209"/>
      <c r="M136" s="210"/>
      <c r="N136" s="211"/>
      <c r="O136" s="211"/>
      <c r="P136" s="211"/>
      <c r="Q136" s="211"/>
      <c r="R136" s="211"/>
      <c r="S136" s="211"/>
      <c r="T136" s="212"/>
      <c r="AT136" s="213" t="s">
        <v>149</v>
      </c>
      <c r="AU136" s="213" t="s">
        <v>86</v>
      </c>
      <c r="AV136" s="13" t="s">
        <v>86</v>
      </c>
      <c r="AW136" s="13" t="s">
        <v>32</v>
      </c>
      <c r="AX136" s="13" t="s">
        <v>84</v>
      </c>
      <c r="AY136" s="213" t="s">
        <v>138</v>
      </c>
    </row>
    <row r="137" spans="1:65" s="2" customFormat="1" ht="21.75" customHeight="1" x14ac:dyDescent="0.2">
      <c r="A137" s="35"/>
      <c r="B137" s="36"/>
      <c r="C137" s="188" t="s">
        <v>151</v>
      </c>
      <c r="D137" s="188" t="s">
        <v>140</v>
      </c>
      <c r="E137" s="189" t="s">
        <v>152</v>
      </c>
      <c r="F137" s="190" t="s">
        <v>153</v>
      </c>
      <c r="G137" s="191" t="s">
        <v>143</v>
      </c>
      <c r="H137" s="192">
        <v>117.92</v>
      </c>
      <c r="I137" s="193"/>
      <c r="J137" s="194">
        <f>ROUND(I137*H137,2)</f>
        <v>0</v>
      </c>
      <c r="K137" s="195"/>
      <c r="L137" s="40"/>
      <c r="M137" s="196" t="s">
        <v>1</v>
      </c>
      <c r="N137" s="197" t="s">
        <v>41</v>
      </c>
      <c r="O137" s="72"/>
      <c r="P137" s="198">
        <f>O137*H137</f>
        <v>0</v>
      </c>
      <c r="Q137" s="198">
        <v>0</v>
      </c>
      <c r="R137" s="198">
        <f>Q137*H137</f>
        <v>0</v>
      </c>
      <c r="S137" s="198">
        <v>0.3</v>
      </c>
      <c r="T137" s="199">
        <f>S137*H137</f>
        <v>35.375999999999998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0" t="s">
        <v>144</v>
      </c>
      <c r="AT137" s="200" t="s">
        <v>140</v>
      </c>
      <c r="AU137" s="200" t="s">
        <v>86</v>
      </c>
      <c r="AY137" s="18" t="s">
        <v>138</v>
      </c>
      <c r="BE137" s="201">
        <f>IF(N137="základní",J137,0)</f>
        <v>0</v>
      </c>
      <c r="BF137" s="201">
        <f>IF(N137="snížená",J137,0)</f>
        <v>0</v>
      </c>
      <c r="BG137" s="201">
        <f>IF(N137="zákl. přenesená",J137,0)</f>
        <v>0</v>
      </c>
      <c r="BH137" s="201">
        <f>IF(N137="sníž. přenesená",J137,0)</f>
        <v>0</v>
      </c>
      <c r="BI137" s="201">
        <f>IF(N137="nulová",J137,0)</f>
        <v>0</v>
      </c>
      <c r="BJ137" s="18" t="s">
        <v>84</v>
      </c>
      <c r="BK137" s="201">
        <f>ROUND(I137*H137,2)</f>
        <v>0</v>
      </c>
      <c r="BL137" s="18" t="s">
        <v>144</v>
      </c>
      <c r="BM137" s="200" t="s">
        <v>154</v>
      </c>
    </row>
    <row r="138" spans="1:65" s="14" customFormat="1" ht="10.199999999999999" x14ac:dyDescent="0.2">
      <c r="B138" s="214"/>
      <c r="C138" s="215"/>
      <c r="D138" s="204" t="s">
        <v>149</v>
      </c>
      <c r="E138" s="216" t="s">
        <v>1</v>
      </c>
      <c r="F138" s="217" t="s">
        <v>1246</v>
      </c>
      <c r="G138" s="215"/>
      <c r="H138" s="216" t="s">
        <v>1</v>
      </c>
      <c r="I138" s="218"/>
      <c r="J138" s="215"/>
      <c r="K138" s="215"/>
      <c r="L138" s="219"/>
      <c r="M138" s="220"/>
      <c r="N138" s="221"/>
      <c r="O138" s="221"/>
      <c r="P138" s="221"/>
      <c r="Q138" s="221"/>
      <c r="R138" s="221"/>
      <c r="S138" s="221"/>
      <c r="T138" s="222"/>
      <c r="AT138" s="223" t="s">
        <v>149</v>
      </c>
      <c r="AU138" s="223" t="s">
        <v>86</v>
      </c>
      <c r="AV138" s="14" t="s">
        <v>84</v>
      </c>
      <c r="AW138" s="14" t="s">
        <v>32</v>
      </c>
      <c r="AX138" s="14" t="s">
        <v>76</v>
      </c>
      <c r="AY138" s="223" t="s">
        <v>138</v>
      </c>
    </row>
    <row r="139" spans="1:65" s="13" customFormat="1" ht="10.199999999999999" x14ac:dyDescent="0.2">
      <c r="B139" s="202"/>
      <c r="C139" s="203"/>
      <c r="D139" s="204" t="s">
        <v>149</v>
      </c>
      <c r="E139" s="205" t="s">
        <v>1</v>
      </c>
      <c r="F139" s="206" t="s">
        <v>1247</v>
      </c>
      <c r="G139" s="203"/>
      <c r="H139" s="207">
        <v>117.92</v>
      </c>
      <c r="I139" s="208"/>
      <c r="J139" s="203"/>
      <c r="K139" s="203"/>
      <c r="L139" s="209"/>
      <c r="M139" s="210"/>
      <c r="N139" s="211"/>
      <c r="O139" s="211"/>
      <c r="P139" s="211"/>
      <c r="Q139" s="211"/>
      <c r="R139" s="211"/>
      <c r="S139" s="211"/>
      <c r="T139" s="212"/>
      <c r="AT139" s="213" t="s">
        <v>149</v>
      </c>
      <c r="AU139" s="213" t="s">
        <v>86</v>
      </c>
      <c r="AV139" s="13" t="s">
        <v>86</v>
      </c>
      <c r="AW139" s="13" t="s">
        <v>32</v>
      </c>
      <c r="AX139" s="13" t="s">
        <v>84</v>
      </c>
      <c r="AY139" s="213" t="s">
        <v>138</v>
      </c>
    </row>
    <row r="140" spans="1:65" s="2" customFormat="1" ht="21.75" customHeight="1" x14ac:dyDescent="0.2">
      <c r="A140" s="35"/>
      <c r="B140" s="36"/>
      <c r="C140" s="188" t="s">
        <v>144</v>
      </c>
      <c r="D140" s="188" t="s">
        <v>140</v>
      </c>
      <c r="E140" s="189" t="s">
        <v>157</v>
      </c>
      <c r="F140" s="190" t="s">
        <v>158</v>
      </c>
      <c r="G140" s="191" t="s">
        <v>143</v>
      </c>
      <c r="H140" s="192">
        <v>38.5</v>
      </c>
      <c r="I140" s="193"/>
      <c r="J140" s="194">
        <f>ROUND(I140*H140,2)</f>
        <v>0</v>
      </c>
      <c r="K140" s="195"/>
      <c r="L140" s="40"/>
      <c r="M140" s="196" t="s">
        <v>1</v>
      </c>
      <c r="N140" s="197" t="s">
        <v>41</v>
      </c>
      <c r="O140" s="72"/>
      <c r="P140" s="198">
        <f>O140*H140</f>
        <v>0</v>
      </c>
      <c r="Q140" s="198">
        <v>0</v>
      </c>
      <c r="R140" s="198">
        <f>Q140*H140</f>
        <v>0</v>
      </c>
      <c r="S140" s="198">
        <v>0.22</v>
      </c>
      <c r="T140" s="199">
        <f>S140*H140</f>
        <v>8.4700000000000006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0" t="s">
        <v>144</v>
      </c>
      <c r="AT140" s="200" t="s">
        <v>140</v>
      </c>
      <c r="AU140" s="200" t="s">
        <v>86</v>
      </c>
      <c r="AY140" s="18" t="s">
        <v>138</v>
      </c>
      <c r="BE140" s="201">
        <f>IF(N140="základní",J140,0)</f>
        <v>0</v>
      </c>
      <c r="BF140" s="201">
        <f>IF(N140="snížená",J140,0)</f>
        <v>0</v>
      </c>
      <c r="BG140" s="201">
        <f>IF(N140="zákl. přenesená",J140,0)</f>
        <v>0</v>
      </c>
      <c r="BH140" s="201">
        <f>IF(N140="sníž. přenesená",J140,0)</f>
        <v>0</v>
      </c>
      <c r="BI140" s="201">
        <f>IF(N140="nulová",J140,0)</f>
        <v>0</v>
      </c>
      <c r="BJ140" s="18" t="s">
        <v>84</v>
      </c>
      <c r="BK140" s="201">
        <f>ROUND(I140*H140,2)</f>
        <v>0</v>
      </c>
      <c r="BL140" s="18" t="s">
        <v>144</v>
      </c>
      <c r="BM140" s="200" t="s">
        <v>159</v>
      </c>
    </row>
    <row r="141" spans="1:65" s="13" customFormat="1" ht="10.199999999999999" x14ac:dyDescent="0.2">
      <c r="B141" s="202"/>
      <c r="C141" s="203"/>
      <c r="D141" s="204" t="s">
        <v>149</v>
      </c>
      <c r="E141" s="205" t="s">
        <v>1</v>
      </c>
      <c r="F141" s="206" t="s">
        <v>1248</v>
      </c>
      <c r="G141" s="203"/>
      <c r="H141" s="207">
        <v>38.5</v>
      </c>
      <c r="I141" s="208"/>
      <c r="J141" s="203"/>
      <c r="K141" s="203"/>
      <c r="L141" s="209"/>
      <c r="M141" s="210"/>
      <c r="N141" s="211"/>
      <c r="O141" s="211"/>
      <c r="P141" s="211"/>
      <c r="Q141" s="211"/>
      <c r="R141" s="211"/>
      <c r="S141" s="211"/>
      <c r="T141" s="212"/>
      <c r="AT141" s="213" t="s">
        <v>149</v>
      </c>
      <c r="AU141" s="213" t="s">
        <v>86</v>
      </c>
      <c r="AV141" s="13" t="s">
        <v>86</v>
      </c>
      <c r="AW141" s="13" t="s">
        <v>32</v>
      </c>
      <c r="AX141" s="13" t="s">
        <v>84</v>
      </c>
      <c r="AY141" s="213" t="s">
        <v>138</v>
      </c>
    </row>
    <row r="142" spans="1:65" s="2" customFormat="1" ht="16.5" customHeight="1" x14ac:dyDescent="0.2">
      <c r="A142" s="35"/>
      <c r="B142" s="36"/>
      <c r="C142" s="188" t="s">
        <v>162</v>
      </c>
      <c r="D142" s="188" t="s">
        <v>140</v>
      </c>
      <c r="E142" s="189" t="s">
        <v>168</v>
      </c>
      <c r="F142" s="190" t="s">
        <v>169</v>
      </c>
      <c r="G142" s="191" t="s">
        <v>170</v>
      </c>
      <c r="H142" s="192">
        <v>35</v>
      </c>
      <c r="I142" s="193"/>
      <c r="J142" s="194">
        <f>ROUND(I142*H142,2)</f>
        <v>0</v>
      </c>
      <c r="K142" s="195"/>
      <c r="L142" s="40"/>
      <c r="M142" s="196" t="s">
        <v>1</v>
      </c>
      <c r="N142" s="197" t="s">
        <v>41</v>
      </c>
      <c r="O142" s="72"/>
      <c r="P142" s="198">
        <f>O142*H142</f>
        <v>0</v>
      </c>
      <c r="Q142" s="198">
        <v>0</v>
      </c>
      <c r="R142" s="198">
        <f>Q142*H142</f>
        <v>0</v>
      </c>
      <c r="S142" s="198">
        <v>0.20499999999999999</v>
      </c>
      <c r="T142" s="199">
        <f>S142*H142</f>
        <v>7.1749999999999998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0" t="s">
        <v>144</v>
      </c>
      <c r="AT142" s="200" t="s">
        <v>140</v>
      </c>
      <c r="AU142" s="200" t="s">
        <v>86</v>
      </c>
      <c r="AY142" s="18" t="s">
        <v>138</v>
      </c>
      <c r="BE142" s="201">
        <f>IF(N142="základní",J142,0)</f>
        <v>0</v>
      </c>
      <c r="BF142" s="201">
        <f>IF(N142="snížená",J142,0)</f>
        <v>0</v>
      </c>
      <c r="BG142" s="201">
        <f>IF(N142="zákl. přenesená",J142,0)</f>
        <v>0</v>
      </c>
      <c r="BH142" s="201">
        <f>IF(N142="sníž. přenesená",J142,0)</f>
        <v>0</v>
      </c>
      <c r="BI142" s="201">
        <f>IF(N142="nulová",J142,0)</f>
        <v>0</v>
      </c>
      <c r="BJ142" s="18" t="s">
        <v>84</v>
      </c>
      <c r="BK142" s="201">
        <f>ROUND(I142*H142,2)</f>
        <v>0</v>
      </c>
      <c r="BL142" s="18" t="s">
        <v>144</v>
      </c>
      <c r="BM142" s="200" t="s">
        <v>171</v>
      </c>
    </row>
    <row r="143" spans="1:65" s="2" customFormat="1" ht="21.75" customHeight="1" x14ac:dyDescent="0.2">
      <c r="A143" s="35"/>
      <c r="B143" s="36"/>
      <c r="C143" s="188" t="s">
        <v>167</v>
      </c>
      <c r="D143" s="188" t="s">
        <v>140</v>
      </c>
      <c r="E143" s="189" t="s">
        <v>175</v>
      </c>
      <c r="F143" s="190" t="s">
        <v>176</v>
      </c>
      <c r="G143" s="191" t="s">
        <v>177</v>
      </c>
      <c r="H143" s="192">
        <v>40</v>
      </c>
      <c r="I143" s="193"/>
      <c r="J143" s="194">
        <f>ROUND(I143*H143,2)</f>
        <v>0</v>
      </c>
      <c r="K143" s="195"/>
      <c r="L143" s="40"/>
      <c r="M143" s="196" t="s">
        <v>1</v>
      </c>
      <c r="N143" s="197" t="s">
        <v>41</v>
      </c>
      <c r="O143" s="72"/>
      <c r="P143" s="198">
        <f>O143*H143</f>
        <v>0</v>
      </c>
      <c r="Q143" s="198">
        <v>3.0000000000000001E-5</v>
      </c>
      <c r="R143" s="198">
        <f>Q143*H143</f>
        <v>1.2000000000000001E-3</v>
      </c>
      <c r="S143" s="198">
        <v>0</v>
      </c>
      <c r="T143" s="199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0" t="s">
        <v>144</v>
      </c>
      <c r="AT143" s="200" t="s">
        <v>140</v>
      </c>
      <c r="AU143" s="200" t="s">
        <v>86</v>
      </c>
      <c r="AY143" s="18" t="s">
        <v>138</v>
      </c>
      <c r="BE143" s="201">
        <f>IF(N143="základní",J143,0)</f>
        <v>0</v>
      </c>
      <c r="BF143" s="201">
        <f>IF(N143="snížená",J143,0)</f>
        <v>0</v>
      </c>
      <c r="BG143" s="201">
        <f>IF(N143="zákl. přenesená",J143,0)</f>
        <v>0</v>
      </c>
      <c r="BH143" s="201">
        <f>IF(N143="sníž. přenesená",J143,0)</f>
        <v>0</v>
      </c>
      <c r="BI143" s="201">
        <f>IF(N143="nulová",J143,0)</f>
        <v>0</v>
      </c>
      <c r="BJ143" s="18" t="s">
        <v>84</v>
      </c>
      <c r="BK143" s="201">
        <f>ROUND(I143*H143,2)</f>
        <v>0</v>
      </c>
      <c r="BL143" s="18" t="s">
        <v>144</v>
      </c>
      <c r="BM143" s="200" t="s">
        <v>178</v>
      </c>
    </row>
    <row r="144" spans="1:65" s="2" customFormat="1" ht="21.75" customHeight="1" x14ac:dyDescent="0.2">
      <c r="A144" s="35"/>
      <c r="B144" s="36"/>
      <c r="C144" s="188" t="s">
        <v>174</v>
      </c>
      <c r="D144" s="188" t="s">
        <v>140</v>
      </c>
      <c r="E144" s="189" t="s">
        <v>180</v>
      </c>
      <c r="F144" s="190" t="s">
        <v>181</v>
      </c>
      <c r="G144" s="191" t="s">
        <v>182</v>
      </c>
      <c r="H144" s="192">
        <v>20</v>
      </c>
      <c r="I144" s="193"/>
      <c r="J144" s="194">
        <f>ROUND(I144*H144,2)</f>
        <v>0</v>
      </c>
      <c r="K144" s="195"/>
      <c r="L144" s="40"/>
      <c r="M144" s="196" t="s">
        <v>1</v>
      </c>
      <c r="N144" s="197" t="s">
        <v>41</v>
      </c>
      <c r="O144" s="72"/>
      <c r="P144" s="198">
        <f>O144*H144</f>
        <v>0</v>
      </c>
      <c r="Q144" s="198">
        <v>0</v>
      </c>
      <c r="R144" s="198">
        <f>Q144*H144</f>
        <v>0</v>
      </c>
      <c r="S144" s="198">
        <v>0</v>
      </c>
      <c r="T144" s="199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0" t="s">
        <v>144</v>
      </c>
      <c r="AT144" s="200" t="s">
        <v>140</v>
      </c>
      <c r="AU144" s="200" t="s">
        <v>86</v>
      </c>
      <c r="AY144" s="18" t="s">
        <v>138</v>
      </c>
      <c r="BE144" s="201">
        <f>IF(N144="základní",J144,0)</f>
        <v>0</v>
      </c>
      <c r="BF144" s="201">
        <f>IF(N144="snížená",J144,0)</f>
        <v>0</v>
      </c>
      <c r="BG144" s="201">
        <f>IF(N144="zákl. přenesená",J144,0)</f>
        <v>0</v>
      </c>
      <c r="BH144" s="201">
        <f>IF(N144="sníž. přenesená",J144,0)</f>
        <v>0</v>
      </c>
      <c r="BI144" s="201">
        <f>IF(N144="nulová",J144,0)</f>
        <v>0</v>
      </c>
      <c r="BJ144" s="18" t="s">
        <v>84</v>
      </c>
      <c r="BK144" s="201">
        <f>ROUND(I144*H144,2)</f>
        <v>0</v>
      </c>
      <c r="BL144" s="18" t="s">
        <v>144</v>
      </c>
      <c r="BM144" s="200" t="s">
        <v>183</v>
      </c>
    </row>
    <row r="145" spans="1:65" s="2" customFormat="1" ht="16.5" customHeight="1" x14ac:dyDescent="0.2">
      <c r="A145" s="35"/>
      <c r="B145" s="36"/>
      <c r="C145" s="188" t="s">
        <v>179</v>
      </c>
      <c r="D145" s="188" t="s">
        <v>140</v>
      </c>
      <c r="E145" s="189" t="s">
        <v>185</v>
      </c>
      <c r="F145" s="190" t="s">
        <v>186</v>
      </c>
      <c r="G145" s="191" t="s">
        <v>170</v>
      </c>
      <c r="H145" s="192">
        <v>3.3</v>
      </c>
      <c r="I145" s="193"/>
      <c r="J145" s="194">
        <f>ROUND(I145*H145,2)</f>
        <v>0</v>
      </c>
      <c r="K145" s="195"/>
      <c r="L145" s="40"/>
      <c r="M145" s="196" t="s">
        <v>1</v>
      </c>
      <c r="N145" s="197" t="s">
        <v>41</v>
      </c>
      <c r="O145" s="72"/>
      <c r="P145" s="198">
        <f>O145*H145</f>
        <v>0</v>
      </c>
      <c r="Q145" s="198">
        <v>3.6900000000000002E-2</v>
      </c>
      <c r="R145" s="198">
        <f>Q145*H145</f>
        <v>0.12177</v>
      </c>
      <c r="S145" s="198">
        <v>0</v>
      </c>
      <c r="T145" s="199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0" t="s">
        <v>144</v>
      </c>
      <c r="AT145" s="200" t="s">
        <v>140</v>
      </c>
      <c r="AU145" s="200" t="s">
        <v>86</v>
      </c>
      <c r="AY145" s="18" t="s">
        <v>138</v>
      </c>
      <c r="BE145" s="201">
        <f>IF(N145="základní",J145,0)</f>
        <v>0</v>
      </c>
      <c r="BF145" s="201">
        <f>IF(N145="snížená",J145,0)</f>
        <v>0</v>
      </c>
      <c r="BG145" s="201">
        <f>IF(N145="zákl. přenesená",J145,0)</f>
        <v>0</v>
      </c>
      <c r="BH145" s="201">
        <f>IF(N145="sníž. přenesená",J145,0)</f>
        <v>0</v>
      </c>
      <c r="BI145" s="201">
        <f>IF(N145="nulová",J145,0)</f>
        <v>0</v>
      </c>
      <c r="BJ145" s="18" t="s">
        <v>84</v>
      </c>
      <c r="BK145" s="201">
        <f>ROUND(I145*H145,2)</f>
        <v>0</v>
      </c>
      <c r="BL145" s="18" t="s">
        <v>144</v>
      </c>
      <c r="BM145" s="200" t="s">
        <v>187</v>
      </c>
    </row>
    <row r="146" spans="1:65" s="13" customFormat="1" ht="10.199999999999999" x14ac:dyDescent="0.2">
      <c r="B146" s="202"/>
      <c r="C146" s="203"/>
      <c r="D146" s="204" t="s">
        <v>149</v>
      </c>
      <c r="E146" s="205" t="s">
        <v>1</v>
      </c>
      <c r="F146" s="206" t="s">
        <v>1249</v>
      </c>
      <c r="G146" s="203"/>
      <c r="H146" s="207">
        <v>3.3</v>
      </c>
      <c r="I146" s="208"/>
      <c r="J146" s="203"/>
      <c r="K146" s="203"/>
      <c r="L146" s="209"/>
      <c r="M146" s="210"/>
      <c r="N146" s="211"/>
      <c r="O146" s="211"/>
      <c r="P146" s="211"/>
      <c r="Q146" s="211"/>
      <c r="R146" s="211"/>
      <c r="S146" s="211"/>
      <c r="T146" s="212"/>
      <c r="AT146" s="213" t="s">
        <v>149</v>
      </c>
      <c r="AU146" s="213" t="s">
        <v>86</v>
      </c>
      <c r="AV146" s="13" t="s">
        <v>86</v>
      </c>
      <c r="AW146" s="13" t="s">
        <v>32</v>
      </c>
      <c r="AX146" s="13" t="s">
        <v>84</v>
      </c>
      <c r="AY146" s="213" t="s">
        <v>138</v>
      </c>
    </row>
    <row r="147" spans="1:65" s="2" customFormat="1" ht="21.75" customHeight="1" x14ac:dyDescent="0.2">
      <c r="A147" s="35"/>
      <c r="B147" s="36"/>
      <c r="C147" s="188" t="s">
        <v>184</v>
      </c>
      <c r="D147" s="188" t="s">
        <v>140</v>
      </c>
      <c r="E147" s="189" t="s">
        <v>190</v>
      </c>
      <c r="F147" s="190" t="s">
        <v>191</v>
      </c>
      <c r="G147" s="191" t="s">
        <v>170</v>
      </c>
      <c r="H147" s="192">
        <v>6.6</v>
      </c>
      <c r="I147" s="193"/>
      <c r="J147" s="194">
        <f>ROUND(I147*H147,2)</f>
        <v>0</v>
      </c>
      <c r="K147" s="195"/>
      <c r="L147" s="40"/>
      <c r="M147" s="196" t="s">
        <v>1</v>
      </c>
      <c r="N147" s="197" t="s">
        <v>41</v>
      </c>
      <c r="O147" s="72"/>
      <c r="P147" s="198">
        <f>O147*H147</f>
        <v>0</v>
      </c>
      <c r="Q147" s="198">
        <v>3.6900000000000002E-2</v>
      </c>
      <c r="R147" s="198">
        <f>Q147*H147</f>
        <v>0.24354000000000001</v>
      </c>
      <c r="S147" s="198">
        <v>0</v>
      </c>
      <c r="T147" s="199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0" t="s">
        <v>144</v>
      </c>
      <c r="AT147" s="200" t="s">
        <v>140</v>
      </c>
      <c r="AU147" s="200" t="s">
        <v>86</v>
      </c>
      <c r="AY147" s="18" t="s">
        <v>138</v>
      </c>
      <c r="BE147" s="201">
        <f>IF(N147="základní",J147,0)</f>
        <v>0</v>
      </c>
      <c r="BF147" s="201">
        <f>IF(N147="snížená",J147,0)</f>
        <v>0</v>
      </c>
      <c r="BG147" s="201">
        <f>IF(N147="zákl. přenesená",J147,0)</f>
        <v>0</v>
      </c>
      <c r="BH147" s="201">
        <f>IF(N147="sníž. přenesená",J147,0)</f>
        <v>0</v>
      </c>
      <c r="BI147" s="201">
        <f>IF(N147="nulová",J147,0)</f>
        <v>0</v>
      </c>
      <c r="BJ147" s="18" t="s">
        <v>84</v>
      </c>
      <c r="BK147" s="201">
        <f>ROUND(I147*H147,2)</f>
        <v>0</v>
      </c>
      <c r="BL147" s="18" t="s">
        <v>144</v>
      </c>
      <c r="BM147" s="200" t="s">
        <v>192</v>
      </c>
    </row>
    <row r="148" spans="1:65" s="13" customFormat="1" ht="10.199999999999999" x14ac:dyDescent="0.2">
      <c r="B148" s="202"/>
      <c r="C148" s="203"/>
      <c r="D148" s="204" t="s">
        <v>149</v>
      </c>
      <c r="E148" s="205" t="s">
        <v>1</v>
      </c>
      <c r="F148" s="206" t="s">
        <v>1250</v>
      </c>
      <c r="G148" s="203"/>
      <c r="H148" s="207">
        <v>6.6</v>
      </c>
      <c r="I148" s="208"/>
      <c r="J148" s="203"/>
      <c r="K148" s="203"/>
      <c r="L148" s="209"/>
      <c r="M148" s="210"/>
      <c r="N148" s="211"/>
      <c r="O148" s="211"/>
      <c r="P148" s="211"/>
      <c r="Q148" s="211"/>
      <c r="R148" s="211"/>
      <c r="S148" s="211"/>
      <c r="T148" s="212"/>
      <c r="AT148" s="213" t="s">
        <v>149</v>
      </c>
      <c r="AU148" s="213" t="s">
        <v>86</v>
      </c>
      <c r="AV148" s="13" t="s">
        <v>86</v>
      </c>
      <c r="AW148" s="13" t="s">
        <v>32</v>
      </c>
      <c r="AX148" s="13" t="s">
        <v>84</v>
      </c>
      <c r="AY148" s="213" t="s">
        <v>138</v>
      </c>
    </row>
    <row r="149" spans="1:65" s="2" customFormat="1" ht="21.75" customHeight="1" x14ac:dyDescent="0.2">
      <c r="A149" s="35"/>
      <c r="B149" s="36"/>
      <c r="C149" s="188" t="s">
        <v>189</v>
      </c>
      <c r="D149" s="188" t="s">
        <v>140</v>
      </c>
      <c r="E149" s="189" t="s">
        <v>195</v>
      </c>
      <c r="F149" s="190" t="s">
        <v>196</v>
      </c>
      <c r="G149" s="191" t="s">
        <v>143</v>
      </c>
      <c r="H149" s="192">
        <v>28.6</v>
      </c>
      <c r="I149" s="193"/>
      <c r="J149" s="194">
        <f>ROUND(I149*H149,2)</f>
        <v>0</v>
      </c>
      <c r="K149" s="195"/>
      <c r="L149" s="40"/>
      <c r="M149" s="196" t="s">
        <v>1</v>
      </c>
      <c r="N149" s="197" t="s">
        <v>41</v>
      </c>
      <c r="O149" s="72"/>
      <c r="P149" s="198">
        <f>O149*H149</f>
        <v>0</v>
      </c>
      <c r="Q149" s="198">
        <v>0</v>
      </c>
      <c r="R149" s="198">
        <f>Q149*H149</f>
        <v>0</v>
      </c>
      <c r="S149" s="198">
        <v>0</v>
      </c>
      <c r="T149" s="199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0" t="s">
        <v>144</v>
      </c>
      <c r="AT149" s="200" t="s">
        <v>140</v>
      </c>
      <c r="AU149" s="200" t="s">
        <v>86</v>
      </c>
      <c r="AY149" s="18" t="s">
        <v>138</v>
      </c>
      <c r="BE149" s="201">
        <f>IF(N149="základní",J149,0)</f>
        <v>0</v>
      </c>
      <c r="BF149" s="201">
        <f>IF(N149="snížená",J149,0)</f>
        <v>0</v>
      </c>
      <c r="BG149" s="201">
        <f>IF(N149="zákl. přenesená",J149,0)</f>
        <v>0</v>
      </c>
      <c r="BH149" s="201">
        <f>IF(N149="sníž. přenesená",J149,0)</f>
        <v>0</v>
      </c>
      <c r="BI149" s="201">
        <f>IF(N149="nulová",J149,0)</f>
        <v>0</v>
      </c>
      <c r="BJ149" s="18" t="s">
        <v>84</v>
      </c>
      <c r="BK149" s="201">
        <f>ROUND(I149*H149,2)</f>
        <v>0</v>
      </c>
      <c r="BL149" s="18" t="s">
        <v>144</v>
      </c>
      <c r="BM149" s="200" t="s">
        <v>197</v>
      </c>
    </row>
    <row r="150" spans="1:65" s="13" customFormat="1" ht="10.199999999999999" x14ac:dyDescent="0.2">
      <c r="B150" s="202"/>
      <c r="C150" s="203"/>
      <c r="D150" s="204" t="s">
        <v>149</v>
      </c>
      <c r="E150" s="205" t="s">
        <v>1</v>
      </c>
      <c r="F150" s="206" t="s">
        <v>1251</v>
      </c>
      <c r="G150" s="203"/>
      <c r="H150" s="207">
        <v>28.6</v>
      </c>
      <c r="I150" s="208"/>
      <c r="J150" s="203"/>
      <c r="K150" s="203"/>
      <c r="L150" s="209"/>
      <c r="M150" s="210"/>
      <c r="N150" s="211"/>
      <c r="O150" s="211"/>
      <c r="P150" s="211"/>
      <c r="Q150" s="211"/>
      <c r="R150" s="211"/>
      <c r="S150" s="211"/>
      <c r="T150" s="212"/>
      <c r="AT150" s="213" t="s">
        <v>149</v>
      </c>
      <c r="AU150" s="213" t="s">
        <v>86</v>
      </c>
      <c r="AV150" s="13" t="s">
        <v>86</v>
      </c>
      <c r="AW150" s="13" t="s">
        <v>32</v>
      </c>
      <c r="AX150" s="13" t="s">
        <v>84</v>
      </c>
      <c r="AY150" s="213" t="s">
        <v>138</v>
      </c>
    </row>
    <row r="151" spans="1:65" s="2" customFormat="1" ht="21.75" customHeight="1" x14ac:dyDescent="0.2">
      <c r="A151" s="35"/>
      <c r="B151" s="36"/>
      <c r="C151" s="188" t="s">
        <v>194</v>
      </c>
      <c r="D151" s="188" t="s">
        <v>140</v>
      </c>
      <c r="E151" s="189" t="s">
        <v>200</v>
      </c>
      <c r="F151" s="190" t="s">
        <v>201</v>
      </c>
      <c r="G151" s="191" t="s">
        <v>202</v>
      </c>
      <c r="H151" s="192">
        <v>27.72</v>
      </c>
      <c r="I151" s="193"/>
      <c r="J151" s="194">
        <f>ROUND(I151*H151,2)</f>
        <v>0</v>
      </c>
      <c r="K151" s="195"/>
      <c r="L151" s="40"/>
      <c r="M151" s="196" t="s">
        <v>1</v>
      </c>
      <c r="N151" s="197" t="s">
        <v>41</v>
      </c>
      <c r="O151" s="72"/>
      <c r="P151" s="198">
        <f>O151*H151</f>
        <v>0</v>
      </c>
      <c r="Q151" s="198">
        <v>0</v>
      </c>
      <c r="R151" s="198">
        <f>Q151*H151</f>
        <v>0</v>
      </c>
      <c r="S151" s="198">
        <v>0</v>
      </c>
      <c r="T151" s="199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0" t="s">
        <v>144</v>
      </c>
      <c r="AT151" s="200" t="s">
        <v>140</v>
      </c>
      <c r="AU151" s="200" t="s">
        <v>86</v>
      </c>
      <c r="AY151" s="18" t="s">
        <v>138</v>
      </c>
      <c r="BE151" s="201">
        <f>IF(N151="základní",J151,0)</f>
        <v>0</v>
      </c>
      <c r="BF151" s="201">
        <f>IF(N151="snížená",J151,0)</f>
        <v>0</v>
      </c>
      <c r="BG151" s="201">
        <f>IF(N151="zákl. přenesená",J151,0)</f>
        <v>0</v>
      </c>
      <c r="BH151" s="201">
        <f>IF(N151="sníž. přenesená",J151,0)</f>
        <v>0</v>
      </c>
      <c r="BI151" s="201">
        <f>IF(N151="nulová",J151,0)</f>
        <v>0</v>
      </c>
      <c r="BJ151" s="18" t="s">
        <v>84</v>
      </c>
      <c r="BK151" s="201">
        <f>ROUND(I151*H151,2)</f>
        <v>0</v>
      </c>
      <c r="BL151" s="18" t="s">
        <v>144</v>
      </c>
      <c r="BM151" s="200" t="s">
        <v>203</v>
      </c>
    </row>
    <row r="152" spans="1:65" s="13" customFormat="1" ht="10.199999999999999" x14ac:dyDescent="0.2">
      <c r="B152" s="202"/>
      <c r="C152" s="203"/>
      <c r="D152" s="204" t="s">
        <v>149</v>
      </c>
      <c r="E152" s="205" t="s">
        <v>1</v>
      </c>
      <c r="F152" s="206" t="s">
        <v>1252</v>
      </c>
      <c r="G152" s="203"/>
      <c r="H152" s="207">
        <v>27.72</v>
      </c>
      <c r="I152" s="208"/>
      <c r="J152" s="203"/>
      <c r="K152" s="203"/>
      <c r="L152" s="209"/>
      <c r="M152" s="210"/>
      <c r="N152" s="211"/>
      <c r="O152" s="211"/>
      <c r="P152" s="211"/>
      <c r="Q152" s="211"/>
      <c r="R152" s="211"/>
      <c r="S152" s="211"/>
      <c r="T152" s="212"/>
      <c r="AT152" s="213" t="s">
        <v>149</v>
      </c>
      <c r="AU152" s="213" t="s">
        <v>86</v>
      </c>
      <c r="AV152" s="13" t="s">
        <v>86</v>
      </c>
      <c r="AW152" s="13" t="s">
        <v>32</v>
      </c>
      <c r="AX152" s="13" t="s">
        <v>84</v>
      </c>
      <c r="AY152" s="213" t="s">
        <v>138</v>
      </c>
    </row>
    <row r="153" spans="1:65" s="2" customFormat="1" ht="21.75" customHeight="1" x14ac:dyDescent="0.2">
      <c r="A153" s="35"/>
      <c r="B153" s="36"/>
      <c r="C153" s="188" t="s">
        <v>199</v>
      </c>
      <c r="D153" s="188" t="s">
        <v>140</v>
      </c>
      <c r="E153" s="189" t="s">
        <v>206</v>
      </c>
      <c r="F153" s="190" t="s">
        <v>207</v>
      </c>
      <c r="G153" s="191" t="s">
        <v>202</v>
      </c>
      <c r="H153" s="192">
        <v>21.6</v>
      </c>
      <c r="I153" s="193"/>
      <c r="J153" s="194">
        <f>ROUND(I153*H153,2)</f>
        <v>0</v>
      </c>
      <c r="K153" s="195"/>
      <c r="L153" s="40"/>
      <c r="M153" s="196" t="s">
        <v>1</v>
      </c>
      <c r="N153" s="197" t="s">
        <v>41</v>
      </c>
      <c r="O153" s="72"/>
      <c r="P153" s="198">
        <f>O153*H153</f>
        <v>0</v>
      </c>
      <c r="Q153" s="198">
        <v>0</v>
      </c>
      <c r="R153" s="198">
        <f>Q153*H153</f>
        <v>0</v>
      </c>
      <c r="S153" s="198">
        <v>0</v>
      </c>
      <c r="T153" s="199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0" t="s">
        <v>144</v>
      </c>
      <c r="AT153" s="200" t="s">
        <v>140</v>
      </c>
      <c r="AU153" s="200" t="s">
        <v>86</v>
      </c>
      <c r="AY153" s="18" t="s">
        <v>138</v>
      </c>
      <c r="BE153" s="201">
        <f>IF(N153="základní",J153,0)</f>
        <v>0</v>
      </c>
      <c r="BF153" s="201">
        <f>IF(N153="snížená",J153,0)</f>
        <v>0</v>
      </c>
      <c r="BG153" s="201">
        <f>IF(N153="zákl. přenesená",J153,0)</f>
        <v>0</v>
      </c>
      <c r="BH153" s="201">
        <f>IF(N153="sníž. přenesená",J153,0)</f>
        <v>0</v>
      </c>
      <c r="BI153" s="201">
        <f>IF(N153="nulová",J153,0)</f>
        <v>0</v>
      </c>
      <c r="BJ153" s="18" t="s">
        <v>84</v>
      </c>
      <c r="BK153" s="201">
        <f>ROUND(I153*H153,2)</f>
        <v>0</v>
      </c>
      <c r="BL153" s="18" t="s">
        <v>144</v>
      </c>
      <c r="BM153" s="200" t="s">
        <v>208</v>
      </c>
    </row>
    <row r="154" spans="1:65" s="14" customFormat="1" ht="10.199999999999999" x14ac:dyDescent="0.2">
      <c r="B154" s="214"/>
      <c r="C154" s="215"/>
      <c r="D154" s="204" t="s">
        <v>149</v>
      </c>
      <c r="E154" s="216" t="s">
        <v>1</v>
      </c>
      <c r="F154" s="217" t="s">
        <v>1253</v>
      </c>
      <c r="G154" s="215"/>
      <c r="H154" s="216" t="s">
        <v>1</v>
      </c>
      <c r="I154" s="218"/>
      <c r="J154" s="215"/>
      <c r="K154" s="215"/>
      <c r="L154" s="219"/>
      <c r="M154" s="220"/>
      <c r="N154" s="221"/>
      <c r="O154" s="221"/>
      <c r="P154" s="221"/>
      <c r="Q154" s="221"/>
      <c r="R154" s="221"/>
      <c r="S154" s="221"/>
      <c r="T154" s="222"/>
      <c r="AT154" s="223" t="s">
        <v>149</v>
      </c>
      <c r="AU154" s="223" t="s">
        <v>86</v>
      </c>
      <c r="AV154" s="14" t="s">
        <v>84</v>
      </c>
      <c r="AW154" s="14" t="s">
        <v>32</v>
      </c>
      <c r="AX154" s="14" t="s">
        <v>76</v>
      </c>
      <c r="AY154" s="223" t="s">
        <v>138</v>
      </c>
    </row>
    <row r="155" spans="1:65" s="13" customFormat="1" ht="10.199999999999999" x14ac:dyDescent="0.2">
      <c r="B155" s="202"/>
      <c r="C155" s="203"/>
      <c r="D155" s="204" t="s">
        <v>149</v>
      </c>
      <c r="E155" s="205" t="s">
        <v>1</v>
      </c>
      <c r="F155" s="206" t="s">
        <v>1254</v>
      </c>
      <c r="G155" s="203"/>
      <c r="H155" s="207">
        <v>21.6</v>
      </c>
      <c r="I155" s="208"/>
      <c r="J155" s="203"/>
      <c r="K155" s="203"/>
      <c r="L155" s="209"/>
      <c r="M155" s="210"/>
      <c r="N155" s="211"/>
      <c r="O155" s="211"/>
      <c r="P155" s="211"/>
      <c r="Q155" s="211"/>
      <c r="R155" s="211"/>
      <c r="S155" s="211"/>
      <c r="T155" s="212"/>
      <c r="AT155" s="213" t="s">
        <v>149</v>
      </c>
      <c r="AU155" s="213" t="s">
        <v>86</v>
      </c>
      <c r="AV155" s="13" t="s">
        <v>86</v>
      </c>
      <c r="AW155" s="13" t="s">
        <v>32</v>
      </c>
      <c r="AX155" s="13" t="s">
        <v>84</v>
      </c>
      <c r="AY155" s="213" t="s">
        <v>138</v>
      </c>
    </row>
    <row r="156" spans="1:65" s="2" customFormat="1" ht="33" customHeight="1" x14ac:dyDescent="0.2">
      <c r="A156" s="35"/>
      <c r="B156" s="36"/>
      <c r="C156" s="188" t="s">
        <v>205</v>
      </c>
      <c r="D156" s="188" t="s">
        <v>140</v>
      </c>
      <c r="E156" s="189" t="s">
        <v>212</v>
      </c>
      <c r="F156" s="190" t="s">
        <v>213</v>
      </c>
      <c r="G156" s="191" t="s">
        <v>202</v>
      </c>
      <c r="H156" s="192">
        <v>198.471</v>
      </c>
      <c r="I156" s="193"/>
      <c r="J156" s="194">
        <f>ROUND(I156*H156,2)</f>
        <v>0</v>
      </c>
      <c r="K156" s="195"/>
      <c r="L156" s="40"/>
      <c r="M156" s="196" t="s">
        <v>1</v>
      </c>
      <c r="N156" s="197" t="s">
        <v>41</v>
      </c>
      <c r="O156" s="72"/>
      <c r="P156" s="198">
        <f>O156*H156</f>
        <v>0</v>
      </c>
      <c r="Q156" s="198">
        <v>0</v>
      </c>
      <c r="R156" s="198">
        <f>Q156*H156</f>
        <v>0</v>
      </c>
      <c r="S156" s="198">
        <v>0</v>
      </c>
      <c r="T156" s="199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0" t="s">
        <v>144</v>
      </c>
      <c r="AT156" s="200" t="s">
        <v>140</v>
      </c>
      <c r="AU156" s="200" t="s">
        <v>86</v>
      </c>
      <c r="AY156" s="18" t="s">
        <v>138</v>
      </c>
      <c r="BE156" s="201">
        <f>IF(N156="základní",J156,0)</f>
        <v>0</v>
      </c>
      <c r="BF156" s="201">
        <f>IF(N156="snížená",J156,0)</f>
        <v>0</v>
      </c>
      <c r="BG156" s="201">
        <f>IF(N156="zákl. přenesená",J156,0)</f>
        <v>0</v>
      </c>
      <c r="BH156" s="201">
        <f>IF(N156="sníž. přenesená",J156,0)</f>
        <v>0</v>
      </c>
      <c r="BI156" s="201">
        <f>IF(N156="nulová",J156,0)</f>
        <v>0</v>
      </c>
      <c r="BJ156" s="18" t="s">
        <v>84</v>
      </c>
      <c r="BK156" s="201">
        <f>ROUND(I156*H156,2)</f>
        <v>0</v>
      </c>
      <c r="BL156" s="18" t="s">
        <v>144</v>
      </c>
      <c r="BM156" s="200" t="s">
        <v>214</v>
      </c>
    </row>
    <row r="157" spans="1:65" s="14" customFormat="1" ht="10.199999999999999" x14ac:dyDescent="0.2">
      <c r="B157" s="214"/>
      <c r="C157" s="215"/>
      <c r="D157" s="204" t="s">
        <v>149</v>
      </c>
      <c r="E157" s="216" t="s">
        <v>1</v>
      </c>
      <c r="F157" s="217" t="s">
        <v>1255</v>
      </c>
      <c r="G157" s="215"/>
      <c r="H157" s="216" t="s">
        <v>1</v>
      </c>
      <c r="I157" s="218"/>
      <c r="J157" s="215"/>
      <c r="K157" s="215"/>
      <c r="L157" s="219"/>
      <c r="M157" s="220"/>
      <c r="N157" s="221"/>
      <c r="O157" s="221"/>
      <c r="P157" s="221"/>
      <c r="Q157" s="221"/>
      <c r="R157" s="221"/>
      <c r="S157" s="221"/>
      <c r="T157" s="222"/>
      <c r="AT157" s="223" t="s">
        <v>149</v>
      </c>
      <c r="AU157" s="223" t="s">
        <v>86</v>
      </c>
      <c r="AV157" s="14" t="s">
        <v>84</v>
      </c>
      <c r="AW157" s="14" t="s">
        <v>32</v>
      </c>
      <c r="AX157" s="14" t="s">
        <v>76</v>
      </c>
      <c r="AY157" s="223" t="s">
        <v>138</v>
      </c>
    </row>
    <row r="158" spans="1:65" s="13" customFormat="1" ht="10.199999999999999" x14ac:dyDescent="0.2">
      <c r="B158" s="202"/>
      <c r="C158" s="203"/>
      <c r="D158" s="204" t="s">
        <v>149</v>
      </c>
      <c r="E158" s="205" t="s">
        <v>1</v>
      </c>
      <c r="F158" s="206" t="s">
        <v>1256</v>
      </c>
      <c r="G158" s="203"/>
      <c r="H158" s="207">
        <v>189.02</v>
      </c>
      <c r="I158" s="208"/>
      <c r="J158" s="203"/>
      <c r="K158" s="203"/>
      <c r="L158" s="209"/>
      <c r="M158" s="210"/>
      <c r="N158" s="211"/>
      <c r="O158" s="211"/>
      <c r="P158" s="211"/>
      <c r="Q158" s="211"/>
      <c r="R158" s="211"/>
      <c r="S158" s="211"/>
      <c r="T158" s="212"/>
      <c r="AT158" s="213" t="s">
        <v>149</v>
      </c>
      <c r="AU158" s="213" t="s">
        <v>86</v>
      </c>
      <c r="AV158" s="13" t="s">
        <v>86</v>
      </c>
      <c r="AW158" s="13" t="s">
        <v>32</v>
      </c>
      <c r="AX158" s="13" t="s">
        <v>76</v>
      </c>
      <c r="AY158" s="213" t="s">
        <v>138</v>
      </c>
    </row>
    <row r="159" spans="1:65" s="14" customFormat="1" ht="10.199999999999999" x14ac:dyDescent="0.2">
      <c r="B159" s="214"/>
      <c r="C159" s="215"/>
      <c r="D159" s="204" t="s">
        <v>149</v>
      </c>
      <c r="E159" s="216" t="s">
        <v>1</v>
      </c>
      <c r="F159" s="217" t="s">
        <v>1257</v>
      </c>
      <c r="G159" s="215"/>
      <c r="H159" s="216" t="s">
        <v>1</v>
      </c>
      <c r="I159" s="218"/>
      <c r="J159" s="215"/>
      <c r="K159" s="215"/>
      <c r="L159" s="219"/>
      <c r="M159" s="220"/>
      <c r="N159" s="221"/>
      <c r="O159" s="221"/>
      <c r="P159" s="221"/>
      <c r="Q159" s="221"/>
      <c r="R159" s="221"/>
      <c r="S159" s="221"/>
      <c r="T159" s="222"/>
      <c r="AT159" s="223" t="s">
        <v>149</v>
      </c>
      <c r="AU159" s="223" t="s">
        <v>86</v>
      </c>
      <c r="AV159" s="14" t="s">
        <v>84</v>
      </c>
      <c r="AW159" s="14" t="s">
        <v>32</v>
      </c>
      <c r="AX159" s="14" t="s">
        <v>76</v>
      </c>
      <c r="AY159" s="223" t="s">
        <v>138</v>
      </c>
    </row>
    <row r="160" spans="1:65" s="13" customFormat="1" ht="10.199999999999999" x14ac:dyDescent="0.2">
      <c r="B160" s="202"/>
      <c r="C160" s="203"/>
      <c r="D160" s="204" t="s">
        <v>149</v>
      </c>
      <c r="E160" s="205" t="s">
        <v>1</v>
      </c>
      <c r="F160" s="206" t="s">
        <v>1258</v>
      </c>
      <c r="G160" s="203"/>
      <c r="H160" s="207">
        <v>9.4510000000000005</v>
      </c>
      <c r="I160" s="208"/>
      <c r="J160" s="203"/>
      <c r="K160" s="203"/>
      <c r="L160" s="209"/>
      <c r="M160" s="210"/>
      <c r="N160" s="211"/>
      <c r="O160" s="211"/>
      <c r="P160" s="211"/>
      <c r="Q160" s="211"/>
      <c r="R160" s="211"/>
      <c r="S160" s="211"/>
      <c r="T160" s="212"/>
      <c r="AT160" s="213" t="s">
        <v>149</v>
      </c>
      <c r="AU160" s="213" t="s">
        <v>86</v>
      </c>
      <c r="AV160" s="13" t="s">
        <v>86</v>
      </c>
      <c r="AW160" s="13" t="s">
        <v>32</v>
      </c>
      <c r="AX160" s="13" t="s">
        <v>76</v>
      </c>
      <c r="AY160" s="213" t="s">
        <v>138</v>
      </c>
    </row>
    <row r="161" spans="1:65" s="16" customFormat="1" ht="10.199999999999999" x14ac:dyDescent="0.2">
      <c r="B161" s="235"/>
      <c r="C161" s="236"/>
      <c r="D161" s="204" t="s">
        <v>149</v>
      </c>
      <c r="E161" s="237" t="s">
        <v>1</v>
      </c>
      <c r="F161" s="238" t="s">
        <v>222</v>
      </c>
      <c r="G161" s="236"/>
      <c r="H161" s="239">
        <v>198.471</v>
      </c>
      <c r="I161" s="240"/>
      <c r="J161" s="236"/>
      <c r="K161" s="236"/>
      <c r="L161" s="241"/>
      <c r="M161" s="242"/>
      <c r="N161" s="243"/>
      <c r="O161" s="243"/>
      <c r="P161" s="243"/>
      <c r="Q161" s="243"/>
      <c r="R161" s="243"/>
      <c r="S161" s="243"/>
      <c r="T161" s="244"/>
      <c r="AT161" s="245" t="s">
        <v>149</v>
      </c>
      <c r="AU161" s="245" t="s">
        <v>86</v>
      </c>
      <c r="AV161" s="16" t="s">
        <v>144</v>
      </c>
      <c r="AW161" s="16" t="s">
        <v>32</v>
      </c>
      <c r="AX161" s="16" t="s">
        <v>84</v>
      </c>
      <c r="AY161" s="245" t="s">
        <v>138</v>
      </c>
    </row>
    <row r="162" spans="1:65" s="2" customFormat="1" ht="21.75" customHeight="1" x14ac:dyDescent="0.2">
      <c r="A162" s="35"/>
      <c r="B162" s="36"/>
      <c r="C162" s="188" t="s">
        <v>211</v>
      </c>
      <c r="D162" s="188" t="s">
        <v>140</v>
      </c>
      <c r="E162" s="189" t="s">
        <v>223</v>
      </c>
      <c r="F162" s="190" t="s">
        <v>224</v>
      </c>
      <c r="G162" s="191" t="s">
        <v>202</v>
      </c>
      <c r="H162" s="192">
        <v>1</v>
      </c>
      <c r="I162" s="193"/>
      <c r="J162" s="194">
        <f>ROUND(I162*H162,2)</f>
        <v>0</v>
      </c>
      <c r="K162" s="195"/>
      <c r="L162" s="40"/>
      <c r="M162" s="196" t="s">
        <v>1</v>
      </c>
      <c r="N162" s="197" t="s">
        <v>41</v>
      </c>
      <c r="O162" s="72"/>
      <c r="P162" s="198">
        <f>O162*H162</f>
        <v>0</v>
      </c>
      <c r="Q162" s="198">
        <v>0</v>
      </c>
      <c r="R162" s="198">
        <f>Q162*H162</f>
        <v>0</v>
      </c>
      <c r="S162" s="198">
        <v>0</v>
      </c>
      <c r="T162" s="199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0" t="s">
        <v>144</v>
      </c>
      <c r="AT162" s="200" t="s">
        <v>140</v>
      </c>
      <c r="AU162" s="200" t="s">
        <v>86</v>
      </c>
      <c r="AY162" s="18" t="s">
        <v>138</v>
      </c>
      <c r="BE162" s="201">
        <f>IF(N162="základní",J162,0)</f>
        <v>0</v>
      </c>
      <c r="BF162" s="201">
        <f>IF(N162="snížená",J162,0)</f>
        <v>0</v>
      </c>
      <c r="BG162" s="201">
        <f>IF(N162="zákl. přenesená",J162,0)</f>
        <v>0</v>
      </c>
      <c r="BH162" s="201">
        <f>IF(N162="sníž. přenesená",J162,0)</f>
        <v>0</v>
      </c>
      <c r="BI162" s="201">
        <f>IF(N162="nulová",J162,0)</f>
        <v>0</v>
      </c>
      <c r="BJ162" s="18" t="s">
        <v>84</v>
      </c>
      <c r="BK162" s="201">
        <f>ROUND(I162*H162,2)</f>
        <v>0</v>
      </c>
      <c r="BL162" s="18" t="s">
        <v>144</v>
      </c>
      <c r="BM162" s="200" t="s">
        <v>225</v>
      </c>
    </row>
    <row r="163" spans="1:65" s="2" customFormat="1" ht="21.75" customHeight="1" x14ac:dyDescent="0.2">
      <c r="A163" s="35"/>
      <c r="B163" s="36"/>
      <c r="C163" s="188" t="s">
        <v>8</v>
      </c>
      <c r="D163" s="188" t="s">
        <v>140</v>
      </c>
      <c r="E163" s="189" t="s">
        <v>227</v>
      </c>
      <c r="F163" s="190" t="s">
        <v>228</v>
      </c>
      <c r="G163" s="191" t="s">
        <v>143</v>
      </c>
      <c r="H163" s="192">
        <v>378.04</v>
      </c>
      <c r="I163" s="193"/>
      <c r="J163" s="194">
        <f>ROUND(I163*H163,2)</f>
        <v>0</v>
      </c>
      <c r="K163" s="195"/>
      <c r="L163" s="40"/>
      <c r="M163" s="196" t="s">
        <v>1</v>
      </c>
      <c r="N163" s="197" t="s">
        <v>41</v>
      </c>
      <c r="O163" s="72"/>
      <c r="P163" s="198">
        <f>O163*H163</f>
        <v>0</v>
      </c>
      <c r="Q163" s="198">
        <v>8.4000000000000003E-4</v>
      </c>
      <c r="R163" s="198">
        <f>Q163*H163</f>
        <v>0.31755360000000005</v>
      </c>
      <c r="S163" s="198">
        <v>0</v>
      </c>
      <c r="T163" s="199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0" t="s">
        <v>144</v>
      </c>
      <c r="AT163" s="200" t="s">
        <v>140</v>
      </c>
      <c r="AU163" s="200" t="s">
        <v>86</v>
      </c>
      <c r="AY163" s="18" t="s">
        <v>138</v>
      </c>
      <c r="BE163" s="201">
        <f>IF(N163="základní",J163,0)</f>
        <v>0</v>
      </c>
      <c r="BF163" s="201">
        <f>IF(N163="snížená",J163,0)</f>
        <v>0</v>
      </c>
      <c r="BG163" s="201">
        <f>IF(N163="zákl. přenesená",J163,0)</f>
        <v>0</v>
      </c>
      <c r="BH163" s="201">
        <f>IF(N163="sníž. přenesená",J163,0)</f>
        <v>0</v>
      </c>
      <c r="BI163" s="201">
        <f>IF(N163="nulová",J163,0)</f>
        <v>0</v>
      </c>
      <c r="BJ163" s="18" t="s">
        <v>84</v>
      </c>
      <c r="BK163" s="201">
        <f>ROUND(I163*H163,2)</f>
        <v>0</v>
      </c>
      <c r="BL163" s="18" t="s">
        <v>144</v>
      </c>
      <c r="BM163" s="200" t="s">
        <v>229</v>
      </c>
    </row>
    <row r="164" spans="1:65" s="13" customFormat="1" ht="10.199999999999999" x14ac:dyDescent="0.2">
      <c r="B164" s="202"/>
      <c r="C164" s="203"/>
      <c r="D164" s="204" t="s">
        <v>149</v>
      </c>
      <c r="E164" s="205" t="s">
        <v>1</v>
      </c>
      <c r="F164" s="206" t="s">
        <v>1259</v>
      </c>
      <c r="G164" s="203"/>
      <c r="H164" s="207">
        <v>378.04</v>
      </c>
      <c r="I164" s="208"/>
      <c r="J164" s="203"/>
      <c r="K164" s="203"/>
      <c r="L164" s="209"/>
      <c r="M164" s="210"/>
      <c r="N164" s="211"/>
      <c r="O164" s="211"/>
      <c r="P164" s="211"/>
      <c r="Q164" s="211"/>
      <c r="R164" s="211"/>
      <c r="S164" s="211"/>
      <c r="T164" s="212"/>
      <c r="AT164" s="213" t="s">
        <v>149</v>
      </c>
      <c r="AU164" s="213" t="s">
        <v>86</v>
      </c>
      <c r="AV164" s="13" t="s">
        <v>86</v>
      </c>
      <c r="AW164" s="13" t="s">
        <v>32</v>
      </c>
      <c r="AX164" s="13" t="s">
        <v>84</v>
      </c>
      <c r="AY164" s="213" t="s">
        <v>138</v>
      </c>
    </row>
    <row r="165" spans="1:65" s="2" customFormat="1" ht="21.75" customHeight="1" x14ac:dyDescent="0.2">
      <c r="A165" s="35"/>
      <c r="B165" s="36"/>
      <c r="C165" s="188" t="s">
        <v>226</v>
      </c>
      <c r="D165" s="188" t="s">
        <v>140</v>
      </c>
      <c r="E165" s="189" t="s">
        <v>233</v>
      </c>
      <c r="F165" s="190" t="s">
        <v>234</v>
      </c>
      <c r="G165" s="191" t="s">
        <v>143</v>
      </c>
      <c r="H165" s="192">
        <v>378.04</v>
      </c>
      <c r="I165" s="193"/>
      <c r="J165" s="194">
        <f>ROUND(I165*H165,2)</f>
        <v>0</v>
      </c>
      <c r="K165" s="195"/>
      <c r="L165" s="40"/>
      <c r="M165" s="196" t="s">
        <v>1</v>
      </c>
      <c r="N165" s="197" t="s">
        <v>41</v>
      </c>
      <c r="O165" s="72"/>
      <c r="P165" s="198">
        <f>O165*H165</f>
        <v>0</v>
      </c>
      <c r="Q165" s="198">
        <v>0</v>
      </c>
      <c r="R165" s="198">
        <f>Q165*H165</f>
        <v>0</v>
      </c>
      <c r="S165" s="198">
        <v>0</v>
      </c>
      <c r="T165" s="199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0" t="s">
        <v>144</v>
      </c>
      <c r="AT165" s="200" t="s">
        <v>140</v>
      </c>
      <c r="AU165" s="200" t="s">
        <v>86</v>
      </c>
      <c r="AY165" s="18" t="s">
        <v>138</v>
      </c>
      <c r="BE165" s="201">
        <f>IF(N165="základní",J165,0)</f>
        <v>0</v>
      </c>
      <c r="BF165" s="201">
        <f>IF(N165="snížená",J165,0)</f>
        <v>0</v>
      </c>
      <c r="BG165" s="201">
        <f>IF(N165="zákl. přenesená",J165,0)</f>
        <v>0</v>
      </c>
      <c r="BH165" s="201">
        <f>IF(N165="sníž. přenesená",J165,0)</f>
        <v>0</v>
      </c>
      <c r="BI165" s="201">
        <f>IF(N165="nulová",J165,0)</f>
        <v>0</v>
      </c>
      <c r="BJ165" s="18" t="s">
        <v>84</v>
      </c>
      <c r="BK165" s="201">
        <f>ROUND(I165*H165,2)</f>
        <v>0</v>
      </c>
      <c r="BL165" s="18" t="s">
        <v>144</v>
      </c>
      <c r="BM165" s="200" t="s">
        <v>235</v>
      </c>
    </row>
    <row r="166" spans="1:65" s="2" customFormat="1" ht="33" customHeight="1" x14ac:dyDescent="0.2">
      <c r="A166" s="35"/>
      <c r="B166" s="36"/>
      <c r="C166" s="188" t="s">
        <v>232</v>
      </c>
      <c r="D166" s="188" t="s">
        <v>140</v>
      </c>
      <c r="E166" s="189" t="s">
        <v>237</v>
      </c>
      <c r="F166" s="190" t="s">
        <v>238</v>
      </c>
      <c r="G166" s="191" t="s">
        <v>202</v>
      </c>
      <c r="H166" s="192">
        <v>87.966999999999999</v>
      </c>
      <c r="I166" s="193"/>
      <c r="J166" s="194">
        <f>ROUND(I166*H166,2)</f>
        <v>0</v>
      </c>
      <c r="K166" s="195"/>
      <c r="L166" s="40"/>
      <c r="M166" s="196" t="s">
        <v>1</v>
      </c>
      <c r="N166" s="197" t="s">
        <v>41</v>
      </c>
      <c r="O166" s="72"/>
      <c r="P166" s="198">
        <f>O166*H166</f>
        <v>0</v>
      </c>
      <c r="Q166" s="198">
        <v>0</v>
      </c>
      <c r="R166" s="198">
        <f>Q166*H166</f>
        <v>0</v>
      </c>
      <c r="S166" s="198">
        <v>0</v>
      </c>
      <c r="T166" s="199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0" t="s">
        <v>144</v>
      </c>
      <c r="AT166" s="200" t="s">
        <v>140</v>
      </c>
      <c r="AU166" s="200" t="s">
        <v>86</v>
      </c>
      <c r="AY166" s="18" t="s">
        <v>138</v>
      </c>
      <c r="BE166" s="201">
        <f>IF(N166="základní",J166,0)</f>
        <v>0</v>
      </c>
      <c r="BF166" s="201">
        <f>IF(N166="snížená",J166,0)</f>
        <v>0</v>
      </c>
      <c r="BG166" s="201">
        <f>IF(N166="zákl. přenesená",J166,0)</f>
        <v>0</v>
      </c>
      <c r="BH166" s="201">
        <f>IF(N166="sníž. přenesená",J166,0)</f>
        <v>0</v>
      </c>
      <c r="BI166" s="201">
        <f>IF(N166="nulová",J166,0)</f>
        <v>0</v>
      </c>
      <c r="BJ166" s="18" t="s">
        <v>84</v>
      </c>
      <c r="BK166" s="201">
        <f>ROUND(I166*H166,2)</f>
        <v>0</v>
      </c>
      <c r="BL166" s="18" t="s">
        <v>144</v>
      </c>
      <c r="BM166" s="200" t="s">
        <v>239</v>
      </c>
    </row>
    <row r="167" spans="1:65" s="14" customFormat="1" ht="10.199999999999999" x14ac:dyDescent="0.2">
      <c r="B167" s="214"/>
      <c r="C167" s="215"/>
      <c r="D167" s="204" t="s">
        <v>149</v>
      </c>
      <c r="E167" s="216" t="s">
        <v>1</v>
      </c>
      <c r="F167" s="217" t="s">
        <v>1139</v>
      </c>
      <c r="G167" s="215"/>
      <c r="H167" s="216" t="s">
        <v>1</v>
      </c>
      <c r="I167" s="218"/>
      <c r="J167" s="215"/>
      <c r="K167" s="215"/>
      <c r="L167" s="219"/>
      <c r="M167" s="220"/>
      <c r="N167" s="221"/>
      <c r="O167" s="221"/>
      <c r="P167" s="221"/>
      <c r="Q167" s="221"/>
      <c r="R167" s="221"/>
      <c r="S167" s="221"/>
      <c r="T167" s="222"/>
      <c r="AT167" s="223" t="s">
        <v>149</v>
      </c>
      <c r="AU167" s="223" t="s">
        <v>86</v>
      </c>
      <c r="AV167" s="14" t="s">
        <v>84</v>
      </c>
      <c r="AW167" s="14" t="s">
        <v>32</v>
      </c>
      <c r="AX167" s="14" t="s">
        <v>76</v>
      </c>
      <c r="AY167" s="223" t="s">
        <v>138</v>
      </c>
    </row>
    <row r="168" spans="1:65" s="13" customFormat="1" ht="10.199999999999999" x14ac:dyDescent="0.2">
      <c r="B168" s="202"/>
      <c r="C168" s="203"/>
      <c r="D168" s="204" t="s">
        <v>149</v>
      </c>
      <c r="E168" s="205" t="s">
        <v>1</v>
      </c>
      <c r="F168" s="206" t="s">
        <v>1260</v>
      </c>
      <c r="G168" s="203"/>
      <c r="H168" s="207">
        <v>87.966999999999999</v>
      </c>
      <c r="I168" s="208"/>
      <c r="J168" s="203"/>
      <c r="K168" s="203"/>
      <c r="L168" s="209"/>
      <c r="M168" s="210"/>
      <c r="N168" s="211"/>
      <c r="O168" s="211"/>
      <c r="P168" s="211"/>
      <c r="Q168" s="211"/>
      <c r="R168" s="211"/>
      <c r="S168" s="211"/>
      <c r="T168" s="212"/>
      <c r="AT168" s="213" t="s">
        <v>149</v>
      </c>
      <c r="AU168" s="213" t="s">
        <v>86</v>
      </c>
      <c r="AV168" s="13" t="s">
        <v>86</v>
      </c>
      <c r="AW168" s="13" t="s">
        <v>32</v>
      </c>
      <c r="AX168" s="13" t="s">
        <v>84</v>
      </c>
      <c r="AY168" s="213" t="s">
        <v>138</v>
      </c>
    </row>
    <row r="169" spans="1:65" s="2" customFormat="1" ht="33" customHeight="1" x14ac:dyDescent="0.2">
      <c r="A169" s="35"/>
      <c r="B169" s="36"/>
      <c r="C169" s="188" t="s">
        <v>236</v>
      </c>
      <c r="D169" s="188" t="s">
        <v>140</v>
      </c>
      <c r="E169" s="189" t="s">
        <v>246</v>
      </c>
      <c r="F169" s="190" t="s">
        <v>247</v>
      </c>
      <c r="G169" s="191" t="s">
        <v>248</v>
      </c>
      <c r="H169" s="192">
        <v>158.346</v>
      </c>
      <c r="I169" s="193"/>
      <c r="J169" s="194">
        <f>ROUND(I169*H169,2)</f>
        <v>0</v>
      </c>
      <c r="K169" s="195"/>
      <c r="L169" s="40"/>
      <c r="M169" s="196" t="s">
        <v>1</v>
      </c>
      <c r="N169" s="197" t="s">
        <v>41</v>
      </c>
      <c r="O169" s="72"/>
      <c r="P169" s="198">
        <f>O169*H169</f>
        <v>0</v>
      </c>
      <c r="Q169" s="198">
        <v>0</v>
      </c>
      <c r="R169" s="198">
        <f>Q169*H169</f>
        <v>0</v>
      </c>
      <c r="S169" s="198">
        <v>0</v>
      </c>
      <c r="T169" s="199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0" t="s">
        <v>144</v>
      </c>
      <c r="AT169" s="200" t="s">
        <v>140</v>
      </c>
      <c r="AU169" s="200" t="s">
        <v>86</v>
      </c>
      <c r="AY169" s="18" t="s">
        <v>138</v>
      </c>
      <c r="BE169" s="201">
        <f>IF(N169="základní",J169,0)</f>
        <v>0</v>
      </c>
      <c r="BF169" s="201">
        <f>IF(N169="snížená",J169,0)</f>
        <v>0</v>
      </c>
      <c r="BG169" s="201">
        <f>IF(N169="zákl. přenesená",J169,0)</f>
        <v>0</v>
      </c>
      <c r="BH169" s="201">
        <f>IF(N169="sníž. přenesená",J169,0)</f>
        <v>0</v>
      </c>
      <c r="BI169" s="201">
        <f>IF(N169="nulová",J169,0)</f>
        <v>0</v>
      </c>
      <c r="BJ169" s="18" t="s">
        <v>84</v>
      </c>
      <c r="BK169" s="201">
        <f>ROUND(I169*H169,2)</f>
        <v>0</v>
      </c>
      <c r="BL169" s="18" t="s">
        <v>144</v>
      </c>
      <c r="BM169" s="200" t="s">
        <v>249</v>
      </c>
    </row>
    <row r="170" spans="1:65" s="13" customFormat="1" ht="10.199999999999999" x14ac:dyDescent="0.2">
      <c r="B170" s="202"/>
      <c r="C170" s="203"/>
      <c r="D170" s="204" t="s">
        <v>149</v>
      </c>
      <c r="E170" s="205" t="s">
        <v>1</v>
      </c>
      <c r="F170" s="206" t="s">
        <v>1261</v>
      </c>
      <c r="G170" s="203"/>
      <c r="H170" s="207">
        <v>158.346</v>
      </c>
      <c r="I170" s="208"/>
      <c r="J170" s="203"/>
      <c r="K170" s="203"/>
      <c r="L170" s="209"/>
      <c r="M170" s="210"/>
      <c r="N170" s="211"/>
      <c r="O170" s="211"/>
      <c r="P170" s="211"/>
      <c r="Q170" s="211"/>
      <c r="R170" s="211"/>
      <c r="S170" s="211"/>
      <c r="T170" s="212"/>
      <c r="AT170" s="213" t="s">
        <v>149</v>
      </c>
      <c r="AU170" s="213" t="s">
        <v>86</v>
      </c>
      <c r="AV170" s="13" t="s">
        <v>86</v>
      </c>
      <c r="AW170" s="13" t="s">
        <v>32</v>
      </c>
      <c r="AX170" s="13" t="s">
        <v>84</v>
      </c>
      <c r="AY170" s="213" t="s">
        <v>138</v>
      </c>
    </row>
    <row r="171" spans="1:65" s="2" customFormat="1" ht="16.5" customHeight="1" x14ac:dyDescent="0.2">
      <c r="A171" s="35"/>
      <c r="B171" s="36"/>
      <c r="C171" s="188" t="s">
        <v>245</v>
      </c>
      <c r="D171" s="188" t="s">
        <v>140</v>
      </c>
      <c r="E171" s="189" t="s">
        <v>251</v>
      </c>
      <c r="F171" s="190" t="s">
        <v>252</v>
      </c>
      <c r="G171" s="191" t="s">
        <v>202</v>
      </c>
      <c r="H171" s="192">
        <v>87.97</v>
      </c>
      <c r="I171" s="193"/>
      <c r="J171" s="194">
        <f>ROUND(I171*H171,2)</f>
        <v>0</v>
      </c>
      <c r="K171" s="195"/>
      <c r="L171" s="40"/>
      <c r="M171" s="196" t="s">
        <v>1</v>
      </c>
      <c r="N171" s="197" t="s">
        <v>41</v>
      </c>
      <c r="O171" s="72"/>
      <c r="P171" s="198">
        <f>O171*H171</f>
        <v>0</v>
      </c>
      <c r="Q171" s="198">
        <v>0</v>
      </c>
      <c r="R171" s="198">
        <f>Q171*H171</f>
        <v>0</v>
      </c>
      <c r="S171" s="198">
        <v>0</v>
      </c>
      <c r="T171" s="199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0" t="s">
        <v>144</v>
      </c>
      <c r="AT171" s="200" t="s">
        <v>140</v>
      </c>
      <c r="AU171" s="200" t="s">
        <v>86</v>
      </c>
      <c r="AY171" s="18" t="s">
        <v>138</v>
      </c>
      <c r="BE171" s="201">
        <f>IF(N171="základní",J171,0)</f>
        <v>0</v>
      </c>
      <c r="BF171" s="201">
        <f>IF(N171="snížená",J171,0)</f>
        <v>0</v>
      </c>
      <c r="BG171" s="201">
        <f>IF(N171="zákl. přenesená",J171,0)</f>
        <v>0</v>
      </c>
      <c r="BH171" s="201">
        <f>IF(N171="sníž. přenesená",J171,0)</f>
        <v>0</v>
      </c>
      <c r="BI171" s="201">
        <f>IF(N171="nulová",J171,0)</f>
        <v>0</v>
      </c>
      <c r="BJ171" s="18" t="s">
        <v>84</v>
      </c>
      <c r="BK171" s="201">
        <f>ROUND(I171*H171,2)</f>
        <v>0</v>
      </c>
      <c r="BL171" s="18" t="s">
        <v>144</v>
      </c>
      <c r="BM171" s="200" t="s">
        <v>253</v>
      </c>
    </row>
    <row r="172" spans="1:65" s="2" customFormat="1" ht="21.75" customHeight="1" x14ac:dyDescent="0.2">
      <c r="A172" s="35"/>
      <c r="B172" s="36"/>
      <c r="C172" s="188" t="s">
        <v>250</v>
      </c>
      <c r="D172" s="188" t="s">
        <v>140</v>
      </c>
      <c r="E172" s="189" t="s">
        <v>254</v>
      </c>
      <c r="F172" s="190" t="s">
        <v>255</v>
      </c>
      <c r="G172" s="191" t="s">
        <v>202</v>
      </c>
      <c r="H172" s="192">
        <v>132.10300000000001</v>
      </c>
      <c r="I172" s="193"/>
      <c r="J172" s="194">
        <f>ROUND(I172*H172,2)</f>
        <v>0</v>
      </c>
      <c r="K172" s="195"/>
      <c r="L172" s="40"/>
      <c r="M172" s="196" t="s">
        <v>1</v>
      </c>
      <c r="N172" s="197" t="s">
        <v>41</v>
      </c>
      <c r="O172" s="72"/>
      <c r="P172" s="198">
        <f>O172*H172</f>
        <v>0</v>
      </c>
      <c r="Q172" s="198">
        <v>0</v>
      </c>
      <c r="R172" s="198">
        <f>Q172*H172</f>
        <v>0</v>
      </c>
      <c r="S172" s="198">
        <v>0</v>
      </c>
      <c r="T172" s="199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0" t="s">
        <v>144</v>
      </c>
      <c r="AT172" s="200" t="s">
        <v>140</v>
      </c>
      <c r="AU172" s="200" t="s">
        <v>86</v>
      </c>
      <c r="AY172" s="18" t="s">
        <v>138</v>
      </c>
      <c r="BE172" s="201">
        <f>IF(N172="základní",J172,0)</f>
        <v>0</v>
      </c>
      <c r="BF172" s="201">
        <f>IF(N172="snížená",J172,0)</f>
        <v>0</v>
      </c>
      <c r="BG172" s="201">
        <f>IF(N172="zákl. přenesená",J172,0)</f>
        <v>0</v>
      </c>
      <c r="BH172" s="201">
        <f>IF(N172="sníž. přenesená",J172,0)</f>
        <v>0</v>
      </c>
      <c r="BI172" s="201">
        <f>IF(N172="nulová",J172,0)</f>
        <v>0</v>
      </c>
      <c r="BJ172" s="18" t="s">
        <v>84</v>
      </c>
      <c r="BK172" s="201">
        <f>ROUND(I172*H172,2)</f>
        <v>0</v>
      </c>
      <c r="BL172" s="18" t="s">
        <v>144</v>
      </c>
      <c r="BM172" s="200" t="s">
        <v>256</v>
      </c>
    </row>
    <row r="173" spans="1:65" s="13" customFormat="1" ht="10.199999999999999" x14ac:dyDescent="0.2">
      <c r="B173" s="202"/>
      <c r="C173" s="203"/>
      <c r="D173" s="204" t="s">
        <v>149</v>
      </c>
      <c r="E173" s="205" t="s">
        <v>1</v>
      </c>
      <c r="F173" s="206" t="s">
        <v>1262</v>
      </c>
      <c r="G173" s="203"/>
      <c r="H173" s="207">
        <v>220.07</v>
      </c>
      <c r="I173" s="208"/>
      <c r="J173" s="203"/>
      <c r="K173" s="203"/>
      <c r="L173" s="209"/>
      <c r="M173" s="210"/>
      <c r="N173" s="211"/>
      <c r="O173" s="211"/>
      <c r="P173" s="211"/>
      <c r="Q173" s="211"/>
      <c r="R173" s="211"/>
      <c r="S173" s="211"/>
      <c r="T173" s="212"/>
      <c r="AT173" s="213" t="s">
        <v>149</v>
      </c>
      <c r="AU173" s="213" t="s">
        <v>86</v>
      </c>
      <c r="AV173" s="13" t="s">
        <v>86</v>
      </c>
      <c r="AW173" s="13" t="s">
        <v>32</v>
      </c>
      <c r="AX173" s="13" t="s">
        <v>76</v>
      </c>
      <c r="AY173" s="213" t="s">
        <v>138</v>
      </c>
    </row>
    <row r="174" spans="1:65" s="13" customFormat="1" ht="10.199999999999999" x14ac:dyDescent="0.2">
      <c r="B174" s="202"/>
      <c r="C174" s="203"/>
      <c r="D174" s="204" t="s">
        <v>149</v>
      </c>
      <c r="E174" s="205" t="s">
        <v>1</v>
      </c>
      <c r="F174" s="206" t="s">
        <v>1263</v>
      </c>
      <c r="G174" s="203"/>
      <c r="H174" s="207">
        <v>-87.966999999999999</v>
      </c>
      <c r="I174" s="208"/>
      <c r="J174" s="203"/>
      <c r="K174" s="203"/>
      <c r="L174" s="209"/>
      <c r="M174" s="210"/>
      <c r="N174" s="211"/>
      <c r="O174" s="211"/>
      <c r="P174" s="211"/>
      <c r="Q174" s="211"/>
      <c r="R174" s="211"/>
      <c r="S174" s="211"/>
      <c r="T174" s="212"/>
      <c r="AT174" s="213" t="s">
        <v>149</v>
      </c>
      <c r="AU174" s="213" t="s">
        <v>86</v>
      </c>
      <c r="AV174" s="13" t="s">
        <v>86</v>
      </c>
      <c r="AW174" s="13" t="s">
        <v>32</v>
      </c>
      <c r="AX174" s="13" t="s">
        <v>76</v>
      </c>
      <c r="AY174" s="213" t="s">
        <v>138</v>
      </c>
    </row>
    <row r="175" spans="1:65" s="16" customFormat="1" ht="10.199999999999999" x14ac:dyDescent="0.2">
      <c r="B175" s="235"/>
      <c r="C175" s="236"/>
      <c r="D175" s="204" t="s">
        <v>149</v>
      </c>
      <c r="E175" s="237" t="s">
        <v>1</v>
      </c>
      <c r="F175" s="238" t="s">
        <v>222</v>
      </c>
      <c r="G175" s="236"/>
      <c r="H175" s="239">
        <v>132.10300000000001</v>
      </c>
      <c r="I175" s="240"/>
      <c r="J175" s="236"/>
      <c r="K175" s="236"/>
      <c r="L175" s="241"/>
      <c r="M175" s="242"/>
      <c r="N175" s="243"/>
      <c r="O175" s="243"/>
      <c r="P175" s="243"/>
      <c r="Q175" s="243"/>
      <c r="R175" s="243"/>
      <c r="S175" s="243"/>
      <c r="T175" s="244"/>
      <c r="AT175" s="245" t="s">
        <v>149</v>
      </c>
      <c r="AU175" s="245" t="s">
        <v>86</v>
      </c>
      <c r="AV175" s="16" t="s">
        <v>144</v>
      </c>
      <c r="AW175" s="16" t="s">
        <v>32</v>
      </c>
      <c r="AX175" s="16" t="s">
        <v>84</v>
      </c>
      <c r="AY175" s="245" t="s">
        <v>138</v>
      </c>
    </row>
    <row r="176" spans="1:65" s="2" customFormat="1" ht="21.75" customHeight="1" x14ac:dyDescent="0.2">
      <c r="A176" s="35"/>
      <c r="B176" s="36"/>
      <c r="C176" s="188" t="s">
        <v>7</v>
      </c>
      <c r="D176" s="188" t="s">
        <v>140</v>
      </c>
      <c r="E176" s="189" t="s">
        <v>266</v>
      </c>
      <c r="F176" s="190" t="s">
        <v>267</v>
      </c>
      <c r="G176" s="191" t="s">
        <v>202</v>
      </c>
      <c r="H176" s="192">
        <v>62.506999999999998</v>
      </c>
      <c r="I176" s="193"/>
      <c r="J176" s="194">
        <f>ROUND(I176*H176,2)</f>
        <v>0</v>
      </c>
      <c r="K176" s="195"/>
      <c r="L176" s="40"/>
      <c r="M176" s="196" t="s">
        <v>1</v>
      </c>
      <c r="N176" s="197" t="s">
        <v>41</v>
      </c>
      <c r="O176" s="72"/>
      <c r="P176" s="198">
        <f>O176*H176</f>
        <v>0</v>
      </c>
      <c r="Q176" s="198">
        <v>0</v>
      </c>
      <c r="R176" s="198">
        <f>Q176*H176</f>
        <v>0</v>
      </c>
      <c r="S176" s="198">
        <v>0</v>
      </c>
      <c r="T176" s="199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0" t="s">
        <v>144</v>
      </c>
      <c r="AT176" s="200" t="s">
        <v>140</v>
      </c>
      <c r="AU176" s="200" t="s">
        <v>86</v>
      </c>
      <c r="AY176" s="18" t="s">
        <v>138</v>
      </c>
      <c r="BE176" s="201">
        <f>IF(N176="základní",J176,0)</f>
        <v>0</v>
      </c>
      <c r="BF176" s="201">
        <f>IF(N176="snížená",J176,0)</f>
        <v>0</v>
      </c>
      <c r="BG176" s="201">
        <f>IF(N176="zákl. přenesená",J176,0)</f>
        <v>0</v>
      </c>
      <c r="BH176" s="201">
        <f>IF(N176="sníž. přenesená",J176,0)</f>
        <v>0</v>
      </c>
      <c r="BI176" s="201">
        <f>IF(N176="nulová",J176,0)</f>
        <v>0</v>
      </c>
      <c r="BJ176" s="18" t="s">
        <v>84</v>
      </c>
      <c r="BK176" s="201">
        <f>ROUND(I176*H176,2)</f>
        <v>0</v>
      </c>
      <c r="BL176" s="18" t="s">
        <v>144</v>
      </c>
      <c r="BM176" s="200" t="s">
        <v>268</v>
      </c>
    </row>
    <row r="177" spans="1:65" s="13" customFormat="1" ht="10.199999999999999" x14ac:dyDescent="0.2">
      <c r="B177" s="202"/>
      <c r="C177" s="203"/>
      <c r="D177" s="204" t="s">
        <v>149</v>
      </c>
      <c r="E177" s="205" t="s">
        <v>1</v>
      </c>
      <c r="F177" s="206" t="s">
        <v>1264</v>
      </c>
      <c r="G177" s="203"/>
      <c r="H177" s="207">
        <v>65.430000000000007</v>
      </c>
      <c r="I177" s="208"/>
      <c r="J177" s="203"/>
      <c r="K177" s="203"/>
      <c r="L177" s="209"/>
      <c r="M177" s="210"/>
      <c r="N177" s="211"/>
      <c r="O177" s="211"/>
      <c r="P177" s="211"/>
      <c r="Q177" s="211"/>
      <c r="R177" s="211"/>
      <c r="S177" s="211"/>
      <c r="T177" s="212"/>
      <c r="AT177" s="213" t="s">
        <v>149</v>
      </c>
      <c r="AU177" s="213" t="s">
        <v>86</v>
      </c>
      <c r="AV177" s="13" t="s">
        <v>86</v>
      </c>
      <c r="AW177" s="13" t="s">
        <v>32</v>
      </c>
      <c r="AX177" s="13" t="s">
        <v>76</v>
      </c>
      <c r="AY177" s="213" t="s">
        <v>138</v>
      </c>
    </row>
    <row r="178" spans="1:65" s="14" customFormat="1" ht="10.199999999999999" x14ac:dyDescent="0.2">
      <c r="B178" s="214"/>
      <c r="C178" s="215"/>
      <c r="D178" s="204" t="s">
        <v>149</v>
      </c>
      <c r="E178" s="216" t="s">
        <v>1</v>
      </c>
      <c r="F178" s="217" t="s">
        <v>691</v>
      </c>
      <c r="G178" s="215"/>
      <c r="H178" s="216" t="s">
        <v>1</v>
      </c>
      <c r="I178" s="218"/>
      <c r="J178" s="215"/>
      <c r="K178" s="215"/>
      <c r="L178" s="219"/>
      <c r="M178" s="220"/>
      <c r="N178" s="221"/>
      <c r="O178" s="221"/>
      <c r="P178" s="221"/>
      <c r="Q178" s="221"/>
      <c r="R178" s="221"/>
      <c r="S178" s="221"/>
      <c r="T178" s="222"/>
      <c r="AT178" s="223" t="s">
        <v>149</v>
      </c>
      <c r="AU178" s="223" t="s">
        <v>86</v>
      </c>
      <c r="AV178" s="14" t="s">
        <v>84</v>
      </c>
      <c r="AW178" s="14" t="s">
        <v>32</v>
      </c>
      <c r="AX178" s="14" t="s">
        <v>76</v>
      </c>
      <c r="AY178" s="223" t="s">
        <v>138</v>
      </c>
    </row>
    <row r="179" spans="1:65" s="13" customFormat="1" ht="10.199999999999999" x14ac:dyDescent="0.2">
      <c r="B179" s="202"/>
      <c r="C179" s="203"/>
      <c r="D179" s="204" t="s">
        <v>149</v>
      </c>
      <c r="E179" s="205" t="s">
        <v>1</v>
      </c>
      <c r="F179" s="206" t="s">
        <v>1265</v>
      </c>
      <c r="G179" s="203"/>
      <c r="H179" s="207">
        <v>-2.923</v>
      </c>
      <c r="I179" s="208"/>
      <c r="J179" s="203"/>
      <c r="K179" s="203"/>
      <c r="L179" s="209"/>
      <c r="M179" s="210"/>
      <c r="N179" s="211"/>
      <c r="O179" s="211"/>
      <c r="P179" s="211"/>
      <c r="Q179" s="211"/>
      <c r="R179" s="211"/>
      <c r="S179" s="211"/>
      <c r="T179" s="212"/>
      <c r="AT179" s="213" t="s">
        <v>149</v>
      </c>
      <c r="AU179" s="213" t="s">
        <v>86</v>
      </c>
      <c r="AV179" s="13" t="s">
        <v>86</v>
      </c>
      <c r="AW179" s="13" t="s">
        <v>32</v>
      </c>
      <c r="AX179" s="13" t="s">
        <v>76</v>
      </c>
      <c r="AY179" s="213" t="s">
        <v>138</v>
      </c>
    </row>
    <row r="180" spans="1:65" s="16" customFormat="1" ht="10.199999999999999" x14ac:dyDescent="0.2">
      <c r="B180" s="235"/>
      <c r="C180" s="236"/>
      <c r="D180" s="204" t="s">
        <v>149</v>
      </c>
      <c r="E180" s="237" t="s">
        <v>1</v>
      </c>
      <c r="F180" s="238" t="s">
        <v>222</v>
      </c>
      <c r="G180" s="236"/>
      <c r="H180" s="239">
        <v>62.506999999999998</v>
      </c>
      <c r="I180" s="240"/>
      <c r="J180" s="236"/>
      <c r="K180" s="236"/>
      <c r="L180" s="241"/>
      <c r="M180" s="242"/>
      <c r="N180" s="243"/>
      <c r="O180" s="243"/>
      <c r="P180" s="243"/>
      <c r="Q180" s="243"/>
      <c r="R180" s="243"/>
      <c r="S180" s="243"/>
      <c r="T180" s="244"/>
      <c r="AT180" s="245" t="s">
        <v>149</v>
      </c>
      <c r="AU180" s="245" t="s">
        <v>86</v>
      </c>
      <c r="AV180" s="16" t="s">
        <v>144</v>
      </c>
      <c r="AW180" s="16" t="s">
        <v>32</v>
      </c>
      <c r="AX180" s="16" t="s">
        <v>84</v>
      </c>
      <c r="AY180" s="245" t="s">
        <v>138</v>
      </c>
    </row>
    <row r="181" spans="1:65" s="2" customFormat="1" ht="16.5" customHeight="1" x14ac:dyDescent="0.2">
      <c r="A181" s="35"/>
      <c r="B181" s="36"/>
      <c r="C181" s="246" t="s">
        <v>259</v>
      </c>
      <c r="D181" s="246" t="s">
        <v>260</v>
      </c>
      <c r="E181" s="247" t="s">
        <v>275</v>
      </c>
      <c r="F181" s="248" t="s">
        <v>276</v>
      </c>
      <c r="G181" s="249" t="s">
        <v>248</v>
      </c>
      <c r="H181" s="250">
        <v>104.387</v>
      </c>
      <c r="I181" s="251"/>
      <c r="J181" s="252">
        <f>ROUND(I181*H181,2)</f>
        <v>0</v>
      </c>
      <c r="K181" s="253"/>
      <c r="L181" s="254"/>
      <c r="M181" s="255" t="s">
        <v>1</v>
      </c>
      <c r="N181" s="256" t="s">
        <v>41</v>
      </c>
      <c r="O181" s="72"/>
      <c r="P181" s="198">
        <f>O181*H181</f>
        <v>0</v>
      </c>
      <c r="Q181" s="198">
        <v>1</v>
      </c>
      <c r="R181" s="198">
        <f>Q181*H181</f>
        <v>104.387</v>
      </c>
      <c r="S181" s="198">
        <v>0</v>
      </c>
      <c r="T181" s="199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0" t="s">
        <v>179</v>
      </c>
      <c r="AT181" s="200" t="s">
        <v>260</v>
      </c>
      <c r="AU181" s="200" t="s">
        <v>86</v>
      </c>
      <c r="AY181" s="18" t="s">
        <v>138</v>
      </c>
      <c r="BE181" s="201">
        <f>IF(N181="základní",J181,0)</f>
        <v>0</v>
      </c>
      <c r="BF181" s="201">
        <f>IF(N181="snížená",J181,0)</f>
        <v>0</v>
      </c>
      <c r="BG181" s="201">
        <f>IF(N181="zákl. přenesená",J181,0)</f>
        <v>0</v>
      </c>
      <c r="BH181" s="201">
        <f>IF(N181="sníž. přenesená",J181,0)</f>
        <v>0</v>
      </c>
      <c r="BI181" s="201">
        <f>IF(N181="nulová",J181,0)</f>
        <v>0</v>
      </c>
      <c r="BJ181" s="18" t="s">
        <v>84</v>
      </c>
      <c r="BK181" s="201">
        <f>ROUND(I181*H181,2)</f>
        <v>0</v>
      </c>
      <c r="BL181" s="18" t="s">
        <v>144</v>
      </c>
      <c r="BM181" s="200" t="s">
        <v>277</v>
      </c>
    </row>
    <row r="182" spans="1:65" s="13" customFormat="1" ht="10.199999999999999" x14ac:dyDescent="0.2">
      <c r="B182" s="202"/>
      <c r="C182" s="203"/>
      <c r="D182" s="204" t="s">
        <v>149</v>
      </c>
      <c r="E182" s="203"/>
      <c r="F182" s="206" t="s">
        <v>1266</v>
      </c>
      <c r="G182" s="203"/>
      <c r="H182" s="207">
        <v>104.387</v>
      </c>
      <c r="I182" s="208"/>
      <c r="J182" s="203"/>
      <c r="K182" s="203"/>
      <c r="L182" s="209"/>
      <c r="M182" s="210"/>
      <c r="N182" s="211"/>
      <c r="O182" s="211"/>
      <c r="P182" s="211"/>
      <c r="Q182" s="211"/>
      <c r="R182" s="211"/>
      <c r="S182" s="211"/>
      <c r="T182" s="212"/>
      <c r="AT182" s="213" t="s">
        <v>149</v>
      </c>
      <c r="AU182" s="213" t="s">
        <v>86</v>
      </c>
      <c r="AV182" s="13" t="s">
        <v>86</v>
      </c>
      <c r="AW182" s="13" t="s">
        <v>4</v>
      </c>
      <c r="AX182" s="13" t="s">
        <v>84</v>
      </c>
      <c r="AY182" s="213" t="s">
        <v>138</v>
      </c>
    </row>
    <row r="183" spans="1:65" s="2" customFormat="1" ht="21.75" customHeight="1" x14ac:dyDescent="0.2">
      <c r="A183" s="35"/>
      <c r="B183" s="36"/>
      <c r="C183" s="188" t="s">
        <v>265</v>
      </c>
      <c r="D183" s="188" t="s">
        <v>140</v>
      </c>
      <c r="E183" s="189" t="s">
        <v>280</v>
      </c>
      <c r="F183" s="190" t="s">
        <v>281</v>
      </c>
      <c r="G183" s="191" t="s">
        <v>143</v>
      </c>
      <c r="H183" s="192">
        <v>28.6</v>
      </c>
      <c r="I183" s="193"/>
      <c r="J183" s="194">
        <f>ROUND(I183*H183,2)</f>
        <v>0</v>
      </c>
      <c r="K183" s="195"/>
      <c r="L183" s="40"/>
      <c r="M183" s="196" t="s">
        <v>1</v>
      </c>
      <c r="N183" s="197" t="s">
        <v>41</v>
      </c>
      <c r="O183" s="72"/>
      <c r="P183" s="198">
        <f>O183*H183</f>
        <v>0</v>
      </c>
      <c r="Q183" s="198">
        <v>0</v>
      </c>
      <c r="R183" s="198">
        <f>Q183*H183</f>
        <v>0</v>
      </c>
      <c r="S183" s="198">
        <v>0</v>
      </c>
      <c r="T183" s="199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0" t="s">
        <v>144</v>
      </c>
      <c r="AT183" s="200" t="s">
        <v>140</v>
      </c>
      <c r="AU183" s="200" t="s">
        <v>86</v>
      </c>
      <c r="AY183" s="18" t="s">
        <v>138</v>
      </c>
      <c r="BE183" s="201">
        <f>IF(N183="základní",J183,0)</f>
        <v>0</v>
      </c>
      <c r="BF183" s="201">
        <f>IF(N183="snížená",J183,0)</f>
        <v>0</v>
      </c>
      <c r="BG183" s="201">
        <f>IF(N183="zákl. přenesená",J183,0)</f>
        <v>0</v>
      </c>
      <c r="BH183" s="201">
        <f>IF(N183="sníž. přenesená",J183,0)</f>
        <v>0</v>
      </c>
      <c r="BI183" s="201">
        <f>IF(N183="nulová",J183,0)</f>
        <v>0</v>
      </c>
      <c r="BJ183" s="18" t="s">
        <v>84</v>
      </c>
      <c r="BK183" s="201">
        <f>ROUND(I183*H183,2)</f>
        <v>0</v>
      </c>
      <c r="BL183" s="18" t="s">
        <v>144</v>
      </c>
      <c r="BM183" s="200" t="s">
        <v>282</v>
      </c>
    </row>
    <row r="184" spans="1:65" s="2" customFormat="1" ht="21.75" customHeight="1" x14ac:dyDescent="0.2">
      <c r="A184" s="35"/>
      <c r="B184" s="36"/>
      <c r="C184" s="188" t="s">
        <v>274</v>
      </c>
      <c r="D184" s="188" t="s">
        <v>140</v>
      </c>
      <c r="E184" s="189" t="s">
        <v>284</v>
      </c>
      <c r="F184" s="190" t="s">
        <v>285</v>
      </c>
      <c r="G184" s="191" t="s">
        <v>143</v>
      </c>
      <c r="H184" s="192">
        <v>78</v>
      </c>
      <c r="I184" s="193"/>
      <c r="J184" s="194">
        <f>ROUND(I184*H184,2)</f>
        <v>0</v>
      </c>
      <c r="K184" s="195"/>
      <c r="L184" s="40"/>
      <c r="M184" s="196" t="s">
        <v>1</v>
      </c>
      <c r="N184" s="197" t="s">
        <v>41</v>
      </c>
      <c r="O184" s="72"/>
      <c r="P184" s="198">
        <f>O184*H184</f>
        <v>0</v>
      </c>
      <c r="Q184" s="198">
        <v>0</v>
      </c>
      <c r="R184" s="198">
        <f>Q184*H184</f>
        <v>0</v>
      </c>
      <c r="S184" s="198">
        <v>0</v>
      </c>
      <c r="T184" s="199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0" t="s">
        <v>144</v>
      </c>
      <c r="AT184" s="200" t="s">
        <v>140</v>
      </c>
      <c r="AU184" s="200" t="s">
        <v>86</v>
      </c>
      <c r="AY184" s="18" t="s">
        <v>138</v>
      </c>
      <c r="BE184" s="201">
        <f>IF(N184="základní",J184,0)</f>
        <v>0</v>
      </c>
      <c r="BF184" s="201">
        <f>IF(N184="snížená",J184,0)</f>
        <v>0</v>
      </c>
      <c r="BG184" s="201">
        <f>IF(N184="zákl. přenesená",J184,0)</f>
        <v>0</v>
      </c>
      <c r="BH184" s="201">
        <f>IF(N184="sníž. přenesená",J184,0)</f>
        <v>0</v>
      </c>
      <c r="BI184" s="201">
        <f>IF(N184="nulová",J184,0)</f>
        <v>0</v>
      </c>
      <c r="BJ184" s="18" t="s">
        <v>84</v>
      </c>
      <c r="BK184" s="201">
        <f>ROUND(I184*H184,2)</f>
        <v>0</v>
      </c>
      <c r="BL184" s="18" t="s">
        <v>144</v>
      </c>
      <c r="BM184" s="200" t="s">
        <v>286</v>
      </c>
    </row>
    <row r="185" spans="1:65" s="13" customFormat="1" ht="10.199999999999999" x14ac:dyDescent="0.2">
      <c r="B185" s="202"/>
      <c r="C185" s="203"/>
      <c r="D185" s="204" t="s">
        <v>149</v>
      </c>
      <c r="E185" s="205" t="s">
        <v>1</v>
      </c>
      <c r="F185" s="206" t="s">
        <v>1267</v>
      </c>
      <c r="G185" s="203"/>
      <c r="H185" s="207">
        <v>78</v>
      </c>
      <c r="I185" s="208"/>
      <c r="J185" s="203"/>
      <c r="K185" s="203"/>
      <c r="L185" s="209"/>
      <c r="M185" s="210"/>
      <c r="N185" s="211"/>
      <c r="O185" s="211"/>
      <c r="P185" s="211"/>
      <c r="Q185" s="211"/>
      <c r="R185" s="211"/>
      <c r="S185" s="211"/>
      <c r="T185" s="212"/>
      <c r="AT185" s="213" t="s">
        <v>149</v>
      </c>
      <c r="AU185" s="213" t="s">
        <v>86</v>
      </c>
      <c r="AV185" s="13" t="s">
        <v>86</v>
      </c>
      <c r="AW185" s="13" t="s">
        <v>32</v>
      </c>
      <c r="AX185" s="13" t="s">
        <v>84</v>
      </c>
      <c r="AY185" s="213" t="s">
        <v>138</v>
      </c>
    </row>
    <row r="186" spans="1:65" s="2" customFormat="1" ht="16.5" customHeight="1" x14ac:dyDescent="0.2">
      <c r="A186" s="35"/>
      <c r="B186" s="36"/>
      <c r="C186" s="246" t="s">
        <v>279</v>
      </c>
      <c r="D186" s="246" t="s">
        <v>260</v>
      </c>
      <c r="E186" s="247" t="s">
        <v>289</v>
      </c>
      <c r="F186" s="248" t="s">
        <v>290</v>
      </c>
      <c r="G186" s="249" t="s">
        <v>291</v>
      </c>
      <c r="H186" s="250">
        <v>1.56</v>
      </c>
      <c r="I186" s="251"/>
      <c r="J186" s="252">
        <f>ROUND(I186*H186,2)</f>
        <v>0</v>
      </c>
      <c r="K186" s="253"/>
      <c r="L186" s="254"/>
      <c r="M186" s="255" t="s">
        <v>1</v>
      </c>
      <c r="N186" s="256" t="s">
        <v>41</v>
      </c>
      <c r="O186" s="72"/>
      <c r="P186" s="198">
        <f>O186*H186</f>
        <v>0</v>
      </c>
      <c r="Q186" s="198">
        <v>1E-3</v>
      </c>
      <c r="R186" s="198">
        <f>Q186*H186</f>
        <v>1.5600000000000002E-3</v>
      </c>
      <c r="S186" s="198">
        <v>0</v>
      </c>
      <c r="T186" s="199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0" t="s">
        <v>179</v>
      </c>
      <c r="AT186" s="200" t="s">
        <v>260</v>
      </c>
      <c r="AU186" s="200" t="s">
        <v>86</v>
      </c>
      <c r="AY186" s="18" t="s">
        <v>138</v>
      </c>
      <c r="BE186" s="201">
        <f>IF(N186="základní",J186,0)</f>
        <v>0</v>
      </c>
      <c r="BF186" s="201">
        <f>IF(N186="snížená",J186,0)</f>
        <v>0</v>
      </c>
      <c r="BG186" s="201">
        <f>IF(N186="zákl. přenesená",J186,0)</f>
        <v>0</v>
      </c>
      <c r="BH186" s="201">
        <f>IF(N186="sníž. přenesená",J186,0)</f>
        <v>0</v>
      </c>
      <c r="BI186" s="201">
        <f>IF(N186="nulová",J186,0)</f>
        <v>0</v>
      </c>
      <c r="BJ186" s="18" t="s">
        <v>84</v>
      </c>
      <c r="BK186" s="201">
        <f>ROUND(I186*H186,2)</f>
        <v>0</v>
      </c>
      <c r="BL186" s="18" t="s">
        <v>144</v>
      </c>
      <c r="BM186" s="200" t="s">
        <v>292</v>
      </c>
    </row>
    <row r="187" spans="1:65" s="13" customFormat="1" ht="10.199999999999999" x14ac:dyDescent="0.2">
      <c r="B187" s="202"/>
      <c r="C187" s="203"/>
      <c r="D187" s="204" t="s">
        <v>149</v>
      </c>
      <c r="E187" s="203"/>
      <c r="F187" s="206" t="s">
        <v>1268</v>
      </c>
      <c r="G187" s="203"/>
      <c r="H187" s="207">
        <v>1.56</v>
      </c>
      <c r="I187" s="208"/>
      <c r="J187" s="203"/>
      <c r="K187" s="203"/>
      <c r="L187" s="209"/>
      <c r="M187" s="210"/>
      <c r="N187" s="211"/>
      <c r="O187" s="211"/>
      <c r="P187" s="211"/>
      <c r="Q187" s="211"/>
      <c r="R187" s="211"/>
      <c r="S187" s="211"/>
      <c r="T187" s="212"/>
      <c r="AT187" s="213" t="s">
        <v>149</v>
      </c>
      <c r="AU187" s="213" t="s">
        <v>86</v>
      </c>
      <c r="AV187" s="13" t="s">
        <v>86</v>
      </c>
      <c r="AW187" s="13" t="s">
        <v>4</v>
      </c>
      <c r="AX187" s="13" t="s">
        <v>84</v>
      </c>
      <c r="AY187" s="213" t="s">
        <v>138</v>
      </c>
    </row>
    <row r="188" spans="1:65" s="2" customFormat="1" ht="21.75" customHeight="1" x14ac:dyDescent="0.2">
      <c r="A188" s="35"/>
      <c r="B188" s="36"/>
      <c r="C188" s="188" t="s">
        <v>283</v>
      </c>
      <c r="D188" s="188" t="s">
        <v>140</v>
      </c>
      <c r="E188" s="189" t="s">
        <v>295</v>
      </c>
      <c r="F188" s="190" t="s">
        <v>296</v>
      </c>
      <c r="G188" s="191" t="s">
        <v>297</v>
      </c>
      <c r="H188" s="192">
        <v>6</v>
      </c>
      <c r="I188" s="193"/>
      <c r="J188" s="194">
        <f>ROUND(I188*H188,2)</f>
        <v>0</v>
      </c>
      <c r="K188" s="195"/>
      <c r="L188" s="40"/>
      <c r="M188" s="196" t="s">
        <v>1</v>
      </c>
      <c r="N188" s="197" t="s">
        <v>41</v>
      </c>
      <c r="O188" s="72"/>
      <c r="P188" s="198">
        <f>O188*H188</f>
        <v>0</v>
      </c>
      <c r="Q188" s="198">
        <v>1.281E-2</v>
      </c>
      <c r="R188" s="198">
        <f>Q188*H188</f>
        <v>7.6859999999999998E-2</v>
      </c>
      <c r="S188" s="198">
        <v>0</v>
      </c>
      <c r="T188" s="199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0" t="s">
        <v>144</v>
      </c>
      <c r="AT188" s="200" t="s">
        <v>140</v>
      </c>
      <c r="AU188" s="200" t="s">
        <v>86</v>
      </c>
      <c r="AY188" s="18" t="s">
        <v>138</v>
      </c>
      <c r="BE188" s="201">
        <f>IF(N188="základní",J188,0)</f>
        <v>0</v>
      </c>
      <c r="BF188" s="201">
        <f>IF(N188="snížená",J188,0)</f>
        <v>0</v>
      </c>
      <c r="BG188" s="201">
        <f>IF(N188="zákl. přenesená",J188,0)</f>
        <v>0</v>
      </c>
      <c r="BH188" s="201">
        <f>IF(N188="sníž. přenesená",J188,0)</f>
        <v>0</v>
      </c>
      <c r="BI188" s="201">
        <f>IF(N188="nulová",J188,0)</f>
        <v>0</v>
      </c>
      <c r="BJ188" s="18" t="s">
        <v>84</v>
      </c>
      <c r="BK188" s="201">
        <f>ROUND(I188*H188,2)</f>
        <v>0</v>
      </c>
      <c r="BL188" s="18" t="s">
        <v>144</v>
      </c>
      <c r="BM188" s="200" t="s">
        <v>298</v>
      </c>
    </row>
    <row r="189" spans="1:65" s="12" customFormat="1" ht="22.8" customHeight="1" x14ac:dyDescent="0.25">
      <c r="B189" s="172"/>
      <c r="C189" s="173"/>
      <c r="D189" s="174" t="s">
        <v>75</v>
      </c>
      <c r="E189" s="186" t="s">
        <v>151</v>
      </c>
      <c r="F189" s="186" t="s">
        <v>304</v>
      </c>
      <c r="G189" s="173"/>
      <c r="H189" s="173"/>
      <c r="I189" s="176"/>
      <c r="J189" s="187">
        <f>BK189</f>
        <v>0</v>
      </c>
      <c r="K189" s="173"/>
      <c r="L189" s="178"/>
      <c r="M189" s="179"/>
      <c r="N189" s="180"/>
      <c r="O189" s="180"/>
      <c r="P189" s="181">
        <f>SUM(P190:P201)</f>
        <v>0</v>
      </c>
      <c r="Q189" s="180"/>
      <c r="R189" s="181">
        <f>SUM(R190:R201)</f>
        <v>3.3292260499999995</v>
      </c>
      <c r="S189" s="180"/>
      <c r="T189" s="182">
        <f>SUM(T190:T201)</f>
        <v>0</v>
      </c>
      <c r="AR189" s="183" t="s">
        <v>84</v>
      </c>
      <c r="AT189" s="184" t="s">
        <v>75</v>
      </c>
      <c r="AU189" s="184" t="s">
        <v>84</v>
      </c>
      <c r="AY189" s="183" t="s">
        <v>138</v>
      </c>
      <c r="BK189" s="185">
        <f>SUM(BK190:BK201)</f>
        <v>0</v>
      </c>
    </row>
    <row r="190" spans="1:65" s="2" customFormat="1" ht="21.75" customHeight="1" x14ac:dyDescent="0.2">
      <c r="A190" s="35"/>
      <c r="B190" s="36"/>
      <c r="C190" s="188" t="s">
        <v>288</v>
      </c>
      <c r="D190" s="188" t="s">
        <v>140</v>
      </c>
      <c r="E190" s="189" t="s">
        <v>1269</v>
      </c>
      <c r="F190" s="190" t="s">
        <v>1270</v>
      </c>
      <c r="G190" s="191" t="s">
        <v>297</v>
      </c>
      <c r="H190" s="192">
        <v>2</v>
      </c>
      <c r="I190" s="193"/>
      <c r="J190" s="194">
        <f>ROUND(I190*H190,2)</f>
        <v>0</v>
      </c>
      <c r="K190" s="195"/>
      <c r="L190" s="40"/>
      <c r="M190" s="196" t="s">
        <v>1</v>
      </c>
      <c r="N190" s="197" t="s">
        <v>41</v>
      </c>
      <c r="O190" s="72"/>
      <c r="P190" s="198">
        <f>O190*H190</f>
        <v>0</v>
      </c>
      <c r="Q190" s="198">
        <v>0.38750000000000001</v>
      </c>
      <c r="R190" s="198">
        <f>Q190*H190</f>
        <v>0.77500000000000002</v>
      </c>
      <c r="S190" s="198">
        <v>0</v>
      </c>
      <c r="T190" s="199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0" t="s">
        <v>144</v>
      </c>
      <c r="AT190" s="200" t="s">
        <v>140</v>
      </c>
      <c r="AU190" s="200" t="s">
        <v>86</v>
      </c>
      <c r="AY190" s="18" t="s">
        <v>138</v>
      </c>
      <c r="BE190" s="201">
        <f>IF(N190="základní",J190,0)</f>
        <v>0</v>
      </c>
      <c r="BF190" s="201">
        <f>IF(N190="snížená",J190,0)</f>
        <v>0</v>
      </c>
      <c r="BG190" s="201">
        <f>IF(N190="zákl. přenesená",J190,0)</f>
        <v>0</v>
      </c>
      <c r="BH190" s="201">
        <f>IF(N190="sníž. přenesená",J190,0)</f>
        <v>0</v>
      </c>
      <c r="BI190" s="201">
        <f>IF(N190="nulová",J190,0)</f>
        <v>0</v>
      </c>
      <c r="BJ190" s="18" t="s">
        <v>84</v>
      </c>
      <c r="BK190" s="201">
        <f>ROUND(I190*H190,2)</f>
        <v>0</v>
      </c>
      <c r="BL190" s="18" t="s">
        <v>144</v>
      </c>
      <c r="BM190" s="200" t="s">
        <v>1271</v>
      </c>
    </row>
    <row r="191" spans="1:65" s="2" customFormat="1" ht="16.5" customHeight="1" x14ac:dyDescent="0.2">
      <c r="A191" s="35"/>
      <c r="B191" s="36"/>
      <c r="C191" s="188" t="s">
        <v>294</v>
      </c>
      <c r="D191" s="188" t="s">
        <v>140</v>
      </c>
      <c r="E191" s="189" t="s">
        <v>1272</v>
      </c>
      <c r="F191" s="190" t="s">
        <v>1273</v>
      </c>
      <c r="G191" s="191" t="s">
        <v>202</v>
      </c>
      <c r="H191" s="192">
        <v>1.0309999999999999</v>
      </c>
      <c r="I191" s="193"/>
      <c r="J191" s="194">
        <f>ROUND(I191*H191,2)</f>
        <v>0</v>
      </c>
      <c r="K191" s="195"/>
      <c r="L191" s="40"/>
      <c r="M191" s="196" t="s">
        <v>1</v>
      </c>
      <c r="N191" s="197" t="s">
        <v>41</v>
      </c>
      <c r="O191" s="72"/>
      <c r="P191" s="198">
        <f>O191*H191</f>
        <v>0</v>
      </c>
      <c r="Q191" s="198">
        <v>2.4533</v>
      </c>
      <c r="R191" s="198">
        <f>Q191*H191</f>
        <v>2.5293522999999998</v>
      </c>
      <c r="S191" s="198">
        <v>0</v>
      </c>
      <c r="T191" s="199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0" t="s">
        <v>144</v>
      </c>
      <c r="AT191" s="200" t="s">
        <v>140</v>
      </c>
      <c r="AU191" s="200" t="s">
        <v>86</v>
      </c>
      <c r="AY191" s="18" t="s">
        <v>138</v>
      </c>
      <c r="BE191" s="201">
        <f>IF(N191="základní",J191,0)</f>
        <v>0</v>
      </c>
      <c r="BF191" s="201">
        <f>IF(N191="snížená",J191,0)</f>
        <v>0</v>
      </c>
      <c r="BG191" s="201">
        <f>IF(N191="zákl. přenesená",J191,0)</f>
        <v>0</v>
      </c>
      <c r="BH191" s="201">
        <f>IF(N191="sníž. přenesená",J191,0)</f>
        <v>0</v>
      </c>
      <c r="BI191" s="201">
        <f>IF(N191="nulová",J191,0)</f>
        <v>0</v>
      </c>
      <c r="BJ191" s="18" t="s">
        <v>84</v>
      </c>
      <c r="BK191" s="201">
        <f>ROUND(I191*H191,2)</f>
        <v>0</v>
      </c>
      <c r="BL191" s="18" t="s">
        <v>144</v>
      </c>
      <c r="BM191" s="200" t="s">
        <v>1274</v>
      </c>
    </row>
    <row r="192" spans="1:65" s="13" customFormat="1" ht="10.199999999999999" x14ac:dyDescent="0.2">
      <c r="B192" s="202"/>
      <c r="C192" s="203"/>
      <c r="D192" s="204" t="s">
        <v>149</v>
      </c>
      <c r="E192" s="205" t="s">
        <v>1</v>
      </c>
      <c r="F192" s="206" t="s">
        <v>1275</v>
      </c>
      <c r="G192" s="203"/>
      <c r="H192" s="207">
        <v>0.59899999999999998</v>
      </c>
      <c r="I192" s="208"/>
      <c r="J192" s="203"/>
      <c r="K192" s="203"/>
      <c r="L192" s="209"/>
      <c r="M192" s="210"/>
      <c r="N192" s="211"/>
      <c r="O192" s="211"/>
      <c r="P192" s="211"/>
      <c r="Q192" s="211"/>
      <c r="R192" s="211"/>
      <c r="S192" s="211"/>
      <c r="T192" s="212"/>
      <c r="AT192" s="213" t="s">
        <v>149</v>
      </c>
      <c r="AU192" s="213" t="s">
        <v>86</v>
      </c>
      <c r="AV192" s="13" t="s">
        <v>86</v>
      </c>
      <c r="AW192" s="13" t="s">
        <v>32</v>
      </c>
      <c r="AX192" s="13" t="s">
        <v>76</v>
      </c>
      <c r="AY192" s="213" t="s">
        <v>138</v>
      </c>
    </row>
    <row r="193" spans="1:65" s="13" customFormat="1" ht="10.199999999999999" x14ac:dyDescent="0.2">
      <c r="B193" s="202"/>
      <c r="C193" s="203"/>
      <c r="D193" s="204" t="s">
        <v>149</v>
      </c>
      <c r="E193" s="205" t="s">
        <v>1</v>
      </c>
      <c r="F193" s="206" t="s">
        <v>1276</v>
      </c>
      <c r="G193" s="203"/>
      <c r="H193" s="207">
        <v>0.252</v>
      </c>
      <c r="I193" s="208"/>
      <c r="J193" s="203"/>
      <c r="K193" s="203"/>
      <c r="L193" s="209"/>
      <c r="M193" s="210"/>
      <c r="N193" s="211"/>
      <c r="O193" s="211"/>
      <c r="P193" s="211"/>
      <c r="Q193" s="211"/>
      <c r="R193" s="211"/>
      <c r="S193" s="211"/>
      <c r="T193" s="212"/>
      <c r="AT193" s="213" t="s">
        <v>149</v>
      </c>
      <c r="AU193" s="213" t="s">
        <v>86</v>
      </c>
      <c r="AV193" s="13" t="s">
        <v>86</v>
      </c>
      <c r="AW193" s="13" t="s">
        <v>32</v>
      </c>
      <c r="AX193" s="13" t="s">
        <v>76</v>
      </c>
      <c r="AY193" s="213" t="s">
        <v>138</v>
      </c>
    </row>
    <row r="194" spans="1:65" s="13" customFormat="1" ht="10.199999999999999" x14ac:dyDescent="0.2">
      <c r="B194" s="202"/>
      <c r="C194" s="203"/>
      <c r="D194" s="204" t="s">
        <v>149</v>
      </c>
      <c r="E194" s="205" t="s">
        <v>1</v>
      </c>
      <c r="F194" s="206" t="s">
        <v>1277</v>
      </c>
      <c r="G194" s="203"/>
      <c r="H194" s="207">
        <v>0.18</v>
      </c>
      <c r="I194" s="208"/>
      <c r="J194" s="203"/>
      <c r="K194" s="203"/>
      <c r="L194" s="209"/>
      <c r="M194" s="210"/>
      <c r="N194" s="211"/>
      <c r="O194" s="211"/>
      <c r="P194" s="211"/>
      <c r="Q194" s="211"/>
      <c r="R194" s="211"/>
      <c r="S194" s="211"/>
      <c r="T194" s="212"/>
      <c r="AT194" s="213" t="s">
        <v>149</v>
      </c>
      <c r="AU194" s="213" t="s">
        <v>86</v>
      </c>
      <c r="AV194" s="13" t="s">
        <v>86</v>
      </c>
      <c r="AW194" s="13" t="s">
        <v>32</v>
      </c>
      <c r="AX194" s="13" t="s">
        <v>76</v>
      </c>
      <c r="AY194" s="213" t="s">
        <v>138</v>
      </c>
    </row>
    <row r="195" spans="1:65" s="16" customFormat="1" ht="10.199999999999999" x14ac:dyDescent="0.2">
      <c r="B195" s="235"/>
      <c r="C195" s="236"/>
      <c r="D195" s="204" t="s">
        <v>149</v>
      </c>
      <c r="E195" s="237" t="s">
        <v>1</v>
      </c>
      <c r="F195" s="238" t="s">
        <v>222</v>
      </c>
      <c r="G195" s="236"/>
      <c r="H195" s="239">
        <v>1.0309999999999999</v>
      </c>
      <c r="I195" s="240"/>
      <c r="J195" s="236"/>
      <c r="K195" s="236"/>
      <c r="L195" s="241"/>
      <c r="M195" s="242"/>
      <c r="N195" s="243"/>
      <c r="O195" s="243"/>
      <c r="P195" s="243"/>
      <c r="Q195" s="243"/>
      <c r="R195" s="243"/>
      <c r="S195" s="243"/>
      <c r="T195" s="244"/>
      <c r="AT195" s="245" t="s">
        <v>149</v>
      </c>
      <c r="AU195" s="245" t="s">
        <v>86</v>
      </c>
      <c r="AV195" s="16" t="s">
        <v>144</v>
      </c>
      <c r="AW195" s="16" t="s">
        <v>32</v>
      </c>
      <c r="AX195" s="16" t="s">
        <v>84</v>
      </c>
      <c r="AY195" s="245" t="s">
        <v>138</v>
      </c>
    </row>
    <row r="196" spans="1:65" s="2" customFormat="1" ht="16.5" customHeight="1" x14ac:dyDescent="0.2">
      <c r="A196" s="35"/>
      <c r="B196" s="36"/>
      <c r="C196" s="188" t="s">
        <v>300</v>
      </c>
      <c r="D196" s="188" t="s">
        <v>140</v>
      </c>
      <c r="E196" s="189" t="s">
        <v>1278</v>
      </c>
      <c r="F196" s="190" t="s">
        <v>1279</v>
      </c>
      <c r="G196" s="191" t="s">
        <v>143</v>
      </c>
      <c r="H196" s="192">
        <v>9.0449999999999999</v>
      </c>
      <c r="I196" s="193"/>
      <c r="J196" s="194">
        <f>ROUND(I196*H196,2)</f>
        <v>0</v>
      </c>
      <c r="K196" s="195"/>
      <c r="L196" s="40"/>
      <c r="M196" s="196" t="s">
        <v>1</v>
      </c>
      <c r="N196" s="197" t="s">
        <v>41</v>
      </c>
      <c r="O196" s="72"/>
      <c r="P196" s="198">
        <f>O196*H196</f>
        <v>0</v>
      </c>
      <c r="Q196" s="198">
        <v>2.7499999999999998E-3</v>
      </c>
      <c r="R196" s="198">
        <f>Q196*H196</f>
        <v>2.487375E-2</v>
      </c>
      <c r="S196" s="198">
        <v>0</v>
      </c>
      <c r="T196" s="199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0" t="s">
        <v>144</v>
      </c>
      <c r="AT196" s="200" t="s">
        <v>140</v>
      </c>
      <c r="AU196" s="200" t="s">
        <v>86</v>
      </c>
      <c r="AY196" s="18" t="s">
        <v>138</v>
      </c>
      <c r="BE196" s="201">
        <f>IF(N196="základní",J196,0)</f>
        <v>0</v>
      </c>
      <c r="BF196" s="201">
        <f>IF(N196="snížená",J196,0)</f>
        <v>0</v>
      </c>
      <c r="BG196" s="201">
        <f>IF(N196="zákl. přenesená",J196,0)</f>
        <v>0</v>
      </c>
      <c r="BH196" s="201">
        <f>IF(N196="sníž. přenesená",J196,0)</f>
        <v>0</v>
      </c>
      <c r="BI196" s="201">
        <f>IF(N196="nulová",J196,0)</f>
        <v>0</v>
      </c>
      <c r="BJ196" s="18" t="s">
        <v>84</v>
      </c>
      <c r="BK196" s="201">
        <f>ROUND(I196*H196,2)</f>
        <v>0</v>
      </c>
      <c r="BL196" s="18" t="s">
        <v>144</v>
      </c>
      <c r="BM196" s="200" t="s">
        <v>1280</v>
      </c>
    </row>
    <row r="197" spans="1:65" s="13" customFormat="1" ht="10.199999999999999" x14ac:dyDescent="0.2">
      <c r="B197" s="202"/>
      <c r="C197" s="203"/>
      <c r="D197" s="204" t="s">
        <v>149</v>
      </c>
      <c r="E197" s="205" t="s">
        <v>1</v>
      </c>
      <c r="F197" s="206" t="s">
        <v>1281</v>
      </c>
      <c r="G197" s="203"/>
      <c r="H197" s="207">
        <v>5.9850000000000003</v>
      </c>
      <c r="I197" s="208"/>
      <c r="J197" s="203"/>
      <c r="K197" s="203"/>
      <c r="L197" s="209"/>
      <c r="M197" s="210"/>
      <c r="N197" s="211"/>
      <c r="O197" s="211"/>
      <c r="P197" s="211"/>
      <c r="Q197" s="211"/>
      <c r="R197" s="211"/>
      <c r="S197" s="211"/>
      <c r="T197" s="212"/>
      <c r="AT197" s="213" t="s">
        <v>149</v>
      </c>
      <c r="AU197" s="213" t="s">
        <v>86</v>
      </c>
      <c r="AV197" s="13" t="s">
        <v>86</v>
      </c>
      <c r="AW197" s="13" t="s">
        <v>32</v>
      </c>
      <c r="AX197" s="13" t="s">
        <v>76</v>
      </c>
      <c r="AY197" s="213" t="s">
        <v>138</v>
      </c>
    </row>
    <row r="198" spans="1:65" s="13" customFormat="1" ht="10.199999999999999" x14ac:dyDescent="0.2">
      <c r="B198" s="202"/>
      <c r="C198" s="203"/>
      <c r="D198" s="204" t="s">
        <v>149</v>
      </c>
      <c r="E198" s="205" t="s">
        <v>1</v>
      </c>
      <c r="F198" s="206" t="s">
        <v>1282</v>
      </c>
      <c r="G198" s="203"/>
      <c r="H198" s="207">
        <v>3.06</v>
      </c>
      <c r="I198" s="208"/>
      <c r="J198" s="203"/>
      <c r="K198" s="203"/>
      <c r="L198" s="209"/>
      <c r="M198" s="210"/>
      <c r="N198" s="211"/>
      <c r="O198" s="211"/>
      <c r="P198" s="211"/>
      <c r="Q198" s="211"/>
      <c r="R198" s="211"/>
      <c r="S198" s="211"/>
      <c r="T198" s="212"/>
      <c r="AT198" s="213" t="s">
        <v>149</v>
      </c>
      <c r="AU198" s="213" t="s">
        <v>86</v>
      </c>
      <c r="AV198" s="13" t="s">
        <v>86</v>
      </c>
      <c r="AW198" s="13" t="s">
        <v>32</v>
      </c>
      <c r="AX198" s="13" t="s">
        <v>76</v>
      </c>
      <c r="AY198" s="213" t="s">
        <v>138</v>
      </c>
    </row>
    <row r="199" spans="1:65" s="16" customFormat="1" ht="10.199999999999999" x14ac:dyDescent="0.2">
      <c r="B199" s="235"/>
      <c r="C199" s="236"/>
      <c r="D199" s="204" t="s">
        <v>149</v>
      </c>
      <c r="E199" s="237" t="s">
        <v>1</v>
      </c>
      <c r="F199" s="238" t="s">
        <v>222</v>
      </c>
      <c r="G199" s="236"/>
      <c r="H199" s="239">
        <v>9.0449999999999999</v>
      </c>
      <c r="I199" s="240"/>
      <c r="J199" s="236"/>
      <c r="K199" s="236"/>
      <c r="L199" s="241"/>
      <c r="M199" s="242"/>
      <c r="N199" s="243"/>
      <c r="O199" s="243"/>
      <c r="P199" s="243"/>
      <c r="Q199" s="243"/>
      <c r="R199" s="243"/>
      <c r="S199" s="243"/>
      <c r="T199" s="244"/>
      <c r="AT199" s="245" t="s">
        <v>149</v>
      </c>
      <c r="AU199" s="245" t="s">
        <v>86</v>
      </c>
      <c r="AV199" s="16" t="s">
        <v>144</v>
      </c>
      <c r="AW199" s="16" t="s">
        <v>32</v>
      </c>
      <c r="AX199" s="16" t="s">
        <v>84</v>
      </c>
      <c r="AY199" s="245" t="s">
        <v>138</v>
      </c>
    </row>
    <row r="200" spans="1:65" s="2" customFormat="1" ht="16.5" customHeight="1" x14ac:dyDescent="0.2">
      <c r="A200" s="35"/>
      <c r="B200" s="36"/>
      <c r="C200" s="188" t="s">
        <v>305</v>
      </c>
      <c r="D200" s="188" t="s">
        <v>140</v>
      </c>
      <c r="E200" s="189" t="s">
        <v>1283</v>
      </c>
      <c r="F200" s="190" t="s">
        <v>1284</v>
      </c>
      <c r="G200" s="191" t="s">
        <v>143</v>
      </c>
      <c r="H200" s="192">
        <v>9.0449999999999999</v>
      </c>
      <c r="I200" s="193"/>
      <c r="J200" s="194">
        <f>ROUND(I200*H200,2)</f>
        <v>0</v>
      </c>
      <c r="K200" s="195"/>
      <c r="L200" s="40"/>
      <c r="M200" s="196" t="s">
        <v>1</v>
      </c>
      <c r="N200" s="197" t="s">
        <v>41</v>
      </c>
      <c r="O200" s="72"/>
      <c r="P200" s="198">
        <f>O200*H200</f>
        <v>0</v>
      </c>
      <c r="Q200" s="198">
        <v>0</v>
      </c>
      <c r="R200" s="198">
        <f>Q200*H200</f>
        <v>0</v>
      </c>
      <c r="S200" s="198">
        <v>0</v>
      </c>
      <c r="T200" s="199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0" t="s">
        <v>144</v>
      </c>
      <c r="AT200" s="200" t="s">
        <v>140</v>
      </c>
      <c r="AU200" s="200" t="s">
        <v>86</v>
      </c>
      <c r="AY200" s="18" t="s">
        <v>138</v>
      </c>
      <c r="BE200" s="201">
        <f>IF(N200="základní",J200,0)</f>
        <v>0</v>
      </c>
      <c r="BF200" s="201">
        <f>IF(N200="snížená",J200,0)</f>
        <v>0</v>
      </c>
      <c r="BG200" s="201">
        <f>IF(N200="zákl. přenesená",J200,0)</f>
        <v>0</v>
      </c>
      <c r="BH200" s="201">
        <f>IF(N200="sníž. přenesená",J200,0)</f>
        <v>0</v>
      </c>
      <c r="BI200" s="201">
        <f>IF(N200="nulová",J200,0)</f>
        <v>0</v>
      </c>
      <c r="BJ200" s="18" t="s">
        <v>84</v>
      </c>
      <c r="BK200" s="201">
        <f>ROUND(I200*H200,2)</f>
        <v>0</v>
      </c>
      <c r="BL200" s="18" t="s">
        <v>144</v>
      </c>
      <c r="BM200" s="200" t="s">
        <v>1285</v>
      </c>
    </row>
    <row r="201" spans="1:65" s="2" customFormat="1" ht="21.75" customHeight="1" x14ac:dyDescent="0.2">
      <c r="A201" s="35"/>
      <c r="B201" s="36"/>
      <c r="C201" s="188" t="s">
        <v>310</v>
      </c>
      <c r="D201" s="188" t="s">
        <v>140</v>
      </c>
      <c r="E201" s="189" t="s">
        <v>306</v>
      </c>
      <c r="F201" s="190" t="s">
        <v>307</v>
      </c>
      <c r="G201" s="191" t="s">
        <v>170</v>
      </c>
      <c r="H201" s="192">
        <v>145.4</v>
      </c>
      <c r="I201" s="193"/>
      <c r="J201" s="194">
        <f>ROUND(I201*H201,2)</f>
        <v>0</v>
      </c>
      <c r="K201" s="195"/>
      <c r="L201" s="40"/>
      <c r="M201" s="196" t="s">
        <v>1</v>
      </c>
      <c r="N201" s="197" t="s">
        <v>41</v>
      </c>
      <c r="O201" s="72"/>
      <c r="P201" s="198">
        <f>O201*H201</f>
        <v>0</v>
      </c>
      <c r="Q201" s="198">
        <v>0</v>
      </c>
      <c r="R201" s="198">
        <f>Q201*H201</f>
        <v>0</v>
      </c>
      <c r="S201" s="198">
        <v>0</v>
      </c>
      <c r="T201" s="199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0" t="s">
        <v>144</v>
      </c>
      <c r="AT201" s="200" t="s">
        <v>140</v>
      </c>
      <c r="AU201" s="200" t="s">
        <v>86</v>
      </c>
      <c r="AY201" s="18" t="s">
        <v>138</v>
      </c>
      <c r="BE201" s="201">
        <f>IF(N201="základní",J201,0)</f>
        <v>0</v>
      </c>
      <c r="BF201" s="201">
        <f>IF(N201="snížená",J201,0)</f>
        <v>0</v>
      </c>
      <c r="BG201" s="201">
        <f>IF(N201="zákl. přenesená",J201,0)</f>
        <v>0</v>
      </c>
      <c r="BH201" s="201">
        <f>IF(N201="sníž. přenesená",J201,0)</f>
        <v>0</v>
      </c>
      <c r="BI201" s="201">
        <f>IF(N201="nulová",J201,0)</f>
        <v>0</v>
      </c>
      <c r="BJ201" s="18" t="s">
        <v>84</v>
      </c>
      <c r="BK201" s="201">
        <f>ROUND(I201*H201,2)</f>
        <v>0</v>
      </c>
      <c r="BL201" s="18" t="s">
        <v>144</v>
      </c>
      <c r="BM201" s="200" t="s">
        <v>308</v>
      </c>
    </row>
    <row r="202" spans="1:65" s="12" customFormat="1" ht="22.8" customHeight="1" x14ac:dyDescent="0.25">
      <c r="B202" s="172"/>
      <c r="C202" s="173"/>
      <c r="D202" s="174" t="s">
        <v>75</v>
      </c>
      <c r="E202" s="186" t="s">
        <v>144</v>
      </c>
      <c r="F202" s="186" t="s">
        <v>309</v>
      </c>
      <c r="G202" s="173"/>
      <c r="H202" s="173"/>
      <c r="I202" s="176"/>
      <c r="J202" s="187">
        <f>BK202</f>
        <v>0</v>
      </c>
      <c r="K202" s="173"/>
      <c r="L202" s="178"/>
      <c r="M202" s="179"/>
      <c r="N202" s="180"/>
      <c r="O202" s="180"/>
      <c r="P202" s="181">
        <f>SUM(P203:P209)</f>
        <v>0</v>
      </c>
      <c r="Q202" s="180"/>
      <c r="R202" s="181">
        <f>SUM(R203:R209)</f>
        <v>0.12620000000000001</v>
      </c>
      <c r="S202" s="180"/>
      <c r="T202" s="182">
        <f>SUM(T203:T209)</f>
        <v>0</v>
      </c>
      <c r="AR202" s="183" t="s">
        <v>84</v>
      </c>
      <c r="AT202" s="184" t="s">
        <v>75</v>
      </c>
      <c r="AU202" s="184" t="s">
        <v>84</v>
      </c>
      <c r="AY202" s="183" t="s">
        <v>138</v>
      </c>
      <c r="BK202" s="185">
        <f>SUM(BK203:BK209)</f>
        <v>0</v>
      </c>
    </row>
    <row r="203" spans="1:65" s="2" customFormat="1" ht="21.75" customHeight="1" x14ac:dyDescent="0.2">
      <c r="A203" s="35"/>
      <c r="B203" s="36"/>
      <c r="C203" s="188" t="s">
        <v>315</v>
      </c>
      <c r="D203" s="188" t="s">
        <v>140</v>
      </c>
      <c r="E203" s="189" t="s">
        <v>311</v>
      </c>
      <c r="F203" s="190" t="s">
        <v>312</v>
      </c>
      <c r="G203" s="191" t="s">
        <v>202</v>
      </c>
      <c r="H203" s="192">
        <v>15.994</v>
      </c>
      <c r="I203" s="193"/>
      <c r="J203" s="194">
        <f>ROUND(I203*H203,2)</f>
        <v>0</v>
      </c>
      <c r="K203" s="195"/>
      <c r="L203" s="40"/>
      <c r="M203" s="196" t="s">
        <v>1</v>
      </c>
      <c r="N203" s="197" t="s">
        <v>41</v>
      </c>
      <c r="O203" s="72"/>
      <c r="P203" s="198">
        <f>O203*H203</f>
        <v>0</v>
      </c>
      <c r="Q203" s="198">
        <v>0</v>
      </c>
      <c r="R203" s="198">
        <f>Q203*H203</f>
        <v>0</v>
      </c>
      <c r="S203" s="198">
        <v>0</v>
      </c>
      <c r="T203" s="199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0" t="s">
        <v>144</v>
      </c>
      <c r="AT203" s="200" t="s">
        <v>140</v>
      </c>
      <c r="AU203" s="200" t="s">
        <v>86</v>
      </c>
      <c r="AY203" s="18" t="s">
        <v>138</v>
      </c>
      <c r="BE203" s="201">
        <f>IF(N203="základní",J203,0)</f>
        <v>0</v>
      </c>
      <c r="BF203" s="201">
        <f>IF(N203="snížená",J203,0)</f>
        <v>0</v>
      </c>
      <c r="BG203" s="201">
        <f>IF(N203="zákl. přenesená",J203,0)</f>
        <v>0</v>
      </c>
      <c r="BH203" s="201">
        <f>IF(N203="sníž. přenesená",J203,0)</f>
        <v>0</v>
      </c>
      <c r="BI203" s="201">
        <f>IF(N203="nulová",J203,0)</f>
        <v>0</v>
      </c>
      <c r="BJ203" s="18" t="s">
        <v>84</v>
      </c>
      <c r="BK203" s="201">
        <f>ROUND(I203*H203,2)</f>
        <v>0</v>
      </c>
      <c r="BL203" s="18" t="s">
        <v>144</v>
      </c>
      <c r="BM203" s="200" t="s">
        <v>313</v>
      </c>
    </row>
    <row r="204" spans="1:65" s="13" customFormat="1" ht="10.199999999999999" x14ac:dyDescent="0.2">
      <c r="B204" s="202"/>
      <c r="C204" s="203"/>
      <c r="D204" s="204" t="s">
        <v>149</v>
      </c>
      <c r="E204" s="205" t="s">
        <v>1</v>
      </c>
      <c r="F204" s="206" t="s">
        <v>1286</v>
      </c>
      <c r="G204" s="203"/>
      <c r="H204" s="207">
        <v>15.994</v>
      </c>
      <c r="I204" s="208"/>
      <c r="J204" s="203"/>
      <c r="K204" s="203"/>
      <c r="L204" s="209"/>
      <c r="M204" s="210"/>
      <c r="N204" s="211"/>
      <c r="O204" s="211"/>
      <c r="P204" s="211"/>
      <c r="Q204" s="211"/>
      <c r="R204" s="211"/>
      <c r="S204" s="211"/>
      <c r="T204" s="212"/>
      <c r="AT204" s="213" t="s">
        <v>149</v>
      </c>
      <c r="AU204" s="213" t="s">
        <v>86</v>
      </c>
      <c r="AV204" s="13" t="s">
        <v>86</v>
      </c>
      <c r="AW204" s="13" t="s">
        <v>32</v>
      </c>
      <c r="AX204" s="13" t="s">
        <v>84</v>
      </c>
      <c r="AY204" s="213" t="s">
        <v>138</v>
      </c>
    </row>
    <row r="205" spans="1:65" s="2" customFormat="1" ht="33" customHeight="1" x14ac:dyDescent="0.2">
      <c r="A205" s="35"/>
      <c r="B205" s="36"/>
      <c r="C205" s="188" t="s">
        <v>319</v>
      </c>
      <c r="D205" s="188" t="s">
        <v>140</v>
      </c>
      <c r="E205" s="189" t="s">
        <v>316</v>
      </c>
      <c r="F205" s="190" t="s">
        <v>317</v>
      </c>
      <c r="G205" s="191" t="s">
        <v>143</v>
      </c>
      <c r="H205" s="192">
        <v>79.42</v>
      </c>
      <c r="I205" s="193"/>
      <c r="J205" s="194">
        <f>ROUND(I205*H205,2)</f>
        <v>0</v>
      </c>
      <c r="K205" s="195"/>
      <c r="L205" s="40"/>
      <c r="M205" s="196" t="s">
        <v>1</v>
      </c>
      <c r="N205" s="197" t="s">
        <v>41</v>
      </c>
      <c r="O205" s="72"/>
      <c r="P205" s="198">
        <f>O205*H205</f>
        <v>0</v>
      </c>
      <c r="Q205" s="198">
        <v>0</v>
      </c>
      <c r="R205" s="198">
        <f>Q205*H205</f>
        <v>0</v>
      </c>
      <c r="S205" s="198">
        <v>0</v>
      </c>
      <c r="T205" s="199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0" t="s">
        <v>144</v>
      </c>
      <c r="AT205" s="200" t="s">
        <v>140</v>
      </c>
      <c r="AU205" s="200" t="s">
        <v>86</v>
      </c>
      <c r="AY205" s="18" t="s">
        <v>138</v>
      </c>
      <c r="BE205" s="201">
        <f>IF(N205="základní",J205,0)</f>
        <v>0</v>
      </c>
      <c r="BF205" s="201">
        <f>IF(N205="snížená",J205,0)</f>
        <v>0</v>
      </c>
      <c r="BG205" s="201">
        <f>IF(N205="zákl. přenesená",J205,0)</f>
        <v>0</v>
      </c>
      <c r="BH205" s="201">
        <f>IF(N205="sníž. přenesená",J205,0)</f>
        <v>0</v>
      </c>
      <c r="BI205" s="201">
        <f>IF(N205="nulová",J205,0)</f>
        <v>0</v>
      </c>
      <c r="BJ205" s="18" t="s">
        <v>84</v>
      </c>
      <c r="BK205" s="201">
        <f>ROUND(I205*H205,2)</f>
        <v>0</v>
      </c>
      <c r="BL205" s="18" t="s">
        <v>144</v>
      </c>
      <c r="BM205" s="200" t="s">
        <v>318</v>
      </c>
    </row>
    <row r="206" spans="1:65" s="13" customFormat="1" ht="10.199999999999999" x14ac:dyDescent="0.2">
      <c r="B206" s="202"/>
      <c r="C206" s="203"/>
      <c r="D206" s="204" t="s">
        <v>149</v>
      </c>
      <c r="E206" s="205" t="s">
        <v>1</v>
      </c>
      <c r="F206" s="206" t="s">
        <v>1245</v>
      </c>
      <c r="G206" s="203"/>
      <c r="H206" s="207">
        <v>79.42</v>
      </c>
      <c r="I206" s="208"/>
      <c r="J206" s="203"/>
      <c r="K206" s="203"/>
      <c r="L206" s="209"/>
      <c r="M206" s="210"/>
      <c r="N206" s="211"/>
      <c r="O206" s="211"/>
      <c r="P206" s="211"/>
      <c r="Q206" s="211"/>
      <c r="R206" s="211"/>
      <c r="S206" s="211"/>
      <c r="T206" s="212"/>
      <c r="AT206" s="213" t="s">
        <v>149</v>
      </c>
      <c r="AU206" s="213" t="s">
        <v>86</v>
      </c>
      <c r="AV206" s="13" t="s">
        <v>86</v>
      </c>
      <c r="AW206" s="13" t="s">
        <v>32</v>
      </c>
      <c r="AX206" s="13" t="s">
        <v>84</v>
      </c>
      <c r="AY206" s="213" t="s">
        <v>138</v>
      </c>
    </row>
    <row r="207" spans="1:65" s="2" customFormat="1" ht="21.75" customHeight="1" x14ac:dyDescent="0.2">
      <c r="A207" s="35"/>
      <c r="B207" s="36"/>
      <c r="C207" s="188" t="s">
        <v>323</v>
      </c>
      <c r="D207" s="188" t="s">
        <v>140</v>
      </c>
      <c r="E207" s="189" t="s">
        <v>320</v>
      </c>
      <c r="F207" s="190" t="s">
        <v>321</v>
      </c>
      <c r="G207" s="191" t="s">
        <v>297</v>
      </c>
      <c r="H207" s="192">
        <v>2</v>
      </c>
      <c r="I207" s="193"/>
      <c r="J207" s="194">
        <f>ROUND(I207*H207,2)</f>
        <v>0</v>
      </c>
      <c r="K207" s="195"/>
      <c r="L207" s="40"/>
      <c r="M207" s="196" t="s">
        <v>1</v>
      </c>
      <c r="N207" s="197" t="s">
        <v>41</v>
      </c>
      <c r="O207" s="72"/>
      <c r="P207" s="198">
        <f>O207*H207</f>
        <v>0</v>
      </c>
      <c r="Q207" s="198">
        <v>6.6E-3</v>
      </c>
      <c r="R207" s="198">
        <f>Q207*H207</f>
        <v>1.32E-2</v>
      </c>
      <c r="S207" s="198">
        <v>0</v>
      </c>
      <c r="T207" s="199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0" t="s">
        <v>144</v>
      </c>
      <c r="AT207" s="200" t="s">
        <v>140</v>
      </c>
      <c r="AU207" s="200" t="s">
        <v>86</v>
      </c>
      <c r="AY207" s="18" t="s">
        <v>138</v>
      </c>
      <c r="BE207" s="201">
        <f>IF(N207="základní",J207,0)</f>
        <v>0</v>
      </c>
      <c r="BF207" s="201">
        <f>IF(N207="snížená",J207,0)</f>
        <v>0</v>
      </c>
      <c r="BG207" s="201">
        <f>IF(N207="zákl. přenesená",J207,0)</f>
        <v>0</v>
      </c>
      <c r="BH207" s="201">
        <f>IF(N207="sníž. přenesená",J207,0)</f>
        <v>0</v>
      </c>
      <c r="BI207" s="201">
        <f>IF(N207="nulová",J207,0)</f>
        <v>0</v>
      </c>
      <c r="BJ207" s="18" t="s">
        <v>84</v>
      </c>
      <c r="BK207" s="201">
        <f>ROUND(I207*H207,2)</f>
        <v>0</v>
      </c>
      <c r="BL207" s="18" t="s">
        <v>144</v>
      </c>
      <c r="BM207" s="200" t="s">
        <v>322</v>
      </c>
    </row>
    <row r="208" spans="1:65" s="2" customFormat="1" ht="21.75" customHeight="1" x14ac:dyDescent="0.2">
      <c r="A208" s="35"/>
      <c r="B208" s="36"/>
      <c r="C208" s="246" t="s">
        <v>327</v>
      </c>
      <c r="D208" s="246" t="s">
        <v>260</v>
      </c>
      <c r="E208" s="247" t="s">
        <v>324</v>
      </c>
      <c r="F208" s="248" t="s">
        <v>325</v>
      </c>
      <c r="G208" s="249" t="s">
        <v>297</v>
      </c>
      <c r="H208" s="250">
        <v>1</v>
      </c>
      <c r="I208" s="251"/>
      <c r="J208" s="252">
        <f>ROUND(I208*H208,2)</f>
        <v>0</v>
      </c>
      <c r="K208" s="253"/>
      <c r="L208" s="254"/>
      <c r="M208" s="255" t="s">
        <v>1</v>
      </c>
      <c r="N208" s="256" t="s">
        <v>41</v>
      </c>
      <c r="O208" s="72"/>
      <c r="P208" s="198">
        <f>O208*H208</f>
        <v>0</v>
      </c>
      <c r="Q208" s="198">
        <v>3.2000000000000001E-2</v>
      </c>
      <c r="R208" s="198">
        <f>Q208*H208</f>
        <v>3.2000000000000001E-2</v>
      </c>
      <c r="S208" s="198">
        <v>0</v>
      </c>
      <c r="T208" s="199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0" t="s">
        <v>179</v>
      </c>
      <c r="AT208" s="200" t="s">
        <v>260</v>
      </c>
      <c r="AU208" s="200" t="s">
        <v>86</v>
      </c>
      <c r="AY208" s="18" t="s">
        <v>138</v>
      </c>
      <c r="BE208" s="201">
        <f>IF(N208="základní",J208,0)</f>
        <v>0</v>
      </c>
      <c r="BF208" s="201">
        <f>IF(N208="snížená",J208,0)</f>
        <v>0</v>
      </c>
      <c r="BG208" s="201">
        <f>IF(N208="zákl. přenesená",J208,0)</f>
        <v>0</v>
      </c>
      <c r="BH208" s="201">
        <f>IF(N208="sníž. přenesená",J208,0)</f>
        <v>0</v>
      </c>
      <c r="BI208" s="201">
        <f>IF(N208="nulová",J208,0)</f>
        <v>0</v>
      </c>
      <c r="BJ208" s="18" t="s">
        <v>84</v>
      </c>
      <c r="BK208" s="201">
        <f>ROUND(I208*H208,2)</f>
        <v>0</v>
      </c>
      <c r="BL208" s="18" t="s">
        <v>144</v>
      </c>
      <c r="BM208" s="200" t="s">
        <v>326</v>
      </c>
    </row>
    <row r="209" spans="1:65" s="2" customFormat="1" ht="21.75" customHeight="1" x14ac:dyDescent="0.2">
      <c r="A209" s="35"/>
      <c r="B209" s="36"/>
      <c r="C209" s="246" t="s">
        <v>331</v>
      </c>
      <c r="D209" s="246" t="s">
        <v>260</v>
      </c>
      <c r="E209" s="247" t="s">
        <v>336</v>
      </c>
      <c r="F209" s="248" t="s">
        <v>337</v>
      </c>
      <c r="G209" s="249" t="s">
        <v>297</v>
      </c>
      <c r="H209" s="250">
        <v>1</v>
      </c>
      <c r="I209" s="251"/>
      <c r="J209" s="252">
        <f>ROUND(I209*H209,2)</f>
        <v>0</v>
      </c>
      <c r="K209" s="253"/>
      <c r="L209" s="254"/>
      <c r="M209" s="255" t="s">
        <v>1</v>
      </c>
      <c r="N209" s="256" t="s">
        <v>41</v>
      </c>
      <c r="O209" s="72"/>
      <c r="P209" s="198">
        <f>O209*H209</f>
        <v>0</v>
      </c>
      <c r="Q209" s="198">
        <v>8.1000000000000003E-2</v>
      </c>
      <c r="R209" s="198">
        <f>Q209*H209</f>
        <v>8.1000000000000003E-2</v>
      </c>
      <c r="S209" s="198">
        <v>0</v>
      </c>
      <c r="T209" s="199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0" t="s">
        <v>179</v>
      </c>
      <c r="AT209" s="200" t="s">
        <v>260</v>
      </c>
      <c r="AU209" s="200" t="s">
        <v>86</v>
      </c>
      <c r="AY209" s="18" t="s">
        <v>138</v>
      </c>
      <c r="BE209" s="201">
        <f>IF(N209="základní",J209,0)</f>
        <v>0</v>
      </c>
      <c r="BF209" s="201">
        <f>IF(N209="snížená",J209,0)</f>
        <v>0</v>
      </c>
      <c r="BG209" s="201">
        <f>IF(N209="zákl. přenesená",J209,0)</f>
        <v>0</v>
      </c>
      <c r="BH209" s="201">
        <f>IF(N209="sníž. přenesená",J209,0)</f>
        <v>0</v>
      </c>
      <c r="BI209" s="201">
        <f>IF(N209="nulová",J209,0)</f>
        <v>0</v>
      </c>
      <c r="BJ209" s="18" t="s">
        <v>84</v>
      </c>
      <c r="BK209" s="201">
        <f>ROUND(I209*H209,2)</f>
        <v>0</v>
      </c>
      <c r="BL209" s="18" t="s">
        <v>144</v>
      </c>
      <c r="BM209" s="200" t="s">
        <v>338</v>
      </c>
    </row>
    <row r="210" spans="1:65" s="12" customFormat="1" ht="22.8" customHeight="1" x14ac:dyDescent="0.25">
      <c r="B210" s="172"/>
      <c r="C210" s="173"/>
      <c r="D210" s="174" t="s">
        <v>75</v>
      </c>
      <c r="E210" s="186" t="s">
        <v>162</v>
      </c>
      <c r="F210" s="186" t="s">
        <v>339</v>
      </c>
      <c r="G210" s="173"/>
      <c r="H210" s="173"/>
      <c r="I210" s="176"/>
      <c r="J210" s="187">
        <f>BK210</f>
        <v>0</v>
      </c>
      <c r="K210" s="173"/>
      <c r="L210" s="178"/>
      <c r="M210" s="179"/>
      <c r="N210" s="180"/>
      <c r="O210" s="180"/>
      <c r="P210" s="181">
        <f>SUM(P211:P223)</f>
        <v>0</v>
      </c>
      <c r="Q210" s="180"/>
      <c r="R210" s="181">
        <f>SUM(R211:R223)</f>
        <v>12.725035000000002</v>
      </c>
      <c r="S210" s="180"/>
      <c r="T210" s="182">
        <f>SUM(T211:T223)</f>
        <v>0</v>
      </c>
      <c r="AR210" s="183" t="s">
        <v>84</v>
      </c>
      <c r="AT210" s="184" t="s">
        <v>75</v>
      </c>
      <c r="AU210" s="184" t="s">
        <v>84</v>
      </c>
      <c r="AY210" s="183" t="s">
        <v>138</v>
      </c>
      <c r="BK210" s="185">
        <f>SUM(BK211:BK223)</f>
        <v>0</v>
      </c>
    </row>
    <row r="211" spans="1:65" s="2" customFormat="1" ht="16.5" customHeight="1" x14ac:dyDescent="0.2">
      <c r="A211" s="35"/>
      <c r="B211" s="36"/>
      <c r="C211" s="188" t="s">
        <v>335</v>
      </c>
      <c r="D211" s="188" t="s">
        <v>140</v>
      </c>
      <c r="E211" s="189" t="s">
        <v>341</v>
      </c>
      <c r="F211" s="190" t="s">
        <v>342</v>
      </c>
      <c r="G211" s="191" t="s">
        <v>143</v>
      </c>
      <c r="H211" s="192">
        <v>38.5</v>
      </c>
      <c r="I211" s="193"/>
      <c r="J211" s="194">
        <f>ROUND(I211*H211,2)</f>
        <v>0</v>
      </c>
      <c r="K211" s="195"/>
      <c r="L211" s="40"/>
      <c r="M211" s="196" t="s">
        <v>1</v>
      </c>
      <c r="N211" s="197" t="s">
        <v>41</v>
      </c>
      <c r="O211" s="72"/>
      <c r="P211" s="198">
        <f>O211*H211</f>
        <v>0</v>
      </c>
      <c r="Q211" s="198">
        <v>0</v>
      </c>
      <c r="R211" s="198">
        <f>Q211*H211</f>
        <v>0</v>
      </c>
      <c r="S211" s="198">
        <v>0</v>
      </c>
      <c r="T211" s="199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0" t="s">
        <v>144</v>
      </c>
      <c r="AT211" s="200" t="s">
        <v>140</v>
      </c>
      <c r="AU211" s="200" t="s">
        <v>86</v>
      </c>
      <c r="AY211" s="18" t="s">
        <v>138</v>
      </c>
      <c r="BE211" s="201">
        <f>IF(N211="základní",J211,0)</f>
        <v>0</v>
      </c>
      <c r="BF211" s="201">
        <f>IF(N211="snížená",J211,0)</f>
        <v>0</v>
      </c>
      <c r="BG211" s="201">
        <f>IF(N211="zákl. přenesená",J211,0)</f>
        <v>0</v>
      </c>
      <c r="BH211" s="201">
        <f>IF(N211="sníž. přenesená",J211,0)</f>
        <v>0</v>
      </c>
      <c r="BI211" s="201">
        <f>IF(N211="nulová",J211,0)</f>
        <v>0</v>
      </c>
      <c r="BJ211" s="18" t="s">
        <v>84</v>
      </c>
      <c r="BK211" s="201">
        <f>ROUND(I211*H211,2)</f>
        <v>0</v>
      </c>
      <c r="BL211" s="18" t="s">
        <v>144</v>
      </c>
      <c r="BM211" s="200" t="s">
        <v>343</v>
      </c>
    </row>
    <row r="212" spans="1:65" s="13" customFormat="1" ht="10.199999999999999" x14ac:dyDescent="0.2">
      <c r="B212" s="202"/>
      <c r="C212" s="203"/>
      <c r="D212" s="204" t="s">
        <v>149</v>
      </c>
      <c r="E212" s="205" t="s">
        <v>1</v>
      </c>
      <c r="F212" s="206" t="s">
        <v>1248</v>
      </c>
      <c r="G212" s="203"/>
      <c r="H212" s="207">
        <v>38.5</v>
      </c>
      <c r="I212" s="208"/>
      <c r="J212" s="203"/>
      <c r="K212" s="203"/>
      <c r="L212" s="209"/>
      <c r="M212" s="210"/>
      <c r="N212" s="211"/>
      <c r="O212" s="211"/>
      <c r="P212" s="211"/>
      <c r="Q212" s="211"/>
      <c r="R212" s="211"/>
      <c r="S212" s="211"/>
      <c r="T212" s="212"/>
      <c r="AT212" s="213" t="s">
        <v>149</v>
      </c>
      <c r="AU212" s="213" t="s">
        <v>86</v>
      </c>
      <c r="AV212" s="13" t="s">
        <v>86</v>
      </c>
      <c r="AW212" s="13" t="s">
        <v>32</v>
      </c>
      <c r="AX212" s="13" t="s">
        <v>84</v>
      </c>
      <c r="AY212" s="213" t="s">
        <v>138</v>
      </c>
    </row>
    <row r="213" spans="1:65" s="2" customFormat="1" ht="21.75" customHeight="1" x14ac:dyDescent="0.2">
      <c r="A213" s="35"/>
      <c r="B213" s="36"/>
      <c r="C213" s="188" t="s">
        <v>340</v>
      </c>
      <c r="D213" s="188" t="s">
        <v>140</v>
      </c>
      <c r="E213" s="189" t="s">
        <v>345</v>
      </c>
      <c r="F213" s="190" t="s">
        <v>346</v>
      </c>
      <c r="G213" s="191" t="s">
        <v>143</v>
      </c>
      <c r="H213" s="192">
        <v>79.42</v>
      </c>
      <c r="I213" s="193"/>
      <c r="J213" s="194">
        <f>ROUND(I213*H213,2)</f>
        <v>0</v>
      </c>
      <c r="K213" s="195"/>
      <c r="L213" s="40"/>
      <c r="M213" s="196" t="s">
        <v>1</v>
      </c>
      <c r="N213" s="197" t="s">
        <v>41</v>
      </c>
      <c r="O213" s="72"/>
      <c r="P213" s="198">
        <f>O213*H213</f>
        <v>0</v>
      </c>
      <c r="Q213" s="198">
        <v>0</v>
      </c>
      <c r="R213" s="198">
        <f>Q213*H213</f>
        <v>0</v>
      </c>
      <c r="S213" s="198">
        <v>0</v>
      </c>
      <c r="T213" s="199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0" t="s">
        <v>144</v>
      </c>
      <c r="AT213" s="200" t="s">
        <v>140</v>
      </c>
      <c r="AU213" s="200" t="s">
        <v>86</v>
      </c>
      <c r="AY213" s="18" t="s">
        <v>138</v>
      </c>
      <c r="BE213" s="201">
        <f>IF(N213="základní",J213,0)</f>
        <v>0</v>
      </c>
      <c r="BF213" s="201">
        <f>IF(N213="snížená",J213,0)</f>
        <v>0</v>
      </c>
      <c r="BG213" s="201">
        <f>IF(N213="zákl. přenesená",J213,0)</f>
        <v>0</v>
      </c>
      <c r="BH213" s="201">
        <f>IF(N213="sníž. přenesená",J213,0)</f>
        <v>0</v>
      </c>
      <c r="BI213" s="201">
        <f>IF(N213="nulová",J213,0)</f>
        <v>0</v>
      </c>
      <c r="BJ213" s="18" t="s">
        <v>84</v>
      </c>
      <c r="BK213" s="201">
        <f>ROUND(I213*H213,2)</f>
        <v>0</v>
      </c>
      <c r="BL213" s="18" t="s">
        <v>144</v>
      </c>
      <c r="BM213" s="200" t="s">
        <v>347</v>
      </c>
    </row>
    <row r="214" spans="1:65" s="13" customFormat="1" ht="10.199999999999999" x14ac:dyDescent="0.2">
      <c r="B214" s="202"/>
      <c r="C214" s="203"/>
      <c r="D214" s="204" t="s">
        <v>149</v>
      </c>
      <c r="E214" s="205" t="s">
        <v>1</v>
      </c>
      <c r="F214" s="206" t="s">
        <v>1245</v>
      </c>
      <c r="G214" s="203"/>
      <c r="H214" s="207">
        <v>79.42</v>
      </c>
      <c r="I214" s="208"/>
      <c r="J214" s="203"/>
      <c r="K214" s="203"/>
      <c r="L214" s="209"/>
      <c r="M214" s="210"/>
      <c r="N214" s="211"/>
      <c r="O214" s="211"/>
      <c r="P214" s="211"/>
      <c r="Q214" s="211"/>
      <c r="R214" s="211"/>
      <c r="S214" s="211"/>
      <c r="T214" s="212"/>
      <c r="AT214" s="213" t="s">
        <v>149</v>
      </c>
      <c r="AU214" s="213" t="s">
        <v>86</v>
      </c>
      <c r="AV214" s="13" t="s">
        <v>86</v>
      </c>
      <c r="AW214" s="13" t="s">
        <v>32</v>
      </c>
      <c r="AX214" s="13" t="s">
        <v>84</v>
      </c>
      <c r="AY214" s="213" t="s">
        <v>138</v>
      </c>
    </row>
    <row r="215" spans="1:65" s="2" customFormat="1" ht="21.75" customHeight="1" x14ac:dyDescent="0.2">
      <c r="A215" s="35"/>
      <c r="B215" s="36"/>
      <c r="C215" s="188" t="s">
        <v>344</v>
      </c>
      <c r="D215" s="188" t="s">
        <v>140</v>
      </c>
      <c r="E215" s="189" t="s">
        <v>350</v>
      </c>
      <c r="F215" s="190" t="s">
        <v>351</v>
      </c>
      <c r="G215" s="191" t="s">
        <v>143</v>
      </c>
      <c r="H215" s="192">
        <v>38.5</v>
      </c>
      <c r="I215" s="193"/>
      <c r="J215" s="194">
        <f>ROUND(I215*H215,2)</f>
        <v>0</v>
      </c>
      <c r="K215" s="195"/>
      <c r="L215" s="40"/>
      <c r="M215" s="196" t="s">
        <v>1</v>
      </c>
      <c r="N215" s="197" t="s">
        <v>41</v>
      </c>
      <c r="O215" s="72"/>
      <c r="P215" s="198">
        <f>O215*H215</f>
        <v>0</v>
      </c>
      <c r="Q215" s="198">
        <v>0</v>
      </c>
      <c r="R215" s="198">
        <f>Q215*H215</f>
        <v>0</v>
      </c>
      <c r="S215" s="198">
        <v>0</v>
      </c>
      <c r="T215" s="199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0" t="s">
        <v>144</v>
      </c>
      <c r="AT215" s="200" t="s">
        <v>140</v>
      </c>
      <c r="AU215" s="200" t="s">
        <v>86</v>
      </c>
      <c r="AY215" s="18" t="s">
        <v>138</v>
      </c>
      <c r="BE215" s="201">
        <f>IF(N215="základní",J215,0)</f>
        <v>0</v>
      </c>
      <c r="BF215" s="201">
        <f>IF(N215="snížená",J215,0)</f>
        <v>0</v>
      </c>
      <c r="BG215" s="201">
        <f>IF(N215="zákl. přenesená",J215,0)</f>
        <v>0</v>
      </c>
      <c r="BH215" s="201">
        <f>IF(N215="sníž. přenesená",J215,0)</f>
        <v>0</v>
      </c>
      <c r="BI215" s="201">
        <f>IF(N215="nulová",J215,0)</f>
        <v>0</v>
      </c>
      <c r="BJ215" s="18" t="s">
        <v>84</v>
      </c>
      <c r="BK215" s="201">
        <f>ROUND(I215*H215,2)</f>
        <v>0</v>
      </c>
      <c r="BL215" s="18" t="s">
        <v>144</v>
      </c>
      <c r="BM215" s="200" t="s">
        <v>352</v>
      </c>
    </row>
    <row r="216" spans="1:65" s="2" customFormat="1" ht="33" customHeight="1" x14ac:dyDescent="0.2">
      <c r="A216" s="35"/>
      <c r="B216" s="36"/>
      <c r="C216" s="188" t="s">
        <v>349</v>
      </c>
      <c r="D216" s="188" t="s">
        <v>140</v>
      </c>
      <c r="E216" s="189" t="s">
        <v>354</v>
      </c>
      <c r="F216" s="190" t="s">
        <v>355</v>
      </c>
      <c r="G216" s="191" t="s">
        <v>143</v>
      </c>
      <c r="H216" s="192">
        <v>38.5</v>
      </c>
      <c r="I216" s="193"/>
      <c r="J216" s="194">
        <f>ROUND(I216*H216,2)</f>
        <v>0</v>
      </c>
      <c r="K216" s="195"/>
      <c r="L216" s="40"/>
      <c r="M216" s="196" t="s">
        <v>1</v>
      </c>
      <c r="N216" s="197" t="s">
        <v>41</v>
      </c>
      <c r="O216" s="72"/>
      <c r="P216" s="198">
        <f>O216*H216</f>
        <v>0</v>
      </c>
      <c r="Q216" s="198">
        <v>0</v>
      </c>
      <c r="R216" s="198">
        <f>Q216*H216</f>
        <v>0</v>
      </c>
      <c r="S216" s="198">
        <v>0</v>
      </c>
      <c r="T216" s="199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0" t="s">
        <v>144</v>
      </c>
      <c r="AT216" s="200" t="s">
        <v>140</v>
      </c>
      <c r="AU216" s="200" t="s">
        <v>86</v>
      </c>
      <c r="AY216" s="18" t="s">
        <v>138</v>
      </c>
      <c r="BE216" s="201">
        <f>IF(N216="základní",J216,0)</f>
        <v>0</v>
      </c>
      <c r="BF216" s="201">
        <f>IF(N216="snížená",J216,0)</f>
        <v>0</v>
      </c>
      <c r="BG216" s="201">
        <f>IF(N216="zákl. přenesená",J216,0)</f>
        <v>0</v>
      </c>
      <c r="BH216" s="201">
        <f>IF(N216="sníž. přenesená",J216,0)</f>
        <v>0</v>
      </c>
      <c r="BI216" s="201">
        <f>IF(N216="nulová",J216,0)</f>
        <v>0</v>
      </c>
      <c r="BJ216" s="18" t="s">
        <v>84</v>
      </c>
      <c r="BK216" s="201">
        <f>ROUND(I216*H216,2)</f>
        <v>0</v>
      </c>
      <c r="BL216" s="18" t="s">
        <v>144</v>
      </c>
      <c r="BM216" s="200" t="s">
        <v>356</v>
      </c>
    </row>
    <row r="217" spans="1:65" s="2" customFormat="1" ht="33" customHeight="1" x14ac:dyDescent="0.2">
      <c r="A217" s="35"/>
      <c r="B217" s="36"/>
      <c r="C217" s="188" t="s">
        <v>353</v>
      </c>
      <c r="D217" s="188" t="s">
        <v>140</v>
      </c>
      <c r="E217" s="189" t="s">
        <v>362</v>
      </c>
      <c r="F217" s="190" t="s">
        <v>363</v>
      </c>
      <c r="G217" s="191" t="s">
        <v>143</v>
      </c>
      <c r="H217" s="192">
        <v>38.5</v>
      </c>
      <c r="I217" s="193"/>
      <c r="J217" s="194">
        <f>ROUND(I217*H217,2)</f>
        <v>0</v>
      </c>
      <c r="K217" s="195"/>
      <c r="L217" s="40"/>
      <c r="M217" s="196" t="s">
        <v>1</v>
      </c>
      <c r="N217" s="197" t="s">
        <v>41</v>
      </c>
      <c r="O217" s="72"/>
      <c r="P217" s="198">
        <f>O217*H217</f>
        <v>0</v>
      </c>
      <c r="Q217" s="198">
        <v>0</v>
      </c>
      <c r="R217" s="198">
        <f>Q217*H217</f>
        <v>0</v>
      </c>
      <c r="S217" s="198">
        <v>0</v>
      </c>
      <c r="T217" s="199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0" t="s">
        <v>144</v>
      </c>
      <c r="AT217" s="200" t="s">
        <v>140</v>
      </c>
      <c r="AU217" s="200" t="s">
        <v>86</v>
      </c>
      <c r="AY217" s="18" t="s">
        <v>138</v>
      </c>
      <c r="BE217" s="201">
        <f>IF(N217="základní",J217,0)</f>
        <v>0</v>
      </c>
      <c r="BF217" s="201">
        <f>IF(N217="snížená",J217,0)</f>
        <v>0</v>
      </c>
      <c r="BG217" s="201">
        <f>IF(N217="zákl. přenesená",J217,0)</f>
        <v>0</v>
      </c>
      <c r="BH217" s="201">
        <f>IF(N217="sníž. přenesená",J217,0)</f>
        <v>0</v>
      </c>
      <c r="BI217" s="201">
        <f>IF(N217="nulová",J217,0)</f>
        <v>0</v>
      </c>
      <c r="BJ217" s="18" t="s">
        <v>84</v>
      </c>
      <c r="BK217" s="201">
        <f>ROUND(I217*H217,2)</f>
        <v>0</v>
      </c>
      <c r="BL217" s="18" t="s">
        <v>144</v>
      </c>
      <c r="BM217" s="200" t="s">
        <v>364</v>
      </c>
    </row>
    <row r="218" spans="1:65" s="2" customFormat="1" ht="33" customHeight="1" x14ac:dyDescent="0.2">
      <c r="A218" s="35"/>
      <c r="B218" s="36"/>
      <c r="C218" s="188" t="s">
        <v>357</v>
      </c>
      <c r="D218" s="188" t="s">
        <v>140</v>
      </c>
      <c r="E218" s="189" t="s">
        <v>366</v>
      </c>
      <c r="F218" s="190" t="s">
        <v>367</v>
      </c>
      <c r="G218" s="191" t="s">
        <v>143</v>
      </c>
      <c r="H218" s="192">
        <v>79.42</v>
      </c>
      <c r="I218" s="193"/>
      <c r="J218" s="194">
        <f>ROUND(I218*H218,2)</f>
        <v>0</v>
      </c>
      <c r="K218" s="195"/>
      <c r="L218" s="40"/>
      <c r="M218" s="196" t="s">
        <v>1</v>
      </c>
      <c r="N218" s="197" t="s">
        <v>41</v>
      </c>
      <c r="O218" s="72"/>
      <c r="P218" s="198">
        <f>O218*H218</f>
        <v>0</v>
      </c>
      <c r="Q218" s="198">
        <v>0.10100000000000001</v>
      </c>
      <c r="R218" s="198">
        <f>Q218*H218</f>
        <v>8.0214200000000009</v>
      </c>
      <c r="S218" s="198">
        <v>0</v>
      </c>
      <c r="T218" s="199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0" t="s">
        <v>144</v>
      </c>
      <c r="AT218" s="200" t="s">
        <v>140</v>
      </c>
      <c r="AU218" s="200" t="s">
        <v>86</v>
      </c>
      <c r="AY218" s="18" t="s">
        <v>138</v>
      </c>
      <c r="BE218" s="201">
        <f>IF(N218="základní",J218,0)</f>
        <v>0</v>
      </c>
      <c r="BF218" s="201">
        <f>IF(N218="snížená",J218,0)</f>
        <v>0</v>
      </c>
      <c r="BG218" s="201">
        <f>IF(N218="zákl. přenesená",J218,0)</f>
        <v>0</v>
      </c>
      <c r="BH218" s="201">
        <f>IF(N218="sníž. přenesená",J218,0)</f>
        <v>0</v>
      </c>
      <c r="BI218" s="201">
        <f>IF(N218="nulová",J218,0)</f>
        <v>0</v>
      </c>
      <c r="BJ218" s="18" t="s">
        <v>84</v>
      </c>
      <c r="BK218" s="201">
        <f>ROUND(I218*H218,2)</f>
        <v>0</v>
      </c>
      <c r="BL218" s="18" t="s">
        <v>144</v>
      </c>
      <c r="BM218" s="200" t="s">
        <v>368</v>
      </c>
    </row>
    <row r="219" spans="1:65" s="13" customFormat="1" ht="10.199999999999999" x14ac:dyDescent="0.2">
      <c r="B219" s="202"/>
      <c r="C219" s="203"/>
      <c r="D219" s="204" t="s">
        <v>149</v>
      </c>
      <c r="E219" s="205" t="s">
        <v>1</v>
      </c>
      <c r="F219" s="206" t="s">
        <v>1245</v>
      </c>
      <c r="G219" s="203"/>
      <c r="H219" s="207">
        <v>79.42</v>
      </c>
      <c r="I219" s="208"/>
      <c r="J219" s="203"/>
      <c r="K219" s="203"/>
      <c r="L219" s="209"/>
      <c r="M219" s="210"/>
      <c r="N219" s="211"/>
      <c r="O219" s="211"/>
      <c r="P219" s="211"/>
      <c r="Q219" s="211"/>
      <c r="R219" s="211"/>
      <c r="S219" s="211"/>
      <c r="T219" s="212"/>
      <c r="AT219" s="213" t="s">
        <v>149</v>
      </c>
      <c r="AU219" s="213" t="s">
        <v>86</v>
      </c>
      <c r="AV219" s="13" t="s">
        <v>86</v>
      </c>
      <c r="AW219" s="13" t="s">
        <v>32</v>
      </c>
      <c r="AX219" s="13" t="s">
        <v>84</v>
      </c>
      <c r="AY219" s="213" t="s">
        <v>138</v>
      </c>
    </row>
    <row r="220" spans="1:65" s="2" customFormat="1" ht="21.75" customHeight="1" x14ac:dyDescent="0.2">
      <c r="A220" s="35"/>
      <c r="B220" s="36"/>
      <c r="C220" s="246" t="s">
        <v>361</v>
      </c>
      <c r="D220" s="246" t="s">
        <v>260</v>
      </c>
      <c r="E220" s="247" t="s">
        <v>370</v>
      </c>
      <c r="F220" s="248" t="s">
        <v>371</v>
      </c>
      <c r="G220" s="249" t="s">
        <v>143</v>
      </c>
      <c r="H220" s="250">
        <v>40.901000000000003</v>
      </c>
      <c r="I220" s="251"/>
      <c r="J220" s="252">
        <f>ROUND(I220*H220,2)</f>
        <v>0</v>
      </c>
      <c r="K220" s="253"/>
      <c r="L220" s="254"/>
      <c r="M220" s="255" t="s">
        <v>1</v>
      </c>
      <c r="N220" s="256" t="s">
        <v>41</v>
      </c>
      <c r="O220" s="72"/>
      <c r="P220" s="198">
        <f>O220*H220</f>
        <v>0</v>
      </c>
      <c r="Q220" s="198">
        <v>0.115</v>
      </c>
      <c r="R220" s="198">
        <f>Q220*H220</f>
        <v>4.703615000000001</v>
      </c>
      <c r="S220" s="198">
        <v>0</v>
      </c>
      <c r="T220" s="199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0" t="s">
        <v>179</v>
      </c>
      <c r="AT220" s="200" t="s">
        <v>260</v>
      </c>
      <c r="AU220" s="200" t="s">
        <v>86</v>
      </c>
      <c r="AY220" s="18" t="s">
        <v>138</v>
      </c>
      <c r="BE220" s="201">
        <f>IF(N220="základní",J220,0)</f>
        <v>0</v>
      </c>
      <c r="BF220" s="201">
        <f>IF(N220="snížená",J220,0)</f>
        <v>0</v>
      </c>
      <c r="BG220" s="201">
        <f>IF(N220="zákl. přenesená",J220,0)</f>
        <v>0</v>
      </c>
      <c r="BH220" s="201">
        <f>IF(N220="sníž. přenesená",J220,0)</f>
        <v>0</v>
      </c>
      <c r="BI220" s="201">
        <f>IF(N220="nulová",J220,0)</f>
        <v>0</v>
      </c>
      <c r="BJ220" s="18" t="s">
        <v>84</v>
      </c>
      <c r="BK220" s="201">
        <f>ROUND(I220*H220,2)</f>
        <v>0</v>
      </c>
      <c r="BL220" s="18" t="s">
        <v>144</v>
      </c>
      <c r="BM220" s="200" t="s">
        <v>372</v>
      </c>
    </row>
    <row r="221" spans="1:65" s="14" customFormat="1" ht="10.199999999999999" x14ac:dyDescent="0.2">
      <c r="B221" s="214"/>
      <c r="C221" s="215"/>
      <c r="D221" s="204" t="s">
        <v>149</v>
      </c>
      <c r="E221" s="216" t="s">
        <v>1</v>
      </c>
      <c r="F221" s="217" t="s">
        <v>1287</v>
      </c>
      <c r="G221" s="215"/>
      <c r="H221" s="216" t="s">
        <v>1</v>
      </c>
      <c r="I221" s="218"/>
      <c r="J221" s="215"/>
      <c r="K221" s="215"/>
      <c r="L221" s="219"/>
      <c r="M221" s="220"/>
      <c r="N221" s="221"/>
      <c r="O221" s="221"/>
      <c r="P221" s="221"/>
      <c r="Q221" s="221"/>
      <c r="R221" s="221"/>
      <c r="S221" s="221"/>
      <c r="T221" s="222"/>
      <c r="AT221" s="223" t="s">
        <v>149</v>
      </c>
      <c r="AU221" s="223" t="s">
        <v>86</v>
      </c>
      <c r="AV221" s="14" t="s">
        <v>84</v>
      </c>
      <c r="AW221" s="14" t="s">
        <v>32</v>
      </c>
      <c r="AX221" s="14" t="s">
        <v>76</v>
      </c>
      <c r="AY221" s="223" t="s">
        <v>138</v>
      </c>
    </row>
    <row r="222" spans="1:65" s="13" customFormat="1" ht="10.199999999999999" x14ac:dyDescent="0.2">
      <c r="B222" s="202"/>
      <c r="C222" s="203"/>
      <c r="D222" s="204" t="s">
        <v>149</v>
      </c>
      <c r="E222" s="205" t="s">
        <v>1</v>
      </c>
      <c r="F222" s="206" t="s">
        <v>1288</v>
      </c>
      <c r="G222" s="203"/>
      <c r="H222" s="207">
        <v>39.71</v>
      </c>
      <c r="I222" s="208"/>
      <c r="J222" s="203"/>
      <c r="K222" s="203"/>
      <c r="L222" s="209"/>
      <c r="M222" s="210"/>
      <c r="N222" s="211"/>
      <c r="O222" s="211"/>
      <c r="P222" s="211"/>
      <c r="Q222" s="211"/>
      <c r="R222" s="211"/>
      <c r="S222" s="211"/>
      <c r="T222" s="212"/>
      <c r="AT222" s="213" t="s">
        <v>149</v>
      </c>
      <c r="AU222" s="213" t="s">
        <v>86</v>
      </c>
      <c r="AV222" s="13" t="s">
        <v>86</v>
      </c>
      <c r="AW222" s="13" t="s">
        <v>32</v>
      </c>
      <c r="AX222" s="13" t="s">
        <v>84</v>
      </c>
      <c r="AY222" s="213" t="s">
        <v>138</v>
      </c>
    </row>
    <row r="223" spans="1:65" s="13" customFormat="1" ht="10.199999999999999" x14ac:dyDescent="0.2">
      <c r="B223" s="202"/>
      <c r="C223" s="203"/>
      <c r="D223" s="204" t="s">
        <v>149</v>
      </c>
      <c r="E223" s="203"/>
      <c r="F223" s="206" t="s">
        <v>1289</v>
      </c>
      <c r="G223" s="203"/>
      <c r="H223" s="207">
        <v>40.901000000000003</v>
      </c>
      <c r="I223" s="208"/>
      <c r="J223" s="203"/>
      <c r="K223" s="203"/>
      <c r="L223" s="209"/>
      <c r="M223" s="210"/>
      <c r="N223" s="211"/>
      <c r="O223" s="211"/>
      <c r="P223" s="211"/>
      <c r="Q223" s="211"/>
      <c r="R223" s="211"/>
      <c r="S223" s="211"/>
      <c r="T223" s="212"/>
      <c r="AT223" s="213" t="s">
        <v>149</v>
      </c>
      <c r="AU223" s="213" t="s">
        <v>86</v>
      </c>
      <c r="AV223" s="13" t="s">
        <v>86</v>
      </c>
      <c r="AW223" s="13" t="s">
        <v>4</v>
      </c>
      <c r="AX223" s="13" t="s">
        <v>84</v>
      </c>
      <c r="AY223" s="213" t="s">
        <v>138</v>
      </c>
    </row>
    <row r="224" spans="1:65" s="12" customFormat="1" ht="22.8" customHeight="1" x14ac:dyDescent="0.25">
      <c r="B224" s="172"/>
      <c r="C224" s="173"/>
      <c r="D224" s="174" t="s">
        <v>75</v>
      </c>
      <c r="E224" s="186" t="s">
        <v>167</v>
      </c>
      <c r="F224" s="186" t="s">
        <v>1290</v>
      </c>
      <c r="G224" s="173"/>
      <c r="H224" s="173"/>
      <c r="I224" s="176"/>
      <c r="J224" s="187">
        <f>BK224</f>
        <v>0</v>
      </c>
      <c r="K224" s="173"/>
      <c r="L224" s="178"/>
      <c r="M224" s="179"/>
      <c r="N224" s="180"/>
      <c r="O224" s="180"/>
      <c r="P224" s="181">
        <f>SUM(P225:P227)</f>
        <v>0</v>
      </c>
      <c r="Q224" s="180"/>
      <c r="R224" s="181">
        <f>SUM(R225:R227)</f>
        <v>5.2720113600000005</v>
      </c>
      <c r="S224" s="180"/>
      <c r="T224" s="182">
        <f>SUM(T225:T227)</f>
        <v>0</v>
      </c>
      <c r="AR224" s="183" t="s">
        <v>84</v>
      </c>
      <c r="AT224" s="184" t="s">
        <v>75</v>
      </c>
      <c r="AU224" s="184" t="s">
        <v>84</v>
      </c>
      <c r="AY224" s="183" t="s">
        <v>138</v>
      </c>
      <c r="BK224" s="185">
        <f>SUM(BK225:BK227)</f>
        <v>0</v>
      </c>
    </row>
    <row r="225" spans="1:65" s="2" customFormat="1" ht="21.75" customHeight="1" x14ac:dyDescent="0.2">
      <c r="A225" s="35"/>
      <c r="B225" s="36"/>
      <c r="C225" s="188" t="s">
        <v>365</v>
      </c>
      <c r="D225" s="188" t="s">
        <v>140</v>
      </c>
      <c r="E225" s="189" t="s">
        <v>1291</v>
      </c>
      <c r="F225" s="190" t="s">
        <v>1292</v>
      </c>
      <c r="G225" s="191" t="s">
        <v>202</v>
      </c>
      <c r="H225" s="192">
        <v>1.5840000000000001</v>
      </c>
      <c r="I225" s="193"/>
      <c r="J225" s="194">
        <f>ROUND(I225*H225,2)</f>
        <v>0</v>
      </c>
      <c r="K225" s="195"/>
      <c r="L225" s="40"/>
      <c r="M225" s="196" t="s">
        <v>1</v>
      </c>
      <c r="N225" s="197" t="s">
        <v>41</v>
      </c>
      <c r="O225" s="72"/>
      <c r="P225" s="198">
        <f>O225*H225</f>
        <v>0</v>
      </c>
      <c r="Q225" s="198">
        <v>2.45329</v>
      </c>
      <c r="R225" s="198">
        <f>Q225*H225</f>
        <v>3.8860113600000004</v>
      </c>
      <c r="S225" s="198">
        <v>0</v>
      </c>
      <c r="T225" s="199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00" t="s">
        <v>144</v>
      </c>
      <c r="AT225" s="200" t="s">
        <v>140</v>
      </c>
      <c r="AU225" s="200" t="s">
        <v>86</v>
      </c>
      <c r="AY225" s="18" t="s">
        <v>138</v>
      </c>
      <c r="BE225" s="201">
        <f>IF(N225="základní",J225,0)</f>
        <v>0</v>
      </c>
      <c r="BF225" s="201">
        <f>IF(N225="snížená",J225,0)</f>
        <v>0</v>
      </c>
      <c r="BG225" s="201">
        <f>IF(N225="zákl. přenesená",J225,0)</f>
        <v>0</v>
      </c>
      <c r="BH225" s="201">
        <f>IF(N225="sníž. přenesená",J225,0)</f>
        <v>0</v>
      </c>
      <c r="BI225" s="201">
        <f>IF(N225="nulová",J225,0)</f>
        <v>0</v>
      </c>
      <c r="BJ225" s="18" t="s">
        <v>84</v>
      </c>
      <c r="BK225" s="201">
        <f>ROUND(I225*H225,2)</f>
        <v>0</v>
      </c>
      <c r="BL225" s="18" t="s">
        <v>144</v>
      </c>
      <c r="BM225" s="200" t="s">
        <v>1293</v>
      </c>
    </row>
    <row r="226" spans="1:65" s="13" customFormat="1" ht="10.199999999999999" x14ac:dyDescent="0.2">
      <c r="B226" s="202"/>
      <c r="C226" s="203"/>
      <c r="D226" s="204" t="s">
        <v>149</v>
      </c>
      <c r="E226" s="205" t="s">
        <v>1</v>
      </c>
      <c r="F226" s="206" t="s">
        <v>1294</v>
      </c>
      <c r="G226" s="203"/>
      <c r="H226" s="207">
        <v>1.5840000000000001</v>
      </c>
      <c r="I226" s="208"/>
      <c r="J226" s="203"/>
      <c r="K226" s="203"/>
      <c r="L226" s="209"/>
      <c r="M226" s="210"/>
      <c r="N226" s="211"/>
      <c r="O226" s="211"/>
      <c r="P226" s="211"/>
      <c r="Q226" s="211"/>
      <c r="R226" s="211"/>
      <c r="S226" s="211"/>
      <c r="T226" s="212"/>
      <c r="AT226" s="213" t="s">
        <v>149</v>
      </c>
      <c r="AU226" s="213" t="s">
        <v>86</v>
      </c>
      <c r="AV226" s="13" t="s">
        <v>86</v>
      </c>
      <c r="AW226" s="13" t="s">
        <v>32</v>
      </c>
      <c r="AX226" s="13" t="s">
        <v>84</v>
      </c>
      <c r="AY226" s="213" t="s">
        <v>138</v>
      </c>
    </row>
    <row r="227" spans="1:65" s="2" customFormat="1" ht="21.75" customHeight="1" x14ac:dyDescent="0.2">
      <c r="A227" s="35"/>
      <c r="B227" s="36"/>
      <c r="C227" s="188" t="s">
        <v>369</v>
      </c>
      <c r="D227" s="188" t="s">
        <v>140</v>
      </c>
      <c r="E227" s="189" t="s">
        <v>1295</v>
      </c>
      <c r="F227" s="190" t="s">
        <v>1296</v>
      </c>
      <c r="G227" s="191" t="s">
        <v>143</v>
      </c>
      <c r="H227" s="192">
        <v>13.2</v>
      </c>
      <c r="I227" s="193"/>
      <c r="J227" s="194">
        <f>ROUND(I227*H227,2)</f>
        <v>0</v>
      </c>
      <c r="K227" s="195"/>
      <c r="L227" s="40"/>
      <c r="M227" s="196" t="s">
        <v>1</v>
      </c>
      <c r="N227" s="197" t="s">
        <v>41</v>
      </c>
      <c r="O227" s="72"/>
      <c r="P227" s="198">
        <f>O227*H227</f>
        <v>0</v>
      </c>
      <c r="Q227" s="198">
        <v>0.105</v>
      </c>
      <c r="R227" s="198">
        <f>Q227*H227</f>
        <v>1.3859999999999999</v>
      </c>
      <c r="S227" s="198">
        <v>0</v>
      </c>
      <c r="T227" s="199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0" t="s">
        <v>144</v>
      </c>
      <c r="AT227" s="200" t="s">
        <v>140</v>
      </c>
      <c r="AU227" s="200" t="s">
        <v>86</v>
      </c>
      <c r="AY227" s="18" t="s">
        <v>138</v>
      </c>
      <c r="BE227" s="201">
        <f>IF(N227="základní",J227,0)</f>
        <v>0</v>
      </c>
      <c r="BF227" s="201">
        <f>IF(N227="snížená",J227,0)</f>
        <v>0</v>
      </c>
      <c r="BG227" s="201">
        <f>IF(N227="zákl. přenesená",J227,0)</f>
        <v>0</v>
      </c>
      <c r="BH227" s="201">
        <f>IF(N227="sníž. přenesená",J227,0)</f>
        <v>0</v>
      </c>
      <c r="BI227" s="201">
        <f>IF(N227="nulová",J227,0)</f>
        <v>0</v>
      </c>
      <c r="BJ227" s="18" t="s">
        <v>84</v>
      </c>
      <c r="BK227" s="201">
        <f>ROUND(I227*H227,2)</f>
        <v>0</v>
      </c>
      <c r="BL227" s="18" t="s">
        <v>144</v>
      </c>
      <c r="BM227" s="200" t="s">
        <v>1297</v>
      </c>
    </row>
    <row r="228" spans="1:65" s="12" customFormat="1" ht="22.8" customHeight="1" x14ac:dyDescent="0.25">
      <c r="B228" s="172"/>
      <c r="C228" s="173"/>
      <c r="D228" s="174" t="s">
        <v>75</v>
      </c>
      <c r="E228" s="186" t="s">
        <v>179</v>
      </c>
      <c r="F228" s="186" t="s">
        <v>376</v>
      </c>
      <c r="G228" s="173"/>
      <c r="H228" s="173"/>
      <c r="I228" s="176"/>
      <c r="J228" s="187">
        <f>BK228</f>
        <v>0</v>
      </c>
      <c r="K228" s="173"/>
      <c r="L228" s="178"/>
      <c r="M228" s="179"/>
      <c r="N228" s="180"/>
      <c r="O228" s="180"/>
      <c r="P228" s="181">
        <f>SUM(P229:P266)</f>
        <v>0</v>
      </c>
      <c r="Q228" s="180"/>
      <c r="R228" s="181">
        <f>SUM(R229:R266)</f>
        <v>8.618266160000001</v>
      </c>
      <c r="S228" s="180"/>
      <c r="T228" s="182">
        <f>SUM(T229:T266)</f>
        <v>47.728000000000009</v>
      </c>
      <c r="AR228" s="183" t="s">
        <v>84</v>
      </c>
      <c r="AT228" s="184" t="s">
        <v>75</v>
      </c>
      <c r="AU228" s="184" t="s">
        <v>84</v>
      </c>
      <c r="AY228" s="183" t="s">
        <v>138</v>
      </c>
      <c r="BK228" s="185">
        <f>SUM(BK229:BK266)</f>
        <v>0</v>
      </c>
    </row>
    <row r="229" spans="1:65" s="2" customFormat="1" ht="21.75" customHeight="1" x14ac:dyDescent="0.2">
      <c r="A229" s="35"/>
      <c r="B229" s="36"/>
      <c r="C229" s="188" t="s">
        <v>377</v>
      </c>
      <c r="D229" s="188" t="s">
        <v>140</v>
      </c>
      <c r="E229" s="189" t="s">
        <v>378</v>
      </c>
      <c r="F229" s="190" t="s">
        <v>379</v>
      </c>
      <c r="G229" s="191" t="s">
        <v>170</v>
      </c>
      <c r="H229" s="192">
        <v>145.4</v>
      </c>
      <c r="I229" s="193"/>
      <c r="J229" s="194">
        <f t="shared" ref="J229:J235" si="0">ROUND(I229*H229,2)</f>
        <v>0</v>
      </c>
      <c r="K229" s="195"/>
      <c r="L229" s="40"/>
      <c r="M229" s="196" t="s">
        <v>1</v>
      </c>
      <c r="N229" s="197" t="s">
        <v>41</v>
      </c>
      <c r="O229" s="72"/>
      <c r="P229" s="198">
        <f t="shared" ref="P229:P235" si="1">O229*H229</f>
        <v>0</v>
      </c>
      <c r="Q229" s="198">
        <v>0</v>
      </c>
      <c r="R229" s="198">
        <f t="shared" ref="R229:R235" si="2">Q229*H229</f>
        <v>0</v>
      </c>
      <c r="S229" s="198">
        <v>0.32</v>
      </c>
      <c r="T229" s="199">
        <f t="shared" ref="T229:T235" si="3">S229*H229</f>
        <v>46.528000000000006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00" t="s">
        <v>144</v>
      </c>
      <c r="AT229" s="200" t="s">
        <v>140</v>
      </c>
      <c r="AU229" s="200" t="s">
        <v>86</v>
      </c>
      <c r="AY229" s="18" t="s">
        <v>138</v>
      </c>
      <c r="BE229" s="201">
        <f t="shared" ref="BE229:BE235" si="4">IF(N229="základní",J229,0)</f>
        <v>0</v>
      </c>
      <c r="BF229" s="201">
        <f t="shared" ref="BF229:BF235" si="5">IF(N229="snížená",J229,0)</f>
        <v>0</v>
      </c>
      <c r="BG229" s="201">
        <f t="shared" ref="BG229:BG235" si="6">IF(N229="zákl. přenesená",J229,0)</f>
        <v>0</v>
      </c>
      <c r="BH229" s="201">
        <f t="shared" ref="BH229:BH235" si="7">IF(N229="sníž. přenesená",J229,0)</f>
        <v>0</v>
      </c>
      <c r="BI229" s="201">
        <f t="shared" ref="BI229:BI235" si="8">IF(N229="nulová",J229,0)</f>
        <v>0</v>
      </c>
      <c r="BJ229" s="18" t="s">
        <v>84</v>
      </c>
      <c r="BK229" s="201">
        <f t="shared" ref="BK229:BK235" si="9">ROUND(I229*H229,2)</f>
        <v>0</v>
      </c>
      <c r="BL229" s="18" t="s">
        <v>144</v>
      </c>
      <c r="BM229" s="200" t="s">
        <v>380</v>
      </c>
    </row>
    <row r="230" spans="1:65" s="2" customFormat="1" ht="21.75" customHeight="1" x14ac:dyDescent="0.2">
      <c r="A230" s="35"/>
      <c r="B230" s="36"/>
      <c r="C230" s="188" t="s">
        <v>381</v>
      </c>
      <c r="D230" s="188" t="s">
        <v>140</v>
      </c>
      <c r="E230" s="189" t="s">
        <v>1163</v>
      </c>
      <c r="F230" s="190" t="s">
        <v>1164</v>
      </c>
      <c r="G230" s="191" t="s">
        <v>297</v>
      </c>
      <c r="H230" s="192">
        <v>13</v>
      </c>
      <c r="I230" s="193"/>
      <c r="J230" s="194">
        <f t="shared" si="0"/>
        <v>0</v>
      </c>
      <c r="K230" s="195"/>
      <c r="L230" s="40"/>
      <c r="M230" s="196" t="s">
        <v>1</v>
      </c>
      <c r="N230" s="197" t="s">
        <v>41</v>
      </c>
      <c r="O230" s="72"/>
      <c r="P230" s="198">
        <f t="shared" si="1"/>
        <v>0</v>
      </c>
      <c r="Q230" s="198">
        <v>6.8640000000000007E-2</v>
      </c>
      <c r="R230" s="198">
        <f t="shared" si="2"/>
        <v>0.89232000000000011</v>
      </c>
      <c r="S230" s="198">
        <v>0</v>
      </c>
      <c r="T230" s="199">
        <f t="shared" si="3"/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00" t="s">
        <v>144</v>
      </c>
      <c r="AT230" s="200" t="s">
        <v>140</v>
      </c>
      <c r="AU230" s="200" t="s">
        <v>86</v>
      </c>
      <c r="AY230" s="18" t="s">
        <v>138</v>
      </c>
      <c r="BE230" s="201">
        <f t="shared" si="4"/>
        <v>0</v>
      </c>
      <c r="BF230" s="201">
        <f t="shared" si="5"/>
        <v>0</v>
      </c>
      <c r="BG230" s="201">
        <f t="shared" si="6"/>
        <v>0</v>
      </c>
      <c r="BH230" s="201">
        <f t="shared" si="7"/>
        <v>0</v>
      </c>
      <c r="BI230" s="201">
        <f t="shared" si="8"/>
        <v>0</v>
      </c>
      <c r="BJ230" s="18" t="s">
        <v>84</v>
      </c>
      <c r="BK230" s="201">
        <f t="shared" si="9"/>
        <v>0</v>
      </c>
      <c r="BL230" s="18" t="s">
        <v>144</v>
      </c>
      <c r="BM230" s="200" t="s">
        <v>1298</v>
      </c>
    </row>
    <row r="231" spans="1:65" s="2" customFormat="1" ht="33" customHeight="1" x14ac:dyDescent="0.2">
      <c r="A231" s="35"/>
      <c r="B231" s="36"/>
      <c r="C231" s="188" t="s">
        <v>385</v>
      </c>
      <c r="D231" s="188" t="s">
        <v>140</v>
      </c>
      <c r="E231" s="189" t="s">
        <v>1166</v>
      </c>
      <c r="F231" s="190" t="s">
        <v>1167</v>
      </c>
      <c r="G231" s="191" t="s">
        <v>297</v>
      </c>
      <c r="H231" s="192">
        <v>4</v>
      </c>
      <c r="I231" s="193"/>
      <c r="J231" s="194">
        <f t="shared" si="0"/>
        <v>0</v>
      </c>
      <c r="K231" s="195"/>
      <c r="L231" s="40"/>
      <c r="M231" s="196" t="s">
        <v>1</v>
      </c>
      <c r="N231" s="197" t="s">
        <v>41</v>
      </c>
      <c r="O231" s="72"/>
      <c r="P231" s="198">
        <f t="shared" si="1"/>
        <v>0</v>
      </c>
      <c r="Q231" s="198">
        <v>8.4999999999999995E-4</v>
      </c>
      <c r="R231" s="198">
        <f t="shared" si="2"/>
        <v>3.3999999999999998E-3</v>
      </c>
      <c r="S231" s="198">
        <v>0</v>
      </c>
      <c r="T231" s="199">
        <f t="shared" si="3"/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00" t="s">
        <v>144</v>
      </c>
      <c r="AT231" s="200" t="s">
        <v>140</v>
      </c>
      <c r="AU231" s="200" t="s">
        <v>86</v>
      </c>
      <c r="AY231" s="18" t="s">
        <v>138</v>
      </c>
      <c r="BE231" s="201">
        <f t="shared" si="4"/>
        <v>0</v>
      </c>
      <c r="BF231" s="201">
        <f t="shared" si="5"/>
        <v>0</v>
      </c>
      <c r="BG231" s="201">
        <f t="shared" si="6"/>
        <v>0</v>
      </c>
      <c r="BH231" s="201">
        <f t="shared" si="7"/>
        <v>0</v>
      </c>
      <c r="BI231" s="201">
        <f t="shared" si="8"/>
        <v>0</v>
      </c>
      <c r="BJ231" s="18" t="s">
        <v>84</v>
      </c>
      <c r="BK231" s="201">
        <f t="shared" si="9"/>
        <v>0</v>
      </c>
      <c r="BL231" s="18" t="s">
        <v>144</v>
      </c>
      <c r="BM231" s="200" t="s">
        <v>1299</v>
      </c>
    </row>
    <row r="232" spans="1:65" s="2" customFormat="1" ht="33" customHeight="1" x14ac:dyDescent="0.2">
      <c r="A232" s="35"/>
      <c r="B232" s="36"/>
      <c r="C232" s="188" t="s">
        <v>390</v>
      </c>
      <c r="D232" s="188" t="s">
        <v>140</v>
      </c>
      <c r="E232" s="189" t="s">
        <v>1300</v>
      </c>
      <c r="F232" s="190" t="s">
        <v>1301</v>
      </c>
      <c r="G232" s="191" t="s">
        <v>297</v>
      </c>
      <c r="H232" s="192">
        <v>2</v>
      </c>
      <c r="I232" s="193"/>
      <c r="J232" s="194">
        <f t="shared" si="0"/>
        <v>0</v>
      </c>
      <c r="K232" s="195"/>
      <c r="L232" s="40"/>
      <c r="M232" s="196" t="s">
        <v>1</v>
      </c>
      <c r="N232" s="197" t="s">
        <v>41</v>
      </c>
      <c r="O232" s="72"/>
      <c r="P232" s="198">
        <f t="shared" si="1"/>
        <v>0</v>
      </c>
      <c r="Q232" s="198">
        <v>1E-3</v>
      </c>
      <c r="R232" s="198">
        <f t="shared" si="2"/>
        <v>2E-3</v>
      </c>
      <c r="S232" s="198">
        <v>0</v>
      </c>
      <c r="T232" s="199">
        <f t="shared" si="3"/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0" t="s">
        <v>144</v>
      </c>
      <c r="AT232" s="200" t="s">
        <v>140</v>
      </c>
      <c r="AU232" s="200" t="s">
        <v>86</v>
      </c>
      <c r="AY232" s="18" t="s">
        <v>138</v>
      </c>
      <c r="BE232" s="201">
        <f t="shared" si="4"/>
        <v>0</v>
      </c>
      <c r="BF232" s="201">
        <f t="shared" si="5"/>
        <v>0</v>
      </c>
      <c r="BG232" s="201">
        <f t="shared" si="6"/>
        <v>0</v>
      </c>
      <c r="BH232" s="201">
        <f t="shared" si="7"/>
        <v>0</v>
      </c>
      <c r="BI232" s="201">
        <f t="shared" si="8"/>
        <v>0</v>
      </c>
      <c r="BJ232" s="18" t="s">
        <v>84</v>
      </c>
      <c r="BK232" s="201">
        <f t="shared" si="9"/>
        <v>0</v>
      </c>
      <c r="BL232" s="18" t="s">
        <v>144</v>
      </c>
      <c r="BM232" s="200" t="s">
        <v>1302</v>
      </c>
    </row>
    <row r="233" spans="1:65" s="2" customFormat="1" ht="33" customHeight="1" x14ac:dyDescent="0.2">
      <c r="A233" s="35"/>
      <c r="B233" s="36"/>
      <c r="C233" s="188" t="s">
        <v>394</v>
      </c>
      <c r="D233" s="188" t="s">
        <v>140</v>
      </c>
      <c r="E233" s="189" t="s">
        <v>1303</v>
      </c>
      <c r="F233" s="190" t="s">
        <v>1304</v>
      </c>
      <c r="G233" s="191" t="s">
        <v>297</v>
      </c>
      <c r="H233" s="192">
        <v>2</v>
      </c>
      <c r="I233" s="193"/>
      <c r="J233" s="194">
        <f t="shared" si="0"/>
        <v>0</v>
      </c>
      <c r="K233" s="195"/>
      <c r="L233" s="40"/>
      <c r="M233" s="196" t="s">
        <v>1</v>
      </c>
      <c r="N233" s="197" t="s">
        <v>41</v>
      </c>
      <c r="O233" s="72"/>
      <c r="P233" s="198">
        <f t="shared" si="1"/>
        <v>0</v>
      </c>
      <c r="Q233" s="198">
        <v>1.6999999999999999E-3</v>
      </c>
      <c r="R233" s="198">
        <f t="shared" si="2"/>
        <v>3.3999999999999998E-3</v>
      </c>
      <c r="S233" s="198">
        <v>0</v>
      </c>
      <c r="T233" s="199">
        <f t="shared" si="3"/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00" t="s">
        <v>144</v>
      </c>
      <c r="AT233" s="200" t="s">
        <v>140</v>
      </c>
      <c r="AU233" s="200" t="s">
        <v>86</v>
      </c>
      <c r="AY233" s="18" t="s">
        <v>138</v>
      </c>
      <c r="BE233" s="201">
        <f t="shared" si="4"/>
        <v>0</v>
      </c>
      <c r="BF233" s="201">
        <f t="shared" si="5"/>
        <v>0</v>
      </c>
      <c r="BG233" s="201">
        <f t="shared" si="6"/>
        <v>0</v>
      </c>
      <c r="BH233" s="201">
        <f t="shared" si="7"/>
        <v>0</v>
      </c>
      <c r="BI233" s="201">
        <f t="shared" si="8"/>
        <v>0</v>
      </c>
      <c r="BJ233" s="18" t="s">
        <v>84</v>
      </c>
      <c r="BK233" s="201">
        <f t="shared" si="9"/>
        <v>0</v>
      </c>
      <c r="BL233" s="18" t="s">
        <v>144</v>
      </c>
      <c r="BM233" s="200" t="s">
        <v>1305</v>
      </c>
    </row>
    <row r="234" spans="1:65" s="2" customFormat="1" ht="33" customHeight="1" x14ac:dyDescent="0.2">
      <c r="A234" s="35"/>
      <c r="B234" s="36"/>
      <c r="C234" s="188" t="s">
        <v>398</v>
      </c>
      <c r="D234" s="188" t="s">
        <v>140</v>
      </c>
      <c r="E234" s="189" t="s">
        <v>1169</v>
      </c>
      <c r="F234" s="190" t="s">
        <v>1170</v>
      </c>
      <c r="G234" s="191" t="s">
        <v>170</v>
      </c>
      <c r="H234" s="192">
        <v>80.400000000000006</v>
      </c>
      <c r="I234" s="193"/>
      <c r="J234" s="194">
        <f t="shared" si="0"/>
        <v>0</v>
      </c>
      <c r="K234" s="195"/>
      <c r="L234" s="40"/>
      <c r="M234" s="196" t="s">
        <v>1</v>
      </c>
      <c r="N234" s="197" t="s">
        <v>41</v>
      </c>
      <c r="O234" s="72"/>
      <c r="P234" s="198">
        <f t="shared" si="1"/>
        <v>0</v>
      </c>
      <c r="Q234" s="198">
        <v>1.0000000000000001E-5</v>
      </c>
      <c r="R234" s="198">
        <f t="shared" si="2"/>
        <v>8.0400000000000014E-4</v>
      </c>
      <c r="S234" s="198">
        <v>0</v>
      </c>
      <c r="T234" s="199">
        <f t="shared" si="3"/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00" t="s">
        <v>144</v>
      </c>
      <c r="AT234" s="200" t="s">
        <v>140</v>
      </c>
      <c r="AU234" s="200" t="s">
        <v>86</v>
      </c>
      <c r="AY234" s="18" t="s">
        <v>138</v>
      </c>
      <c r="BE234" s="201">
        <f t="shared" si="4"/>
        <v>0</v>
      </c>
      <c r="BF234" s="201">
        <f t="shared" si="5"/>
        <v>0</v>
      </c>
      <c r="BG234" s="201">
        <f t="shared" si="6"/>
        <v>0</v>
      </c>
      <c r="BH234" s="201">
        <f t="shared" si="7"/>
        <v>0</v>
      </c>
      <c r="BI234" s="201">
        <f t="shared" si="8"/>
        <v>0</v>
      </c>
      <c r="BJ234" s="18" t="s">
        <v>84</v>
      </c>
      <c r="BK234" s="201">
        <f t="shared" si="9"/>
        <v>0</v>
      </c>
      <c r="BL234" s="18" t="s">
        <v>144</v>
      </c>
      <c r="BM234" s="200" t="s">
        <v>1306</v>
      </c>
    </row>
    <row r="235" spans="1:65" s="2" customFormat="1" ht="16.5" customHeight="1" x14ac:dyDescent="0.2">
      <c r="A235" s="35"/>
      <c r="B235" s="36"/>
      <c r="C235" s="246" t="s">
        <v>402</v>
      </c>
      <c r="D235" s="246" t="s">
        <v>260</v>
      </c>
      <c r="E235" s="247" t="s">
        <v>1172</v>
      </c>
      <c r="F235" s="248" t="s">
        <v>1173</v>
      </c>
      <c r="G235" s="249" t="s">
        <v>170</v>
      </c>
      <c r="H235" s="250">
        <v>82.811999999999998</v>
      </c>
      <c r="I235" s="251"/>
      <c r="J235" s="252">
        <f t="shared" si="0"/>
        <v>0</v>
      </c>
      <c r="K235" s="253"/>
      <c r="L235" s="254"/>
      <c r="M235" s="255" t="s">
        <v>1</v>
      </c>
      <c r="N235" s="256" t="s">
        <v>41</v>
      </c>
      <c r="O235" s="72"/>
      <c r="P235" s="198">
        <f t="shared" si="1"/>
        <v>0</v>
      </c>
      <c r="Q235" s="198">
        <v>2.7699999999999999E-3</v>
      </c>
      <c r="R235" s="198">
        <f t="shared" si="2"/>
        <v>0.22938923999999999</v>
      </c>
      <c r="S235" s="198">
        <v>0</v>
      </c>
      <c r="T235" s="199">
        <f t="shared" si="3"/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00" t="s">
        <v>179</v>
      </c>
      <c r="AT235" s="200" t="s">
        <v>260</v>
      </c>
      <c r="AU235" s="200" t="s">
        <v>86</v>
      </c>
      <c r="AY235" s="18" t="s">
        <v>138</v>
      </c>
      <c r="BE235" s="201">
        <f t="shared" si="4"/>
        <v>0</v>
      </c>
      <c r="BF235" s="201">
        <f t="shared" si="5"/>
        <v>0</v>
      </c>
      <c r="BG235" s="201">
        <f t="shared" si="6"/>
        <v>0</v>
      </c>
      <c r="BH235" s="201">
        <f t="shared" si="7"/>
        <v>0</v>
      </c>
      <c r="BI235" s="201">
        <f t="shared" si="8"/>
        <v>0</v>
      </c>
      <c r="BJ235" s="18" t="s">
        <v>84</v>
      </c>
      <c r="BK235" s="201">
        <f t="shared" si="9"/>
        <v>0</v>
      </c>
      <c r="BL235" s="18" t="s">
        <v>144</v>
      </c>
      <c r="BM235" s="200" t="s">
        <v>1307</v>
      </c>
    </row>
    <row r="236" spans="1:65" s="13" customFormat="1" ht="10.199999999999999" x14ac:dyDescent="0.2">
      <c r="B236" s="202"/>
      <c r="C236" s="203"/>
      <c r="D236" s="204" t="s">
        <v>149</v>
      </c>
      <c r="E236" s="203"/>
      <c r="F236" s="206" t="s">
        <v>1308</v>
      </c>
      <c r="G236" s="203"/>
      <c r="H236" s="207">
        <v>82.811999999999998</v>
      </c>
      <c r="I236" s="208"/>
      <c r="J236" s="203"/>
      <c r="K236" s="203"/>
      <c r="L236" s="209"/>
      <c r="M236" s="210"/>
      <c r="N236" s="211"/>
      <c r="O236" s="211"/>
      <c r="P236" s="211"/>
      <c r="Q236" s="211"/>
      <c r="R236" s="211"/>
      <c r="S236" s="211"/>
      <c r="T236" s="212"/>
      <c r="AT236" s="213" t="s">
        <v>149</v>
      </c>
      <c r="AU236" s="213" t="s">
        <v>86</v>
      </c>
      <c r="AV236" s="13" t="s">
        <v>86</v>
      </c>
      <c r="AW236" s="13" t="s">
        <v>4</v>
      </c>
      <c r="AX236" s="13" t="s">
        <v>84</v>
      </c>
      <c r="AY236" s="213" t="s">
        <v>138</v>
      </c>
    </row>
    <row r="237" spans="1:65" s="2" customFormat="1" ht="33" customHeight="1" x14ac:dyDescent="0.2">
      <c r="A237" s="35"/>
      <c r="B237" s="36"/>
      <c r="C237" s="188" t="s">
        <v>406</v>
      </c>
      <c r="D237" s="188" t="s">
        <v>140</v>
      </c>
      <c r="E237" s="189" t="s">
        <v>1176</v>
      </c>
      <c r="F237" s="190" t="s">
        <v>1177</v>
      </c>
      <c r="G237" s="191" t="s">
        <v>170</v>
      </c>
      <c r="H237" s="192">
        <v>44</v>
      </c>
      <c r="I237" s="193"/>
      <c r="J237" s="194">
        <f>ROUND(I237*H237,2)</f>
        <v>0</v>
      </c>
      <c r="K237" s="195"/>
      <c r="L237" s="40"/>
      <c r="M237" s="196" t="s">
        <v>1</v>
      </c>
      <c r="N237" s="197" t="s">
        <v>41</v>
      </c>
      <c r="O237" s="72"/>
      <c r="P237" s="198">
        <f>O237*H237</f>
        <v>0</v>
      </c>
      <c r="Q237" s="198">
        <v>1.0000000000000001E-5</v>
      </c>
      <c r="R237" s="198">
        <f>Q237*H237</f>
        <v>4.4000000000000002E-4</v>
      </c>
      <c r="S237" s="198">
        <v>0</v>
      </c>
      <c r="T237" s="199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00" t="s">
        <v>144</v>
      </c>
      <c r="AT237" s="200" t="s">
        <v>140</v>
      </c>
      <c r="AU237" s="200" t="s">
        <v>86</v>
      </c>
      <c r="AY237" s="18" t="s">
        <v>138</v>
      </c>
      <c r="BE237" s="201">
        <f>IF(N237="základní",J237,0)</f>
        <v>0</v>
      </c>
      <c r="BF237" s="201">
        <f>IF(N237="snížená",J237,0)</f>
        <v>0</v>
      </c>
      <c r="BG237" s="201">
        <f>IF(N237="zákl. přenesená",J237,0)</f>
        <v>0</v>
      </c>
      <c r="BH237" s="201">
        <f>IF(N237="sníž. přenesená",J237,0)</f>
        <v>0</v>
      </c>
      <c r="BI237" s="201">
        <f>IF(N237="nulová",J237,0)</f>
        <v>0</v>
      </c>
      <c r="BJ237" s="18" t="s">
        <v>84</v>
      </c>
      <c r="BK237" s="201">
        <f>ROUND(I237*H237,2)</f>
        <v>0</v>
      </c>
      <c r="BL237" s="18" t="s">
        <v>144</v>
      </c>
      <c r="BM237" s="200" t="s">
        <v>1309</v>
      </c>
    </row>
    <row r="238" spans="1:65" s="2" customFormat="1" ht="16.5" customHeight="1" x14ac:dyDescent="0.2">
      <c r="A238" s="35"/>
      <c r="B238" s="36"/>
      <c r="C238" s="246" t="s">
        <v>410</v>
      </c>
      <c r="D238" s="246" t="s">
        <v>260</v>
      </c>
      <c r="E238" s="247" t="s">
        <v>1179</v>
      </c>
      <c r="F238" s="248" t="s">
        <v>1180</v>
      </c>
      <c r="G238" s="249" t="s">
        <v>170</v>
      </c>
      <c r="H238" s="250">
        <v>45.32</v>
      </c>
      <c r="I238" s="251"/>
      <c r="J238" s="252">
        <f>ROUND(I238*H238,2)</f>
        <v>0</v>
      </c>
      <c r="K238" s="253"/>
      <c r="L238" s="254"/>
      <c r="M238" s="255" t="s">
        <v>1</v>
      </c>
      <c r="N238" s="256" t="s">
        <v>41</v>
      </c>
      <c r="O238" s="72"/>
      <c r="P238" s="198">
        <f>O238*H238</f>
        <v>0</v>
      </c>
      <c r="Q238" s="198">
        <v>4.45E-3</v>
      </c>
      <c r="R238" s="198">
        <f>Q238*H238</f>
        <v>0.20167399999999999</v>
      </c>
      <c r="S238" s="198">
        <v>0</v>
      </c>
      <c r="T238" s="199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00" t="s">
        <v>179</v>
      </c>
      <c r="AT238" s="200" t="s">
        <v>260</v>
      </c>
      <c r="AU238" s="200" t="s">
        <v>86</v>
      </c>
      <c r="AY238" s="18" t="s">
        <v>138</v>
      </c>
      <c r="BE238" s="201">
        <f>IF(N238="základní",J238,0)</f>
        <v>0</v>
      </c>
      <c r="BF238" s="201">
        <f>IF(N238="snížená",J238,0)</f>
        <v>0</v>
      </c>
      <c r="BG238" s="201">
        <f>IF(N238="zákl. přenesená",J238,0)</f>
        <v>0</v>
      </c>
      <c r="BH238" s="201">
        <f>IF(N238="sníž. přenesená",J238,0)</f>
        <v>0</v>
      </c>
      <c r="BI238" s="201">
        <f>IF(N238="nulová",J238,0)</f>
        <v>0</v>
      </c>
      <c r="BJ238" s="18" t="s">
        <v>84</v>
      </c>
      <c r="BK238" s="201">
        <f>ROUND(I238*H238,2)</f>
        <v>0</v>
      </c>
      <c r="BL238" s="18" t="s">
        <v>144</v>
      </c>
      <c r="BM238" s="200" t="s">
        <v>1310</v>
      </c>
    </row>
    <row r="239" spans="1:65" s="13" customFormat="1" ht="10.199999999999999" x14ac:dyDescent="0.2">
      <c r="B239" s="202"/>
      <c r="C239" s="203"/>
      <c r="D239" s="204" t="s">
        <v>149</v>
      </c>
      <c r="E239" s="203"/>
      <c r="F239" s="206" t="s">
        <v>1311</v>
      </c>
      <c r="G239" s="203"/>
      <c r="H239" s="207">
        <v>45.32</v>
      </c>
      <c r="I239" s="208"/>
      <c r="J239" s="203"/>
      <c r="K239" s="203"/>
      <c r="L239" s="209"/>
      <c r="M239" s="210"/>
      <c r="N239" s="211"/>
      <c r="O239" s="211"/>
      <c r="P239" s="211"/>
      <c r="Q239" s="211"/>
      <c r="R239" s="211"/>
      <c r="S239" s="211"/>
      <c r="T239" s="212"/>
      <c r="AT239" s="213" t="s">
        <v>149</v>
      </c>
      <c r="AU239" s="213" t="s">
        <v>86</v>
      </c>
      <c r="AV239" s="13" t="s">
        <v>86</v>
      </c>
      <c r="AW239" s="13" t="s">
        <v>4</v>
      </c>
      <c r="AX239" s="13" t="s">
        <v>84</v>
      </c>
      <c r="AY239" s="213" t="s">
        <v>138</v>
      </c>
    </row>
    <row r="240" spans="1:65" s="2" customFormat="1" ht="33" customHeight="1" x14ac:dyDescent="0.2">
      <c r="A240" s="35"/>
      <c r="B240" s="36"/>
      <c r="C240" s="188" t="s">
        <v>414</v>
      </c>
      <c r="D240" s="188" t="s">
        <v>140</v>
      </c>
      <c r="E240" s="189" t="s">
        <v>1312</v>
      </c>
      <c r="F240" s="190" t="s">
        <v>1313</v>
      </c>
      <c r="G240" s="191" t="s">
        <v>170</v>
      </c>
      <c r="H240" s="192">
        <v>21.1</v>
      </c>
      <c r="I240" s="193"/>
      <c r="J240" s="194">
        <f>ROUND(I240*H240,2)</f>
        <v>0</v>
      </c>
      <c r="K240" s="195"/>
      <c r="L240" s="40"/>
      <c r="M240" s="196" t="s">
        <v>1</v>
      </c>
      <c r="N240" s="197" t="s">
        <v>41</v>
      </c>
      <c r="O240" s="72"/>
      <c r="P240" s="198">
        <f>O240*H240</f>
        <v>0</v>
      </c>
      <c r="Q240" s="198">
        <v>2.0000000000000002E-5</v>
      </c>
      <c r="R240" s="198">
        <f>Q240*H240</f>
        <v>4.2200000000000007E-4</v>
      </c>
      <c r="S240" s="198">
        <v>0</v>
      </c>
      <c r="T240" s="199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0" t="s">
        <v>144</v>
      </c>
      <c r="AT240" s="200" t="s">
        <v>140</v>
      </c>
      <c r="AU240" s="200" t="s">
        <v>86</v>
      </c>
      <c r="AY240" s="18" t="s">
        <v>138</v>
      </c>
      <c r="BE240" s="201">
        <f>IF(N240="základní",J240,0)</f>
        <v>0</v>
      </c>
      <c r="BF240" s="201">
        <f>IF(N240="snížená",J240,0)</f>
        <v>0</v>
      </c>
      <c r="BG240" s="201">
        <f>IF(N240="zákl. přenesená",J240,0)</f>
        <v>0</v>
      </c>
      <c r="BH240" s="201">
        <f>IF(N240="sníž. přenesená",J240,0)</f>
        <v>0</v>
      </c>
      <c r="BI240" s="201">
        <f>IF(N240="nulová",J240,0)</f>
        <v>0</v>
      </c>
      <c r="BJ240" s="18" t="s">
        <v>84</v>
      </c>
      <c r="BK240" s="201">
        <f>ROUND(I240*H240,2)</f>
        <v>0</v>
      </c>
      <c r="BL240" s="18" t="s">
        <v>144</v>
      </c>
      <c r="BM240" s="200" t="s">
        <v>1314</v>
      </c>
    </row>
    <row r="241" spans="1:65" s="2" customFormat="1" ht="16.5" customHeight="1" x14ac:dyDescent="0.2">
      <c r="A241" s="35"/>
      <c r="B241" s="36"/>
      <c r="C241" s="246" t="s">
        <v>418</v>
      </c>
      <c r="D241" s="246" t="s">
        <v>260</v>
      </c>
      <c r="E241" s="247" t="s">
        <v>1315</v>
      </c>
      <c r="F241" s="248" t="s">
        <v>1316</v>
      </c>
      <c r="G241" s="249" t="s">
        <v>170</v>
      </c>
      <c r="H241" s="250">
        <v>21.733000000000001</v>
      </c>
      <c r="I241" s="251"/>
      <c r="J241" s="252">
        <f>ROUND(I241*H241,2)</f>
        <v>0</v>
      </c>
      <c r="K241" s="253"/>
      <c r="L241" s="254"/>
      <c r="M241" s="255" t="s">
        <v>1</v>
      </c>
      <c r="N241" s="256" t="s">
        <v>41</v>
      </c>
      <c r="O241" s="72"/>
      <c r="P241" s="198">
        <f>O241*H241</f>
        <v>0</v>
      </c>
      <c r="Q241" s="198">
        <v>7.2399999999999999E-3</v>
      </c>
      <c r="R241" s="198">
        <f>Q241*H241</f>
        <v>0.15734692</v>
      </c>
      <c r="S241" s="198">
        <v>0</v>
      </c>
      <c r="T241" s="199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00" t="s">
        <v>179</v>
      </c>
      <c r="AT241" s="200" t="s">
        <v>260</v>
      </c>
      <c r="AU241" s="200" t="s">
        <v>86</v>
      </c>
      <c r="AY241" s="18" t="s">
        <v>138</v>
      </c>
      <c r="BE241" s="201">
        <f>IF(N241="základní",J241,0)</f>
        <v>0</v>
      </c>
      <c r="BF241" s="201">
        <f>IF(N241="snížená",J241,0)</f>
        <v>0</v>
      </c>
      <c r="BG241" s="201">
        <f>IF(N241="zákl. přenesená",J241,0)</f>
        <v>0</v>
      </c>
      <c r="BH241" s="201">
        <f>IF(N241="sníž. přenesená",J241,0)</f>
        <v>0</v>
      </c>
      <c r="BI241" s="201">
        <f>IF(N241="nulová",J241,0)</f>
        <v>0</v>
      </c>
      <c r="BJ241" s="18" t="s">
        <v>84</v>
      </c>
      <c r="BK241" s="201">
        <f>ROUND(I241*H241,2)</f>
        <v>0</v>
      </c>
      <c r="BL241" s="18" t="s">
        <v>144</v>
      </c>
      <c r="BM241" s="200" t="s">
        <v>1317</v>
      </c>
    </row>
    <row r="242" spans="1:65" s="13" customFormat="1" ht="10.199999999999999" x14ac:dyDescent="0.2">
      <c r="B242" s="202"/>
      <c r="C242" s="203"/>
      <c r="D242" s="204" t="s">
        <v>149</v>
      </c>
      <c r="E242" s="203"/>
      <c r="F242" s="206" t="s">
        <v>1318</v>
      </c>
      <c r="G242" s="203"/>
      <c r="H242" s="207">
        <v>21.733000000000001</v>
      </c>
      <c r="I242" s="208"/>
      <c r="J242" s="203"/>
      <c r="K242" s="203"/>
      <c r="L242" s="209"/>
      <c r="M242" s="210"/>
      <c r="N242" s="211"/>
      <c r="O242" s="211"/>
      <c r="P242" s="211"/>
      <c r="Q242" s="211"/>
      <c r="R242" s="211"/>
      <c r="S242" s="211"/>
      <c r="T242" s="212"/>
      <c r="AT242" s="213" t="s">
        <v>149</v>
      </c>
      <c r="AU242" s="213" t="s">
        <v>86</v>
      </c>
      <c r="AV242" s="13" t="s">
        <v>86</v>
      </c>
      <c r="AW242" s="13" t="s">
        <v>4</v>
      </c>
      <c r="AX242" s="13" t="s">
        <v>84</v>
      </c>
      <c r="AY242" s="213" t="s">
        <v>138</v>
      </c>
    </row>
    <row r="243" spans="1:65" s="2" customFormat="1" ht="33" customHeight="1" x14ac:dyDescent="0.2">
      <c r="A243" s="35"/>
      <c r="B243" s="36"/>
      <c r="C243" s="188" t="s">
        <v>422</v>
      </c>
      <c r="D243" s="188" t="s">
        <v>140</v>
      </c>
      <c r="E243" s="189" t="s">
        <v>1189</v>
      </c>
      <c r="F243" s="190" t="s">
        <v>1190</v>
      </c>
      <c r="G243" s="191" t="s">
        <v>297</v>
      </c>
      <c r="H243" s="192">
        <v>20</v>
      </c>
      <c r="I243" s="193"/>
      <c r="J243" s="194">
        <f t="shared" ref="J243:J266" si="10">ROUND(I243*H243,2)</f>
        <v>0</v>
      </c>
      <c r="K243" s="195"/>
      <c r="L243" s="40"/>
      <c r="M243" s="196" t="s">
        <v>1</v>
      </c>
      <c r="N243" s="197" t="s">
        <v>41</v>
      </c>
      <c r="O243" s="72"/>
      <c r="P243" s="198">
        <f t="shared" ref="P243:P266" si="11">O243*H243</f>
        <v>0</v>
      </c>
      <c r="Q243" s="198">
        <v>1.0000000000000001E-5</v>
      </c>
      <c r="R243" s="198">
        <f t="shared" ref="R243:R266" si="12">Q243*H243</f>
        <v>2.0000000000000001E-4</v>
      </c>
      <c r="S243" s="198">
        <v>0</v>
      </c>
      <c r="T243" s="199">
        <f t="shared" ref="T243:T266" si="13"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00" t="s">
        <v>144</v>
      </c>
      <c r="AT243" s="200" t="s">
        <v>140</v>
      </c>
      <c r="AU243" s="200" t="s">
        <v>86</v>
      </c>
      <c r="AY243" s="18" t="s">
        <v>138</v>
      </c>
      <c r="BE243" s="201">
        <f t="shared" ref="BE243:BE266" si="14">IF(N243="základní",J243,0)</f>
        <v>0</v>
      </c>
      <c r="BF243" s="201">
        <f t="shared" ref="BF243:BF266" si="15">IF(N243="snížená",J243,0)</f>
        <v>0</v>
      </c>
      <c r="BG243" s="201">
        <f t="shared" ref="BG243:BG266" si="16">IF(N243="zákl. přenesená",J243,0)</f>
        <v>0</v>
      </c>
      <c r="BH243" s="201">
        <f t="shared" ref="BH243:BH266" si="17">IF(N243="sníž. přenesená",J243,0)</f>
        <v>0</v>
      </c>
      <c r="BI243" s="201">
        <f t="shared" ref="BI243:BI266" si="18">IF(N243="nulová",J243,0)</f>
        <v>0</v>
      </c>
      <c r="BJ243" s="18" t="s">
        <v>84</v>
      </c>
      <c r="BK243" s="201">
        <f t="shared" ref="BK243:BK266" si="19">ROUND(I243*H243,2)</f>
        <v>0</v>
      </c>
      <c r="BL243" s="18" t="s">
        <v>144</v>
      </c>
      <c r="BM243" s="200" t="s">
        <v>1319</v>
      </c>
    </row>
    <row r="244" spans="1:65" s="2" customFormat="1" ht="16.5" customHeight="1" x14ac:dyDescent="0.2">
      <c r="A244" s="35"/>
      <c r="B244" s="36"/>
      <c r="C244" s="246" t="s">
        <v>426</v>
      </c>
      <c r="D244" s="246" t="s">
        <v>260</v>
      </c>
      <c r="E244" s="247" t="s">
        <v>1320</v>
      </c>
      <c r="F244" s="248" t="s">
        <v>1321</v>
      </c>
      <c r="G244" s="249" t="s">
        <v>297</v>
      </c>
      <c r="H244" s="250">
        <v>4</v>
      </c>
      <c r="I244" s="251"/>
      <c r="J244" s="252">
        <f t="shared" si="10"/>
        <v>0</v>
      </c>
      <c r="K244" s="253"/>
      <c r="L244" s="254"/>
      <c r="M244" s="255" t="s">
        <v>1</v>
      </c>
      <c r="N244" s="256" t="s">
        <v>41</v>
      </c>
      <c r="O244" s="72"/>
      <c r="P244" s="198">
        <f t="shared" si="11"/>
        <v>0</v>
      </c>
      <c r="Q244" s="198">
        <v>1.4E-3</v>
      </c>
      <c r="R244" s="198">
        <f t="shared" si="12"/>
        <v>5.5999999999999999E-3</v>
      </c>
      <c r="S244" s="198">
        <v>0</v>
      </c>
      <c r="T244" s="199">
        <f t="shared" si="13"/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00" t="s">
        <v>179</v>
      </c>
      <c r="AT244" s="200" t="s">
        <v>260</v>
      </c>
      <c r="AU244" s="200" t="s">
        <v>86</v>
      </c>
      <c r="AY244" s="18" t="s">
        <v>138</v>
      </c>
      <c r="BE244" s="201">
        <f t="shared" si="14"/>
        <v>0</v>
      </c>
      <c r="BF244" s="201">
        <f t="shared" si="15"/>
        <v>0</v>
      </c>
      <c r="BG244" s="201">
        <f t="shared" si="16"/>
        <v>0</v>
      </c>
      <c r="BH244" s="201">
        <f t="shared" si="17"/>
        <v>0</v>
      </c>
      <c r="BI244" s="201">
        <f t="shared" si="18"/>
        <v>0</v>
      </c>
      <c r="BJ244" s="18" t="s">
        <v>84</v>
      </c>
      <c r="BK244" s="201">
        <f t="shared" si="19"/>
        <v>0</v>
      </c>
      <c r="BL244" s="18" t="s">
        <v>144</v>
      </c>
      <c r="BM244" s="200" t="s">
        <v>1322</v>
      </c>
    </row>
    <row r="245" spans="1:65" s="2" customFormat="1" ht="16.5" customHeight="1" x14ac:dyDescent="0.2">
      <c r="A245" s="35"/>
      <c r="B245" s="36"/>
      <c r="C245" s="246" t="s">
        <v>431</v>
      </c>
      <c r="D245" s="246" t="s">
        <v>260</v>
      </c>
      <c r="E245" s="247" t="s">
        <v>1207</v>
      </c>
      <c r="F245" s="248" t="s">
        <v>1208</v>
      </c>
      <c r="G245" s="249" t="s">
        <v>297</v>
      </c>
      <c r="H245" s="250">
        <v>6</v>
      </c>
      <c r="I245" s="251"/>
      <c r="J245" s="252">
        <f t="shared" si="10"/>
        <v>0</v>
      </c>
      <c r="K245" s="253"/>
      <c r="L245" s="254"/>
      <c r="M245" s="255" t="s">
        <v>1</v>
      </c>
      <c r="N245" s="256" t="s">
        <v>41</v>
      </c>
      <c r="O245" s="72"/>
      <c r="P245" s="198">
        <f t="shared" si="11"/>
        <v>0</v>
      </c>
      <c r="Q245" s="198">
        <v>6.4999999999999997E-4</v>
      </c>
      <c r="R245" s="198">
        <f t="shared" si="12"/>
        <v>3.8999999999999998E-3</v>
      </c>
      <c r="S245" s="198">
        <v>0</v>
      </c>
      <c r="T245" s="199">
        <f t="shared" si="13"/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00" t="s">
        <v>179</v>
      </c>
      <c r="AT245" s="200" t="s">
        <v>260</v>
      </c>
      <c r="AU245" s="200" t="s">
        <v>86</v>
      </c>
      <c r="AY245" s="18" t="s">
        <v>138</v>
      </c>
      <c r="BE245" s="201">
        <f t="shared" si="14"/>
        <v>0</v>
      </c>
      <c r="BF245" s="201">
        <f t="shared" si="15"/>
        <v>0</v>
      </c>
      <c r="BG245" s="201">
        <f t="shared" si="16"/>
        <v>0</v>
      </c>
      <c r="BH245" s="201">
        <f t="shared" si="17"/>
        <v>0</v>
      </c>
      <c r="BI245" s="201">
        <f t="shared" si="18"/>
        <v>0</v>
      </c>
      <c r="BJ245" s="18" t="s">
        <v>84</v>
      </c>
      <c r="BK245" s="201">
        <f t="shared" si="19"/>
        <v>0</v>
      </c>
      <c r="BL245" s="18" t="s">
        <v>144</v>
      </c>
      <c r="BM245" s="200" t="s">
        <v>1323</v>
      </c>
    </row>
    <row r="246" spans="1:65" s="2" customFormat="1" ht="21.75" customHeight="1" x14ac:dyDescent="0.2">
      <c r="A246" s="35"/>
      <c r="B246" s="36"/>
      <c r="C246" s="246" t="s">
        <v>435</v>
      </c>
      <c r="D246" s="246" t="s">
        <v>260</v>
      </c>
      <c r="E246" s="247" t="s">
        <v>1195</v>
      </c>
      <c r="F246" s="248" t="s">
        <v>1196</v>
      </c>
      <c r="G246" s="249" t="s">
        <v>297</v>
      </c>
      <c r="H246" s="250">
        <v>6</v>
      </c>
      <c r="I246" s="251"/>
      <c r="J246" s="252">
        <f t="shared" si="10"/>
        <v>0</v>
      </c>
      <c r="K246" s="253"/>
      <c r="L246" s="254"/>
      <c r="M246" s="255" t="s">
        <v>1</v>
      </c>
      <c r="N246" s="256" t="s">
        <v>41</v>
      </c>
      <c r="O246" s="72"/>
      <c r="P246" s="198">
        <f t="shared" si="11"/>
        <v>0</v>
      </c>
      <c r="Q246" s="198">
        <v>5.9999999999999995E-4</v>
      </c>
      <c r="R246" s="198">
        <f t="shared" si="12"/>
        <v>3.5999999999999999E-3</v>
      </c>
      <c r="S246" s="198">
        <v>0</v>
      </c>
      <c r="T246" s="199">
        <f t="shared" si="13"/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00" t="s">
        <v>179</v>
      </c>
      <c r="AT246" s="200" t="s">
        <v>260</v>
      </c>
      <c r="AU246" s="200" t="s">
        <v>86</v>
      </c>
      <c r="AY246" s="18" t="s">
        <v>138</v>
      </c>
      <c r="BE246" s="201">
        <f t="shared" si="14"/>
        <v>0</v>
      </c>
      <c r="BF246" s="201">
        <f t="shared" si="15"/>
        <v>0</v>
      </c>
      <c r="BG246" s="201">
        <f t="shared" si="16"/>
        <v>0</v>
      </c>
      <c r="BH246" s="201">
        <f t="shared" si="17"/>
        <v>0</v>
      </c>
      <c r="BI246" s="201">
        <f t="shared" si="18"/>
        <v>0</v>
      </c>
      <c r="BJ246" s="18" t="s">
        <v>84</v>
      </c>
      <c r="BK246" s="201">
        <f t="shared" si="19"/>
        <v>0</v>
      </c>
      <c r="BL246" s="18" t="s">
        <v>144</v>
      </c>
      <c r="BM246" s="200" t="s">
        <v>1324</v>
      </c>
    </row>
    <row r="247" spans="1:65" s="2" customFormat="1" ht="21.75" customHeight="1" x14ac:dyDescent="0.2">
      <c r="A247" s="35"/>
      <c r="B247" s="36"/>
      <c r="C247" s="246" t="s">
        <v>440</v>
      </c>
      <c r="D247" s="246" t="s">
        <v>260</v>
      </c>
      <c r="E247" s="247" t="s">
        <v>1198</v>
      </c>
      <c r="F247" s="248" t="s">
        <v>1199</v>
      </c>
      <c r="G247" s="249" t="s">
        <v>297</v>
      </c>
      <c r="H247" s="250">
        <v>4</v>
      </c>
      <c r="I247" s="251"/>
      <c r="J247" s="252">
        <f t="shared" si="10"/>
        <v>0</v>
      </c>
      <c r="K247" s="253"/>
      <c r="L247" s="254"/>
      <c r="M247" s="255" t="s">
        <v>1</v>
      </c>
      <c r="N247" s="256" t="s">
        <v>41</v>
      </c>
      <c r="O247" s="72"/>
      <c r="P247" s="198">
        <f t="shared" si="11"/>
        <v>0</v>
      </c>
      <c r="Q247" s="198">
        <v>1E-3</v>
      </c>
      <c r="R247" s="198">
        <f t="shared" si="12"/>
        <v>4.0000000000000001E-3</v>
      </c>
      <c r="S247" s="198">
        <v>0</v>
      </c>
      <c r="T247" s="199">
        <f t="shared" si="13"/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00" t="s">
        <v>179</v>
      </c>
      <c r="AT247" s="200" t="s">
        <v>260</v>
      </c>
      <c r="AU247" s="200" t="s">
        <v>86</v>
      </c>
      <c r="AY247" s="18" t="s">
        <v>138</v>
      </c>
      <c r="BE247" s="201">
        <f t="shared" si="14"/>
        <v>0</v>
      </c>
      <c r="BF247" s="201">
        <f t="shared" si="15"/>
        <v>0</v>
      </c>
      <c r="BG247" s="201">
        <f t="shared" si="16"/>
        <v>0</v>
      </c>
      <c r="BH247" s="201">
        <f t="shared" si="17"/>
        <v>0</v>
      </c>
      <c r="BI247" s="201">
        <f t="shared" si="18"/>
        <v>0</v>
      </c>
      <c r="BJ247" s="18" t="s">
        <v>84</v>
      </c>
      <c r="BK247" s="201">
        <f t="shared" si="19"/>
        <v>0</v>
      </c>
      <c r="BL247" s="18" t="s">
        <v>144</v>
      </c>
      <c r="BM247" s="200" t="s">
        <v>1325</v>
      </c>
    </row>
    <row r="248" spans="1:65" s="2" customFormat="1" ht="33" customHeight="1" x14ac:dyDescent="0.2">
      <c r="A248" s="35"/>
      <c r="B248" s="36"/>
      <c r="C248" s="188" t="s">
        <v>444</v>
      </c>
      <c r="D248" s="188" t="s">
        <v>140</v>
      </c>
      <c r="E248" s="189" t="s">
        <v>1326</v>
      </c>
      <c r="F248" s="190" t="s">
        <v>1327</v>
      </c>
      <c r="G248" s="191" t="s">
        <v>297</v>
      </c>
      <c r="H248" s="192">
        <v>1</v>
      </c>
      <c r="I248" s="193"/>
      <c r="J248" s="194">
        <f t="shared" si="10"/>
        <v>0</v>
      </c>
      <c r="K248" s="195"/>
      <c r="L248" s="40"/>
      <c r="M248" s="196" t="s">
        <v>1</v>
      </c>
      <c r="N248" s="197" t="s">
        <v>41</v>
      </c>
      <c r="O248" s="72"/>
      <c r="P248" s="198">
        <f t="shared" si="11"/>
        <v>0</v>
      </c>
      <c r="Q248" s="198">
        <v>1.0000000000000001E-5</v>
      </c>
      <c r="R248" s="198">
        <f t="shared" si="12"/>
        <v>1.0000000000000001E-5</v>
      </c>
      <c r="S248" s="198">
        <v>0</v>
      </c>
      <c r="T248" s="199">
        <f t="shared" si="13"/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00" t="s">
        <v>144</v>
      </c>
      <c r="AT248" s="200" t="s">
        <v>140</v>
      </c>
      <c r="AU248" s="200" t="s">
        <v>86</v>
      </c>
      <c r="AY248" s="18" t="s">
        <v>138</v>
      </c>
      <c r="BE248" s="201">
        <f t="shared" si="14"/>
        <v>0</v>
      </c>
      <c r="BF248" s="201">
        <f t="shared" si="15"/>
        <v>0</v>
      </c>
      <c r="BG248" s="201">
        <f t="shared" si="16"/>
        <v>0</v>
      </c>
      <c r="BH248" s="201">
        <f t="shared" si="17"/>
        <v>0</v>
      </c>
      <c r="BI248" s="201">
        <f t="shared" si="18"/>
        <v>0</v>
      </c>
      <c r="BJ248" s="18" t="s">
        <v>84</v>
      </c>
      <c r="BK248" s="201">
        <f t="shared" si="19"/>
        <v>0</v>
      </c>
      <c r="BL248" s="18" t="s">
        <v>144</v>
      </c>
      <c r="BM248" s="200" t="s">
        <v>1328</v>
      </c>
    </row>
    <row r="249" spans="1:65" s="2" customFormat="1" ht="21.75" customHeight="1" x14ac:dyDescent="0.2">
      <c r="A249" s="35"/>
      <c r="B249" s="36"/>
      <c r="C249" s="246" t="s">
        <v>449</v>
      </c>
      <c r="D249" s="246" t="s">
        <v>260</v>
      </c>
      <c r="E249" s="247" t="s">
        <v>1204</v>
      </c>
      <c r="F249" s="248" t="s">
        <v>1205</v>
      </c>
      <c r="G249" s="249" t="s">
        <v>297</v>
      </c>
      <c r="H249" s="250">
        <v>1</v>
      </c>
      <c r="I249" s="251"/>
      <c r="J249" s="252">
        <f t="shared" si="10"/>
        <v>0</v>
      </c>
      <c r="K249" s="253"/>
      <c r="L249" s="254"/>
      <c r="M249" s="255" t="s">
        <v>1</v>
      </c>
      <c r="N249" s="256" t="s">
        <v>41</v>
      </c>
      <c r="O249" s="72"/>
      <c r="P249" s="198">
        <f t="shared" si="11"/>
        <v>0</v>
      </c>
      <c r="Q249" s="198">
        <v>2.63E-3</v>
      </c>
      <c r="R249" s="198">
        <f t="shared" si="12"/>
        <v>2.63E-3</v>
      </c>
      <c r="S249" s="198">
        <v>0</v>
      </c>
      <c r="T249" s="199">
        <f t="shared" si="13"/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00" t="s">
        <v>179</v>
      </c>
      <c r="AT249" s="200" t="s">
        <v>260</v>
      </c>
      <c r="AU249" s="200" t="s">
        <v>86</v>
      </c>
      <c r="AY249" s="18" t="s">
        <v>138</v>
      </c>
      <c r="BE249" s="201">
        <f t="shared" si="14"/>
        <v>0</v>
      </c>
      <c r="BF249" s="201">
        <f t="shared" si="15"/>
        <v>0</v>
      </c>
      <c r="BG249" s="201">
        <f t="shared" si="16"/>
        <v>0</v>
      </c>
      <c r="BH249" s="201">
        <f t="shared" si="17"/>
        <v>0</v>
      </c>
      <c r="BI249" s="201">
        <f t="shared" si="18"/>
        <v>0</v>
      </c>
      <c r="BJ249" s="18" t="s">
        <v>84</v>
      </c>
      <c r="BK249" s="201">
        <f t="shared" si="19"/>
        <v>0</v>
      </c>
      <c r="BL249" s="18" t="s">
        <v>144</v>
      </c>
      <c r="BM249" s="200" t="s">
        <v>1329</v>
      </c>
    </row>
    <row r="250" spans="1:65" s="2" customFormat="1" ht="21.75" customHeight="1" x14ac:dyDescent="0.2">
      <c r="A250" s="35"/>
      <c r="B250" s="36"/>
      <c r="C250" s="188" t="s">
        <v>455</v>
      </c>
      <c r="D250" s="188" t="s">
        <v>140</v>
      </c>
      <c r="E250" s="189" t="s">
        <v>1330</v>
      </c>
      <c r="F250" s="190" t="s">
        <v>1331</v>
      </c>
      <c r="G250" s="191" t="s">
        <v>297</v>
      </c>
      <c r="H250" s="192">
        <v>1</v>
      </c>
      <c r="I250" s="193"/>
      <c r="J250" s="194">
        <f t="shared" si="10"/>
        <v>0</v>
      </c>
      <c r="K250" s="195"/>
      <c r="L250" s="40"/>
      <c r="M250" s="196" t="s">
        <v>1</v>
      </c>
      <c r="N250" s="197" t="s">
        <v>41</v>
      </c>
      <c r="O250" s="72"/>
      <c r="P250" s="198">
        <f t="shared" si="11"/>
        <v>0</v>
      </c>
      <c r="Q250" s="198">
        <v>1.2E-4</v>
      </c>
      <c r="R250" s="198">
        <f t="shared" si="12"/>
        <v>1.2E-4</v>
      </c>
      <c r="S250" s="198">
        <v>0</v>
      </c>
      <c r="T250" s="199">
        <f t="shared" si="13"/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00" t="s">
        <v>144</v>
      </c>
      <c r="AT250" s="200" t="s">
        <v>140</v>
      </c>
      <c r="AU250" s="200" t="s">
        <v>86</v>
      </c>
      <c r="AY250" s="18" t="s">
        <v>138</v>
      </c>
      <c r="BE250" s="201">
        <f t="shared" si="14"/>
        <v>0</v>
      </c>
      <c r="BF250" s="201">
        <f t="shared" si="15"/>
        <v>0</v>
      </c>
      <c r="BG250" s="201">
        <f t="shared" si="16"/>
        <v>0</v>
      </c>
      <c r="BH250" s="201">
        <f t="shared" si="17"/>
        <v>0</v>
      </c>
      <c r="BI250" s="201">
        <f t="shared" si="18"/>
        <v>0</v>
      </c>
      <c r="BJ250" s="18" t="s">
        <v>84</v>
      </c>
      <c r="BK250" s="201">
        <f t="shared" si="19"/>
        <v>0</v>
      </c>
      <c r="BL250" s="18" t="s">
        <v>144</v>
      </c>
      <c r="BM250" s="200" t="s">
        <v>1332</v>
      </c>
    </row>
    <row r="251" spans="1:65" s="2" customFormat="1" ht="33" customHeight="1" x14ac:dyDescent="0.2">
      <c r="A251" s="35"/>
      <c r="B251" s="36"/>
      <c r="C251" s="188" t="s">
        <v>459</v>
      </c>
      <c r="D251" s="188" t="s">
        <v>140</v>
      </c>
      <c r="E251" s="189" t="s">
        <v>1333</v>
      </c>
      <c r="F251" s="190" t="s">
        <v>1334</v>
      </c>
      <c r="G251" s="191" t="s">
        <v>297</v>
      </c>
      <c r="H251" s="192">
        <v>1</v>
      </c>
      <c r="I251" s="193"/>
      <c r="J251" s="194">
        <f t="shared" si="10"/>
        <v>0</v>
      </c>
      <c r="K251" s="195"/>
      <c r="L251" s="40"/>
      <c r="M251" s="196" t="s">
        <v>1</v>
      </c>
      <c r="N251" s="197" t="s">
        <v>41</v>
      </c>
      <c r="O251" s="72"/>
      <c r="P251" s="198">
        <f t="shared" si="11"/>
        <v>0</v>
      </c>
      <c r="Q251" s="198">
        <v>2.0000000000000002E-5</v>
      </c>
      <c r="R251" s="198">
        <f t="shared" si="12"/>
        <v>2.0000000000000002E-5</v>
      </c>
      <c r="S251" s="198">
        <v>0</v>
      </c>
      <c r="T251" s="199">
        <f t="shared" si="13"/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00" t="s">
        <v>144</v>
      </c>
      <c r="AT251" s="200" t="s">
        <v>140</v>
      </c>
      <c r="AU251" s="200" t="s">
        <v>86</v>
      </c>
      <c r="AY251" s="18" t="s">
        <v>138</v>
      </c>
      <c r="BE251" s="201">
        <f t="shared" si="14"/>
        <v>0</v>
      </c>
      <c r="BF251" s="201">
        <f t="shared" si="15"/>
        <v>0</v>
      </c>
      <c r="BG251" s="201">
        <f t="shared" si="16"/>
        <v>0</v>
      </c>
      <c r="BH251" s="201">
        <f t="shared" si="17"/>
        <v>0</v>
      </c>
      <c r="BI251" s="201">
        <f t="shared" si="18"/>
        <v>0</v>
      </c>
      <c r="BJ251" s="18" t="s">
        <v>84</v>
      </c>
      <c r="BK251" s="201">
        <f t="shared" si="19"/>
        <v>0</v>
      </c>
      <c r="BL251" s="18" t="s">
        <v>144</v>
      </c>
      <c r="BM251" s="200" t="s">
        <v>1335</v>
      </c>
    </row>
    <row r="252" spans="1:65" s="2" customFormat="1" ht="21.75" customHeight="1" x14ac:dyDescent="0.2">
      <c r="A252" s="35"/>
      <c r="B252" s="36"/>
      <c r="C252" s="246" t="s">
        <v>465</v>
      </c>
      <c r="D252" s="246" t="s">
        <v>260</v>
      </c>
      <c r="E252" s="247" t="s">
        <v>1336</v>
      </c>
      <c r="F252" s="248" t="s">
        <v>1337</v>
      </c>
      <c r="G252" s="249" t="s">
        <v>297</v>
      </c>
      <c r="H252" s="250">
        <v>1</v>
      </c>
      <c r="I252" s="251"/>
      <c r="J252" s="252">
        <f t="shared" si="10"/>
        <v>0</v>
      </c>
      <c r="K252" s="253"/>
      <c r="L252" s="254"/>
      <c r="M252" s="255" t="s">
        <v>1</v>
      </c>
      <c r="N252" s="256" t="s">
        <v>41</v>
      </c>
      <c r="O252" s="72"/>
      <c r="P252" s="198">
        <f t="shared" si="11"/>
        <v>0</v>
      </c>
      <c r="Q252" s="198">
        <v>7.3000000000000001E-3</v>
      </c>
      <c r="R252" s="198">
        <f t="shared" si="12"/>
        <v>7.3000000000000001E-3</v>
      </c>
      <c r="S252" s="198">
        <v>0</v>
      </c>
      <c r="T252" s="199">
        <f t="shared" si="13"/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00" t="s">
        <v>179</v>
      </c>
      <c r="AT252" s="200" t="s">
        <v>260</v>
      </c>
      <c r="AU252" s="200" t="s">
        <v>86</v>
      </c>
      <c r="AY252" s="18" t="s">
        <v>138</v>
      </c>
      <c r="BE252" s="201">
        <f t="shared" si="14"/>
        <v>0</v>
      </c>
      <c r="BF252" s="201">
        <f t="shared" si="15"/>
        <v>0</v>
      </c>
      <c r="BG252" s="201">
        <f t="shared" si="16"/>
        <v>0</v>
      </c>
      <c r="BH252" s="201">
        <f t="shared" si="17"/>
        <v>0</v>
      </c>
      <c r="BI252" s="201">
        <f t="shared" si="18"/>
        <v>0</v>
      </c>
      <c r="BJ252" s="18" t="s">
        <v>84</v>
      </c>
      <c r="BK252" s="201">
        <f t="shared" si="19"/>
        <v>0</v>
      </c>
      <c r="BL252" s="18" t="s">
        <v>144</v>
      </c>
      <c r="BM252" s="200" t="s">
        <v>1338</v>
      </c>
    </row>
    <row r="253" spans="1:65" s="2" customFormat="1" ht="21.75" customHeight="1" x14ac:dyDescent="0.2">
      <c r="A253" s="35"/>
      <c r="B253" s="36"/>
      <c r="C253" s="188" t="s">
        <v>469</v>
      </c>
      <c r="D253" s="188" t="s">
        <v>140</v>
      </c>
      <c r="E253" s="189" t="s">
        <v>1210</v>
      </c>
      <c r="F253" s="190" t="s">
        <v>1211</v>
      </c>
      <c r="G253" s="191" t="s">
        <v>202</v>
      </c>
      <c r="H253" s="192">
        <v>2</v>
      </c>
      <c r="I253" s="193"/>
      <c r="J253" s="194">
        <f t="shared" si="10"/>
        <v>0</v>
      </c>
      <c r="K253" s="195"/>
      <c r="L253" s="40"/>
      <c r="M253" s="196" t="s">
        <v>1</v>
      </c>
      <c r="N253" s="197" t="s">
        <v>41</v>
      </c>
      <c r="O253" s="72"/>
      <c r="P253" s="198">
        <f t="shared" si="11"/>
        <v>0</v>
      </c>
      <c r="Q253" s="198">
        <v>0</v>
      </c>
      <c r="R253" s="198">
        <f t="shared" si="12"/>
        <v>0</v>
      </c>
      <c r="S253" s="198">
        <v>0.6</v>
      </c>
      <c r="T253" s="199">
        <f t="shared" si="13"/>
        <v>1.2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00" t="s">
        <v>144</v>
      </c>
      <c r="AT253" s="200" t="s">
        <v>140</v>
      </c>
      <c r="AU253" s="200" t="s">
        <v>86</v>
      </c>
      <c r="AY253" s="18" t="s">
        <v>138</v>
      </c>
      <c r="BE253" s="201">
        <f t="shared" si="14"/>
        <v>0</v>
      </c>
      <c r="BF253" s="201">
        <f t="shared" si="15"/>
        <v>0</v>
      </c>
      <c r="BG253" s="201">
        <f t="shared" si="16"/>
        <v>0</v>
      </c>
      <c r="BH253" s="201">
        <f t="shared" si="17"/>
        <v>0</v>
      </c>
      <c r="BI253" s="201">
        <f t="shared" si="18"/>
        <v>0</v>
      </c>
      <c r="BJ253" s="18" t="s">
        <v>84</v>
      </c>
      <c r="BK253" s="201">
        <f t="shared" si="19"/>
        <v>0</v>
      </c>
      <c r="BL253" s="18" t="s">
        <v>144</v>
      </c>
      <c r="BM253" s="200" t="s">
        <v>1339</v>
      </c>
    </row>
    <row r="254" spans="1:65" s="2" customFormat="1" ht="21.75" customHeight="1" x14ac:dyDescent="0.2">
      <c r="A254" s="35"/>
      <c r="B254" s="36"/>
      <c r="C254" s="188" t="s">
        <v>474</v>
      </c>
      <c r="D254" s="188" t="s">
        <v>140</v>
      </c>
      <c r="E254" s="189" t="s">
        <v>1340</v>
      </c>
      <c r="F254" s="190" t="s">
        <v>1341</v>
      </c>
      <c r="G254" s="191" t="s">
        <v>297</v>
      </c>
      <c r="H254" s="192">
        <v>3</v>
      </c>
      <c r="I254" s="193"/>
      <c r="J254" s="194">
        <f t="shared" si="10"/>
        <v>0</v>
      </c>
      <c r="K254" s="195"/>
      <c r="L254" s="40"/>
      <c r="M254" s="196" t="s">
        <v>1</v>
      </c>
      <c r="N254" s="197" t="s">
        <v>41</v>
      </c>
      <c r="O254" s="72"/>
      <c r="P254" s="198">
        <f t="shared" si="11"/>
        <v>0</v>
      </c>
      <c r="Q254" s="198">
        <v>0</v>
      </c>
      <c r="R254" s="198">
        <f t="shared" si="12"/>
        <v>0</v>
      </c>
      <c r="S254" s="198">
        <v>0</v>
      </c>
      <c r="T254" s="199">
        <f t="shared" si="13"/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00" t="s">
        <v>144</v>
      </c>
      <c r="AT254" s="200" t="s">
        <v>140</v>
      </c>
      <c r="AU254" s="200" t="s">
        <v>86</v>
      </c>
      <c r="AY254" s="18" t="s">
        <v>138</v>
      </c>
      <c r="BE254" s="201">
        <f t="shared" si="14"/>
        <v>0</v>
      </c>
      <c r="BF254" s="201">
        <f t="shared" si="15"/>
        <v>0</v>
      </c>
      <c r="BG254" s="201">
        <f t="shared" si="16"/>
        <v>0</v>
      </c>
      <c r="BH254" s="201">
        <f t="shared" si="17"/>
        <v>0</v>
      </c>
      <c r="BI254" s="201">
        <f t="shared" si="18"/>
        <v>0</v>
      </c>
      <c r="BJ254" s="18" t="s">
        <v>84</v>
      </c>
      <c r="BK254" s="201">
        <f t="shared" si="19"/>
        <v>0</v>
      </c>
      <c r="BL254" s="18" t="s">
        <v>144</v>
      </c>
      <c r="BM254" s="200" t="s">
        <v>1342</v>
      </c>
    </row>
    <row r="255" spans="1:65" s="2" customFormat="1" ht="21.75" customHeight="1" x14ac:dyDescent="0.2">
      <c r="A255" s="35"/>
      <c r="B255" s="36"/>
      <c r="C255" s="246" t="s">
        <v>478</v>
      </c>
      <c r="D255" s="246" t="s">
        <v>260</v>
      </c>
      <c r="E255" s="247" t="s">
        <v>1343</v>
      </c>
      <c r="F255" s="248" t="s">
        <v>1344</v>
      </c>
      <c r="G255" s="249" t="s">
        <v>297</v>
      </c>
      <c r="H255" s="250">
        <v>3</v>
      </c>
      <c r="I255" s="251"/>
      <c r="J255" s="252">
        <f t="shared" si="10"/>
        <v>0</v>
      </c>
      <c r="K255" s="253"/>
      <c r="L255" s="254"/>
      <c r="M255" s="255" t="s">
        <v>1</v>
      </c>
      <c r="N255" s="256" t="s">
        <v>41</v>
      </c>
      <c r="O255" s="72"/>
      <c r="P255" s="198">
        <f t="shared" si="11"/>
        <v>0</v>
      </c>
      <c r="Q255" s="198">
        <v>8.0000000000000002E-3</v>
      </c>
      <c r="R255" s="198">
        <f t="shared" si="12"/>
        <v>2.4E-2</v>
      </c>
      <c r="S255" s="198">
        <v>0</v>
      </c>
      <c r="T255" s="199">
        <f t="shared" si="13"/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00" t="s">
        <v>179</v>
      </c>
      <c r="AT255" s="200" t="s">
        <v>260</v>
      </c>
      <c r="AU255" s="200" t="s">
        <v>86</v>
      </c>
      <c r="AY255" s="18" t="s">
        <v>138</v>
      </c>
      <c r="BE255" s="201">
        <f t="shared" si="14"/>
        <v>0</v>
      </c>
      <c r="BF255" s="201">
        <f t="shared" si="15"/>
        <v>0</v>
      </c>
      <c r="BG255" s="201">
        <f t="shared" si="16"/>
        <v>0</v>
      </c>
      <c r="BH255" s="201">
        <f t="shared" si="17"/>
        <v>0</v>
      </c>
      <c r="BI255" s="201">
        <f t="shared" si="18"/>
        <v>0</v>
      </c>
      <c r="BJ255" s="18" t="s">
        <v>84</v>
      </c>
      <c r="BK255" s="201">
        <f t="shared" si="19"/>
        <v>0</v>
      </c>
      <c r="BL255" s="18" t="s">
        <v>144</v>
      </c>
      <c r="BM255" s="200" t="s">
        <v>1345</v>
      </c>
    </row>
    <row r="256" spans="1:65" s="2" customFormat="1" ht="21.75" customHeight="1" x14ac:dyDescent="0.2">
      <c r="A256" s="35"/>
      <c r="B256" s="36"/>
      <c r="C256" s="188" t="s">
        <v>485</v>
      </c>
      <c r="D256" s="188" t="s">
        <v>140</v>
      </c>
      <c r="E256" s="189" t="s">
        <v>1219</v>
      </c>
      <c r="F256" s="190" t="s">
        <v>1220</v>
      </c>
      <c r="G256" s="191" t="s">
        <v>170</v>
      </c>
      <c r="H256" s="192">
        <v>145.4</v>
      </c>
      <c r="I256" s="193"/>
      <c r="J256" s="194">
        <f t="shared" si="10"/>
        <v>0</v>
      </c>
      <c r="K256" s="195"/>
      <c r="L256" s="40"/>
      <c r="M256" s="196" t="s">
        <v>1</v>
      </c>
      <c r="N256" s="197" t="s">
        <v>41</v>
      </c>
      <c r="O256" s="72"/>
      <c r="P256" s="198">
        <f t="shared" si="11"/>
        <v>0</v>
      </c>
      <c r="Q256" s="198">
        <v>0</v>
      </c>
      <c r="R256" s="198">
        <f t="shared" si="12"/>
        <v>0</v>
      </c>
      <c r="S256" s="198">
        <v>0</v>
      </c>
      <c r="T256" s="199">
        <f t="shared" si="13"/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00" t="s">
        <v>144</v>
      </c>
      <c r="AT256" s="200" t="s">
        <v>140</v>
      </c>
      <c r="AU256" s="200" t="s">
        <v>86</v>
      </c>
      <c r="AY256" s="18" t="s">
        <v>138</v>
      </c>
      <c r="BE256" s="201">
        <f t="shared" si="14"/>
        <v>0</v>
      </c>
      <c r="BF256" s="201">
        <f t="shared" si="15"/>
        <v>0</v>
      </c>
      <c r="BG256" s="201">
        <f t="shared" si="16"/>
        <v>0</v>
      </c>
      <c r="BH256" s="201">
        <f t="shared" si="17"/>
        <v>0</v>
      </c>
      <c r="BI256" s="201">
        <f t="shared" si="18"/>
        <v>0</v>
      </c>
      <c r="BJ256" s="18" t="s">
        <v>84</v>
      </c>
      <c r="BK256" s="201">
        <f t="shared" si="19"/>
        <v>0</v>
      </c>
      <c r="BL256" s="18" t="s">
        <v>144</v>
      </c>
      <c r="BM256" s="200" t="s">
        <v>1346</v>
      </c>
    </row>
    <row r="257" spans="1:65" s="2" customFormat="1" ht="21.75" customHeight="1" x14ac:dyDescent="0.2">
      <c r="A257" s="35"/>
      <c r="B257" s="36"/>
      <c r="C257" s="188" t="s">
        <v>492</v>
      </c>
      <c r="D257" s="188" t="s">
        <v>140</v>
      </c>
      <c r="E257" s="189" t="s">
        <v>391</v>
      </c>
      <c r="F257" s="190" t="s">
        <v>392</v>
      </c>
      <c r="G257" s="191" t="s">
        <v>297</v>
      </c>
      <c r="H257" s="192">
        <v>4</v>
      </c>
      <c r="I257" s="193"/>
      <c r="J257" s="194">
        <f t="shared" si="10"/>
        <v>0</v>
      </c>
      <c r="K257" s="195"/>
      <c r="L257" s="40"/>
      <c r="M257" s="196" t="s">
        <v>1</v>
      </c>
      <c r="N257" s="197" t="s">
        <v>41</v>
      </c>
      <c r="O257" s="72"/>
      <c r="P257" s="198">
        <f t="shared" si="11"/>
        <v>0</v>
      </c>
      <c r="Q257" s="198">
        <v>0.45937</v>
      </c>
      <c r="R257" s="198">
        <f t="shared" si="12"/>
        <v>1.83748</v>
      </c>
      <c r="S257" s="198">
        <v>0</v>
      </c>
      <c r="T257" s="199">
        <f t="shared" si="13"/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00" t="s">
        <v>144</v>
      </c>
      <c r="AT257" s="200" t="s">
        <v>140</v>
      </c>
      <c r="AU257" s="200" t="s">
        <v>86</v>
      </c>
      <c r="AY257" s="18" t="s">
        <v>138</v>
      </c>
      <c r="BE257" s="201">
        <f t="shared" si="14"/>
        <v>0</v>
      </c>
      <c r="BF257" s="201">
        <f t="shared" si="15"/>
        <v>0</v>
      </c>
      <c r="BG257" s="201">
        <f t="shared" si="16"/>
        <v>0</v>
      </c>
      <c r="BH257" s="201">
        <f t="shared" si="17"/>
        <v>0</v>
      </c>
      <c r="BI257" s="201">
        <f t="shared" si="18"/>
        <v>0</v>
      </c>
      <c r="BJ257" s="18" t="s">
        <v>84</v>
      </c>
      <c r="BK257" s="201">
        <f t="shared" si="19"/>
        <v>0</v>
      </c>
      <c r="BL257" s="18" t="s">
        <v>144</v>
      </c>
      <c r="BM257" s="200" t="s">
        <v>393</v>
      </c>
    </row>
    <row r="258" spans="1:65" s="2" customFormat="1" ht="21.75" customHeight="1" x14ac:dyDescent="0.2">
      <c r="A258" s="35"/>
      <c r="B258" s="36"/>
      <c r="C258" s="188" t="s">
        <v>497</v>
      </c>
      <c r="D258" s="188" t="s">
        <v>140</v>
      </c>
      <c r="E258" s="189" t="s">
        <v>1219</v>
      </c>
      <c r="F258" s="190" t="s">
        <v>1220</v>
      </c>
      <c r="G258" s="191" t="s">
        <v>170</v>
      </c>
      <c r="H258" s="192">
        <v>145.4</v>
      </c>
      <c r="I258" s="193"/>
      <c r="J258" s="194">
        <f t="shared" si="10"/>
        <v>0</v>
      </c>
      <c r="K258" s="195"/>
      <c r="L258" s="40"/>
      <c r="M258" s="196" t="s">
        <v>1</v>
      </c>
      <c r="N258" s="197" t="s">
        <v>41</v>
      </c>
      <c r="O258" s="72"/>
      <c r="P258" s="198">
        <f t="shared" si="11"/>
        <v>0</v>
      </c>
      <c r="Q258" s="198">
        <v>0</v>
      </c>
      <c r="R258" s="198">
        <f t="shared" si="12"/>
        <v>0</v>
      </c>
      <c r="S258" s="198">
        <v>0</v>
      </c>
      <c r="T258" s="199">
        <f t="shared" si="13"/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00" t="s">
        <v>144</v>
      </c>
      <c r="AT258" s="200" t="s">
        <v>140</v>
      </c>
      <c r="AU258" s="200" t="s">
        <v>86</v>
      </c>
      <c r="AY258" s="18" t="s">
        <v>138</v>
      </c>
      <c r="BE258" s="201">
        <f t="shared" si="14"/>
        <v>0</v>
      </c>
      <c r="BF258" s="201">
        <f t="shared" si="15"/>
        <v>0</v>
      </c>
      <c r="BG258" s="201">
        <f t="shared" si="16"/>
        <v>0</v>
      </c>
      <c r="BH258" s="201">
        <f t="shared" si="17"/>
        <v>0</v>
      </c>
      <c r="BI258" s="201">
        <f t="shared" si="18"/>
        <v>0</v>
      </c>
      <c r="BJ258" s="18" t="s">
        <v>84</v>
      </c>
      <c r="BK258" s="201">
        <f t="shared" si="19"/>
        <v>0</v>
      </c>
      <c r="BL258" s="18" t="s">
        <v>144</v>
      </c>
      <c r="BM258" s="200" t="s">
        <v>397</v>
      </c>
    </row>
    <row r="259" spans="1:65" s="2" customFormat="1" ht="33" customHeight="1" x14ac:dyDescent="0.2">
      <c r="A259" s="35"/>
      <c r="B259" s="36"/>
      <c r="C259" s="188" t="s">
        <v>652</v>
      </c>
      <c r="D259" s="188" t="s">
        <v>140</v>
      </c>
      <c r="E259" s="189" t="s">
        <v>399</v>
      </c>
      <c r="F259" s="190" t="s">
        <v>400</v>
      </c>
      <c r="G259" s="191" t="s">
        <v>297</v>
      </c>
      <c r="H259" s="192">
        <v>1</v>
      </c>
      <c r="I259" s="193"/>
      <c r="J259" s="194">
        <f t="shared" si="10"/>
        <v>0</v>
      </c>
      <c r="K259" s="195"/>
      <c r="L259" s="40"/>
      <c r="M259" s="196" t="s">
        <v>1</v>
      </c>
      <c r="N259" s="197" t="s">
        <v>41</v>
      </c>
      <c r="O259" s="72"/>
      <c r="P259" s="198">
        <f t="shared" si="11"/>
        <v>0</v>
      </c>
      <c r="Q259" s="198">
        <v>2.1167600000000002</v>
      </c>
      <c r="R259" s="198">
        <f t="shared" si="12"/>
        <v>2.1167600000000002</v>
      </c>
      <c r="S259" s="198">
        <v>0</v>
      </c>
      <c r="T259" s="199">
        <f t="shared" si="13"/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00" t="s">
        <v>144</v>
      </c>
      <c r="AT259" s="200" t="s">
        <v>140</v>
      </c>
      <c r="AU259" s="200" t="s">
        <v>86</v>
      </c>
      <c r="AY259" s="18" t="s">
        <v>138</v>
      </c>
      <c r="BE259" s="201">
        <f t="shared" si="14"/>
        <v>0</v>
      </c>
      <c r="BF259" s="201">
        <f t="shared" si="15"/>
        <v>0</v>
      </c>
      <c r="BG259" s="201">
        <f t="shared" si="16"/>
        <v>0</v>
      </c>
      <c r="BH259" s="201">
        <f t="shared" si="17"/>
        <v>0</v>
      </c>
      <c r="BI259" s="201">
        <f t="shared" si="18"/>
        <v>0</v>
      </c>
      <c r="BJ259" s="18" t="s">
        <v>84</v>
      </c>
      <c r="BK259" s="201">
        <f t="shared" si="19"/>
        <v>0</v>
      </c>
      <c r="BL259" s="18" t="s">
        <v>144</v>
      </c>
      <c r="BM259" s="200" t="s">
        <v>401</v>
      </c>
    </row>
    <row r="260" spans="1:65" s="2" customFormat="1" ht="21.75" customHeight="1" x14ac:dyDescent="0.2">
      <c r="A260" s="35"/>
      <c r="B260" s="36"/>
      <c r="C260" s="246" t="s">
        <v>653</v>
      </c>
      <c r="D260" s="246" t="s">
        <v>260</v>
      </c>
      <c r="E260" s="247" t="s">
        <v>407</v>
      </c>
      <c r="F260" s="248" t="s">
        <v>408</v>
      </c>
      <c r="G260" s="249" t="s">
        <v>297</v>
      </c>
      <c r="H260" s="250">
        <v>1</v>
      </c>
      <c r="I260" s="251"/>
      <c r="J260" s="252">
        <f t="shared" si="10"/>
        <v>0</v>
      </c>
      <c r="K260" s="253"/>
      <c r="L260" s="254"/>
      <c r="M260" s="255" t="s">
        <v>1</v>
      </c>
      <c r="N260" s="256" t="s">
        <v>41</v>
      </c>
      <c r="O260" s="72"/>
      <c r="P260" s="198">
        <f t="shared" si="11"/>
        <v>0</v>
      </c>
      <c r="Q260" s="198">
        <v>1.6</v>
      </c>
      <c r="R260" s="198">
        <f t="shared" si="12"/>
        <v>1.6</v>
      </c>
      <c r="S260" s="198">
        <v>0</v>
      </c>
      <c r="T260" s="199">
        <f t="shared" si="13"/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00" t="s">
        <v>179</v>
      </c>
      <c r="AT260" s="200" t="s">
        <v>260</v>
      </c>
      <c r="AU260" s="200" t="s">
        <v>86</v>
      </c>
      <c r="AY260" s="18" t="s">
        <v>138</v>
      </c>
      <c r="BE260" s="201">
        <f t="shared" si="14"/>
        <v>0</v>
      </c>
      <c r="BF260" s="201">
        <f t="shared" si="15"/>
        <v>0</v>
      </c>
      <c r="BG260" s="201">
        <f t="shared" si="16"/>
        <v>0</v>
      </c>
      <c r="BH260" s="201">
        <f t="shared" si="17"/>
        <v>0</v>
      </c>
      <c r="BI260" s="201">
        <f t="shared" si="18"/>
        <v>0</v>
      </c>
      <c r="BJ260" s="18" t="s">
        <v>84</v>
      </c>
      <c r="BK260" s="201">
        <f t="shared" si="19"/>
        <v>0</v>
      </c>
      <c r="BL260" s="18" t="s">
        <v>144</v>
      </c>
      <c r="BM260" s="200" t="s">
        <v>409</v>
      </c>
    </row>
    <row r="261" spans="1:65" s="2" customFormat="1" ht="21.75" customHeight="1" x14ac:dyDescent="0.2">
      <c r="A261" s="35"/>
      <c r="B261" s="36"/>
      <c r="C261" s="246" t="s">
        <v>898</v>
      </c>
      <c r="D261" s="246" t="s">
        <v>260</v>
      </c>
      <c r="E261" s="247" t="s">
        <v>411</v>
      </c>
      <c r="F261" s="248" t="s">
        <v>412</v>
      </c>
      <c r="G261" s="249" t="s">
        <v>297</v>
      </c>
      <c r="H261" s="250">
        <v>1</v>
      </c>
      <c r="I261" s="251"/>
      <c r="J261" s="252">
        <f t="shared" si="10"/>
        <v>0</v>
      </c>
      <c r="K261" s="253"/>
      <c r="L261" s="254"/>
      <c r="M261" s="255" t="s">
        <v>1</v>
      </c>
      <c r="N261" s="256" t="s">
        <v>41</v>
      </c>
      <c r="O261" s="72"/>
      <c r="P261" s="198">
        <f t="shared" si="11"/>
        <v>0</v>
      </c>
      <c r="Q261" s="198">
        <v>0.52100000000000002</v>
      </c>
      <c r="R261" s="198">
        <f t="shared" si="12"/>
        <v>0.52100000000000002</v>
      </c>
      <c r="S261" s="198">
        <v>0</v>
      </c>
      <c r="T261" s="199">
        <f t="shared" si="13"/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00" t="s">
        <v>179</v>
      </c>
      <c r="AT261" s="200" t="s">
        <v>260</v>
      </c>
      <c r="AU261" s="200" t="s">
        <v>86</v>
      </c>
      <c r="AY261" s="18" t="s">
        <v>138</v>
      </c>
      <c r="BE261" s="201">
        <f t="shared" si="14"/>
        <v>0</v>
      </c>
      <c r="BF261" s="201">
        <f t="shared" si="15"/>
        <v>0</v>
      </c>
      <c r="BG261" s="201">
        <f t="shared" si="16"/>
        <v>0</v>
      </c>
      <c r="BH261" s="201">
        <f t="shared" si="17"/>
        <v>0</v>
      </c>
      <c r="BI261" s="201">
        <f t="shared" si="18"/>
        <v>0</v>
      </c>
      <c r="BJ261" s="18" t="s">
        <v>84</v>
      </c>
      <c r="BK261" s="201">
        <f t="shared" si="19"/>
        <v>0</v>
      </c>
      <c r="BL261" s="18" t="s">
        <v>144</v>
      </c>
      <c r="BM261" s="200" t="s">
        <v>413</v>
      </c>
    </row>
    <row r="262" spans="1:65" s="2" customFormat="1" ht="21.75" customHeight="1" x14ac:dyDescent="0.2">
      <c r="A262" s="35"/>
      <c r="B262" s="36"/>
      <c r="C262" s="188" t="s">
        <v>902</v>
      </c>
      <c r="D262" s="188" t="s">
        <v>140</v>
      </c>
      <c r="E262" s="189" t="s">
        <v>1347</v>
      </c>
      <c r="F262" s="190" t="s">
        <v>1348</v>
      </c>
      <c r="G262" s="191" t="s">
        <v>297</v>
      </c>
      <c r="H262" s="192">
        <v>4</v>
      </c>
      <c r="I262" s="193"/>
      <c r="J262" s="194">
        <f t="shared" si="10"/>
        <v>0</v>
      </c>
      <c r="K262" s="195"/>
      <c r="L262" s="40"/>
      <c r="M262" s="196" t="s">
        <v>1</v>
      </c>
      <c r="N262" s="197" t="s">
        <v>41</v>
      </c>
      <c r="O262" s="72"/>
      <c r="P262" s="198">
        <f t="shared" si="11"/>
        <v>0</v>
      </c>
      <c r="Q262" s="198">
        <v>4.5530000000000001E-2</v>
      </c>
      <c r="R262" s="198">
        <f t="shared" si="12"/>
        <v>0.18212</v>
      </c>
      <c r="S262" s="198">
        <v>0</v>
      </c>
      <c r="T262" s="199">
        <f t="shared" si="13"/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00" t="s">
        <v>144</v>
      </c>
      <c r="AT262" s="200" t="s">
        <v>140</v>
      </c>
      <c r="AU262" s="200" t="s">
        <v>86</v>
      </c>
      <c r="AY262" s="18" t="s">
        <v>138</v>
      </c>
      <c r="BE262" s="201">
        <f t="shared" si="14"/>
        <v>0</v>
      </c>
      <c r="BF262" s="201">
        <f t="shared" si="15"/>
        <v>0</v>
      </c>
      <c r="BG262" s="201">
        <f t="shared" si="16"/>
        <v>0</v>
      </c>
      <c r="BH262" s="201">
        <f t="shared" si="17"/>
        <v>0</v>
      </c>
      <c r="BI262" s="201">
        <f t="shared" si="18"/>
        <v>0</v>
      </c>
      <c r="BJ262" s="18" t="s">
        <v>84</v>
      </c>
      <c r="BK262" s="201">
        <f t="shared" si="19"/>
        <v>0</v>
      </c>
      <c r="BL262" s="18" t="s">
        <v>144</v>
      </c>
      <c r="BM262" s="200" t="s">
        <v>1349</v>
      </c>
    </row>
    <row r="263" spans="1:65" s="2" customFormat="1" ht="21.75" customHeight="1" x14ac:dyDescent="0.2">
      <c r="A263" s="35"/>
      <c r="B263" s="36"/>
      <c r="C263" s="188" t="s">
        <v>906</v>
      </c>
      <c r="D263" s="188" t="s">
        <v>140</v>
      </c>
      <c r="E263" s="189" t="s">
        <v>1224</v>
      </c>
      <c r="F263" s="190" t="s">
        <v>1225</v>
      </c>
      <c r="G263" s="191" t="s">
        <v>297</v>
      </c>
      <c r="H263" s="192">
        <v>3</v>
      </c>
      <c r="I263" s="193"/>
      <c r="J263" s="194">
        <f t="shared" si="10"/>
        <v>0</v>
      </c>
      <c r="K263" s="195"/>
      <c r="L263" s="40"/>
      <c r="M263" s="196" t="s">
        <v>1</v>
      </c>
      <c r="N263" s="197" t="s">
        <v>41</v>
      </c>
      <c r="O263" s="72"/>
      <c r="P263" s="198">
        <f t="shared" si="11"/>
        <v>0</v>
      </c>
      <c r="Q263" s="198">
        <v>4.0730000000000002E-2</v>
      </c>
      <c r="R263" s="198">
        <f t="shared" si="12"/>
        <v>0.12219000000000001</v>
      </c>
      <c r="S263" s="198">
        <v>0</v>
      </c>
      <c r="T263" s="199">
        <f t="shared" si="13"/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00" t="s">
        <v>144</v>
      </c>
      <c r="AT263" s="200" t="s">
        <v>140</v>
      </c>
      <c r="AU263" s="200" t="s">
        <v>86</v>
      </c>
      <c r="AY263" s="18" t="s">
        <v>138</v>
      </c>
      <c r="BE263" s="201">
        <f t="shared" si="14"/>
        <v>0</v>
      </c>
      <c r="BF263" s="201">
        <f t="shared" si="15"/>
        <v>0</v>
      </c>
      <c r="BG263" s="201">
        <f t="shared" si="16"/>
        <v>0</v>
      </c>
      <c r="BH263" s="201">
        <f t="shared" si="17"/>
        <v>0</v>
      </c>
      <c r="BI263" s="201">
        <f t="shared" si="18"/>
        <v>0</v>
      </c>
      <c r="BJ263" s="18" t="s">
        <v>84</v>
      </c>
      <c r="BK263" s="201">
        <f t="shared" si="19"/>
        <v>0</v>
      </c>
      <c r="BL263" s="18" t="s">
        <v>144</v>
      </c>
      <c r="BM263" s="200" t="s">
        <v>1350</v>
      </c>
    </row>
    <row r="264" spans="1:65" s="2" customFormat="1" ht="33" customHeight="1" x14ac:dyDescent="0.2">
      <c r="A264" s="35"/>
      <c r="B264" s="36"/>
      <c r="C264" s="188" t="s">
        <v>912</v>
      </c>
      <c r="D264" s="188" t="s">
        <v>140</v>
      </c>
      <c r="E264" s="189" t="s">
        <v>1230</v>
      </c>
      <c r="F264" s="190" t="s">
        <v>1231</v>
      </c>
      <c r="G264" s="191" t="s">
        <v>297</v>
      </c>
      <c r="H264" s="192">
        <v>7</v>
      </c>
      <c r="I264" s="193"/>
      <c r="J264" s="194">
        <f t="shared" si="10"/>
        <v>0</v>
      </c>
      <c r="K264" s="195"/>
      <c r="L264" s="40"/>
      <c r="M264" s="196" t="s">
        <v>1</v>
      </c>
      <c r="N264" s="197" t="s">
        <v>41</v>
      </c>
      <c r="O264" s="72"/>
      <c r="P264" s="198">
        <f t="shared" si="11"/>
        <v>0</v>
      </c>
      <c r="Q264" s="198">
        <v>6.0600000000000001E-2</v>
      </c>
      <c r="R264" s="198">
        <f t="shared" si="12"/>
        <v>0.42420000000000002</v>
      </c>
      <c r="S264" s="198">
        <v>0</v>
      </c>
      <c r="T264" s="199">
        <f t="shared" si="13"/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00" t="s">
        <v>144</v>
      </c>
      <c r="AT264" s="200" t="s">
        <v>140</v>
      </c>
      <c r="AU264" s="200" t="s">
        <v>86</v>
      </c>
      <c r="AY264" s="18" t="s">
        <v>138</v>
      </c>
      <c r="BE264" s="201">
        <f t="shared" si="14"/>
        <v>0</v>
      </c>
      <c r="BF264" s="201">
        <f t="shared" si="15"/>
        <v>0</v>
      </c>
      <c r="BG264" s="201">
        <f t="shared" si="16"/>
        <v>0</v>
      </c>
      <c r="BH264" s="201">
        <f t="shared" si="17"/>
        <v>0</v>
      </c>
      <c r="BI264" s="201">
        <f t="shared" si="18"/>
        <v>0</v>
      </c>
      <c r="BJ264" s="18" t="s">
        <v>84</v>
      </c>
      <c r="BK264" s="201">
        <f t="shared" si="19"/>
        <v>0</v>
      </c>
      <c r="BL264" s="18" t="s">
        <v>144</v>
      </c>
      <c r="BM264" s="200" t="s">
        <v>1351</v>
      </c>
    </row>
    <row r="265" spans="1:65" s="2" customFormat="1" ht="21.75" customHeight="1" x14ac:dyDescent="0.2">
      <c r="A265" s="35"/>
      <c r="B265" s="36"/>
      <c r="C265" s="188" t="s">
        <v>916</v>
      </c>
      <c r="D265" s="188" t="s">
        <v>140</v>
      </c>
      <c r="E265" s="189" t="s">
        <v>1352</v>
      </c>
      <c r="F265" s="190" t="s">
        <v>1353</v>
      </c>
      <c r="G265" s="191" t="s">
        <v>297</v>
      </c>
      <c r="H265" s="192">
        <v>1</v>
      </c>
      <c r="I265" s="193"/>
      <c r="J265" s="194">
        <f t="shared" si="10"/>
        <v>0</v>
      </c>
      <c r="K265" s="195"/>
      <c r="L265" s="40"/>
      <c r="M265" s="196" t="s">
        <v>1</v>
      </c>
      <c r="N265" s="197" t="s">
        <v>41</v>
      </c>
      <c r="O265" s="72"/>
      <c r="P265" s="198">
        <f t="shared" si="11"/>
        <v>0</v>
      </c>
      <c r="Q265" s="198">
        <v>0.21734000000000001</v>
      </c>
      <c r="R265" s="198">
        <f t="shared" si="12"/>
        <v>0.21734000000000001</v>
      </c>
      <c r="S265" s="198">
        <v>0</v>
      </c>
      <c r="T265" s="199">
        <f t="shared" si="13"/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00" t="s">
        <v>144</v>
      </c>
      <c r="AT265" s="200" t="s">
        <v>140</v>
      </c>
      <c r="AU265" s="200" t="s">
        <v>86</v>
      </c>
      <c r="AY265" s="18" t="s">
        <v>138</v>
      </c>
      <c r="BE265" s="201">
        <f t="shared" si="14"/>
        <v>0</v>
      </c>
      <c r="BF265" s="201">
        <f t="shared" si="15"/>
        <v>0</v>
      </c>
      <c r="BG265" s="201">
        <f t="shared" si="16"/>
        <v>0</v>
      </c>
      <c r="BH265" s="201">
        <f t="shared" si="17"/>
        <v>0</v>
      </c>
      <c r="BI265" s="201">
        <f t="shared" si="18"/>
        <v>0</v>
      </c>
      <c r="BJ265" s="18" t="s">
        <v>84</v>
      </c>
      <c r="BK265" s="201">
        <f t="shared" si="19"/>
        <v>0</v>
      </c>
      <c r="BL265" s="18" t="s">
        <v>144</v>
      </c>
      <c r="BM265" s="200" t="s">
        <v>425</v>
      </c>
    </row>
    <row r="266" spans="1:65" s="2" customFormat="1" ht="21.75" customHeight="1" x14ac:dyDescent="0.2">
      <c r="A266" s="35"/>
      <c r="B266" s="36"/>
      <c r="C266" s="246" t="s">
        <v>920</v>
      </c>
      <c r="D266" s="246" t="s">
        <v>260</v>
      </c>
      <c r="E266" s="247" t="s">
        <v>1354</v>
      </c>
      <c r="F266" s="248" t="s">
        <v>1355</v>
      </c>
      <c r="G266" s="249" t="s">
        <v>297</v>
      </c>
      <c r="H266" s="250">
        <v>1</v>
      </c>
      <c r="I266" s="251"/>
      <c r="J266" s="252">
        <f t="shared" si="10"/>
        <v>0</v>
      </c>
      <c r="K266" s="253"/>
      <c r="L266" s="254"/>
      <c r="M266" s="255" t="s">
        <v>1</v>
      </c>
      <c r="N266" s="256" t="s">
        <v>41</v>
      </c>
      <c r="O266" s="72"/>
      <c r="P266" s="198">
        <f t="shared" si="11"/>
        <v>0</v>
      </c>
      <c r="Q266" s="198">
        <v>5.4600000000000003E-2</v>
      </c>
      <c r="R266" s="198">
        <f t="shared" si="12"/>
        <v>5.4600000000000003E-2</v>
      </c>
      <c r="S266" s="198">
        <v>0</v>
      </c>
      <c r="T266" s="199">
        <f t="shared" si="13"/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00" t="s">
        <v>179</v>
      </c>
      <c r="AT266" s="200" t="s">
        <v>260</v>
      </c>
      <c r="AU266" s="200" t="s">
        <v>86</v>
      </c>
      <c r="AY266" s="18" t="s">
        <v>138</v>
      </c>
      <c r="BE266" s="201">
        <f t="shared" si="14"/>
        <v>0</v>
      </c>
      <c r="BF266" s="201">
        <f t="shared" si="15"/>
        <v>0</v>
      </c>
      <c r="BG266" s="201">
        <f t="shared" si="16"/>
        <v>0</v>
      </c>
      <c r="BH266" s="201">
        <f t="shared" si="17"/>
        <v>0</v>
      </c>
      <c r="BI266" s="201">
        <f t="shared" si="18"/>
        <v>0</v>
      </c>
      <c r="BJ266" s="18" t="s">
        <v>84</v>
      </c>
      <c r="BK266" s="201">
        <f t="shared" si="19"/>
        <v>0</v>
      </c>
      <c r="BL266" s="18" t="s">
        <v>144</v>
      </c>
      <c r="BM266" s="200" t="s">
        <v>429</v>
      </c>
    </row>
    <row r="267" spans="1:65" s="12" customFormat="1" ht="22.8" customHeight="1" x14ac:dyDescent="0.25">
      <c r="B267" s="172"/>
      <c r="C267" s="173"/>
      <c r="D267" s="174" t="s">
        <v>75</v>
      </c>
      <c r="E267" s="186" t="s">
        <v>184</v>
      </c>
      <c r="F267" s="186" t="s">
        <v>430</v>
      </c>
      <c r="G267" s="173"/>
      <c r="H267" s="173"/>
      <c r="I267" s="176"/>
      <c r="J267" s="187">
        <f>BK267</f>
        <v>0</v>
      </c>
      <c r="K267" s="173"/>
      <c r="L267" s="178"/>
      <c r="M267" s="179"/>
      <c r="N267" s="180"/>
      <c r="O267" s="180"/>
      <c r="P267" s="181">
        <f>P268+SUM(P269:P278)</f>
        <v>0</v>
      </c>
      <c r="Q267" s="180"/>
      <c r="R267" s="181">
        <f>R268+SUM(R269:R278)</f>
        <v>5.3666340000000003</v>
      </c>
      <c r="S267" s="180"/>
      <c r="T267" s="182">
        <f>T268+SUM(T269:T278)</f>
        <v>8.0928000000000004</v>
      </c>
      <c r="AR267" s="183" t="s">
        <v>84</v>
      </c>
      <c r="AT267" s="184" t="s">
        <v>75</v>
      </c>
      <c r="AU267" s="184" t="s">
        <v>84</v>
      </c>
      <c r="AY267" s="183" t="s">
        <v>138</v>
      </c>
      <c r="BK267" s="185">
        <f>BK268+SUM(BK269:BK278)</f>
        <v>0</v>
      </c>
    </row>
    <row r="268" spans="1:65" s="2" customFormat="1" ht="33" customHeight="1" x14ac:dyDescent="0.2">
      <c r="A268" s="35"/>
      <c r="B268" s="36"/>
      <c r="C268" s="188" t="s">
        <v>924</v>
      </c>
      <c r="D268" s="188" t="s">
        <v>140</v>
      </c>
      <c r="E268" s="189" t="s">
        <v>1233</v>
      </c>
      <c r="F268" s="190" t="s">
        <v>1234</v>
      </c>
      <c r="G268" s="191" t="s">
        <v>170</v>
      </c>
      <c r="H268" s="192">
        <v>35</v>
      </c>
      <c r="I268" s="193"/>
      <c r="J268" s="194">
        <f>ROUND(I268*H268,2)</f>
        <v>0</v>
      </c>
      <c r="K268" s="195"/>
      <c r="L268" s="40"/>
      <c r="M268" s="196" t="s">
        <v>1</v>
      </c>
      <c r="N268" s="197" t="s">
        <v>41</v>
      </c>
      <c r="O268" s="72"/>
      <c r="P268" s="198">
        <f>O268*H268</f>
        <v>0</v>
      </c>
      <c r="Q268" s="198">
        <v>9.5990000000000006E-2</v>
      </c>
      <c r="R268" s="198">
        <f>Q268*H268</f>
        <v>3.3596500000000002</v>
      </c>
      <c r="S268" s="198">
        <v>0</v>
      </c>
      <c r="T268" s="199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00" t="s">
        <v>144</v>
      </c>
      <c r="AT268" s="200" t="s">
        <v>140</v>
      </c>
      <c r="AU268" s="200" t="s">
        <v>86</v>
      </c>
      <c r="AY268" s="18" t="s">
        <v>138</v>
      </c>
      <c r="BE268" s="201">
        <f>IF(N268="základní",J268,0)</f>
        <v>0</v>
      </c>
      <c r="BF268" s="201">
        <f>IF(N268="snížená",J268,0)</f>
        <v>0</v>
      </c>
      <c r="BG268" s="201">
        <f>IF(N268="zákl. přenesená",J268,0)</f>
        <v>0</v>
      </c>
      <c r="BH268" s="201">
        <f>IF(N268="sníž. přenesená",J268,0)</f>
        <v>0</v>
      </c>
      <c r="BI268" s="201">
        <f>IF(N268="nulová",J268,0)</f>
        <v>0</v>
      </c>
      <c r="BJ268" s="18" t="s">
        <v>84</v>
      </c>
      <c r="BK268" s="201">
        <f>ROUND(I268*H268,2)</f>
        <v>0</v>
      </c>
      <c r="BL268" s="18" t="s">
        <v>144</v>
      </c>
      <c r="BM268" s="200" t="s">
        <v>1356</v>
      </c>
    </row>
    <row r="269" spans="1:65" s="2" customFormat="1" ht="16.5" customHeight="1" x14ac:dyDescent="0.2">
      <c r="A269" s="35"/>
      <c r="B269" s="36"/>
      <c r="C269" s="246" t="s">
        <v>930</v>
      </c>
      <c r="D269" s="246" t="s">
        <v>260</v>
      </c>
      <c r="E269" s="247" t="s">
        <v>436</v>
      </c>
      <c r="F269" s="248" t="s">
        <v>437</v>
      </c>
      <c r="G269" s="249" t="s">
        <v>170</v>
      </c>
      <c r="H269" s="250">
        <v>35.700000000000003</v>
      </c>
      <c r="I269" s="251"/>
      <c r="J269" s="252">
        <f>ROUND(I269*H269,2)</f>
        <v>0</v>
      </c>
      <c r="K269" s="253"/>
      <c r="L269" s="254"/>
      <c r="M269" s="255" t="s">
        <v>1</v>
      </c>
      <c r="N269" s="256" t="s">
        <v>41</v>
      </c>
      <c r="O269" s="72"/>
      <c r="P269" s="198">
        <f>O269*H269</f>
        <v>0</v>
      </c>
      <c r="Q269" s="198">
        <v>5.6120000000000003E-2</v>
      </c>
      <c r="R269" s="198">
        <f>Q269*H269</f>
        <v>2.0034840000000003</v>
      </c>
      <c r="S269" s="198">
        <v>0</v>
      </c>
      <c r="T269" s="199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00" t="s">
        <v>179</v>
      </c>
      <c r="AT269" s="200" t="s">
        <v>260</v>
      </c>
      <c r="AU269" s="200" t="s">
        <v>86</v>
      </c>
      <c r="AY269" s="18" t="s">
        <v>138</v>
      </c>
      <c r="BE269" s="201">
        <f>IF(N269="základní",J269,0)</f>
        <v>0</v>
      </c>
      <c r="BF269" s="201">
        <f>IF(N269="snížená",J269,0)</f>
        <v>0</v>
      </c>
      <c r="BG269" s="201">
        <f>IF(N269="zákl. přenesená",J269,0)</f>
        <v>0</v>
      </c>
      <c r="BH269" s="201">
        <f>IF(N269="sníž. přenesená",J269,0)</f>
        <v>0</v>
      </c>
      <c r="BI269" s="201">
        <f>IF(N269="nulová",J269,0)</f>
        <v>0</v>
      </c>
      <c r="BJ269" s="18" t="s">
        <v>84</v>
      </c>
      <c r="BK269" s="201">
        <f>ROUND(I269*H269,2)</f>
        <v>0</v>
      </c>
      <c r="BL269" s="18" t="s">
        <v>144</v>
      </c>
      <c r="BM269" s="200" t="s">
        <v>438</v>
      </c>
    </row>
    <row r="270" spans="1:65" s="13" customFormat="1" ht="10.199999999999999" x14ac:dyDescent="0.2">
      <c r="B270" s="202"/>
      <c r="C270" s="203"/>
      <c r="D270" s="204" t="s">
        <v>149</v>
      </c>
      <c r="E270" s="203"/>
      <c r="F270" s="206" t="s">
        <v>1357</v>
      </c>
      <c r="G270" s="203"/>
      <c r="H270" s="207">
        <v>35.700000000000003</v>
      </c>
      <c r="I270" s="208"/>
      <c r="J270" s="203"/>
      <c r="K270" s="203"/>
      <c r="L270" s="209"/>
      <c r="M270" s="210"/>
      <c r="N270" s="211"/>
      <c r="O270" s="211"/>
      <c r="P270" s="211"/>
      <c r="Q270" s="211"/>
      <c r="R270" s="211"/>
      <c r="S270" s="211"/>
      <c r="T270" s="212"/>
      <c r="AT270" s="213" t="s">
        <v>149</v>
      </c>
      <c r="AU270" s="213" t="s">
        <v>86</v>
      </c>
      <c r="AV270" s="13" t="s">
        <v>86</v>
      </c>
      <c r="AW270" s="13" t="s">
        <v>4</v>
      </c>
      <c r="AX270" s="13" t="s">
        <v>84</v>
      </c>
      <c r="AY270" s="213" t="s">
        <v>138</v>
      </c>
    </row>
    <row r="271" spans="1:65" s="2" customFormat="1" ht="21.75" customHeight="1" x14ac:dyDescent="0.2">
      <c r="A271" s="35"/>
      <c r="B271" s="36"/>
      <c r="C271" s="188" t="s">
        <v>934</v>
      </c>
      <c r="D271" s="188" t="s">
        <v>140</v>
      </c>
      <c r="E271" s="189" t="s">
        <v>441</v>
      </c>
      <c r="F271" s="190" t="s">
        <v>442</v>
      </c>
      <c r="G271" s="191" t="s">
        <v>170</v>
      </c>
      <c r="H271" s="192">
        <v>70</v>
      </c>
      <c r="I271" s="193"/>
      <c r="J271" s="194">
        <f>ROUND(I271*H271,2)</f>
        <v>0</v>
      </c>
      <c r="K271" s="195"/>
      <c r="L271" s="40"/>
      <c r="M271" s="196" t="s">
        <v>1</v>
      </c>
      <c r="N271" s="197" t="s">
        <v>41</v>
      </c>
      <c r="O271" s="72"/>
      <c r="P271" s="198">
        <f>O271*H271</f>
        <v>0</v>
      </c>
      <c r="Q271" s="198">
        <v>5.0000000000000002E-5</v>
      </c>
      <c r="R271" s="198">
        <f>Q271*H271</f>
        <v>3.5000000000000001E-3</v>
      </c>
      <c r="S271" s="198">
        <v>0</v>
      </c>
      <c r="T271" s="199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00" t="s">
        <v>144</v>
      </c>
      <c r="AT271" s="200" t="s">
        <v>140</v>
      </c>
      <c r="AU271" s="200" t="s">
        <v>86</v>
      </c>
      <c r="AY271" s="18" t="s">
        <v>138</v>
      </c>
      <c r="BE271" s="201">
        <f>IF(N271="základní",J271,0)</f>
        <v>0</v>
      </c>
      <c r="BF271" s="201">
        <f>IF(N271="snížená",J271,0)</f>
        <v>0</v>
      </c>
      <c r="BG271" s="201">
        <f>IF(N271="zákl. přenesená",J271,0)</f>
        <v>0</v>
      </c>
      <c r="BH271" s="201">
        <f>IF(N271="sníž. přenesená",J271,0)</f>
        <v>0</v>
      </c>
      <c r="BI271" s="201">
        <f>IF(N271="nulová",J271,0)</f>
        <v>0</v>
      </c>
      <c r="BJ271" s="18" t="s">
        <v>84</v>
      </c>
      <c r="BK271" s="201">
        <f>ROUND(I271*H271,2)</f>
        <v>0</v>
      </c>
      <c r="BL271" s="18" t="s">
        <v>144</v>
      </c>
      <c r="BM271" s="200" t="s">
        <v>443</v>
      </c>
    </row>
    <row r="272" spans="1:65" s="2" customFormat="1" ht="21.75" customHeight="1" x14ac:dyDescent="0.2">
      <c r="A272" s="35"/>
      <c r="B272" s="36"/>
      <c r="C272" s="188" t="s">
        <v>937</v>
      </c>
      <c r="D272" s="188" t="s">
        <v>140</v>
      </c>
      <c r="E272" s="189" t="s">
        <v>445</v>
      </c>
      <c r="F272" s="190" t="s">
        <v>446</v>
      </c>
      <c r="G272" s="191" t="s">
        <v>170</v>
      </c>
      <c r="H272" s="192">
        <v>70</v>
      </c>
      <c r="I272" s="193"/>
      <c r="J272" s="194">
        <f>ROUND(I272*H272,2)</f>
        <v>0</v>
      </c>
      <c r="K272" s="195"/>
      <c r="L272" s="40"/>
      <c r="M272" s="196" t="s">
        <v>1</v>
      </c>
      <c r="N272" s="197" t="s">
        <v>41</v>
      </c>
      <c r="O272" s="72"/>
      <c r="P272" s="198">
        <f>O272*H272</f>
        <v>0</v>
      </c>
      <c r="Q272" s="198">
        <v>0</v>
      </c>
      <c r="R272" s="198">
        <f>Q272*H272</f>
        <v>0</v>
      </c>
      <c r="S272" s="198">
        <v>0</v>
      </c>
      <c r="T272" s="199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00" t="s">
        <v>144</v>
      </c>
      <c r="AT272" s="200" t="s">
        <v>140</v>
      </c>
      <c r="AU272" s="200" t="s">
        <v>86</v>
      </c>
      <c r="AY272" s="18" t="s">
        <v>138</v>
      </c>
      <c r="BE272" s="201">
        <f>IF(N272="základní",J272,0)</f>
        <v>0</v>
      </c>
      <c r="BF272" s="201">
        <f>IF(N272="snížená",J272,0)</f>
        <v>0</v>
      </c>
      <c r="BG272" s="201">
        <f>IF(N272="zákl. přenesená",J272,0)</f>
        <v>0</v>
      </c>
      <c r="BH272" s="201">
        <f>IF(N272="sníž. přenesená",J272,0)</f>
        <v>0</v>
      </c>
      <c r="BI272" s="201">
        <f>IF(N272="nulová",J272,0)</f>
        <v>0</v>
      </c>
      <c r="BJ272" s="18" t="s">
        <v>84</v>
      </c>
      <c r="BK272" s="201">
        <f>ROUND(I272*H272,2)</f>
        <v>0</v>
      </c>
      <c r="BL272" s="18" t="s">
        <v>144</v>
      </c>
      <c r="BM272" s="200" t="s">
        <v>447</v>
      </c>
    </row>
    <row r="273" spans="1:65" s="13" customFormat="1" ht="10.199999999999999" x14ac:dyDescent="0.2">
      <c r="B273" s="202"/>
      <c r="C273" s="203"/>
      <c r="D273" s="204" t="s">
        <v>149</v>
      </c>
      <c r="E273" s="205" t="s">
        <v>1</v>
      </c>
      <c r="F273" s="206" t="s">
        <v>1358</v>
      </c>
      <c r="G273" s="203"/>
      <c r="H273" s="207">
        <v>70</v>
      </c>
      <c r="I273" s="208"/>
      <c r="J273" s="203"/>
      <c r="K273" s="203"/>
      <c r="L273" s="209"/>
      <c r="M273" s="210"/>
      <c r="N273" s="211"/>
      <c r="O273" s="211"/>
      <c r="P273" s="211"/>
      <c r="Q273" s="211"/>
      <c r="R273" s="211"/>
      <c r="S273" s="211"/>
      <c r="T273" s="212"/>
      <c r="AT273" s="213" t="s">
        <v>149</v>
      </c>
      <c r="AU273" s="213" t="s">
        <v>86</v>
      </c>
      <c r="AV273" s="13" t="s">
        <v>86</v>
      </c>
      <c r="AW273" s="13" t="s">
        <v>32</v>
      </c>
      <c r="AX273" s="13" t="s">
        <v>84</v>
      </c>
      <c r="AY273" s="213" t="s">
        <v>138</v>
      </c>
    </row>
    <row r="274" spans="1:65" s="2" customFormat="1" ht="16.5" customHeight="1" x14ac:dyDescent="0.2">
      <c r="A274" s="35"/>
      <c r="B274" s="36"/>
      <c r="C274" s="188" t="s">
        <v>1359</v>
      </c>
      <c r="D274" s="188" t="s">
        <v>140</v>
      </c>
      <c r="E274" s="189" t="s">
        <v>450</v>
      </c>
      <c r="F274" s="190" t="s">
        <v>451</v>
      </c>
      <c r="G274" s="191" t="s">
        <v>202</v>
      </c>
      <c r="H274" s="192">
        <v>2</v>
      </c>
      <c r="I274" s="193"/>
      <c r="J274" s="194">
        <f>ROUND(I274*H274,2)</f>
        <v>0</v>
      </c>
      <c r="K274" s="195"/>
      <c r="L274" s="40"/>
      <c r="M274" s="196" t="s">
        <v>1</v>
      </c>
      <c r="N274" s="197" t="s">
        <v>41</v>
      </c>
      <c r="O274" s="72"/>
      <c r="P274" s="198">
        <f>O274*H274</f>
        <v>0</v>
      </c>
      <c r="Q274" s="198">
        <v>0</v>
      </c>
      <c r="R274" s="198">
        <f>Q274*H274</f>
        <v>0</v>
      </c>
      <c r="S274" s="198">
        <v>2</v>
      </c>
      <c r="T274" s="199">
        <f>S274*H274</f>
        <v>4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00" t="s">
        <v>144</v>
      </c>
      <c r="AT274" s="200" t="s">
        <v>140</v>
      </c>
      <c r="AU274" s="200" t="s">
        <v>86</v>
      </c>
      <c r="AY274" s="18" t="s">
        <v>138</v>
      </c>
      <c r="BE274" s="201">
        <f>IF(N274="základní",J274,0)</f>
        <v>0</v>
      </c>
      <c r="BF274" s="201">
        <f>IF(N274="snížená",J274,0)</f>
        <v>0</v>
      </c>
      <c r="BG274" s="201">
        <f>IF(N274="zákl. přenesená",J274,0)</f>
        <v>0</v>
      </c>
      <c r="BH274" s="201">
        <f>IF(N274="sníž. přenesená",J274,0)</f>
        <v>0</v>
      </c>
      <c r="BI274" s="201">
        <f>IF(N274="nulová",J274,0)</f>
        <v>0</v>
      </c>
      <c r="BJ274" s="18" t="s">
        <v>84</v>
      </c>
      <c r="BK274" s="201">
        <f>ROUND(I274*H274,2)</f>
        <v>0</v>
      </c>
      <c r="BL274" s="18" t="s">
        <v>144</v>
      </c>
      <c r="BM274" s="200" t="s">
        <v>452</v>
      </c>
    </row>
    <row r="275" spans="1:65" s="2" customFormat="1" ht="33" customHeight="1" x14ac:dyDescent="0.2">
      <c r="A275" s="35"/>
      <c r="B275" s="36"/>
      <c r="C275" s="188" t="s">
        <v>1360</v>
      </c>
      <c r="D275" s="188" t="s">
        <v>140</v>
      </c>
      <c r="E275" s="189" t="s">
        <v>1361</v>
      </c>
      <c r="F275" s="190" t="s">
        <v>1362</v>
      </c>
      <c r="G275" s="191" t="s">
        <v>202</v>
      </c>
      <c r="H275" s="192">
        <v>1.5840000000000001</v>
      </c>
      <c r="I275" s="193"/>
      <c r="J275" s="194">
        <f>ROUND(I275*H275,2)</f>
        <v>0</v>
      </c>
      <c r="K275" s="195"/>
      <c r="L275" s="40"/>
      <c r="M275" s="196" t="s">
        <v>1</v>
      </c>
      <c r="N275" s="197" t="s">
        <v>41</v>
      </c>
      <c r="O275" s="72"/>
      <c r="P275" s="198">
        <f>O275*H275</f>
        <v>0</v>
      </c>
      <c r="Q275" s="198">
        <v>0</v>
      </c>
      <c r="R275" s="198">
        <f>Q275*H275</f>
        <v>0</v>
      </c>
      <c r="S275" s="198">
        <v>2.2000000000000002</v>
      </c>
      <c r="T275" s="199">
        <f>S275*H275</f>
        <v>3.4848000000000003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00" t="s">
        <v>144</v>
      </c>
      <c r="AT275" s="200" t="s">
        <v>140</v>
      </c>
      <c r="AU275" s="200" t="s">
        <v>86</v>
      </c>
      <c r="AY275" s="18" t="s">
        <v>138</v>
      </c>
      <c r="BE275" s="201">
        <f>IF(N275="základní",J275,0)</f>
        <v>0</v>
      </c>
      <c r="BF275" s="201">
        <f>IF(N275="snížená",J275,0)</f>
        <v>0</v>
      </c>
      <c r="BG275" s="201">
        <f>IF(N275="zákl. přenesená",J275,0)</f>
        <v>0</v>
      </c>
      <c r="BH275" s="201">
        <f>IF(N275="sníž. přenesená",J275,0)</f>
        <v>0</v>
      </c>
      <c r="BI275" s="201">
        <f>IF(N275="nulová",J275,0)</f>
        <v>0</v>
      </c>
      <c r="BJ275" s="18" t="s">
        <v>84</v>
      </c>
      <c r="BK275" s="201">
        <f>ROUND(I275*H275,2)</f>
        <v>0</v>
      </c>
      <c r="BL275" s="18" t="s">
        <v>144</v>
      </c>
      <c r="BM275" s="200" t="s">
        <v>1363</v>
      </c>
    </row>
    <row r="276" spans="1:65" s="13" customFormat="1" ht="10.199999999999999" x14ac:dyDescent="0.2">
      <c r="B276" s="202"/>
      <c r="C276" s="203"/>
      <c r="D276" s="204" t="s">
        <v>149</v>
      </c>
      <c r="E276" s="205" t="s">
        <v>1</v>
      </c>
      <c r="F276" s="206" t="s">
        <v>1294</v>
      </c>
      <c r="G276" s="203"/>
      <c r="H276" s="207">
        <v>1.5840000000000001</v>
      </c>
      <c r="I276" s="208"/>
      <c r="J276" s="203"/>
      <c r="K276" s="203"/>
      <c r="L276" s="209"/>
      <c r="M276" s="210"/>
      <c r="N276" s="211"/>
      <c r="O276" s="211"/>
      <c r="P276" s="211"/>
      <c r="Q276" s="211"/>
      <c r="R276" s="211"/>
      <c r="S276" s="211"/>
      <c r="T276" s="212"/>
      <c r="AT276" s="213" t="s">
        <v>149</v>
      </c>
      <c r="AU276" s="213" t="s">
        <v>86</v>
      </c>
      <c r="AV276" s="13" t="s">
        <v>86</v>
      </c>
      <c r="AW276" s="13" t="s">
        <v>32</v>
      </c>
      <c r="AX276" s="13" t="s">
        <v>84</v>
      </c>
      <c r="AY276" s="213" t="s">
        <v>138</v>
      </c>
    </row>
    <row r="277" spans="1:65" s="2" customFormat="1" ht="21.75" customHeight="1" x14ac:dyDescent="0.2">
      <c r="A277" s="35"/>
      <c r="B277" s="36"/>
      <c r="C277" s="188" t="s">
        <v>1364</v>
      </c>
      <c r="D277" s="188" t="s">
        <v>140</v>
      </c>
      <c r="E277" s="189" t="s">
        <v>1365</v>
      </c>
      <c r="F277" s="190" t="s">
        <v>1366</v>
      </c>
      <c r="G277" s="191" t="s">
        <v>297</v>
      </c>
      <c r="H277" s="192">
        <v>2</v>
      </c>
      <c r="I277" s="193"/>
      <c r="J277" s="194">
        <f>ROUND(I277*H277,2)</f>
        <v>0</v>
      </c>
      <c r="K277" s="195"/>
      <c r="L277" s="40"/>
      <c r="M277" s="196" t="s">
        <v>1</v>
      </c>
      <c r="N277" s="197" t="s">
        <v>41</v>
      </c>
      <c r="O277" s="72"/>
      <c r="P277" s="198">
        <f>O277*H277</f>
        <v>0</v>
      </c>
      <c r="Q277" s="198">
        <v>0</v>
      </c>
      <c r="R277" s="198">
        <f>Q277*H277</f>
        <v>0</v>
      </c>
      <c r="S277" s="198">
        <v>0.30399999999999999</v>
      </c>
      <c r="T277" s="199">
        <f>S277*H277</f>
        <v>0.60799999999999998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00" t="s">
        <v>144</v>
      </c>
      <c r="AT277" s="200" t="s">
        <v>140</v>
      </c>
      <c r="AU277" s="200" t="s">
        <v>86</v>
      </c>
      <c r="AY277" s="18" t="s">
        <v>138</v>
      </c>
      <c r="BE277" s="201">
        <f>IF(N277="základní",J277,0)</f>
        <v>0</v>
      </c>
      <c r="BF277" s="201">
        <f>IF(N277="snížená",J277,0)</f>
        <v>0</v>
      </c>
      <c r="BG277" s="201">
        <f>IF(N277="zákl. přenesená",J277,0)</f>
        <v>0</v>
      </c>
      <c r="BH277" s="201">
        <f>IF(N277="sníž. přenesená",J277,0)</f>
        <v>0</v>
      </c>
      <c r="BI277" s="201">
        <f>IF(N277="nulová",J277,0)</f>
        <v>0</v>
      </c>
      <c r="BJ277" s="18" t="s">
        <v>84</v>
      </c>
      <c r="BK277" s="201">
        <f>ROUND(I277*H277,2)</f>
        <v>0</v>
      </c>
      <c r="BL277" s="18" t="s">
        <v>144</v>
      </c>
      <c r="BM277" s="200" t="s">
        <v>1367</v>
      </c>
    </row>
    <row r="278" spans="1:65" s="12" customFormat="1" ht="20.85" customHeight="1" x14ac:dyDescent="0.25">
      <c r="B278" s="172"/>
      <c r="C278" s="173"/>
      <c r="D278" s="174" t="s">
        <v>75</v>
      </c>
      <c r="E278" s="186" t="s">
        <v>453</v>
      </c>
      <c r="F278" s="186" t="s">
        <v>454</v>
      </c>
      <c r="G278" s="173"/>
      <c r="H278" s="173"/>
      <c r="I278" s="176"/>
      <c r="J278" s="187">
        <f>BK278</f>
        <v>0</v>
      </c>
      <c r="K278" s="173"/>
      <c r="L278" s="178"/>
      <c r="M278" s="179"/>
      <c r="N278" s="180"/>
      <c r="O278" s="180"/>
      <c r="P278" s="181">
        <f>SUM(P279:P280)</f>
        <v>0</v>
      </c>
      <c r="Q278" s="180"/>
      <c r="R278" s="181">
        <f>SUM(R279:R280)</f>
        <v>0</v>
      </c>
      <c r="S278" s="180"/>
      <c r="T278" s="182">
        <f>SUM(T279:T280)</f>
        <v>0</v>
      </c>
      <c r="AR278" s="183" t="s">
        <v>84</v>
      </c>
      <c r="AT278" s="184" t="s">
        <v>75</v>
      </c>
      <c r="AU278" s="184" t="s">
        <v>86</v>
      </c>
      <c r="AY278" s="183" t="s">
        <v>138</v>
      </c>
      <c r="BK278" s="185">
        <f>SUM(BK279:BK280)</f>
        <v>0</v>
      </c>
    </row>
    <row r="279" spans="1:65" s="2" customFormat="1" ht="33" customHeight="1" x14ac:dyDescent="0.2">
      <c r="A279" s="35"/>
      <c r="B279" s="36"/>
      <c r="C279" s="188" t="s">
        <v>1368</v>
      </c>
      <c r="D279" s="188" t="s">
        <v>140</v>
      </c>
      <c r="E279" s="189" t="s">
        <v>456</v>
      </c>
      <c r="F279" s="190" t="s">
        <v>457</v>
      </c>
      <c r="G279" s="191" t="s">
        <v>248</v>
      </c>
      <c r="H279" s="192">
        <v>131.96899999999999</v>
      </c>
      <c r="I279" s="193"/>
      <c r="J279" s="194">
        <f>ROUND(I279*H279,2)</f>
        <v>0</v>
      </c>
      <c r="K279" s="195"/>
      <c r="L279" s="40"/>
      <c r="M279" s="196" t="s">
        <v>1</v>
      </c>
      <c r="N279" s="197" t="s">
        <v>41</v>
      </c>
      <c r="O279" s="72"/>
      <c r="P279" s="198">
        <f>O279*H279</f>
        <v>0</v>
      </c>
      <c r="Q279" s="198">
        <v>0</v>
      </c>
      <c r="R279" s="198">
        <f>Q279*H279</f>
        <v>0</v>
      </c>
      <c r="S279" s="198">
        <v>0</v>
      </c>
      <c r="T279" s="199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00" t="s">
        <v>144</v>
      </c>
      <c r="AT279" s="200" t="s">
        <v>140</v>
      </c>
      <c r="AU279" s="200" t="s">
        <v>151</v>
      </c>
      <c r="AY279" s="18" t="s">
        <v>138</v>
      </c>
      <c r="BE279" s="201">
        <f>IF(N279="základní",J279,0)</f>
        <v>0</v>
      </c>
      <c r="BF279" s="201">
        <f>IF(N279="snížená",J279,0)</f>
        <v>0</v>
      </c>
      <c r="BG279" s="201">
        <f>IF(N279="zákl. přenesená",J279,0)</f>
        <v>0</v>
      </c>
      <c r="BH279" s="201">
        <f>IF(N279="sníž. přenesená",J279,0)</f>
        <v>0</v>
      </c>
      <c r="BI279" s="201">
        <f>IF(N279="nulová",J279,0)</f>
        <v>0</v>
      </c>
      <c r="BJ279" s="18" t="s">
        <v>84</v>
      </c>
      <c r="BK279" s="201">
        <f>ROUND(I279*H279,2)</f>
        <v>0</v>
      </c>
      <c r="BL279" s="18" t="s">
        <v>144</v>
      </c>
      <c r="BM279" s="200" t="s">
        <v>458</v>
      </c>
    </row>
    <row r="280" spans="1:65" s="2" customFormat="1" ht="21.75" customHeight="1" x14ac:dyDescent="0.2">
      <c r="A280" s="35"/>
      <c r="B280" s="36"/>
      <c r="C280" s="188" t="s">
        <v>1369</v>
      </c>
      <c r="D280" s="188" t="s">
        <v>140</v>
      </c>
      <c r="E280" s="189" t="s">
        <v>460</v>
      </c>
      <c r="F280" s="190" t="s">
        <v>461</v>
      </c>
      <c r="G280" s="191" t="s">
        <v>248</v>
      </c>
      <c r="H280" s="192">
        <v>8.6180000000000003</v>
      </c>
      <c r="I280" s="193"/>
      <c r="J280" s="194">
        <f>ROUND(I280*H280,2)</f>
        <v>0</v>
      </c>
      <c r="K280" s="195"/>
      <c r="L280" s="40"/>
      <c r="M280" s="196" t="s">
        <v>1</v>
      </c>
      <c r="N280" s="197" t="s">
        <v>41</v>
      </c>
      <c r="O280" s="72"/>
      <c r="P280" s="198">
        <f>O280*H280</f>
        <v>0</v>
      </c>
      <c r="Q280" s="198">
        <v>0</v>
      </c>
      <c r="R280" s="198">
        <f>Q280*H280</f>
        <v>0</v>
      </c>
      <c r="S280" s="198">
        <v>0</v>
      </c>
      <c r="T280" s="199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00" t="s">
        <v>144</v>
      </c>
      <c r="AT280" s="200" t="s">
        <v>140</v>
      </c>
      <c r="AU280" s="200" t="s">
        <v>151</v>
      </c>
      <c r="AY280" s="18" t="s">
        <v>138</v>
      </c>
      <c r="BE280" s="201">
        <f>IF(N280="základní",J280,0)</f>
        <v>0</v>
      </c>
      <c r="BF280" s="201">
        <f>IF(N280="snížená",J280,0)</f>
        <v>0</v>
      </c>
      <c r="BG280" s="201">
        <f>IF(N280="zákl. přenesená",J280,0)</f>
        <v>0</v>
      </c>
      <c r="BH280" s="201">
        <f>IF(N280="sníž. přenesená",J280,0)</f>
        <v>0</v>
      </c>
      <c r="BI280" s="201">
        <f>IF(N280="nulová",J280,0)</f>
        <v>0</v>
      </c>
      <c r="BJ280" s="18" t="s">
        <v>84</v>
      </c>
      <c r="BK280" s="201">
        <f>ROUND(I280*H280,2)</f>
        <v>0</v>
      </c>
      <c r="BL280" s="18" t="s">
        <v>144</v>
      </c>
      <c r="BM280" s="200" t="s">
        <v>462</v>
      </c>
    </row>
    <row r="281" spans="1:65" s="12" customFormat="1" ht="22.8" customHeight="1" x14ac:dyDescent="0.25">
      <c r="B281" s="172"/>
      <c r="C281" s="173"/>
      <c r="D281" s="174" t="s">
        <v>75</v>
      </c>
      <c r="E281" s="186" t="s">
        <v>463</v>
      </c>
      <c r="F281" s="186" t="s">
        <v>464</v>
      </c>
      <c r="G281" s="173"/>
      <c r="H281" s="173"/>
      <c r="I281" s="176"/>
      <c r="J281" s="187">
        <f>BK281</f>
        <v>0</v>
      </c>
      <c r="K281" s="173"/>
      <c r="L281" s="178"/>
      <c r="M281" s="179"/>
      <c r="N281" s="180"/>
      <c r="O281" s="180"/>
      <c r="P281" s="181">
        <f>SUM(P282:P286)</f>
        <v>0</v>
      </c>
      <c r="Q281" s="180"/>
      <c r="R281" s="181">
        <f>SUM(R282:R286)</f>
        <v>0</v>
      </c>
      <c r="S281" s="180"/>
      <c r="T281" s="182">
        <f>SUM(T282:T286)</f>
        <v>0</v>
      </c>
      <c r="AR281" s="183" t="s">
        <v>84</v>
      </c>
      <c r="AT281" s="184" t="s">
        <v>75</v>
      </c>
      <c r="AU281" s="184" t="s">
        <v>84</v>
      </c>
      <c r="AY281" s="183" t="s">
        <v>138</v>
      </c>
      <c r="BK281" s="185">
        <f>SUM(BK282:BK286)</f>
        <v>0</v>
      </c>
    </row>
    <row r="282" spans="1:65" s="2" customFormat="1" ht="21.75" customHeight="1" x14ac:dyDescent="0.2">
      <c r="A282" s="35"/>
      <c r="B282" s="36"/>
      <c r="C282" s="188" t="s">
        <v>1370</v>
      </c>
      <c r="D282" s="188" t="s">
        <v>140</v>
      </c>
      <c r="E282" s="189" t="s">
        <v>466</v>
      </c>
      <c r="F282" s="190" t="s">
        <v>467</v>
      </c>
      <c r="G282" s="191" t="s">
        <v>248</v>
      </c>
      <c r="H282" s="192">
        <v>125.833</v>
      </c>
      <c r="I282" s="193"/>
      <c r="J282" s="194">
        <f>ROUND(I282*H282,2)</f>
        <v>0</v>
      </c>
      <c r="K282" s="195"/>
      <c r="L282" s="40"/>
      <c r="M282" s="196" t="s">
        <v>1</v>
      </c>
      <c r="N282" s="197" t="s">
        <v>41</v>
      </c>
      <c r="O282" s="72"/>
      <c r="P282" s="198">
        <f>O282*H282</f>
        <v>0</v>
      </c>
      <c r="Q282" s="198">
        <v>0</v>
      </c>
      <c r="R282" s="198">
        <f>Q282*H282</f>
        <v>0</v>
      </c>
      <c r="S282" s="198">
        <v>0</v>
      </c>
      <c r="T282" s="199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00" t="s">
        <v>144</v>
      </c>
      <c r="AT282" s="200" t="s">
        <v>140</v>
      </c>
      <c r="AU282" s="200" t="s">
        <v>86</v>
      </c>
      <c r="AY282" s="18" t="s">
        <v>138</v>
      </c>
      <c r="BE282" s="201">
        <f>IF(N282="základní",J282,0)</f>
        <v>0</v>
      </c>
      <c r="BF282" s="201">
        <f>IF(N282="snížená",J282,0)</f>
        <v>0</v>
      </c>
      <c r="BG282" s="201">
        <f>IF(N282="zákl. přenesená",J282,0)</f>
        <v>0</v>
      </c>
      <c r="BH282" s="201">
        <f>IF(N282="sníž. přenesená",J282,0)</f>
        <v>0</v>
      </c>
      <c r="BI282" s="201">
        <f>IF(N282="nulová",J282,0)</f>
        <v>0</v>
      </c>
      <c r="BJ282" s="18" t="s">
        <v>84</v>
      </c>
      <c r="BK282" s="201">
        <f>ROUND(I282*H282,2)</f>
        <v>0</v>
      </c>
      <c r="BL282" s="18" t="s">
        <v>144</v>
      </c>
      <c r="BM282" s="200" t="s">
        <v>468</v>
      </c>
    </row>
    <row r="283" spans="1:65" s="2" customFormat="1" ht="21.75" customHeight="1" x14ac:dyDescent="0.2">
      <c r="A283" s="35"/>
      <c r="B283" s="36"/>
      <c r="C283" s="188" t="s">
        <v>1371</v>
      </c>
      <c r="D283" s="188" t="s">
        <v>140</v>
      </c>
      <c r="E283" s="189" t="s">
        <v>470</v>
      </c>
      <c r="F283" s="190" t="s">
        <v>471</v>
      </c>
      <c r="G283" s="191" t="s">
        <v>248</v>
      </c>
      <c r="H283" s="192">
        <v>1132.4970000000001</v>
      </c>
      <c r="I283" s="193"/>
      <c r="J283" s="194">
        <f>ROUND(I283*H283,2)</f>
        <v>0</v>
      </c>
      <c r="K283" s="195"/>
      <c r="L283" s="40"/>
      <c r="M283" s="196" t="s">
        <v>1</v>
      </c>
      <c r="N283" s="197" t="s">
        <v>41</v>
      </c>
      <c r="O283" s="72"/>
      <c r="P283" s="198">
        <f>O283*H283</f>
        <v>0</v>
      </c>
      <c r="Q283" s="198">
        <v>0</v>
      </c>
      <c r="R283" s="198">
        <f>Q283*H283</f>
        <v>0</v>
      </c>
      <c r="S283" s="198">
        <v>0</v>
      </c>
      <c r="T283" s="199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00" t="s">
        <v>144</v>
      </c>
      <c r="AT283" s="200" t="s">
        <v>140</v>
      </c>
      <c r="AU283" s="200" t="s">
        <v>86</v>
      </c>
      <c r="AY283" s="18" t="s">
        <v>138</v>
      </c>
      <c r="BE283" s="201">
        <f>IF(N283="základní",J283,0)</f>
        <v>0</v>
      </c>
      <c r="BF283" s="201">
        <f>IF(N283="snížená",J283,0)</f>
        <v>0</v>
      </c>
      <c r="BG283" s="201">
        <f>IF(N283="zákl. přenesená",J283,0)</f>
        <v>0</v>
      </c>
      <c r="BH283" s="201">
        <f>IF(N283="sníž. přenesená",J283,0)</f>
        <v>0</v>
      </c>
      <c r="BI283" s="201">
        <f>IF(N283="nulová",J283,0)</f>
        <v>0</v>
      </c>
      <c r="BJ283" s="18" t="s">
        <v>84</v>
      </c>
      <c r="BK283" s="201">
        <f>ROUND(I283*H283,2)</f>
        <v>0</v>
      </c>
      <c r="BL283" s="18" t="s">
        <v>144</v>
      </c>
      <c r="BM283" s="200" t="s">
        <v>472</v>
      </c>
    </row>
    <row r="284" spans="1:65" s="13" customFormat="1" ht="10.199999999999999" x14ac:dyDescent="0.2">
      <c r="B284" s="202"/>
      <c r="C284" s="203"/>
      <c r="D284" s="204" t="s">
        <v>149</v>
      </c>
      <c r="E284" s="203"/>
      <c r="F284" s="206" t="s">
        <v>1372</v>
      </c>
      <c r="G284" s="203"/>
      <c r="H284" s="207">
        <v>1132.4970000000001</v>
      </c>
      <c r="I284" s="208"/>
      <c r="J284" s="203"/>
      <c r="K284" s="203"/>
      <c r="L284" s="209"/>
      <c r="M284" s="210"/>
      <c r="N284" s="211"/>
      <c r="O284" s="211"/>
      <c r="P284" s="211"/>
      <c r="Q284" s="211"/>
      <c r="R284" s="211"/>
      <c r="S284" s="211"/>
      <c r="T284" s="212"/>
      <c r="AT284" s="213" t="s">
        <v>149</v>
      </c>
      <c r="AU284" s="213" t="s">
        <v>86</v>
      </c>
      <c r="AV284" s="13" t="s">
        <v>86</v>
      </c>
      <c r="AW284" s="13" t="s">
        <v>4</v>
      </c>
      <c r="AX284" s="13" t="s">
        <v>84</v>
      </c>
      <c r="AY284" s="213" t="s">
        <v>138</v>
      </c>
    </row>
    <row r="285" spans="1:65" s="2" customFormat="1" ht="16.5" customHeight="1" x14ac:dyDescent="0.2">
      <c r="A285" s="35"/>
      <c r="B285" s="36"/>
      <c r="C285" s="188" t="s">
        <v>1373</v>
      </c>
      <c r="D285" s="188" t="s">
        <v>140</v>
      </c>
      <c r="E285" s="189" t="s">
        <v>475</v>
      </c>
      <c r="F285" s="190" t="s">
        <v>476</v>
      </c>
      <c r="G285" s="191" t="s">
        <v>248</v>
      </c>
      <c r="H285" s="192">
        <v>125.833</v>
      </c>
      <c r="I285" s="193"/>
      <c r="J285" s="194">
        <f>ROUND(I285*H285,2)</f>
        <v>0</v>
      </c>
      <c r="K285" s="195"/>
      <c r="L285" s="40"/>
      <c r="M285" s="196" t="s">
        <v>1</v>
      </c>
      <c r="N285" s="197" t="s">
        <v>41</v>
      </c>
      <c r="O285" s="72"/>
      <c r="P285" s="198">
        <f>O285*H285</f>
        <v>0</v>
      </c>
      <c r="Q285" s="198">
        <v>0</v>
      </c>
      <c r="R285" s="198">
        <f>Q285*H285</f>
        <v>0</v>
      </c>
      <c r="S285" s="198">
        <v>0</v>
      </c>
      <c r="T285" s="199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00" t="s">
        <v>144</v>
      </c>
      <c r="AT285" s="200" t="s">
        <v>140</v>
      </c>
      <c r="AU285" s="200" t="s">
        <v>86</v>
      </c>
      <c r="AY285" s="18" t="s">
        <v>138</v>
      </c>
      <c r="BE285" s="201">
        <f>IF(N285="základní",J285,0)</f>
        <v>0</v>
      </c>
      <c r="BF285" s="201">
        <f>IF(N285="snížená",J285,0)</f>
        <v>0</v>
      </c>
      <c r="BG285" s="201">
        <f>IF(N285="zákl. přenesená",J285,0)</f>
        <v>0</v>
      </c>
      <c r="BH285" s="201">
        <f>IF(N285="sníž. přenesená",J285,0)</f>
        <v>0</v>
      </c>
      <c r="BI285" s="201">
        <f>IF(N285="nulová",J285,0)</f>
        <v>0</v>
      </c>
      <c r="BJ285" s="18" t="s">
        <v>84</v>
      </c>
      <c r="BK285" s="201">
        <f>ROUND(I285*H285,2)</f>
        <v>0</v>
      </c>
      <c r="BL285" s="18" t="s">
        <v>144</v>
      </c>
      <c r="BM285" s="200" t="s">
        <v>477</v>
      </c>
    </row>
    <row r="286" spans="1:65" s="2" customFormat="1" ht="33" customHeight="1" x14ac:dyDescent="0.2">
      <c r="A286" s="35"/>
      <c r="B286" s="36"/>
      <c r="C286" s="188" t="s">
        <v>1374</v>
      </c>
      <c r="D286" s="188" t="s">
        <v>140</v>
      </c>
      <c r="E286" s="189" t="s">
        <v>479</v>
      </c>
      <c r="F286" s="190" t="s">
        <v>480</v>
      </c>
      <c r="G286" s="191" t="s">
        <v>248</v>
      </c>
      <c r="H286" s="192">
        <v>125.833</v>
      </c>
      <c r="I286" s="193"/>
      <c r="J286" s="194">
        <f>ROUND(I286*H286,2)</f>
        <v>0</v>
      </c>
      <c r="K286" s="195"/>
      <c r="L286" s="40"/>
      <c r="M286" s="196" t="s">
        <v>1</v>
      </c>
      <c r="N286" s="197" t="s">
        <v>41</v>
      </c>
      <c r="O286" s="72"/>
      <c r="P286" s="198">
        <f>O286*H286</f>
        <v>0</v>
      </c>
      <c r="Q286" s="198">
        <v>0</v>
      </c>
      <c r="R286" s="198">
        <f>Q286*H286</f>
        <v>0</v>
      </c>
      <c r="S286" s="198">
        <v>0</v>
      </c>
      <c r="T286" s="199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00" t="s">
        <v>144</v>
      </c>
      <c r="AT286" s="200" t="s">
        <v>140</v>
      </c>
      <c r="AU286" s="200" t="s">
        <v>86</v>
      </c>
      <c r="AY286" s="18" t="s">
        <v>138</v>
      </c>
      <c r="BE286" s="201">
        <f>IF(N286="základní",J286,0)</f>
        <v>0</v>
      </c>
      <c r="BF286" s="201">
        <f>IF(N286="snížená",J286,0)</f>
        <v>0</v>
      </c>
      <c r="BG286" s="201">
        <f>IF(N286="zákl. přenesená",J286,0)</f>
        <v>0</v>
      </c>
      <c r="BH286" s="201">
        <f>IF(N286="sníž. přenesená",J286,0)</f>
        <v>0</v>
      </c>
      <c r="BI286" s="201">
        <f>IF(N286="nulová",J286,0)</f>
        <v>0</v>
      </c>
      <c r="BJ286" s="18" t="s">
        <v>84</v>
      </c>
      <c r="BK286" s="201">
        <f>ROUND(I286*H286,2)</f>
        <v>0</v>
      </c>
      <c r="BL286" s="18" t="s">
        <v>144</v>
      </c>
      <c r="BM286" s="200" t="s">
        <v>481</v>
      </c>
    </row>
    <row r="287" spans="1:65" s="12" customFormat="1" ht="25.95" customHeight="1" x14ac:dyDescent="0.25">
      <c r="B287" s="172"/>
      <c r="C287" s="173"/>
      <c r="D287" s="174" t="s">
        <v>75</v>
      </c>
      <c r="E287" s="175" t="s">
        <v>822</v>
      </c>
      <c r="F287" s="175" t="s">
        <v>823</v>
      </c>
      <c r="G287" s="173"/>
      <c r="H287" s="173"/>
      <c r="I287" s="176"/>
      <c r="J287" s="177">
        <f>BK287</f>
        <v>0</v>
      </c>
      <c r="K287" s="173"/>
      <c r="L287" s="178"/>
      <c r="M287" s="179"/>
      <c r="N287" s="180"/>
      <c r="O287" s="180"/>
      <c r="P287" s="181">
        <f>P288</f>
        <v>0</v>
      </c>
      <c r="Q287" s="180"/>
      <c r="R287" s="181">
        <f>R288</f>
        <v>0.2427</v>
      </c>
      <c r="S287" s="180"/>
      <c r="T287" s="182">
        <f>T288</f>
        <v>0.32721</v>
      </c>
      <c r="AR287" s="183" t="s">
        <v>86</v>
      </c>
      <c r="AT287" s="184" t="s">
        <v>75</v>
      </c>
      <c r="AU287" s="184" t="s">
        <v>76</v>
      </c>
      <c r="AY287" s="183" t="s">
        <v>138</v>
      </c>
      <c r="BK287" s="185">
        <f>BK288</f>
        <v>0</v>
      </c>
    </row>
    <row r="288" spans="1:65" s="12" customFormat="1" ht="22.8" customHeight="1" x14ac:dyDescent="0.25">
      <c r="B288" s="172"/>
      <c r="C288" s="173"/>
      <c r="D288" s="174" t="s">
        <v>75</v>
      </c>
      <c r="E288" s="186" t="s">
        <v>852</v>
      </c>
      <c r="F288" s="186" t="s">
        <v>853</v>
      </c>
      <c r="G288" s="173"/>
      <c r="H288" s="173"/>
      <c r="I288" s="176"/>
      <c r="J288" s="187">
        <f>BK288</f>
        <v>0</v>
      </c>
      <c r="K288" s="173"/>
      <c r="L288" s="178"/>
      <c r="M288" s="179"/>
      <c r="N288" s="180"/>
      <c r="O288" s="180"/>
      <c r="P288" s="181">
        <f>SUM(P289:P291)</f>
        <v>0</v>
      </c>
      <c r="Q288" s="180"/>
      <c r="R288" s="181">
        <f>SUM(R289:R291)</f>
        <v>0.2427</v>
      </c>
      <c r="S288" s="180"/>
      <c r="T288" s="182">
        <f>SUM(T289:T291)</f>
        <v>0.32721</v>
      </c>
      <c r="AR288" s="183" t="s">
        <v>86</v>
      </c>
      <c r="AT288" s="184" t="s">
        <v>75</v>
      </c>
      <c r="AU288" s="184" t="s">
        <v>84</v>
      </c>
      <c r="AY288" s="183" t="s">
        <v>138</v>
      </c>
      <c r="BK288" s="185">
        <f>SUM(BK289:BK291)</f>
        <v>0</v>
      </c>
    </row>
    <row r="289" spans="1:65" s="2" customFormat="1" ht="21.75" customHeight="1" x14ac:dyDescent="0.2">
      <c r="A289" s="35"/>
      <c r="B289" s="36"/>
      <c r="C289" s="188" t="s">
        <v>1375</v>
      </c>
      <c r="D289" s="188" t="s">
        <v>140</v>
      </c>
      <c r="E289" s="189" t="s">
        <v>1376</v>
      </c>
      <c r="F289" s="190" t="s">
        <v>1377</v>
      </c>
      <c r="G289" s="191" t="s">
        <v>170</v>
      </c>
      <c r="H289" s="192">
        <v>30</v>
      </c>
      <c r="I289" s="193"/>
      <c r="J289" s="194">
        <f>ROUND(I289*H289,2)</f>
        <v>0</v>
      </c>
      <c r="K289" s="195"/>
      <c r="L289" s="40"/>
      <c r="M289" s="196" t="s">
        <v>1</v>
      </c>
      <c r="N289" s="197" t="s">
        <v>41</v>
      </c>
      <c r="O289" s="72"/>
      <c r="P289" s="198">
        <f>O289*H289</f>
        <v>0</v>
      </c>
      <c r="Q289" s="198">
        <v>7.4400000000000004E-3</v>
      </c>
      <c r="R289" s="198">
        <f>Q289*H289</f>
        <v>0.22320000000000001</v>
      </c>
      <c r="S289" s="198">
        <v>0</v>
      </c>
      <c r="T289" s="199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00" t="s">
        <v>226</v>
      </c>
      <c r="AT289" s="200" t="s">
        <v>140</v>
      </c>
      <c r="AU289" s="200" t="s">
        <v>86</v>
      </c>
      <c r="AY289" s="18" t="s">
        <v>138</v>
      </c>
      <c r="BE289" s="201">
        <f>IF(N289="základní",J289,0)</f>
        <v>0</v>
      </c>
      <c r="BF289" s="201">
        <f>IF(N289="snížená",J289,0)</f>
        <v>0</v>
      </c>
      <c r="BG289" s="201">
        <f>IF(N289="zákl. přenesená",J289,0)</f>
        <v>0</v>
      </c>
      <c r="BH289" s="201">
        <f>IF(N289="sníž. přenesená",J289,0)</f>
        <v>0</v>
      </c>
      <c r="BI289" s="201">
        <f>IF(N289="nulová",J289,0)</f>
        <v>0</v>
      </c>
      <c r="BJ289" s="18" t="s">
        <v>84</v>
      </c>
      <c r="BK289" s="201">
        <f>ROUND(I289*H289,2)</f>
        <v>0</v>
      </c>
      <c r="BL289" s="18" t="s">
        <v>226</v>
      </c>
      <c r="BM289" s="200" t="s">
        <v>1378</v>
      </c>
    </row>
    <row r="290" spans="1:65" s="2" customFormat="1" ht="21.75" customHeight="1" x14ac:dyDescent="0.2">
      <c r="A290" s="35"/>
      <c r="B290" s="36"/>
      <c r="C290" s="188" t="s">
        <v>1379</v>
      </c>
      <c r="D290" s="188" t="s">
        <v>140</v>
      </c>
      <c r="E290" s="189" t="s">
        <v>1380</v>
      </c>
      <c r="F290" s="190" t="s">
        <v>1381</v>
      </c>
      <c r="G290" s="191" t="s">
        <v>297</v>
      </c>
      <c r="H290" s="192">
        <v>13</v>
      </c>
      <c r="I290" s="193"/>
      <c r="J290" s="194">
        <f>ROUND(I290*H290,2)</f>
        <v>0</v>
      </c>
      <c r="K290" s="195"/>
      <c r="L290" s="40"/>
      <c r="M290" s="196" t="s">
        <v>1</v>
      </c>
      <c r="N290" s="197" t="s">
        <v>41</v>
      </c>
      <c r="O290" s="72"/>
      <c r="P290" s="198">
        <f>O290*H290</f>
        <v>0</v>
      </c>
      <c r="Q290" s="198">
        <v>1.5E-3</v>
      </c>
      <c r="R290" s="198">
        <f>Q290*H290</f>
        <v>1.95E-2</v>
      </c>
      <c r="S290" s="198">
        <v>0</v>
      </c>
      <c r="T290" s="199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00" t="s">
        <v>226</v>
      </c>
      <c r="AT290" s="200" t="s">
        <v>140</v>
      </c>
      <c r="AU290" s="200" t="s">
        <v>86</v>
      </c>
      <c r="AY290" s="18" t="s">
        <v>138</v>
      </c>
      <c r="BE290" s="201">
        <f>IF(N290="základní",J290,0)</f>
        <v>0</v>
      </c>
      <c r="BF290" s="201">
        <f>IF(N290="snížená",J290,0)</f>
        <v>0</v>
      </c>
      <c r="BG290" s="201">
        <f>IF(N290="zákl. přenesená",J290,0)</f>
        <v>0</v>
      </c>
      <c r="BH290" s="201">
        <f>IF(N290="sníž. přenesená",J290,0)</f>
        <v>0</v>
      </c>
      <c r="BI290" s="201">
        <f>IF(N290="nulová",J290,0)</f>
        <v>0</v>
      </c>
      <c r="BJ290" s="18" t="s">
        <v>84</v>
      </c>
      <c r="BK290" s="201">
        <f>ROUND(I290*H290,2)</f>
        <v>0</v>
      </c>
      <c r="BL290" s="18" t="s">
        <v>226</v>
      </c>
      <c r="BM290" s="200" t="s">
        <v>1382</v>
      </c>
    </row>
    <row r="291" spans="1:65" s="2" customFormat="1" ht="16.5" customHeight="1" x14ac:dyDescent="0.2">
      <c r="A291" s="35"/>
      <c r="B291" s="36"/>
      <c r="C291" s="188" t="s">
        <v>1383</v>
      </c>
      <c r="D291" s="188" t="s">
        <v>140</v>
      </c>
      <c r="E291" s="189" t="s">
        <v>1384</v>
      </c>
      <c r="F291" s="190" t="s">
        <v>1385</v>
      </c>
      <c r="G291" s="191" t="s">
        <v>297</v>
      </c>
      <c r="H291" s="192">
        <v>13</v>
      </c>
      <c r="I291" s="193"/>
      <c r="J291" s="194">
        <f>ROUND(I291*H291,2)</f>
        <v>0</v>
      </c>
      <c r="K291" s="195"/>
      <c r="L291" s="40"/>
      <c r="M291" s="196" t="s">
        <v>1</v>
      </c>
      <c r="N291" s="197" t="s">
        <v>41</v>
      </c>
      <c r="O291" s="72"/>
      <c r="P291" s="198">
        <f>O291*H291</f>
        <v>0</v>
      </c>
      <c r="Q291" s="198">
        <v>0</v>
      </c>
      <c r="R291" s="198">
        <f>Q291*H291</f>
        <v>0</v>
      </c>
      <c r="S291" s="198">
        <v>2.5170000000000001E-2</v>
      </c>
      <c r="T291" s="199">
        <f>S291*H291</f>
        <v>0.32721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00" t="s">
        <v>226</v>
      </c>
      <c r="AT291" s="200" t="s">
        <v>140</v>
      </c>
      <c r="AU291" s="200" t="s">
        <v>86</v>
      </c>
      <c r="AY291" s="18" t="s">
        <v>138</v>
      </c>
      <c r="BE291" s="201">
        <f>IF(N291="základní",J291,0)</f>
        <v>0</v>
      </c>
      <c r="BF291" s="201">
        <f>IF(N291="snížená",J291,0)</f>
        <v>0</v>
      </c>
      <c r="BG291" s="201">
        <f>IF(N291="zákl. přenesená",J291,0)</f>
        <v>0</v>
      </c>
      <c r="BH291" s="201">
        <f>IF(N291="sníž. přenesená",J291,0)</f>
        <v>0</v>
      </c>
      <c r="BI291" s="201">
        <f>IF(N291="nulová",J291,0)</f>
        <v>0</v>
      </c>
      <c r="BJ291" s="18" t="s">
        <v>84</v>
      </c>
      <c r="BK291" s="201">
        <f>ROUND(I291*H291,2)</f>
        <v>0</v>
      </c>
      <c r="BL291" s="18" t="s">
        <v>226</v>
      </c>
      <c r="BM291" s="200" t="s">
        <v>1386</v>
      </c>
    </row>
    <row r="292" spans="1:65" s="12" customFormat="1" ht="25.95" customHeight="1" x14ac:dyDescent="0.25">
      <c r="B292" s="172"/>
      <c r="C292" s="173"/>
      <c r="D292" s="174" t="s">
        <v>75</v>
      </c>
      <c r="E292" s="175" t="s">
        <v>260</v>
      </c>
      <c r="F292" s="175" t="s">
        <v>482</v>
      </c>
      <c r="G292" s="173"/>
      <c r="H292" s="173"/>
      <c r="I292" s="176"/>
      <c r="J292" s="177">
        <f>BK292</f>
        <v>0</v>
      </c>
      <c r="K292" s="173"/>
      <c r="L292" s="178"/>
      <c r="M292" s="179"/>
      <c r="N292" s="180"/>
      <c r="O292" s="180"/>
      <c r="P292" s="181">
        <f>P293</f>
        <v>0</v>
      </c>
      <c r="Q292" s="180"/>
      <c r="R292" s="181">
        <f>R293</f>
        <v>1.9800000000000004E-3</v>
      </c>
      <c r="S292" s="180"/>
      <c r="T292" s="182">
        <f>T293</f>
        <v>0</v>
      </c>
      <c r="AR292" s="183" t="s">
        <v>151</v>
      </c>
      <c r="AT292" s="184" t="s">
        <v>75</v>
      </c>
      <c r="AU292" s="184" t="s">
        <v>76</v>
      </c>
      <c r="AY292" s="183" t="s">
        <v>138</v>
      </c>
      <c r="BK292" s="185">
        <f>BK293</f>
        <v>0</v>
      </c>
    </row>
    <row r="293" spans="1:65" s="12" customFormat="1" ht="22.8" customHeight="1" x14ac:dyDescent="0.25">
      <c r="B293" s="172"/>
      <c r="C293" s="173"/>
      <c r="D293" s="174" t="s">
        <v>75</v>
      </c>
      <c r="E293" s="186" t="s">
        <v>483</v>
      </c>
      <c r="F293" s="186" t="s">
        <v>484</v>
      </c>
      <c r="G293" s="173"/>
      <c r="H293" s="173"/>
      <c r="I293" s="176"/>
      <c r="J293" s="187">
        <f>BK293</f>
        <v>0</v>
      </c>
      <c r="K293" s="173"/>
      <c r="L293" s="178"/>
      <c r="M293" s="179"/>
      <c r="N293" s="180"/>
      <c r="O293" s="180"/>
      <c r="P293" s="181">
        <f>P294</f>
        <v>0</v>
      </c>
      <c r="Q293" s="180"/>
      <c r="R293" s="181">
        <f>R294</f>
        <v>1.9800000000000004E-3</v>
      </c>
      <c r="S293" s="180"/>
      <c r="T293" s="182">
        <f>T294</f>
        <v>0</v>
      </c>
      <c r="AR293" s="183" t="s">
        <v>151</v>
      </c>
      <c r="AT293" s="184" t="s">
        <v>75</v>
      </c>
      <c r="AU293" s="184" t="s">
        <v>84</v>
      </c>
      <c r="AY293" s="183" t="s">
        <v>138</v>
      </c>
      <c r="BK293" s="185">
        <f>BK294</f>
        <v>0</v>
      </c>
    </row>
    <row r="294" spans="1:65" s="2" customFormat="1" ht="21.75" customHeight="1" x14ac:dyDescent="0.2">
      <c r="A294" s="35"/>
      <c r="B294" s="36"/>
      <c r="C294" s="188" t="s">
        <v>1387</v>
      </c>
      <c r="D294" s="188" t="s">
        <v>140</v>
      </c>
      <c r="E294" s="189" t="s">
        <v>486</v>
      </c>
      <c r="F294" s="190" t="s">
        <v>487</v>
      </c>
      <c r="G294" s="191" t="s">
        <v>488</v>
      </c>
      <c r="H294" s="192">
        <v>0.2</v>
      </c>
      <c r="I294" s="193"/>
      <c r="J294" s="194">
        <f>ROUND(I294*H294,2)</f>
        <v>0</v>
      </c>
      <c r="K294" s="195"/>
      <c r="L294" s="40"/>
      <c r="M294" s="196" t="s">
        <v>1</v>
      </c>
      <c r="N294" s="197" t="s">
        <v>41</v>
      </c>
      <c r="O294" s="72"/>
      <c r="P294" s="198">
        <f>O294*H294</f>
        <v>0</v>
      </c>
      <c r="Q294" s="198">
        <v>9.9000000000000008E-3</v>
      </c>
      <c r="R294" s="198">
        <f>Q294*H294</f>
        <v>1.9800000000000004E-3</v>
      </c>
      <c r="S294" s="198">
        <v>0</v>
      </c>
      <c r="T294" s="199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200" t="s">
        <v>455</v>
      </c>
      <c r="AT294" s="200" t="s">
        <v>140</v>
      </c>
      <c r="AU294" s="200" t="s">
        <v>86</v>
      </c>
      <c r="AY294" s="18" t="s">
        <v>138</v>
      </c>
      <c r="BE294" s="201">
        <f>IF(N294="základní",J294,0)</f>
        <v>0</v>
      </c>
      <c r="BF294" s="201">
        <f>IF(N294="snížená",J294,0)</f>
        <v>0</v>
      </c>
      <c r="BG294" s="201">
        <f>IF(N294="zákl. přenesená",J294,0)</f>
        <v>0</v>
      </c>
      <c r="BH294" s="201">
        <f>IF(N294="sníž. přenesená",J294,0)</f>
        <v>0</v>
      </c>
      <c r="BI294" s="201">
        <f>IF(N294="nulová",J294,0)</f>
        <v>0</v>
      </c>
      <c r="BJ294" s="18" t="s">
        <v>84</v>
      </c>
      <c r="BK294" s="201">
        <f>ROUND(I294*H294,2)</f>
        <v>0</v>
      </c>
      <c r="BL294" s="18" t="s">
        <v>455</v>
      </c>
      <c r="BM294" s="200" t="s">
        <v>489</v>
      </c>
    </row>
    <row r="295" spans="1:65" s="12" customFormat="1" ht="25.95" customHeight="1" x14ac:dyDescent="0.25">
      <c r="B295" s="172"/>
      <c r="C295" s="173"/>
      <c r="D295" s="174" t="s">
        <v>75</v>
      </c>
      <c r="E295" s="175" t="s">
        <v>490</v>
      </c>
      <c r="F295" s="175" t="s">
        <v>491</v>
      </c>
      <c r="G295" s="173"/>
      <c r="H295" s="173"/>
      <c r="I295" s="176"/>
      <c r="J295" s="177">
        <f>BK295</f>
        <v>0</v>
      </c>
      <c r="K295" s="173"/>
      <c r="L295" s="178"/>
      <c r="M295" s="179"/>
      <c r="N295" s="180"/>
      <c r="O295" s="180"/>
      <c r="P295" s="181">
        <f>P296</f>
        <v>0</v>
      </c>
      <c r="Q295" s="180"/>
      <c r="R295" s="181">
        <f>R296</f>
        <v>0</v>
      </c>
      <c r="S295" s="180"/>
      <c r="T295" s="182">
        <f>T296</f>
        <v>0</v>
      </c>
      <c r="AR295" s="183" t="s">
        <v>144</v>
      </c>
      <c r="AT295" s="184" t="s">
        <v>75</v>
      </c>
      <c r="AU295" s="184" t="s">
        <v>76</v>
      </c>
      <c r="AY295" s="183" t="s">
        <v>138</v>
      </c>
      <c r="BK295" s="185">
        <f>BK296</f>
        <v>0</v>
      </c>
    </row>
    <row r="296" spans="1:65" s="2" customFormat="1" ht="21.75" customHeight="1" x14ac:dyDescent="0.2">
      <c r="A296" s="35"/>
      <c r="B296" s="36"/>
      <c r="C296" s="188" t="s">
        <v>1388</v>
      </c>
      <c r="D296" s="188" t="s">
        <v>140</v>
      </c>
      <c r="E296" s="189" t="s">
        <v>498</v>
      </c>
      <c r="F296" s="190" t="s">
        <v>499</v>
      </c>
      <c r="G296" s="191" t="s">
        <v>170</v>
      </c>
      <c r="H296" s="192">
        <v>145.4</v>
      </c>
      <c r="I296" s="193"/>
      <c r="J296" s="194">
        <f>ROUND(I296*H296,2)</f>
        <v>0</v>
      </c>
      <c r="K296" s="195"/>
      <c r="L296" s="40"/>
      <c r="M296" s="257" t="s">
        <v>1</v>
      </c>
      <c r="N296" s="258" t="s">
        <v>41</v>
      </c>
      <c r="O296" s="259"/>
      <c r="P296" s="260">
        <f>O296*H296</f>
        <v>0</v>
      </c>
      <c r="Q296" s="260">
        <v>0</v>
      </c>
      <c r="R296" s="260">
        <f>Q296*H296</f>
        <v>0</v>
      </c>
      <c r="S296" s="260">
        <v>0</v>
      </c>
      <c r="T296" s="261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200" t="s">
        <v>495</v>
      </c>
      <c r="AT296" s="200" t="s">
        <v>140</v>
      </c>
      <c r="AU296" s="200" t="s">
        <v>84</v>
      </c>
      <c r="AY296" s="18" t="s">
        <v>138</v>
      </c>
      <c r="BE296" s="201">
        <f>IF(N296="základní",J296,0)</f>
        <v>0</v>
      </c>
      <c r="BF296" s="201">
        <f>IF(N296="snížená",J296,0)</f>
        <v>0</v>
      </c>
      <c r="BG296" s="201">
        <f>IF(N296="zákl. přenesená",J296,0)</f>
        <v>0</v>
      </c>
      <c r="BH296" s="201">
        <f>IF(N296="sníž. přenesená",J296,0)</f>
        <v>0</v>
      </c>
      <c r="BI296" s="201">
        <f>IF(N296="nulová",J296,0)</f>
        <v>0</v>
      </c>
      <c r="BJ296" s="18" t="s">
        <v>84</v>
      </c>
      <c r="BK296" s="201">
        <f>ROUND(I296*H296,2)</f>
        <v>0</v>
      </c>
      <c r="BL296" s="18" t="s">
        <v>495</v>
      </c>
      <c r="BM296" s="200" t="s">
        <v>1389</v>
      </c>
    </row>
    <row r="297" spans="1:65" s="2" customFormat="1" ht="6.9" customHeight="1" x14ac:dyDescent="0.2">
      <c r="A297" s="35"/>
      <c r="B297" s="55"/>
      <c r="C297" s="56"/>
      <c r="D297" s="56"/>
      <c r="E297" s="56"/>
      <c r="F297" s="56"/>
      <c r="G297" s="56"/>
      <c r="H297" s="56"/>
      <c r="I297" s="56"/>
      <c r="J297" s="56"/>
      <c r="K297" s="56"/>
      <c r="L297" s="40"/>
      <c r="M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</row>
  </sheetData>
  <sheetProtection algorithmName="SHA-512" hashValue="Wmdq56OIR6QYjKCnlFZYOEVRnso8uj1M9pSIdSNUVN5IZcG0ZyT614+qrzIWvnDCUIG1Nux4YBancSQeyCSA4A==" saltValue="xZXsuZFIVhqv5X7KRAgedF9T3ZOGxbCTzXjCsh9MKvs4tVYSldoyzlmsFvfeXFKwxDu3A8JwMyvcE9enxfWbMg==" spinCount="100000" sheet="1" objects="1" scenarios="1" formatColumns="0" formatRows="0" autoFilter="0"/>
  <autoFilter ref="C130:K296" xr:uid="{00000000-0009-0000-0000-000006000000}"/>
  <mergeCells count="9">
    <mergeCell ref="E87:H87"/>
    <mergeCell ref="E121:H121"/>
    <mergeCell ref="E123:H12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14</vt:i4>
      </vt:variant>
    </vt:vector>
  </HeadingPairs>
  <TitlesOfParts>
    <vt:vector size="22" baseType="lpstr">
      <vt:lpstr>Krycí list</vt:lpstr>
      <vt:lpstr>Rekapitulace stavby</vt:lpstr>
      <vt:lpstr>01 - SO 01 Kanaliazce gra...</vt:lpstr>
      <vt:lpstr>02 - SO 02 Kanaliazce tla...</vt:lpstr>
      <vt:lpstr>03_1 - SO 03.1 Čerpací st...</vt:lpstr>
      <vt:lpstr>03_2 - SO 03.2 Čerpací st...</vt:lpstr>
      <vt:lpstr>04 - SO 04 Kanalizační př...</vt:lpstr>
      <vt:lpstr>05 - SO 05 Dešťová kanali...</vt:lpstr>
      <vt:lpstr>'01 - SO 01 Kanaliazce gra...'!Názvy_tisku</vt:lpstr>
      <vt:lpstr>'02 - SO 02 Kanaliazce tla...'!Názvy_tisku</vt:lpstr>
      <vt:lpstr>'03_1 - SO 03.1 Čerpací st...'!Názvy_tisku</vt:lpstr>
      <vt:lpstr>'03_2 - SO 03.2 Čerpací st...'!Názvy_tisku</vt:lpstr>
      <vt:lpstr>'04 - SO 04 Kanalizační př...'!Názvy_tisku</vt:lpstr>
      <vt:lpstr>'05 - SO 05 Dešťová kanali...'!Názvy_tisku</vt:lpstr>
      <vt:lpstr>'Rekapitulace stavby'!Názvy_tisku</vt:lpstr>
      <vt:lpstr>'01 - SO 01 Kanaliazce gra...'!Oblast_tisku</vt:lpstr>
      <vt:lpstr>'02 - SO 02 Kanaliazce tla...'!Oblast_tisku</vt:lpstr>
      <vt:lpstr>'03_1 - SO 03.1 Čerpací st...'!Oblast_tisku</vt:lpstr>
      <vt:lpstr>'03_2 - SO 03.2 Čerpací st...'!Oblast_tisku</vt:lpstr>
      <vt:lpstr>'04 - SO 04 Kanalizační př...'!Oblast_tisku</vt:lpstr>
      <vt:lpstr>'05 - SO 05 Dešťová kanali...'!Oblast_tisku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RECHTIK-01\jrech</dc:creator>
  <cp:lastModifiedBy>Josef Rechtik</cp:lastModifiedBy>
  <cp:lastPrinted>2021-03-15T11:04:39Z</cp:lastPrinted>
  <dcterms:created xsi:type="dcterms:W3CDTF">2021-03-15T10:47:33Z</dcterms:created>
  <dcterms:modified xsi:type="dcterms:W3CDTF">2021-03-15T11:06:25Z</dcterms:modified>
</cp:coreProperties>
</file>