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50" activeTab="0"/>
  </bookViews>
  <sheets>
    <sheet name="Rekapitulace stavby" sheetId="1" r:id="rId1"/>
    <sheet name="001 - Vybudování multifun..." sheetId="2" r:id="rId2"/>
    <sheet name="002 - Vybudování multifun..." sheetId="3" r:id="rId3"/>
  </sheets>
  <definedNames>
    <definedName name="_xlnm._FilterDatabase" localSheetId="1" hidden="1">'001 - Vybudování multifun...'!$C$116:$K$138</definedName>
    <definedName name="_xlnm._FilterDatabase" localSheetId="2" hidden="1">'002 - Vybudování multifun...'!$C$117:$K$126</definedName>
    <definedName name="_xlnm.Print_Area" localSheetId="1">'001 - Vybudování multifun...'!$C$82:$J$98,'001 - Vybudování multifun...'!$C$104:$K$138</definedName>
    <definedName name="_xlnm.Print_Area" localSheetId="2">'002 - Vybudování multifun...'!$C$82:$J$99,'002 - Vybudování multifun...'!$C$105:$K$126</definedName>
    <definedName name="_xlnm.Print_Area" localSheetId="0">'Rekapitulace stavby'!$D$4:$AO$76,'Rekapitulace stavby'!$C$82:$AQ$98</definedName>
    <definedName name="_xlnm.Print_Titles" localSheetId="0">'Rekapitulace stavby'!$92:$92</definedName>
    <definedName name="_xlnm.Print_Titles" localSheetId="1">'001 - Vybudování multifun...'!$116:$116</definedName>
    <definedName name="_xlnm.Print_Titles" localSheetId="2">'002 - Vybudování multifun...'!$117:$117</definedName>
  </definedNames>
  <calcPr calcId="162913"/>
</workbook>
</file>

<file path=xl/sharedStrings.xml><?xml version="1.0" encoding="utf-8"?>
<sst xmlns="http://schemas.openxmlformats.org/spreadsheetml/2006/main" count="643" uniqueCount="188">
  <si>
    <t>Export Komplet</t>
  </si>
  <si>
    <t/>
  </si>
  <si>
    <t>2.0</t>
  </si>
  <si>
    <t>False</t>
  </si>
  <si>
    <t>{23fea9b1-8ea5-47db-8fb0-22472bc8c090}</t>
  </si>
  <si>
    <t>&gt;&gt;  skryté sloupce  &lt;&lt;</t>
  </si>
  <si>
    <t>0,01</t>
  </si>
  <si>
    <t>21</t>
  </si>
  <si>
    <t>15</t>
  </si>
  <si>
    <t>REKAPITULACE STAVBY</t>
  </si>
  <si>
    <t>v ---  níže se nacházejí doplnkové a pomocné údaje k sestavám  --- v</t>
  </si>
  <si>
    <t>Návod na vyplnění</t>
  </si>
  <si>
    <t>0,001</t>
  </si>
  <si>
    <t>Kód:</t>
  </si>
  <si>
    <t>20212012003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</si>
  <si>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</si>
  <si>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</si>
  <si>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Vybudování multifunkční učebny a zřízení bezbariérovosti v ZŠ Bezručova - pomůcky</t>
  </si>
  <si>
    <t>KSO:</t>
  </si>
  <si>
    <t>801 3</t>
  </si>
  <si>
    <t>CC-CZ:</t>
  </si>
  <si>
    <t>Místo:</t>
  </si>
  <si>
    <t>Bohumín</t>
  </si>
  <si>
    <t>Datum:</t>
  </si>
  <si>
    <t>7. 1. 2018</t>
  </si>
  <si>
    <t>Zadavatel:</t>
  </si>
  <si>
    <t>IČ:</t>
  </si>
  <si>
    <t>ZŠ Bezručova Bohumín</t>
  </si>
  <si>
    <t>DIČ:</t>
  </si>
  <si>
    <t>Uchazeč:</t>
  </si>
  <si>
    <t>Vyplň údaj</t>
  </si>
  <si>
    <t>Projektant:</t>
  </si>
  <si>
    <t>ATRIS s.r.o.</t>
  </si>
  <si>
    <t>True</t>
  </si>
  <si>
    <t>Zpracovatel:</t>
  </si>
  <si>
    <t>Barbora Kyšková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</si>
  <si>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</si>
  <si>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</si>
  <si>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</si>
  <si>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</si>
  <si>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</si>
  <si>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</si>
  <si>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</si>
  <si>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</si>
  <si>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</si>
  <si>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</si>
  <si>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</si>
  <si>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</si>
  <si>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</si>
  <si>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</si>
  <si>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</si>
  <si>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</si>
  <si>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</si>
  <si>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</si>
  <si>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</si>
  <si>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</si>
  <si>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</si>
  <si>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</si>
  <si>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</si>
  <si>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</si>
  <si>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</si>
  <si>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</si>
  <si>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</si>
  <si>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</si>
  <si>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</si>
  <si>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</si>
  <si>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</si>
  <si>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</si>
  <si>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</si>
  <si>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</si>
  <si>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</si>
  <si>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</si>
  <si>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</si>
  <si>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</si>
  <si>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</si>
  <si>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</si>
  <si>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</si>
  <si>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</si>
  <si>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</si>
  <si>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</si>
  <si>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</si>
  <si>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</si>
  <si>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001</t>
  </si>
  <si>
    <t>STA</t>
  </si>
  <si>
    <t>1</t>
  </si>
  <si>
    <t>{72694b8d-603b-4b6e-8715-04570e04212f}</t>
  </si>
  <si>
    <t>2</t>
  </si>
  <si>
    <t>002</t>
  </si>
  <si>
    <t>Vybudování multifunkční učebny a zřízení bezbariérovosti v ZŠ Bezručova - slaboproud</t>
  </si>
  <si>
    <t>{b7a4c9f9-9eae-4faa-886e-65c691e99ce9}</t>
  </si>
  <si>
    <t>{3b236688-15ce-4c56-aa88-2693be21da08}</t>
  </si>
  <si>
    <t>KRYCÍ LIST SOUPISU PRACÍ</t>
  </si>
  <si>
    <t>Objekt:</t>
  </si>
  <si>
    <t>001 - Vybudování multifunkční učebny a zřízení bezbariérovosti v ZŠ Bezručova - pomůcky</t>
  </si>
  <si>
    <t>REKAPITULACE ČLENĚNÍ SOUPISU PRACÍ</t>
  </si>
  <si>
    <t>Kód dílu - Popis</t>
  </si>
  <si>
    <t>Cena celkem [CZK]</t>
  </si>
  <si>
    <t>Náklady ze soupisu prací</t>
  </si>
  <si>
    <t>-1</t>
  </si>
  <si>
    <t>HSV - POMUCKY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</si>
  <si>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</si>
  <si>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</si>
  <si>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</si>
  <si>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</si>
  <si>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</si>
  <si>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</si>
  <si>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</si>
  <si>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</si>
  <si>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</si>
  <si>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</si>
  <si>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</si>
  <si>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</si>
  <si>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</si>
  <si>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</si>
  <si>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POMUCKY</t>
  </si>
  <si>
    <t>ROZPOCET</t>
  </si>
  <si>
    <t>K</t>
  </si>
  <si>
    <t>Pol1</t>
  </si>
  <si>
    <t>SW učitelská licence</t>
  </si>
  <si>
    <t>kus</t>
  </si>
  <si>
    <t>4</t>
  </si>
  <si>
    <t>-255402579</t>
  </si>
  <si>
    <t>P</t>
  </si>
  <si>
    <t xml:space="preserve">Poznámka k položce:
SW - učitelská licence
- veškeré požadované funkce musí být ovládány z jedné softwarové aplikace a tedy z jednoho uživatelského rozhraní. Vyžaduje se pouze řešení, kde bude přenos a ovládání řešeno přes síťové rozhraní učebny a nebude potřeba dedikované "audio/video sítě"
požadavky na učitelskou aplikaci: 
odesílání učitelovy obrazovky žákům
možnost zobrazení žákovských obrazovek ( učitel vidí a monitoruje obrazovky žáků)
hlavní hovor - učitele ve sluchátkách slyší všichni studenti
komunikace mezi učitelem a jednotlivými studenty
Osobní komunikace učitel - žák
možnost tvořit v aplikaci skupiny studentů, kombinování studentů do skupin ( 2-8)
možnost tvořit skupiny pro chat , monitoring chatu studentů, chatování se studenty
poslech konverzace studentů  v párech či skupinách  
zobrazení požadavku žáka na pomoc od učitele (tzv. vyžádání pomoci učitele)
Postupné monitorování žákovských obrazovek
Blokace žákovského počítače, omezení práce žáka s klávesnicí a myší.
Monitorování žákovských obrazovek
Diskrétní poslouchání žáků ( učitel poslouchá konverzace)
dálkové ovládání žákovských počítačů
omezování počítačových aplikací - např. blokování přístupů na www stránky
Dálkové vypínání a zapínání studentských PC
odesílání souborů jednotlivým studentům
nahrávání na počítači učitele v průběhu celé lekce, včetně funkce nahrávání jednotlivých žáků
poslech více zvukových zdrojů současně, včetně jejich kombinací s výkladem učitele
ovládat hlasitost každé úlohy a každého žáka přímo z aplikace
možnost vytvořit si vlastní seznam tříd, včetně možnosti k jednotlivým žákům přiřadit jejich fotky 
jmenný seznam žáků ve třídách s možností změny jak jmen, tak pozic žáka
Integrovaný přístup k výukovým materiálům a slovníkům přímo z aplikace.
Možnost vytvářet v aplikaci žákovské skupiny, kterým lze přiřadit funkci chatu, konverzace a poslechu dle volby pedagoga.
Funkce přehrávání audio záznamu z žákovského počítače pro všechny posluchače v učebně.
Funkce přímého zadání jména a příjmení žáka do náhledu třídy.
Vzdálené řízení pracovního prostředí žáka, spouštění a vypínání softwaru na žákovském počítači z nadefinovaného seznamu v učitelské aplikaci.
Nahrávání konverzačních skupin z aplikace pedagoga.
Odhlášení nepřítomných studentů
Otevření panelu studenta – historie otevřených aplikací žáka 
Uspořádání karet studentů dle uspořádání učebny
podpora dotykového ovládání
Funkce text to speech - převod textu na řeč (včetně větných celků)
Výslovnost  - minimálně pro 5 světových jazyků
plná česká lokalizace produktu
testovací  modul:
Možnost výběru testu
Možnost tvorby testu
Možnost editace testu
Možnost vyhodnocení testu
Možnost zobrazení výsledků testování žáků
Možnost ukládání a stahování testů do internetového úložiště 
Možnost generování testu ve formátu .pdf pro tisk
Možnost nastavení 
hlasovací modul:
Otázka ankety, na kterou návštěvníci odpovídají
Způsob, jakým bude anketa zobrazovat výsledky hlasování
Možnost zobrazení celkového počtu hlasů
Možnost zobrazovat výsledky již při hlasování
Kdo může hlasovat 
Nastavení možnosti opakovaného hlasování a jeho intervalu
Povolení hlasování (je-li odškrtnuto, anketa se uzavře a již nelze hlasovat)
Čas ukončení (znemožnění hlasování)                                                                                                                                     Volitelné varianty odpovědí na zadanou otázku: výběr z možností, pravda/nepravda, textová nebo číselná odpověď, odpověď formou audio nahrávky.
Možnost vkládání do zadání otázky obrázku a audio záznamu.
Export výsledků testu do formátu .xlxs.
Zobrazení procentuálního výsledku po odeslání testu.
e-learningový portál včetně databáze výukových materiálů)
Databáze musí obsahovat vzdělávací materiály (lekce) pro výuku cizích jazyků pro základní školy a střední školy. Je požadováno min. 200 pracovních lekcí (1 lekce odpovídá 45 minutám výuky) pro výuku jazyků (min. Anglický jazyk, Německý jazyk)
Výukové materiály  musí být kompatibilní s Microsoft Office, SMART Notebook, ActivInspire, OpenOffice, LibreOffice
Import výukových materiálů pro offline použití
Databáze výukových materiálů pro práci v prostředí interaktivních zařízení
Databáze testů musí být plně kompatibilní s nabídnutou jazykovou laboratoří  je požadován přímý přístup do databáze z aplikace (softwaru) jazykové učebny
Stromová struktura obsahu knihovny lekcí, rozdělení na dílčí lekce
Funkce vytváření testů
On-line testování přihlášených žáků
Zpětná vazba účastníka při testování
Okamžité generování výsledků testu pro tisk
Možnost vkládání výukových materiálů, které mohou být publikovány okamžitě
Audio a audiovizuální pomůcky v běžně dostupných formátech (mp3, mp4, avi a dalších volně dostupných)
Plně kompatibilní se všemi operačními systémy (Windows, Android, iOS) 
Chatovací modul
otevřený chat mezi všemi uživateli
monitorování chatu ze učitelského PC
historie chatu
psaná komunikace mezi studentem a učitelem v reálném čase
možnost omezit žákovský chat z učitelského PC
barevna vizualizace dle zasedacího pořádku
</t>
  </si>
  <si>
    <t>Pol10</t>
  </si>
  <si>
    <t>akreditované školení</t>
  </si>
  <si>
    <t>-952943474</t>
  </si>
  <si>
    <t xml:space="preserve">Poznámka k položce:
Akreditované školení
dvoustupňové školení pro práci s jazykovou laboratoří
celkem 8 výukových hodin (2 školení po 4 hodinách)
akreditace MŠMT
pro maximálně 30 učitelů
</t>
  </si>
  <si>
    <t>3</t>
  </si>
  <si>
    <t>Pol2</t>
  </si>
  <si>
    <t>SW žákovská licence</t>
  </si>
  <si>
    <t>-924563396</t>
  </si>
  <si>
    <t xml:space="preserve">Poznámka k položce:
SW – žákovská licence
software k jazykové učebně pro žáky
- veškeré požadované funkce musí být ovládány z jedné softwarové aplikace a tedy z jednoho uživatelského rozhraní rozhraní. Vyžaduje se pouze řešení, kde bude přenos a ovládání řešeno přes síťové rozhraní učebny a nebude potřeba dedikované "audio/video sítě"
požadavky na studentskou licenci
možnost zobrazení žákovské obrazovky na počítači učitele
hlavní hovor - žák slyší učitele ve sluchátkách
možnost komunikace přes sluchátka s učitelem , či s ostatními studenty
Osobní komunikace žák - učitel ( diskrétní komunikace)
možnost zapojení studenta do konverzačních skupin ( 2-8)
možnost chatování s učitelem či studenty
vyžádání pomoci učitele pomocí "přivolávacího" tlačítka přímo v aplikaci
Možnost zobrazení obrazovky učitele na počítači studenta
možnost přijímaní dat od učitele (testy, obrázky, soubory atd)
možnost správy individuálních profilů studentů
poslech více zvukových zdrojů současně, včetně jejich kombinací s výkladem učitele
ovládat hlasitost každé úlohy 
Integrovaný přístup k výukovým materiálům (e-learning popsaný u učitelské licence) a slovníkům  cizích jazyků  přímo z aplikace
Možnost vytváření audio záznamu žákem při čtení a konverzaci ve skupině na žákovském počítači. 
Individuální vypnutí a zapnutí mikrofonu žáka.
Funkce text to speech - převod textu na řeč (včetně větných celků)
Výslovnost  - minimálně pro 5 světových jazyků
plná česká lokalizace produktu 
Integrovaný přístup  k funkci hlasování a testování – možnost vypracování odpovědí na testy zaslané učitelem a jejich odesílání na učitelský počítač
</t>
  </si>
  <si>
    <t>Pol3</t>
  </si>
  <si>
    <t>pracoviště učitele</t>
  </si>
  <si>
    <t>1686101999</t>
  </si>
  <si>
    <t xml:space="preserve">Poznámka k položce:
Pracoviště učitele
učitelský počítač typu MINI PC
operační systém plně kompatibilní s OS, který škola používá
možnost připojení do domény
procesor: minimálně 4 jádra, 
passmark min. 7800 bodů dle http://www.cpubenchmark.net
paměť minimálně 8 GB DDR4
SSD disk minimálně 256 GB
síť: min. LAN 10/100/1000, 802.11 b/g/n (1x1) a Bluetooth 4.0
konektory: minimálně 4 porty USB 3.0, 1 kombinovaný konektor sluchátek/mikrofonu, 2x digitální grafický výstup 
USB klávesnice, USB optická myš
Primární monitor
Úhlopříčka min. 21,5“
rozlišení min.1920x1080
konektory a kabely umožňující připojení k dodanému PC
možnost naklápění monitoru
Sekundární dotykový monitor
Úhlopříčka min. 21,5“
dotyková obrazovka
rozlišení min.1920x1080
konektory a kabely umožňující připojení k dodanému PC
možnost naklápění monitoru
HDMI splitter:
bezproblémové propojení učitelského PC s externím zařízením (IA displej, tabule či projektor)
umožní připojit více výstupů na jedno zařízení
záruka min. 2 roky
</t>
  </si>
  <si>
    <t>5</t>
  </si>
  <si>
    <t>Pol4</t>
  </si>
  <si>
    <t>pracoviště žáka</t>
  </si>
  <si>
    <t>-1879109211</t>
  </si>
  <si>
    <t xml:space="preserve">Poznámka k položce:
Pracoviště žáka
žákovský počítač typu MINI PC
operační systém plně kompatibilní s OS, který škola používá
možnost připojení do domény
procesor: minimálně 2 jádra, 
passmark min. 4200 bodů dle http://www.cpubenchmark.net
paměť minimálně 8 GB DDR4
SSD disk minimálně 256 GB
síť: min. LAN 10/100/1000, 802.11 b/g/n (1x1) a Bluetooth 4.0
konektory: minimálně 4 porty USB 3.0, 1 kombinovaný konektor sluchátek/mikrofonu, 1xHDMI 
USB klávesnice, USB optická myš
žákovský monitor
Úhlopříčka min. 21,5“
rozlišení min.1920x1080
Jas min. 250cd/m2, 
Kontrast min. 1000:1
konektory a kabely umožňující připojení k dodanému PC
možnost naklápění monitoru
záruka min. 2 roky
</t>
  </si>
  <si>
    <t>6</t>
  </si>
  <si>
    <t>Pol5</t>
  </si>
  <si>
    <t>sluchátka s mikrofonrm</t>
  </si>
  <si>
    <t>2040422428</t>
  </si>
  <si>
    <t xml:space="preserve">Poznámka k položce:
Sluchátka s mikrofonem
kvalitní a robustní profesionální sluchátka s mikrofonem
velké náušníky pro kvalitní poslech
ovládání hlasitosti
</t>
  </si>
  <si>
    <t>7</t>
  </si>
  <si>
    <t>Pol6</t>
  </si>
  <si>
    <t>tabule s interaktivním systémem</t>
  </si>
  <si>
    <t>270015994</t>
  </si>
  <si>
    <t xml:space="preserve">Poznámka k položce:
Tabule s interaktivním systémem
Tabule Třídílná s posuvem a interaktivním projektorem
Třídílná magnetická tabule typu TRIPTYCH, rozměr středního dílu 200x120 cm. Kombinace ploch tabulových desek: bílé plochy pro popis fixem.
Tabulová deska certifikovaná zkušebním ústavem. Povrch tabule tvoří certifikovaná dvouvrstvá keramika e3 vypalovaná nad 800°C. Keramický povrch vhodný pro nejvyšší zatížení, který je vysoce odolný proti mechanickému poškození. Tloušťka tabule je minimálně 22 mm, sendvičová konstrukce tabulových desek odolná proti kroucení. Rám tabule je z hliníku v bílé barvě, včetně bílých plastových hloubkově probarvených rohů. Hliníková odkládací polička s povrchovou úpravou stříbrný elox v šířce středního dílu tabule, polička má minimální hloubku 100 mm, je vhodná pro odkládání psacích potřeb a stěrek a zároveň slouží jako madlo k vertikálnímu posuvu tabule. 
Záruka na tabuli 2 roky, záruka na povrch tabule 25 let.
Zvedací systém
Hliníkový zvedací systém – stojan odolný proti korozi, barevné provedení stříbrný elox, šedé krytování. Kotvení do stěny, tichý chod, snadná manipulace. Variabilní závaží umožňující dovážení uživatelem při změně projektoru bez zásahu servisní firmy, bezúdržbové komponenty odolné dlouhodobé zátěži – kuličková ložiska, ocelové kladky. Vysoký komfort, tichý a hladký posuv tabule po celou dobu životnosti výrobku. Šířka x výška stojanu max. 1000x1700 mm. Více než půlmetrový rozsah vertikálního pohybu tabule. Pojistka proti vytržení ze stěny. Možnost rozšíření o integrované hliníkové univerzální rameno projektoru pro montáž na zvedací systém. 
Rameno pro montáž projektoru na zvedací systém
Rameno je certifikováno výrobcem tabule a zvedacího systému pro bezpečnou montáž na tabuli a stojan bez ztráty záruky. Teleskopický výsuv ramene v horizontálním a vertikálním směru pro možnost montáže a seřízení libovolného projektoru. 
Celek je funkčně a designově sladěn. 
Projektor
Interaktivní projektor s ultrakrátkou projekční vzdáleností nastavitelnou v rozmezí 40-60 cm. Součástí projektoru je interaktivní jednotka pro ovládání prsty a minimálně dvě interaktivní pera s možností ovládání interaktivity dvěma elektronickými pery současně. Technologie projekce 3LCD, svítivost (ANSI)min. 3500 lm, kontrast 10000: 1. Rozlišení: min 1280x800 nativní (WXGA, 16:10), životnost lampy min.5000 hod., hmotnost max. 7 kg.  Zvuk: interní reproduktor min 16 W. Konektivita: moznost připojit chytré zařízení (Ad-hoc/infrastruktura), moznost přenosu obrazu a zvuku pres USB, USB 2.0 typu A, USB 2.0 typu B, RS-232C, Ethernetove rozhraní (100 Base-TX / 10 Base-T), 2x VGA vstup, 1x VGA vystup, 3x HDMI vstup, MHL, Audiovystup, stereofonní konektor mini-jack, Audiovstup, 3x stereofonní konektor mini-jack, vstup pro mikrofon, Vstup synchronizace, Vystup synchronizace. Funkce a vlastnosti: Automatická kalibrace, automatická úprava jasu, automatická volba vstupního signálu, vestavěný reproduktor, funkce přímého zapnuti a vypnuti, kompatibilní s vizualizéry, dynamické ovládání lampy, funkce rozděleni obrazovky. Záruka: 5 let (včetně lampy). 
Ozvučení
Celkový výkon minimálně 50 W (2x25 W), 
basový reproduktor průměru minimálně 4,5“,
výškový reproduktor průměru minimálně 1,0“,
frekvenční rozsah min. 70 Hz – 20 kHz,
přední panel nabízí standartní tlačítko ON/OFF s možností regulace hlasitosti,
zadní panel umožňuje jednoduše doladit výšky a basy reprodukovaného zvuku, 
součástí je přepínač pro přizpůsobení akustického prostoru,
ochrana proti vysokofrekvenčnímu rušení,
ochrana proti přehřátí a funkce ,,soft-start“ eliminující nepříjemné lupnutí při zapnutí reproduktorů,  
montáž reproduktorů pomocí držáků umožňujících jejich natočení pro optimální akustické naladění prostoru ozvučení.
</t>
  </si>
  <si>
    <t>8</t>
  </si>
  <si>
    <t>Pol7</t>
  </si>
  <si>
    <t>multifunkční tiskárna</t>
  </si>
  <si>
    <t>-1625446483</t>
  </si>
  <si>
    <t xml:space="preserve">Poznámka k položce:
Multifunkční tiskárna
barevná LED nebo Laser tiskárna-kopírka-skener
formát A4
rychlost tisku 18 stran/min. černobíle i barevně
rozlišení min 600x600 dpi
Duplex, USB 2.0, LAN, Wifi
včetně instalace a zprovoznění na místě
</t>
  </si>
  <si>
    <t>9</t>
  </si>
  <si>
    <t>Pol8</t>
  </si>
  <si>
    <t>síťová infrastruktura</t>
  </si>
  <si>
    <t>658947272</t>
  </si>
  <si>
    <t xml:space="preserve">Poznámka k položce:
Požadavky na síťovou infrastrukturu
profesionální Smart přepínač
48 portů 10/10/100
4xGigabit SFP port, přepínací výkon min. 104 Gb/s
management web, CLI, síťový management, QoS
provedení do 19“ racku
nástěnný rozvaděč jednodílný 19“ s krytím IP30
kompaktní svařovaný rozvaděč
celoskleněné dveře z bezpečnostního tvrzeného skla tloušťky minimálně 4 mm
</t>
  </si>
  <si>
    <t>10</t>
  </si>
  <si>
    <t>Pol9</t>
  </si>
  <si>
    <t xml:space="preserve">kompletní instalace vč. napojení na elektroinstalaci, vč. dodávky kabelů </t>
  </si>
  <si>
    <t>-101742327</t>
  </si>
  <si>
    <t xml:space="preserve">Poznámka k položce:
instalace všech součástí systému
včetně kompletní kabeláže
vytvoření GB LAN sítě
kompletní montáž a zprovoznění jazykové a PC učebny
včetně dopravy všech komponentů a dopravy montážních pracovníků
</t>
  </si>
  <si>
    <t>002 - Vybudování multifunkční učebny a zřízení bezbariérovosti v ZŠ Bezručova - slaboproud</t>
  </si>
  <si>
    <t>M - Práce a dodávky M</t>
  </si>
  <si>
    <t xml:space="preserve">    21-M - Elektromontáže</t>
  </si>
  <si>
    <t>M</t>
  </si>
  <si>
    <t>Práce a dodávky M</t>
  </si>
  <si>
    <t>21-M</t>
  </si>
  <si>
    <t>Elektromontáže</t>
  </si>
  <si>
    <t>R-2100001</t>
  </si>
  <si>
    <t>D+M RACK</t>
  </si>
  <si>
    <t>64</t>
  </si>
  <si>
    <t>-955535857</t>
  </si>
  <si>
    <t xml:space="preserve">Poznámka k položce:
12U (š)600x(h)395 
• nástěnná skříň pro umístění LAN prvku rozměru 12U (š)600x(h)395 se skleněnými dveřmi.;• 19“ jednodílný nástěnný rozvaděč s krytím IP30.;• Rozvaděč se věší přímo na zeď.;• Součástí rozvaděče jsou dvě posuvné vertikální lišty.;• Konstrukce rozvaděče:;– kompaktní svařovaný rozvaděč;– celoskleněné dveře: bezpečnostní tvrzené sklo, tloušťka 5 mm;• Rozvaděče jsou určeny k instalaci datových a telekomunikačních zařízení a jejích distribučních systémů.;• Rám rozvaděče a všechny oddělitelné části jsou propojeny pomocí zemnících kabelů,;• které musejí být řádně připevněny a zasunuty do konektorů po celou dobu užívání;• rozvaděče.;• Na spodní části rozvaděče je umístěn šroub M8 jako hlavní zemnící bod pro uzemnění.;• Kabelové vstupy kryté vylamovacími záslepkami jsou umístěny v horní a ve spodní části.;
</t>
  </si>
  <si>
    <t>R-2100004</t>
  </si>
  <si>
    <t>D+M NAS</t>
  </si>
  <si>
    <t>1309064143</t>
  </si>
  <si>
    <t>R-2100005</t>
  </si>
  <si>
    <t xml:space="preserve">Rozvod sítě </t>
  </si>
  <si>
    <t>-1232410448</t>
  </si>
  <si>
    <t>Poznámka k položce:
Rozvod sítě pro 20+1 PC, kabeláž, instalační materiál, DI materiál Instalace sítě</t>
  </si>
  <si>
    <t>Vybudování multifunkční učebny a zřízení bezbariérovosti v ZŠ Bezručova - IT vybavení</t>
  </si>
  <si>
    <t xml:space="preserve">Poznámka k položce:
Pro uchování a zálohy logů a provozních informací bude v rámci projektu pořízeno síťové (NAS) úložiště.;Sítové úložiště NAS bude z důvodu fyzické bezpečnosti záloh a dat umístěno v centrálním rozvaděči v prostorách, popř. jiném distribučním rozvaděči, nejlépe v takovém, kde není očekáván velký pohyb osob.
Podmínkou bude rovněž uzamčení rozvaděče.
Prostoru na úložišti NAS může být paralelně využito i k jiným účelům, jako například pro zálohování;serverů a jejich dat. NAS úložiště běžně automatizaci záloh nenabízí. Zálohování bude proto prováděno;nativními nástroji operačních systémů, které jsou pro ten účel dostatečné a povedou k úspoře finančních prostředků za nástroje třetích stran.
• RAM minimálně 512 MB DDR3
• min. prostor pro 2x HotSwap HDD 3.5”/2.5” SATA III/II x 2
• Osazeny minimálně 2xHDD každý s kapacitou 2TB
• Kapacita: 2 TB; • 3,5 palcový disk;• Rozhraní: SATA 6 Gb/s;• Vyrovnávací paměť: min. 64 MB;• Určeno pro NAS;• Navrženo pro provoz 24 hodin, 7 dní v týdnu;• RAID kompatibilní;
• Minimálně 3 roky záruka;
• Minimálně 2x USB 3.0 porty
• Minimálně 1x LAN port v provedení 100/1000 Base-T.
• Podporované síťové protokoly: CIFS, AFP, NFS, FTP, WebDAV, CalDAV, iSCSI, Telnet, SSH, SNMP
• Adresářové služby: Integrace s MS AD a LDAP
• Řízení přístupu pomocí ACL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</si>
</sst>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cellStyleXfs>
  <cellXfs count="20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2"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17"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0" fillId="4" borderId="0" xfId="0" applyFont="1" applyFill="1" applyAlignment="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5" fillId="0" borderId="0" xfId="0" applyFont="1" applyAlignment="1">
      <alignment horizontal="center" vertical="center"/>
    </xf>
    <xf numFmtId="4" fontId="18" fillId="0" borderId="17"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7"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28"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5" fillId="0" borderId="0" xfId="0" applyFont="1" applyAlignment="1">
      <alignment horizontal="lef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0" fillId="4" borderId="0" xfId="0" applyFont="1" applyFill="1" applyAlignment="1">
      <alignment horizontal="left" vertical="center"/>
    </xf>
    <xf numFmtId="0" fontId="20" fillId="4"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2" fillId="0" borderId="0" xfId="0" applyNumberFormat="1" applyFont="1" applyAlignment="1">
      <alignment/>
    </xf>
    <xf numFmtId="166" fontId="30" fillId="0" borderId="10" xfId="0" applyNumberFormat="1" applyFont="1" applyBorder="1" applyAlignment="1">
      <alignment/>
    </xf>
    <xf numFmtId="166" fontId="30" fillId="0" borderId="11" xfId="0" applyNumberFormat="1" applyFont="1" applyBorder="1" applyAlignment="1">
      <alignment/>
    </xf>
    <xf numFmtId="4" fontId="31"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7" fillId="0" borderId="0" xfId="0" applyFont="1" applyAlignment="1">
      <alignment horizontal="left"/>
    </xf>
    <xf numFmtId="0" fontId="8" fillId="0" borderId="0" xfId="0" applyFont="1" applyAlignment="1" applyProtection="1">
      <alignment/>
      <protection locked="0"/>
    </xf>
    <xf numFmtId="4" fontId="7"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2"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0" fillId="0" borderId="3" xfId="0" applyFont="1"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0" borderId="22" xfId="0" applyNumberFormat="1" applyFont="1" applyBorder="1" applyAlignment="1" applyProtection="1">
      <alignment vertical="center"/>
      <protection locked="0"/>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2" borderId="17" xfId="0" applyFont="1" applyFill="1" applyBorder="1" applyAlignment="1" applyProtection="1">
      <alignment horizontal="left" vertical="center"/>
      <protection locked="0"/>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12" xfId="0" applyNumberFormat="1" applyFont="1" applyBorder="1" applyAlignment="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vertical="top"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33" fillId="0" borderId="0" xfId="0" applyFont="1" applyAlignment="1">
      <alignment vertical="center" wrapText="1"/>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9" fillId="0" borderId="3" xfId="0" applyFont="1" applyBorder="1" applyAlignment="1">
      <alignment vertical="center"/>
    </xf>
    <xf numFmtId="0" fontId="9" fillId="0" borderId="19" xfId="0" applyFont="1" applyBorder="1" applyAlignment="1">
      <alignment horizontal="left" vertical="center"/>
    </xf>
    <xf numFmtId="0" fontId="9" fillId="0" borderId="19" xfId="0" applyFont="1" applyBorder="1" applyAlignment="1">
      <alignment vertical="center"/>
    </xf>
    <xf numFmtId="4" fontId="9" fillId="0" borderId="19" xfId="0" applyNumberFormat="1" applyFont="1" applyBorder="1" applyAlignment="1">
      <alignment vertical="center"/>
    </xf>
    <xf numFmtId="0" fontId="9" fillId="0" borderId="0" xfId="0" applyFont="1" applyAlignment="1">
      <alignment horizontal="left"/>
    </xf>
    <xf numFmtId="4" fontId="9" fillId="0" borderId="0" xfId="0" applyNumberFormat="1" applyFont="1" applyAlignment="1">
      <alignment/>
    </xf>
    <xf numFmtId="4" fontId="1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0" fontId="20" fillId="4" borderId="6" xfId="0" applyFont="1" applyFill="1" applyBorder="1" applyAlignment="1">
      <alignment horizontal="center" vertical="center"/>
    </xf>
    <xf numFmtId="0" fontId="20" fillId="4" borderId="7" xfId="0" applyFont="1" applyFill="1" applyBorder="1" applyAlignment="1">
      <alignment horizontal="left" vertical="center"/>
    </xf>
    <xf numFmtId="0" fontId="20" fillId="4" borderId="7" xfId="0" applyFont="1" applyFill="1" applyBorder="1" applyAlignment="1">
      <alignment horizontal="center" vertical="center"/>
    </xf>
    <xf numFmtId="0" fontId="20" fillId="4" borderId="7" xfId="0" applyFont="1" applyFill="1" applyBorder="1" applyAlignment="1">
      <alignment horizontal="right" vertical="center"/>
    </xf>
    <xf numFmtId="0" fontId="20" fillId="4" borderId="21" xfId="0" applyFont="1" applyFill="1" applyBorder="1" applyAlignment="1">
      <alignment horizontal="lef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11" fillId="5" borderId="0" xfId="0" applyFont="1" applyFill="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8" fillId="0" borderId="16" xfId="0" applyFont="1" applyBorder="1" applyAlignment="1">
      <alignment horizontal="center" vertical="center"/>
    </xf>
    <xf numFmtId="0" fontId="18" fillId="0" borderId="10"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Border="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9"/>
  <sheetViews>
    <sheetView showGridLines="0" tabSelected="1" workbookViewId="0" topLeftCell="A76">
      <selection activeCell="L105" sqref="L105"/>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3" t="s">
        <v>0</v>
      </c>
      <c r="AZ1" s="13" t="s">
        <v>1</v>
      </c>
      <c r="BA1" s="13" t="s">
        <v>2</v>
      </c>
      <c r="BB1" s="13" t="s">
        <v>1</v>
      </c>
      <c r="BT1" s="13" t="s">
        <v>3</v>
      </c>
      <c r="BU1" s="13" t="s">
        <v>3</v>
      </c>
      <c r="BV1" s="13" t="s">
        <v>4</v>
      </c>
    </row>
    <row r="2" spans="44:72" s="1" customFormat="1" ht="36.95" customHeight="1">
      <c r="AR2" s="189" t="s">
        <v>5</v>
      </c>
      <c r="AS2" s="171"/>
      <c r="AT2" s="171"/>
      <c r="AU2" s="171"/>
      <c r="AV2" s="171"/>
      <c r="AW2" s="171"/>
      <c r="AX2" s="171"/>
      <c r="AY2" s="171"/>
      <c r="AZ2" s="171"/>
      <c r="BA2" s="171"/>
      <c r="BB2" s="171"/>
      <c r="BC2" s="171"/>
      <c r="BD2" s="171"/>
      <c r="BE2" s="171"/>
      <c r="BS2" s="14" t="s">
        <v>6</v>
      </c>
      <c r="BT2" s="14" t="s">
        <v>7</v>
      </c>
    </row>
    <row r="3" spans="2:72"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s="1" customFormat="1" ht="24.95" customHeight="1">
      <c r="B4" s="17"/>
      <c r="D4" s="18" t="s">
        <v>9</v>
      </c>
      <c r="AR4" s="17"/>
      <c r="AS4" s="19" t="s">
        <v>10</v>
      </c>
      <c r="BE4" s="20" t="s">
        <v>11</v>
      </c>
      <c r="BS4" s="14" t="s">
        <v>12</v>
      </c>
    </row>
    <row r="5" spans="2:71" s="1" customFormat="1" ht="12" customHeight="1">
      <c r="B5" s="17"/>
      <c r="D5" s="21" t="s">
        <v>13</v>
      </c>
      <c r="K5" s="170" t="s">
        <v>14</v>
      </c>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R5" s="17"/>
      <c r="BE5" s="167" t="s">
        <v>15</v>
      </c>
      <c r="BS5" s="14" t="s">
        <v>6</v>
      </c>
    </row>
    <row r="6" spans="2:71" s="1" customFormat="1" ht="36.95" customHeight="1">
      <c r="B6" s="17"/>
      <c r="D6" s="23" t="s">
        <v>16</v>
      </c>
      <c r="K6" s="172" t="s">
        <v>186</v>
      </c>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R6" s="17"/>
      <c r="BE6" s="168"/>
      <c r="BS6" s="14" t="s">
        <v>6</v>
      </c>
    </row>
    <row r="7" spans="2:71" s="1" customFormat="1" ht="12" customHeight="1">
      <c r="B7" s="17"/>
      <c r="D7" s="24" t="s">
        <v>18</v>
      </c>
      <c r="K7" s="22" t="s">
        <v>19</v>
      </c>
      <c r="AK7" s="24" t="s">
        <v>20</v>
      </c>
      <c r="AN7" s="22" t="s">
        <v>1</v>
      </c>
      <c r="AR7" s="17"/>
      <c r="BE7" s="168"/>
      <c r="BS7" s="14" t="s">
        <v>6</v>
      </c>
    </row>
    <row r="8" spans="2:71" s="1" customFormat="1" ht="12" customHeight="1">
      <c r="B8" s="17"/>
      <c r="D8" s="24" t="s">
        <v>21</v>
      </c>
      <c r="K8" s="22" t="s">
        <v>22</v>
      </c>
      <c r="AK8" s="24" t="s">
        <v>23</v>
      </c>
      <c r="AN8" s="25" t="s">
        <v>24</v>
      </c>
      <c r="AR8" s="17"/>
      <c r="BE8" s="168"/>
      <c r="BS8" s="14" t="s">
        <v>6</v>
      </c>
    </row>
    <row r="9" spans="2:71" s="1" customFormat="1" ht="14.45" customHeight="1">
      <c r="B9" s="17"/>
      <c r="AR9" s="17"/>
      <c r="BE9" s="168"/>
      <c r="BS9" s="14" t="s">
        <v>6</v>
      </c>
    </row>
    <row r="10" spans="2:71" s="1" customFormat="1" ht="12" customHeight="1">
      <c r="B10" s="17"/>
      <c r="D10" s="24" t="s">
        <v>25</v>
      </c>
      <c r="AK10" s="24" t="s">
        <v>26</v>
      </c>
      <c r="AN10" s="22" t="s">
        <v>1</v>
      </c>
      <c r="AR10" s="17"/>
      <c r="BE10" s="168"/>
      <c r="BS10" s="14" t="s">
        <v>6</v>
      </c>
    </row>
    <row r="11" spans="2:71" s="1" customFormat="1" ht="18.4" customHeight="1">
      <c r="B11" s="17"/>
      <c r="E11" s="22" t="s">
        <v>27</v>
      </c>
      <c r="AK11" s="24" t="s">
        <v>28</v>
      </c>
      <c r="AN11" s="22" t="s">
        <v>1</v>
      </c>
      <c r="AR11" s="17"/>
      <c r="BE11" s="168"/>
      <c r="BS11" s="14" t="s">
        <v>6</v>
      </c>
    </row>
    <row r="12" spans="2:71" s="1" customFormat="1" ht="6.95" customHeight="1">
      <c r="B12" s="17"/>
      <c r="AR12" s="17"/>
      <c r="BE12" s="168"/>
      <c r="BS12" s="14" t="s">
        <v>6</v>
      </c>
    </row>
    <row r="13" spans="2:71" s="1" customFormat="1" ht="12" customHeight="1">
      <c r="B13" s="17"/>
      <c r="D13" s="24" t="s">
        <v>29</v>
      </c>
      <c r="AK13" s="24" t="s">
        <v>26</v>
      </c>
      <c r="AN13" s="26" t="s">
        <v>30</v>
      </c>
      <c r="AR13" s="17"/>
      <c r="BE13" s="168"/>
      <c r="BS13" s="14" t="s">
        <v>6</v>
      </c>
    </row>
    <row r="14" spans="2:71" ht="12.75">
      <c r="B14" s="17"/>
      <c r="E14" s="173" t="s">
        <v>30</v>
      </c>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24" t="s">
        <v>28</v>
      </c>
      <c r="AN14" s="26" t="s">
        <v>30</v>
      </c>
      <c r="AR14" s="17"/>
      <c r="BE14" s="168"/>
      <c r="BS14" s="14" t="s">
        <v>6</v>
      </c>
    </row>
    <row r="15" spans="2:71" s="1" customFormat="1" ht="6.95" customHeight="1">
      <c r="B15" s="17"/>
      <c r="AR15" s="17"/>
      <c r="BE15" s="168"/>
      <c r="BS15" s="14" t="s">
        <v>3</v>
      </c>
    </row>
    <row r="16" spans="2:71" s="1" customFormat="1" ht="12" customHeight="1">
      <c r="B16" s="17"/>
      <c r="D16" s="24" t="s">
        <v>31</v>
      </c>
      <c r="AK16" s="24" t="s">
        <v>26</v>
      </c>
      <c r="AN16" s="22" t="s">
        <v>1</v>
      </c>
      <c r="AR16" s="17"/>
      <c r="BE16" s="168"/>
      <c r="BS16" s="14" t="s">
        <v>3</v>
      </c>
    </row>
    <row r="17" spans="2:71" s="1" customFormat="1" ht="18.4" customHeight="1">
      <c r="B17" s="17"/>
      <c r="E17" s="22" t="s">
        <v>32</v>
      </c>
      <c r="AK17" s="24" t="s">
        <v>28</v>
      </c>
      <c r="AN17" s="22" t="s">
        <v>1</v>
      </c>
      <c r="AR17" s="17"/>
      <c r="BE17" s="168"/>
      <c r="BS17" s="14" t="s">
        <v>33</v>
      </c>
    </row>
    <row r="18" spans="2:71" s="1" customFormat="1" ht="6.95" customHeight="1">
      <c r="B18" s="17"/>
      <c r="AR18" s="17"/>
      <c r="BE18" s="168"/>
      <c r="BS18" s="14" t="s">
        <v>6</v>
      </c>
    </row>
    <row r="19" spans="2:71" s="1" customFormat="1" ht="12" customHeight="1">
      <c r="B19" s="17"/>
      <c r="D19" s="24" t="s">
        <v>34</v>
      </c>
      <c r="AK19" s="24" t="s">
        <v>26</v>
      </c>
      <c r="AN19" s="22" t="s">
        <v>1</v>
      </c>
      <c r="AR19" s="17"/>
      <c r="BE19" s="168"/>
      <c r="BS19" s="14" t="s">
        <v>6</v>
      </c>
    </row>
    <row r="20" spans="2:71" s="1" customFormat="1" ht="18.4" customHeight="1">
      <c r="B20" s="17"/>
      <c r="E20" s="22" t="s">
        <v>35</v>
      </c>
      <c r="AK20" s="24" t="s">
        <v>28</v>
      </c>
      <c r="AN20" s="22" t="s">
        <v>1</v>
      </c>
      <c r="AR20" s="17"/>
      <c r="BE20" s="168"/>
      <c r="BS20" s="14" t="s">
        <v>33</v>
      </c>
    </row>
    <row r="21" spans="2:57" s="1" customFormat="1" ht="6.95" customHeight="1">
      <c r="B21" s="17"/>
      <c r="AR21" s="17"/>
      <c r="BE21" s="168"/>
    </row>
    <row r="22" spans="2:57" s="1" customFormat="1" ht="12" customHeight="1">
      <c r="B22" s="17"/>
      <c r="D22" s="24" t="s">
        <v>36</v>
      </c>
      <c r="AR22" s="17"/>
      <c r="BE22" s="168"/>
    </row>
    <row r="23" spans="2:57" s="1" customFormat="1" ht="16.5" customHeight="1">
      <c r="B23" s="17"/>
      <c r="E23" s="175" t="s">
        <v>1</v>
      </c>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R23" s="17"/>
      <c r="BE23" s="168"/>
    </row>
    <row r="24" spans="2:57" s="1" customFormat="1" ht="6.95" customHeight="1">
      <c r="B24" s="17"/>
      <c r="AR24" s="17"/>
      <c r="BE24" s="168"/>
    </row>
    <row r="25" spans="2:57" s="1" customFormat="1" ht="6.95" customHeight="1">
      <c r="B25" s="1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17"/>
      <c r="BE25" s="168"/>
    </row>
    <row r="26" spans="1:57" s="2" customFormat="1" ht="25.9" customHeight="1">
      <c r="A26" s="29"/>
      <c r="B26" s="30"/>
      <c r="C26" s="29"/>
      <c r="D26" s="31" t="s">
        <v>37</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176">
        <f>ROUND(AG94,2)</f>
        <v>0</v>
      </c>
      <c r="AL26" s="177"/>
      <c r="AM26" s="177"/>
      <c r="AN26" s="177"/>
      <c r="AO26" s="177"/>
      <c r="AP26" s="29"/>
      <c r="AQ26" s="29"/>
      <c r="AR26" s="30"/>
      <c r="BE26" s="168"/>
    </row>
    <row r="27" spans="1:57" s="2" customFormat="1" ht="6.95" customHeight="1">
      <c r="A27" s="29"/>
      <c r="B27" s="30"/>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0"/>
      <c r="BE27" s="168"/>
    </row>
    <row r="28" spans="1:57" s="2" customFormat="1" ht="12.75">
      <c r="A28" s="29"/>
      <c r="B28" s="30"/>
      <c r="C28" s="29"/>
      <c r="D28" s="29"/>
      <c r="E28" s="29"/>
      <c r="F28" s="29"/>
      <c r="G28" s="29"/>
      <c r="H28" s="29"/>
      <c r="I28" s="29"/>
      <c r="J28" s="29"/>
      <c r="K28" s="29"/>
      <c r="L28" s="178" t="s">
        <v>38</v>
      </c>
      <c r="M28" s="178"/>
      <c r="N28" s="178"/>
      <c r="O28" s="178"/>
      <c r="P28" s="178"/>
      <c r="Q28" s="29"/>
      <c r="R28" s="29"/>
      <c r="S28" s="29"/>
      <c r="T28" s="29"/>
      <c r="U28" s="29"/>
      <c r="V28" s="29"/>
      <c r="W28" s="178" t="s">
        <v>39</v>
      </c>
      <c r="X28" s="178"/>
      <c r="Y28" s="178"/>
      <c r="Z28" s="178"/>
      <c r="AA28" s="178"/>
      <c r="AB28" s="178"/>
      <c r="AC28" s="178"/>
      <c r="AD28" s="178"/>
      <c r="AE28" s="178"/>
      <c r="AF28" s="29"/>
      <c r="AG28" s="29"/>
      <c r="AH28" s="29"/>
      <c r="AI28" s="29"/>
      <c r="AJ28" s="29"/>
      <c r="AK28" s="178" t="s">
        <v>40</v>
      </c>
      <c r="AL28" s="178"/>
      <c r="AM28" s="178"/>
      <c r="AN28" s="178"/>
      <c r="AO28" s="178"/>
      <c r="AP28" s="29"/>
      <c r="AQ28" s="29"/>
      <c r="AR28" s="30"/>
      <c r="BE28" s="168"/>
    </row>
    <row r="29" spans="2:57" s="3" customFormat="1" ht="14.45" customHeight="1">
      <c r="B29" s="34"/>
      <c r="D29" s="24" t="s">
        <v>41</v>
      </c>
      <c r="F29" s="24" t="s">
        <v>42</v>
      </c>
      <c r="L29" s="166">
        <v>0.21</v>
      </c>
      <c r="M29" s="165"/>
      <c r="N29" s="165"/>
      <c r="O29" s="165"/>
      <c r="P29" s="165"/>
      <c r="W29" s="164" t="e">
        <f>ROUND(AZ94,2)</f>
        <v>#REF!</v>
      </c>
      <c r="X29" s="165"/>
      <c r="Y29" s="165"/>
      <c r="Z29" s="165"/>
      <c r="AA29" s="165"/>
      <c r="AB29" s="165"/>
      <c r="AC29" s="165"/>
      <c r="AD29" s="165"/>
      <c r="AE29" s="165"/>
      <c r="AK29" s="164" t="e">
        <f>ROUND(AV94,2)</f>
        <v>#REF!</v>
      </c>
      <c r="AL29" s="165"/>
      <c r="AM29" s="165"/>
      <c r="AN29" s="165"/>
      <c r="AO29" s="165"/>
      <c r="AR29" s="34"/>
      <c r="BE29" s="169"/>
    </row>
    <row r="30" spans="2:57" s="3" customFormat="1" ht="14.45" customHeight="1">
      <c r="B30" s="34"/>
      <c r="F30" s="24" t="s">
        <v>43</v>
      </c>
      <c r="L30" s="166">
        <v>0.15</v>
      </c>
      <c r="M30" s="165"/>
      <c r="N30" s="165"/>
      <c r="O30" s="165"/>
      <c r="P30" s="165"/>
      <c r="W30" s="164" t="e">
        <f>ROUND(BA94,2)</f>
        <v>#REF!</v>
      </c>
      <c r="X30" s="165"/>
      <c r="Y30" s="165"/>
      <c r="Z30" s="165"/>
      <c r="AA30" s="165"/>
      <c r="AB30" s="165"/>
      <c r="AC30" s="165"/>
      <c r="AD30" s="165"/>
      <c r="AE30" s="165"/>
      <c r="AK30" s="164" t="e">
        <f>ROUND(AW94,2)</f>
        <v>#REF!</v>
      </c>
      <c r="AL30" s="165"/>
      <c r="AM30" s="165"/>
      <c r="AN30" s="165"/>
      <c r="AO30" s="165"/>
      <c r="AR30" s="34"/>
      <c r="BE30" s="169"/>
    </row>
    <row r="31" spans="2:57" s="3" customFormat="1" ht="14.45" customHeight="1" hidden="1">
      <c r="B31" s="34"/>
      <c r="F31" s="24" t="s">
        <v>44</v>
      </c>
      <c r="L31" s="166">
        <v>0.21</v>
      </c>
      <c r="M31" s="165"/>
      <c r="N31" s="165"/>
      <c r="O31" s="165"/>
      <c r="P31" s="165"/>
      <c r="W31" s="164" t="e">
        <f>ROUND(BB94,2)</f>
        <v>#REF!</v>
      </c>
      <c r="X31" s="165"/>
      <c r="Y31" s="165"/>
      <c r="Z31" s="165"/>
      <c r="AA31" s="165"/>
      <c r="AB31" s="165"/>
      <c r="AC31" s="165"/>
      <c r="AD31" s="165"/>
      <c r="AE31" s="165"/>
      <c r="AK31" s="164">
        <v>0</v>
      </c>
      <c r="AL31" s="165"/>
      <c r="AM31" s="165"/>
      <c r="AN31" s="165"/>
      <c r="AO31" s="165"/>
      <c r="AR31" s="34"/>
      <c r="BE31" s="169"/>
    </row>
    <row r="32" spans="2:57" s="3" customFormat="1" ht="14.45" customHeight="1" hidden="1">
      <c r="B32" s="34"/>
      <c r="F32" s="24" t="s">
        <v>45</v>
      </c>
      <c r="L32" s="166">
        <v>0.15</v>
      </c>
      <c r="M32" s="165"/>
      <c r="N32" s="165"/>
      <c r="O32" s="165"/>
      <c r="P32" s="165"/>
      <c r="W32" s="164" t="e">
        <f>ROUND(BC94,2)</f>
        <v>#REF!</v>
      </c>
      <c r="X32" s="165"/>
      <c r="Y32" s="165"/>
      <c r="Z32" s="165"/>
      <c r="AA32" s="165"/>
      <c r="AB32" s="165"/>
      <c r="AC32" s="165"/>
      <c r="AD32" s="165"/>
      <c r="AE32" s="165"/>
      <c r="AK32" s="164">
        <v>0</v>
      </c>
      <c r="AL32" s="165"/>
      <c r="AM32" s="165"/>
      <c r="AN32" s="165"/>
      <c r="AO32" s="165"/>
      <c r="AR32" s="34"/>
      <c r="BE32" s="169"/>
    </row>
    <row r="33" spans="2:57" s="3" customFormat="1" ht="14.45" customHeight="1" hidden="1">
      <c r="B33" s="34"/>
      <c r="F33" s="24" t="s">
        <v>46</v>
      </c>
      <c r="L33" s="166">
        <v>0</v>
      </c>
      <c r="M33" s="165"/>
      <c r="N33" s="165"/>
      <c r="O33" s="165"/>
      <c r="P33" s="165"/>
      <c r="W33" s="164" t="e">
        <f>ROUND(BD94,2)</f>
        <v>#REF!</v>
      </c>
      <c r="X33" s="165"/>
      <c r="Y33" s="165"/>
      <c r="Z33" s="165"/>
      <c r="AA33" s="165"/>
      <c r="AB33" s="165"/>
      <c r="AC33" s="165"/>
      <c r="AD33" s="165"/>
      <c r="AE33" s="165"/>
      <c r="AK33" s="164">
        <v>0</v>
      </c>
      <c r="AL33" s="165"/>
      <c r="AM33" s="165"/>
      <c r="AN33" s="165"/>
      <c r="AO33" s="165"/>
      <c r="AR33" s="34"/>
      <c r="BE33" s="169"/>
    </row>
    <row r="34" spans="1:57" s="2" customFormat="1" ht="6.95" customHeight="1">
      <c r="A34" s="29"/>
      <c r="B34" s="30"/>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30"/>
      <c r="BE34" s="168"/>
    </row>
    <row r="35" spans="1:57" s="2" customFormat="1" ht="25.9" customHeight="1">
      <c r="A35" s="29"/>
      <c r="B35" s="30"/>
      <c r="C35" s="35"/>
      <c r="D35" s="36" t="s">
        <v>47</v>
      </c>
      <c r="E35" s="37"/>
      <c r="F35" s="37"/>
      <c r="G35" s="37"/>
      <c r="H35" s="37"/>
      <c r="I35" s="37"/>
      <c r="J35" s="37"/>
      <c r="K35" s="37"/>
      <c r="L35" s="37"/>
      <c r="M35" s="37"/>
      <c r="N35" s="37"/>
      <c r="O35" s="37"/>
      <c r="P35" s="37"/>
      <c r="Q35" s="37"/>
      <c r="R35" s="37"/>
      <c r="S35" s="37"/>
      <c r="T35" s="38" t="s">
        <v>48</v>
      </c>
      <c r="U35" s="37"/>
      <c r="V35" s="37"/>
      <c r="W35" s="37"/>
      <c r="X35" s="199" t="s">
        <v>49</v>
      </c>
      <c r="Y35" s="200"/>
      <c r="Z35" s="200"/>
      <c r="AA35" s="200"/>
      <c r="AB35" s="200"/>
      <c r="AC35" s="37"/>
      <c r="AD35" s="37"/>
      <c r="AE35" s="37"/>
      <c r="AF35" s="37"/>
      <c r="AG35" s="37"/>
      <c r="AH35" s="37"/>
      <c r="AI35" s="37"/>
      <c r="AJ35" s="37"/>
      <c r="AK35" s="201" t="e">
        <f>SUM(AK26:AK33)</f>
        <v>#REF!</v>
      </c>
      <c r="AL35" s="200"/>
      <c r="AM35" s="200"/>
      <c r="AN35" s="200"/>
      <c r="AO35" s="202"/>
      <c r="AP35" s="35"/>
      <c r="AQ35" s="35"/>
      <c r="AR35" s="30"/>
      <c r="BE35" s="29"/>
    </row>
    <row r="36" spans="1:57" s="2" customFormat="1" ht="6.95" customHeight="1">
      <c r="A36" s="29"/>
      <c r="B36" s="30"/>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30"/>
      <c r="BE36" s="29"/>
    </row>
    <row r="37" spans="1:57" s="2" customFormat="1" ht="14.45" customHeight="1">
      <c r="A37" s="29"/>
      <c r="B37" s="30"/>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30"/>
      <c r="BE37" s="29"/>
    </row>
    <row r="38" spans="2:44" s="1" customFormat="1" ht="14.45" customHeight="1">
      <c r="B38" s="17"/>
      <c r="AR38" s="17"/>
    </row>
    <row r="39" spans="2:44" s="1" customFormat="1" ht="14.45" customHeight="1">
      <c r="B39" s="17"/>
      <c r="AR39" s="17"/>
    </row>
    <row r="40" spans="2:44" s="1" customFormat="1" ht="14.45" customHeight="1">
      <c r="B40" s="17"/>
      <c r="AR40" s="17"/>
    </row>
    <row r="41" spans="2:44" s="1" customFormat="1" ht="14.45" customHeight="1">
      <c r="B41" s="17"/>
      <c r="AR41" s="17"/>
    </row>
    <row r="42" spans="2:44" s="1" customFormat="1" ht="14.45" customHeight="1">
      <c r="B42" s="17"/>
      <c r="AR42" s="17"/>
    </row>
    <row r="43" spans="2:44" s="1" customFormat="1" ht="14.45" customHeight="1">
      <c r="B43" s="17"/>
      <c r="AR43" s="17"/>
    </row>
    <row r="44" spans="2:44" s="1" customFormat="1" ht="14.45" customHeight="1">
      <c r="B44" s="17"/>
      <c r="AR44" s="17"/>
    </row>
    <row r="45" spans="2:44" s="1" customFormat="1" ht="14.45" customHeight="1">
      <c r="B45" s="17"/>
      <c r="AR45" s="17"/>
    </row>
    <row r="46" spans="2:44" s="1" customFormat="1" ht="14.45" customHeight="1">
      <c r="B46" s="17"/>
      <c r="AR46" s="17"/>
    </row>
    <row r="47" spans="2:44" s="1" customFormat="1" ht="14.45" customHeight="1">
      <c r="B47" s="17"/>
      <c r="AR47" s="17"/>
    </row>
    <row r="48" spans="2:44" s="1" customFormat="1" ht="14.45" customHeight="1">
      <c r="B48" s="17"/>
      <c r="AR48" s="17"/>
    </row>
    <row r="49" spans="2:44" s="2" customFormat="1" ht="14.45" customHeight="1">
      <c r="B49" s="39"/>
      <c r="D49" s="40" t="s">
        <v>50</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51</v>
      </c>
      <c r="AI49" s="41"/>
      <c r="AJ49" s="41"/>
      <c r="AK49" s="41"/>
      <c r="AL49" s="41"/>
      <c r="AM49" s="41"/>
      <c r="AN49" s="41"/>
      <c r="AO49" s="41"/>
      <c r="AR49" s="39"/>
    </row>
    <row r="50" spans="2:44" ht="12">
      <c r="B50" s="17"/>
      <c r="AR50" s="17"/>
    </row>
    <row r="51" spans="2:44" ht="12">
      <c r="B51" s="17"/>
      <c r="AR51" s="17"/>
    </row>
    <row r="52" spans="2:44" ht="12">
      <c r="B52" s="17"/>
      <c r="AR52" s="17"/>
    </row>
    <row r="53" spans="2:44" ht="12">
      <c r="B53" s="17"/>
      <c r="AR53" s="17"/>
    </row>
    <row r="54" spans="2:44" ht="12">
      <c r="B54" s="17"/>
      <c r="AR54" s="17"/>
    </row>
    <row r="55" spans="2:44" ht="12">
      <c r="B55" s="17"/>
      <c r="AR55" s="17"/>
    </row>
    <row r="56" spans="2:44" ht="12">
      <c r="B56" s="17"/>
      <c r="AR56" s="17"/>
    </row>
    <row r="57" spans="2:44" ht="12">
      <c r="B57" s="17"/>
      <c r="AR57" s="17"/>
    </row>
    <row r="58" spans="2:44" ht="12">
      <c r="B58" s="17"/>
      <c r="AR58" s="17"/>
    </row>
    <row r="59" spans="2:44" ht="12">
      <c r="B59" s="17"/>
      <c r="AR59" s="17"/>
    </row>
    <row r="60" spans="1:57" s="2" customFormat="1" ht="12.75">
      <c r="A60" s="29"/>
      <c r="B60" s="30"/>
      <c r="C60" s="29"/>
      <c r="D60" s="42" t="s">
        <v>52</v>
      </c>
      <c r="E60" s="32"/>
      <c r="F60" s="32"/>
      <c r="G60" s="32"/>
      <c r="H60" s="32"/>
      <c r="I60" s="32"/>
      <c r="J60" s="32"/>
      <c r="K60" s="32"/>
      <c r="L60" s="32"/>
      <c r="M60" s="32"/>
      <c r="N60" s="32"/>
      <c r="O60" s="32"/>
      <c r="P60" s="32"/>
      <c r="Q60" s="32"/>
      <c r="R60" s="32"/>
      <c r="S60" s="32"/>
      <c r="T60" s="32"/>
      <c r="U60" s="32"/>
      <c r="V60" s="42" t="s">
        <v>53</v>
      </c>
      <c r="W60" s="32"/>
      <c r="X60" s="32"/>
      <c r="Y60" s="32"/>
      <c r="Z60" s="32"/>
      <c r="AA60" s="32"/>
      <c r="AB60" s="32"/>
      <c r="AC60" s="32"/>
      <c r="AD60" s="32"/>
      <c r="AE60" s="32"/>
      <c r="AF60" s="32"/>
      <c r="AG60" s="32"/>
      <c r="AH60" s="42" t="s">
        <v>52</v>
      </c>
      <c r="AI60" s="32"/>
      <c r="AJ60" s="32"/>
      <c r="AK60" s="32"/>
      <c r="AL60" s="32"/>
      <c r="AM60" s="42" t="s">
        <v>53</v>
      </c>
      <c r="AN60" s="32"/>
      <c r="AO60" s="32"/>
      <c r="AP60" s="29"/>
      <c r="AQ60" s="29"/>
      <c r="AR60" s="30"/>
      <c r="BE60" s="29"/>
    </row>
    <row r="61" spans="2:44" ht="12">
      <c r="B61" s="17"/>
      <c r="AR61" s="17"/>
    </row>
    <row r="62" spans="2:44" ht="12">
      <c r="B62" s="17"/>
      <c r="AR62" s="17"/>
    </row>
    <row r="63" spans="2:44" ht="12">
      <c r="B63" s="17"/>
      <c r="AR63" s="17"/>
    </row>
    <row r="64" spans="1:57" s="2" customFormat="1" ht="12.75">
      <c r="A64" s="29"/>
      <c r="B64" s="30"/>
      <c r="C64" s="29"/>
      <c r="D64" s="40" t="s">
        <v>54</v>
      </c>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0" t="s">
        <v>55</v>
      </c>
      <c r="AI64" s="43"/>
      <c r="AJ64" s="43"/>
      <c r="AK64" s="43"/>
      <c r="AL64" s="43"/>
      <c r="AM64" s="43"/>
      <c r="AN64" s="43"/>
      <c r="AO64" s="43"/>
      <c r="AP64" s="29"/>
      <c r="AQ64" s="29"/>
      <c r="AR64" s="30"/>
      <c r="BE64" s="29"/>
    </row>
    <row r="65" spans="2:44" ht="12">
      <c r="B65" s="17"/>
      <c r="AR65" s="17"/>
    </row>
    <row r="66" spans="2:44" ht="12">
      <c r="B66" s="17"/>
      <c r="AR66" s="17"/>
    </row>
    <row r="67" spans="2:44" ht="12">
      <c r="B67" s="17"/>
      <c r="AR67" s="17"/>
    </row>
    <row r="68" spans="2:44" ht="12">
      <c r="B68" s="17"/>
      <c r="AR68" s="17"/>
    </row>
    <row r="69" spans="2:44" ht="12">
      <c r="B69" s="17"/>
      <c r="AR69" s="17"/>
    </row>
    <row r="70" spans="2:44" ht="12">
      <c r="B70" s="17"/>
      <c r="AR70" s="17"/>
    </row>
    <row r="71" spans="2:44" ht="12">
      <c r="B71" s="17"/>
      <c r="AR71" s="17"/>
    </row>
    <row r="72" spans="2:44" ht="12">
      <c r="B72" s="17"/>
      <c r="AR72" s="17"/>
    </row>
    <row r="73" spans="2:44" ht="12">
      <c r="B73" s="17"/>
      <c r="AR73" s="17"/>
    </row>
    <row r="74" spans="2:44" ht="12">
      <c r="B74" s="17"/>
      <c r="AR74" s="17"/>
    </row>
    <row r="75" spans="1:57" s="2" customFormat="1" ht="12.75">
      <c r="A75" s="29"/>
      <c r="B75" s="30"/>
      <c r="C75" s="29"/>
      <c r="D75" s="42" t="s">
        <v>52</v>
      </c>
      <c r="E75" s="32"/>
      <c r="F75" s="32"/>
      <c r="G75" s="32"/>
      <c r="H75" s="32"/>
      <c r="I75" s="32"/>
      <c r="J75" s="32"/>
      <c r="K75" s="32"/>
      <c r="L75" s="32"/>
      <c r="M75" s="32"/>
      <c r="N75" s="32"/>
      <c r="O75" s="32"/>
      <c r="P75" s="32"/>
      <c r="Q75" s="32"/>
      <c r="R75" s="32"/>
      <c r="S75" s="32"/>
      <c r="T75" s="32"/>
      <c r="U75" s="32"/>
      <c r="V75" s="42" t="s">
        <v>53</v>
      </c>
      <c r="W75" s="32"/>
      <c r="X75" s="32"/>
      <c r="Y75" s="32"/>
      <c r="Z75" s="32"/>
      <c r="AA75" s="32"/>
      <c r="AB75" s="32"/>
      <c r="AC75" s="32"/>
      <c r="AD75" s="32"/>
      <c r="AE75" s="32"/>
      <c r="AF75" s="32"/>
      <c r="AG75" s="32"/>
      <c r="AH75" s="42" t="s">
        <v>52</v>
      </c>
      <c r="AI75" s="32"/>
      <c r="AJ75" s="32"/>
      <c r="AK75" s="32"/>
      <c r="AL75" s="32"/>
      <c r="AM75" s="42" t="s">
        <v>53</v>
      </c>
      <c r="AN75" s="32"/>
      <c r="AO75" s="32"/>
      <c r="AP75" s="29"/>
      <c r="AQ75" s="29"/>
      <c r="AR75" s="30"/>
      <c r="BE75" s="29"/>
    </row>
    <row r="76" spans="1:57" s="2" customFormat="1" ht="12">
      <c r="A76" s="29"/>
      <c r="B76" s="30"/>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30"/>
      <c r="BE76" s="29"/>
    </row>
    <row r="77" spans="1:57" s="2" customFormat="1" ht="6.95" customHeight="1">
      <c r="A77" s="29"/>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0"/>
      <c r="BE77" s="29"/>
    </row>
    <row r="81" spans="1:57" s="2" customFormat="1" ht="6.95" customHeight="1">
      <c r="A81" s="29"/>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0"/>
      <c r="BE81" s="29"/>
    </row>
    <row r="82" spans="1:57" s="2" customFormat="1" ht="24.95" customHeight="1">
      <c r="A82" s="29"/>
      <c r="B82" s="30"/>
      <c r="C82" s="18" t="s">
        <v>56</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30"/>
      <c r="BE82" s="29"/>
    </row>
    <row r="83" spans="1:57" s="2" customFormat="1" ht="6.95" customHeight="1">
      <c r="A83" s="29"/>
      <c r="B83" s="30"/>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30"/>
      <c r="BE83" s="29"/>
    </row>
    <row r="84" spans="2:44" s="4" customFormat="1" ht="12" customHeight="1">
      <c r="B84" s="48"/>
      <c r="C84" s="24" t="s">
        <v>13</v>
      </c>
      <c r="L84" s="4" t="str">
        <f>K5</f>
        <v>20212012003</v>
      </c>
      <c r="AR84" s="48"/>
    </row>
    <row r="85" spans="2:44" s="5" customFormat="1" ht="36.95" customHeight="1">
      <c r="B85" s="49"/>
      <c r="C85" s="50" t="s">
        <v>16</v>
      </c>
      <c r="L85" s="190" t="str">
        <f>K6</f>
        <v>Vybudování multifunkční učebny a zřízení bezbariérovosti v ZŠ Bezručova - IT vybavení</v>
      </c>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R85" s="49"/>
    </row>
    <row r="86" spans="1:57" s="2" customFormat="1" ht="6.95" customHeight="1">
      <c r="A86" s="29"/>
      <c r="B86" s="30"/>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30"/>
      <c r="BE86" s="29"/>
    </row>
    <row r="87" spans="1:57" s="2" customFormat="1" ht="12" customHeight="1">
      <c r="A87" s="29"/>
      <c r="B87" s="30"/>
      <c r="C87" s="24" t="s">
        <v>21</v>
      </c>
      <c r="D87" s="29"/>
      <c r="E87" s="29"/>
      <c r="F87" s="29"/>
      <c r="G87" s="29"/>
      <c r="H87" s="29"/>
      <c r="I87" s="29"/>
      <c r="J87" s="29"/>
      <c r="K87" s="29"/>
      <c r="L87" s="51" t="str">
        <f>IF(K8="","",K8)</f>
        <v>Bohumín</v>
      </c>
      <c r="M87" s="29"/>
      <c r="N87" s="29"/>
      <c r="O87" s="29"/>
      <c r="P87" s="29"/>
      <c r="Q87" s="29"/>
      <c r="R87" s="29"/>
      <c r="S87" s="29"/>
      <c r="T87" s="29"/>
      <c r="U87" s="29"/>
      <c r="V87" s="29"/>
      <c r="W87" s="29"/>
      <c r="X87" s="29"/>
      <c r="Y87" s="29"/>
      <c r="Z87" s="29"/>
      <c r="AA87" s="29"/>
      <c r="AB87" s="29"/>
      <c r="AC87" s="29"/>
      <c r="AD87" s="29"/>
      <c r="AE87" s="29"/>
      <c r="AF87" s="29"/>
      <c r="AG87" s="29"/>
      <c r="AH87" s="29"/>
      <c r="AI87" s="24" t="s">
        <v>23</v>
      </c>
      <c r="AJ87" s="29"/>
      <c r="AK87" s="29"/>
      <c r="AL87" s="29"/>
      <c r="AM87" s="192" t="str">
        <f>IF(AN8="","",AN8)</f>
        <v>7. 1. 2018</v>
      </c>
      <c r="AN87" s="192"/>
      <c r="AO87" s="29"/>
      <c r="AP87" s="29"/>
      <c r="AQ87" s="29"/>
      <c r="AR87" s="30"/>
      <c r="BE87" s="29"/>
    </row>
    <row r="88" spans="1:57" s="2" customFormat="1" ht="6.95" customHeight="1">
      <c r="A88" s="29"/>
      <c r="B88" s="30"/>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30"/>
      <c r="BE88" s="29"/>
    </row>
    <row r="89" spans="1:57" s="2" customFormat="1" ht="15.2" customHeight="1">
      <c r="A89" s="29"/>
      <c r="B89" s="30"/>
      <c r="C89" s="24" t="s">
        <v>25</v>
      </c>
      <c r="D89" s="29"/>
      <c r="E89" s="29"/>
      <c r="F89" s="29"/>
      <c r="G89" s="29"/>
      <c r="H89" s="29"/>
      <c r="I89" s="29"/>
      <c r="J89" s="29"/>
      <c r="K89" s="29"/>
      <c r="L89" s="4" t="str">
        <f>IF(E11="","",E11)</f>
        <v>ZŠ Bezručova Bohumín</v>
      </c>
      <c r="M89" s="29"/>
      <c r="N89" s="29"/>
      <c r="O89" s="29"/>
      <c r="P89" s="29"/>
      <c r="Q89" s="29"/>
      <c r="R89" s="29"/>
      <c r="S89" s="29"/>
      <c r="T89" s="29"/>
      <c r="U89" s="29"/>
      <c r="V89" s="29"/>
      <c r="W89" s="29"/>
      <c r="X89" s="29"/>
      <c r="Y89" s="29"/>
      <c r="Z89" s="29"/>
      <c r="AA89" s="29"/>
      <c r="AB89" s="29"/>
      <c r="AC89" s="29"/>
      <c r="AD89" s="29"/>
      <c r="AE89" s="29"/>
      <c r="AF89" s="29"/>
      <c r="AG89" s="29"/>
      <c r="AH89" s="29"/>
      <c r="AI89" s="24" t="s">
        <v>31</v>
      </c>
      <c r="AJ89" s="29"/>
      <c r="AK89" s="29"/>
      <c r="AL89" s="29"/>
      <c r="AM89" s="193" t="str">
        <f>IF(E17="","",E17)</f>
        <v>ATRIS s.r.o.</v>
      </c>
      <c r="AN89" s="194"/>
      <c r="AO89" s="194"/>
      <c r="AP89" s="194"/>
      <c r="AQ89" s="29"/>
      <c r="AR89" s="30"/>
      <c r="AS89" s="195" t="s">
        <v>57</v>
      </c>
      <c r="AT89" s="196"/>
      <c r="AU89" s="53"/>
      <c r="AV89" s="53"/>
      <c r="AW89" s="53"/>
      <c r="AX89" s="53"/>
      <c r="AY89" s="53"/>
      <c r="AZ89" s="53"/>
      <c r="BA89" s="53"/>
      <c r="BB89" s="53"/>
      <c r="BC89" s="53"/>
      <c r="BD89" s="54"/>
      <c r="BE89" s="29"/>
    </row>
    <row r="90" spans="1:57" s="2" customFormat="1" ht="15.2" customHeight="1">
      <c r="A90" s="29"/>
      <c r="B90" s="30"/>
      <c r="C90" s="24" t="s">
        <v>29</v>
      </c>
      <c r="D90" s="29"/>
      <c r="E90" s="29"/>
      <c r="F90" s="29"/>
      <c r="G90" s="29"/>
      <c r="H90" s="29"/>
      <c r="I90" s="29"/>
      <c r="J90" s="29"/>
      <c r="K90" s="29"/>
      <c r="L90" s="4" t="str">
        <f>IF(E14="Vyplň údaj","",E14)</f>
        <v/>
      </c>
      <c r="M90" s="29"/>
      <c r="N90" s="29"/>
      <c r="O90" s="29"/>
      <c r="P90" s="29"/>
      <c r="Q90" s="29"/>
      <c r="R90" s="29"/>
      <c r="S90" s="29"/>
      <c r="T90" s="29"/>
      <c r="U90" s="29"/>
      <c r="V90" s="29"/>
      <c r="W90" s="29"/>
      <c r="X90" s="29"/>
      <c r="Y90" s="29"/>
      <c r="Z90" s="29"/>
      <c r="AA90" s="29"/>
      <c r="AB90" s="29"/>
      <c r="AC90" s="29"/>
      <c r="AD90" s="29"/>
      <c r="AE90" s="29"/>
      <c r="AF90" s="29"/>
      <c r="AG90" s="29"/>
      <c r="AH90" s="29"/>
      <c r="AI90" s="24" t="s">
        <v>34</v>
      </c>
      <c r="AJ90" s="29"/>
      <c r="AK90" s="29"/>
      <c r="AL90" s="29"/>
      <c r="AM90" s="193" t="str">
        <f>IF(E20="","",E20)</f>
        <v>Barbora Kyšková</v>
      </c>
      <c r="AN90" s="194"/>
      <c r="AO90" s="194"/>
      <c r="AP90" s="194"/>
      <c r="AQ90" s="29"/>
      <c r="AR90" s="30"/>
      <c r="AS90" s="197"/>
      <c r="AT90" s="198"/>
      <c r="AU90" s="55"/>
      <c r="AV90" s="55"/>
      <c r="AW90" s="55"/>
      <c r="AX90" s="55"/>
      <c r="AY90" s="55"/>
      <c r="AZ90" s="55"/>
      <c r="BA90" s="55"/>
      <c r="BB90" s="55"/>
      <c r="BC90" s="55"/>
      <c r="BD90" s="56"/>
      <c r="BE90" s="29"/>
    </row>
    <row r="91" spans="1:57" s="2" customFormat="1" ht="10.9" customHeight="1">
      <c r="A91" s="29"/>
      <c r="B91" s="30"/>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30"/>
      <c r="AS91" s="197"/>
      <c r="AT91" s="198"/>
      <c r="AU91" s="55"/>
      <c r="AV91" s="55"/>
      <c r="AW91" s="55"/>
      <c r="AX91" s="55"/>
      <c r="AY91" s="55"/>
      <c r="AZ91" s="55"/>
      <c r="BA91" s="55"/>
      <c r="BB91" s="55"/>
      <c r="BC91" s="55"/>
      <c r="BD91" s="56"/>
      <c r="BE91" s="29"/>
    </row>
    <row r="92" spans="1:57" s="2" customFormat="1" ht="29.25" customHeight="1">
      <c r="A92" s="29"/>
      <c r="B92" s="30"/>
      <c r="C92" s="182" t="s">
        <v>58</v>
      </c>
      <c r="D92" s="183"/>
      <c r="E92" s="183"/>
      <c r="F92" s="183"/>
      <c r="G92" s="183"/>
      <c r="H92" s="57"/>
      <c r="I92" s="184" t="s">
        <v>59</v>
      </c>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5" t="s">
        <v>60</v>
      </c>
      <c r="AH92" s="183"/>
      <c r="AI92" s="183"/>
      <c r="AJ92" s="183"/>
      <c r="AK92" s="183"/>
      <c r="AL92" s="183"/>
      <c r="AM92" s="183"/>
      <c r="AN92" s="184" t="s">
        <v>61</v>
      </c>
      <c r="AO92" s="183"/>
      <c r="AP92" s="186"/>
      <c r="AQ92" s="58" t="s">
        <v>62</v>
      </c>
      <c r="AR92" s="30"/>
      <c r="AS92" s="59" t="s">
        <v>63</v>
      </c>
      <c r="AT92" s="60" t="s">
        <v>64</v>
      </c>
      <c r="AU92" s="60" t="s">
        <v>65</v>
      </c>
      <c r="AV92" s="60" t="s">
        <v>66</v>
      </c>
      <c r="AW92" s="60" t="s">
        <v>67</v>
      </c>
      <c r="AX92" s="60" t="s">
        <v>68</v>
      </c>
      <c r="AY92" s="60" t="s">
        <v>69</v>
      </c>
      <c r="AZ92" s="60" t="s">
        <v>70</v>
      </c>
      <c r="BA92" s="60" t="s">
        <v>71</v>
      </c>
      <c r="BB92" s="60" t="s">
        <v>72</v>
      </c>
      <c r="BC92" s="60" t="s">
        <v>73</v>
      </c>
      <c r="BD92" s="61" t="s">
        <v>74</v>
      </c>
      <c r="BE92" s="29"/>
    </row>
    <row r="93" spans="1:57" s="2" customFormat="1" ht="10.9" customHeight="1">
      <c r="A93" s="29"/>
      <c r="B93" s="30"/>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0"/>
      <c r="AS93" s="62"/>
      <c r="AT93" s="63"/>
      <c r="AU93" s="63"/>
      <c r="AV93" s="63"/>
      <c r="AW93" s="63"/>
      <c r="AX93" s="63"/>
      <c r="AY93" s="63"/>
      <c r="AZ93" s="63"/>
      <c r="BA93" s="63"/>
      <c r="BB93" s="63"/>
      <c r="BC93" s="63"/>
      <c r="BD93" s="64"/>
      <c r="BE93" s="29"/>
    </row>
    <row r="94" spans="2:90" s="6" customFormat="1" ht="32.45" customHeight="1">
      <c r="B94" s="65"/>
      <c r="C94" s="66" t="s">
        <v>75</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187">
        <f>ROUND(SUM(AG95:AG97),2)</f>
        <v>0</v>
      </c>
      <c r="AH94" s="187"/>
      <c r="AI94" s="187"/>
      <c r="AJ94" s="187"/>
      <c r="AK94" s="187"/>
      <c r="AL94" s="187"/>
      <c r="AM94" s="187"/>
      <c r="AN94" s="188" t="e">
        <f>SUM(AG94,AT94)</f>
        <v>#REF!</v>
      </c>
      <c r="AO94" s="188"/>
      <c r="AP94" s="188"/>
      <c r="AQ94" s="69" t="s">
        <v>1</v>
      </c>
      <c r="AR94" s="65"/>
      <c r="AS94" s="70">
        <f>ROUND(SUM(AS95:AS97),2)</f>
        <v>0</v>
      </c>
      <c r="AT94" s="71" t="e">
        <f>ROUND(SUM(AV94:AW94),2)</f>
        <v>#REF!</v>
      </c>
      <c r="AU94" s="72" t="e">
        <f>ROUND(SUM(AU95:AU97),5)</f>
        <v>#REF!</v>
      </c>
      <c r="AV94" s="71" t="e">
        <f>ROUND(AZ94*L29,2)</f>
        <v>#REF!</v>
      </c>
      <c r="AW94" s="71" t="e">
        <f>ROUND(BA94*L30,2)</f>
        <v>#REF!</v>
      </c>
      <c r="AX94" s="71" t="e">
        <f>ROUND(BB94*L29,2)</f>
        <v>#REF!</v>
      </c>
      <c r="AY94" s="71" t="e">
        <f>ROUND(BC94*L30,2)</f>
        <v>#REF!</v>
      </c>
      <c r="AZ94" s="71" t="e">
        <f>ROUND(SUM(AZ95:AZ97),2)</f>
        <v>#REF!</v>
      </c>
      <c r="BA94" s="71" t="e">
        <f>ROUND(SUM(BA95:BA97),2)</f>
        <v>#REF!</v>
      </c>
      <c r="BB94" s="71" t="e">
        <f>ROUND(SUM(BB95:BB97),2)</f>
        <v>#REF!</v>
      </c>
      <c r="BC94" s="71" t="e">
        <f>ROUND(SUM(BC95:BC97),2)</f>
        <v>#REF!</v>
      </c>
      <c r="BD94" s="73" t="e">
        <f>ROUND(SUM(BD95:BD97),2)</f>
        <v>#REF!</v>
      </c>
      <c r="BS94" s="74" t="s">
        <v>76</v>
      </c>
      <c r="BT94" s="74" t="s">
        <v>77</v>
      </c>
      <c r="BU94" s="75" t="s">
        <v>78</v>
      </c>
      <c r="BV94" s="74" t="s">
        <v>79</v>
      </c>
      <c r="BW94" s="74" t="s">
        <v>4</v>
      </c>
      <c r="BX94" s="74" t="s">
        <v>80</v>
      </c>
      <c r="CL94" s="74" t="s">
        <v>19</v>
      </c>
    </row>
    <row r="95" spans="1:91" s="7" customFormat="1" ht="37.5" customHeight="1">
      <c r="A95" s="76" t="s">
        <v>81</v>
      </c>
      <c r="B95" s="77"/>
      <c r="C95" s="78"/>
      <c r="D95" s="181" t="s">
        <v>82</v>
      </c>
      <c r="E95" s="181"/>
      <c r="F95" s="181"/>
      <c r="G95" s="181"/>
      <c r="H95" s="181"/>
      <c r="I95" s="79"/>
      <c r="J95" s="181" t="s">
        <v>17</v>
      </c>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79">
        <f>'001 - Vybudování multifun...'!J30</f>
        <v>0</v>
      </c>
      <c r="AH95" s="180"/>
      <c r="AI95" s="180"/>
      <c r="AJ95" s="180"/>
      <c r="AK95" s="180"/>
      <c r="AL95" s="180"/>
      <c r="AM95" s="180"/>
      <c r="AN95" s="179">
        <f>SUM(AG95,AT95)</f>
        <v>0</v>
      </c>
      <c r="AO95" s="180"/>
      <c r="AP95" s="180"/>
      <c r="AQ95" s="80" t="s">
        <v>83</v>
      </c>
      <c r="AR95" s="77"/>
      <c r="AS95" s="81">
        <v>0</v>
      </c>
      <c r="AT95" s="82">
        <f>ROUND(SUM(AV95:AW95),2)</f>
        <v>0</v>
      </c>
      <c r="AU95" s="83">
        <f>'001 - Vybudování multifun...'!P117</f>
        <v>0</v>
      </c>
      <c r="AV95" s="82">
        <f>'001 - Vybudování multifun...'!J33</f>
        <v>0</v>
      </c>
      <c r="AW95" s="82">
        <f>'001 - Vybudování multifun...'!J34</f>
        <v>0</v>
      </c>
      <c r="AX95" s="82">
        <f>'001 - Vybudování multifun...'!J35</f>
        <v>0</v>
      </c>
      <c r="AY95" s="82">
        <f>'001 - Vybudování multifun...'!J36</f>
        <v>0</v>
      </c>
      <c r="AZ95" s="82">
        <f>'001 - Vybudování multifun...'!F33</f>
        <v>0</v>
      </c>
      <c r="BA95" s="82">
        <f>'001 - Vybudování multifun...'!F34</f>
        <v>0</v>
      </c>
      <c r="BB95" s="82">
        <f>'001 - Vybudování multifun...'!F35</f>
        <v>0</v>
      </c>
      <c r="BC95" s="82">
        <f>'001 - Vybudování multifun...'!F36</f>
        <v>0</v>
      </c>
      <c r="BD95" s="84">
        <f>'001 - Vybudování multifun...'!F37</f>
        <v>0</v>
      </c>
      <c r="BT95" s="85" t="s">
        <v>84</v>
      </c>
      <c r="BV95" s="85" t="s">
        <v>79</v>
      </c>
      <c r="BW95" s="85" t="s">
        <v>85</v>
      </c>
      <c r="BX95" s="85" t="s">
        <v>4</v>
      </c>
      <c r="CL95" s="85" t="s">
        <v>19</v>
      </c>
      <c r="CM95" s="85" t="s">
        <v>86</v>
      </c>
    </row>
    <row r="96" spans="1:91" s="7" customFormat="1" ht="37.5" customHeight="1">
      <c r="A96" s="76" t="s">
        <v>81</v>
      </c>
      <c r="B96" s="77"/>
      <c r="C96" s="78"/>
      <c r="D96" s="181" t="s">
        <v>87</v>
      </c>
      <c r="E96" s="181"/>
      <c r="F96" s="181"/>
      <c r="G96" s="181"/>
      <c r="H96" s="181"/>
      <c r="I96" s="79"/>
      <c r="J96" s="181" t="s">
        <v>88</v>
      </c>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79">
        <f>'002 - Vybudování multifun...'!J30</f>
        <v>0</v>
      </c>
      <c r="AH96" s="180"/>
      <c r="AI96" s="180"/>
      <c r="AJ96" s="180"/>
      <c r="AK96" s="180"/>
      <c r="AL96" s="180"/>
      <c r="AM96" s="180"/>
      <c r="AN96" s="179">
        <f>SUM(AG96,AT96)</f>
        <v>0</v>
      </c>
      <c r="AO96" s="180"/>
      <c r="AP96" s="180"/>
      <c r="AQ96" s="80" t="s">
        <v>83</v>
      </c>
      <c r="AR96" s="77"/>
      <c r="AS96" s="81">
        <v>0</v>
      </c>
      <c r="AT96" s="82">
        <f>ROUND(SUM(AV96:AW96),2)</f>
        <v>0</v>
      </c>
      <c r="AU96" s="83">
        <f>'002 - Vybudování multifun...'!P118</f>
        <v>0</v>
      </c>
      <c r="AV96" s="82">
        <f>'002 - Vybudování multifun...'!J33</f>
        <v>0</v>
      </c>
      <c r="AW96" s="82">
        <f>'002 - Vybudování multifun...'!J34</f>
        <v>0</v>
      </c>
      <c r="AX96" s="82">
        <f>'002 - Vybudování multifun...'!J35</f>
        <v>0</v>
      </c>
      <c r="AY96" s="82">
        <f>'002 - Vybudování multifun...'!J36</f>
        <v>0</v>
      </c>
      <c r="AZ96" s="82">
        <f>'002 - Vybudování multifun...'!F33</f>
        <v>0</v>
      </c>
      <c r="BA96" s="82">
        <f>'002 - Vybudování multifun...'!F34</f>
        <v>0</v>
      </c>
      <c r="BB96" s="82">
        <f>'002 - Vybudování multifun...'!F35</f>
        <v>0</v>
      </c>
      <c r="BC96" s="82">
        <f>'002 - Vybudování multifun...'!F36</f>
        <v>0</v>
      </c>
      <c r="BD96" s="84">
        <f>'002 - Vybudování multifun...'!F37</f>
        <v>0</v>
      </c>
      <c r="BT96" s="85" t="s">
        <v>84</v>
      </c>
      <c r="BV96" s="85" t="s">
        <v>79</v>
      </c>
      <c r="BW96" s="85" t="s">
        <v>89</v>
      </c>
      <c r="BX96" s="85" t="s">
        <v>4</v>
      </c>
      <c r="CL96" s="85" t="s">
        <v>19</v>
      </c>
      <c r="CM96" s="85" t="s">
        <v>86</v>
      </c>
    </row>
    <row r="97" spans="1:91" s="7" customFormat="1" ht="16.5" customHeight="1">
      <c r="A97" s="76" t="s">
        <v>81</v>
      </c>
      <c r="B97" s="77"/>
      <c r="C97" s="78"/>
      <c r="D97" s="181"/>
      <c r="E97" s="181"/>
      <c r="F97" s="181"/>
      <c r="G97" s="181"/>
      <c r="H97" s="181"/>
      <c r="I97" s="79"/>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79"/>
      <c r="AH97" s="180"/>
      <c r="AI97" s="180"/>
      <c r="AJ97" s="180"/>
      <c r="AK97" s="180"/>
      <c r="AL97" s="180"/>
      <c r="AM97" s="180"/>
      <c r="AN97" s="179"/>
      <c r="AO97" s="180"/>
      <c r="AP97" s="180"/>
      <c r="AQ97" s="80" t="s">
        <v>83</v>
      </c>
      <c r="AR97" s="77"/>
      <c r="AS97" s="86">
        <v>0</v>
      </c>
      <c r="AT97" s="87" t="e">
        <f>ROUND(SUM(AV97:AW97),2)</f>
        <v>#REF!</v>
      </c>
      <c r="AU97" s="88" t="e">
        <f>#REF!</f>
        <v>#REF!</v>
      </c>
      <c r="AV97" s="87" t="e">
        <f>#REF!</f>
        <v>#REF!</v>
      </c>
      <c r="AW97" s="87" t="e">
        <f>#REF!</f>
        <v>#REF!</v>
      </c>
      <c r="AX97" s="87" t="e">
        <f>#REF!</f>
        <v>#REF!</v>
      </c>
      <c r="AY97" s="87" t="e">
        <f>#REF!</f>
        <v>#REF!</v>
      </c>
      <c r="AZ97" s="87" t="e">
        <f>#REF!</f>
        <v>#REF!</v>
      </c>
      <c r="BA97" s="87" t="e">
        <f>#REF!</f>
        <v>#REF!</v>
      </c>
      <c r="BB97" s="87" t="e">
        <f>#REF!</f>
        <v>#REF!</v>
      </c>
      <c r="BC97" s="87" t="e">
        <f>#REF!</f>
        <v>#REF!</v>
      </c>
      <c r="BD97" s="89" t="e">
        <f>#REF!</f>
        <v>#REF!</v>
      </c>
      <c r="BT97" s="85" t="s">
        <v>84</v>
      </c>
      <c r="BV97" s="85" t="s">
        <v>79</v>
      </c>
      <c r="BW97" s="85" t="s">
        <v>90</v>
      </c>
      <c r="BX97" s="85" t="s">
        <v>4</v>
      </c>
      <c r="CL97" s="85" t="s">
        <v>1</v>
      </c>
      <c r="CM97" s="85" t="s">
        <v>86</v>
      </c>
    </row>
    <row r="98" spans="1:57" s="2" customFormat="1" ht="30" customHeight="1">
      <c r="A98" s="29"/>
      <c r="B98" s="30"/>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30"/>
      <c r="AS98" s="29"/>
      <c r="AT98" s="29"/>
      <c r="AU98" s="29"/>
      <c r="AV98" s="29"/>
      <c r="AW98" s="29"/>
      <c r="AX98" s="29"/>
      <c r="AY98" s="29"/>
      <c r="AZ98" s="29"/>
      <c r="BA98" s="29"/>
      <c r="BB98" s="29"/>
      <c r="BC98" s="29"/>
      <c r="BD98" s="29"/>
      <c r="BE98" s="29"/>
    </row>
    <row r="99" spans="1:57" s="2" customFormat="1" ht="6.95" customHeight="1">
      <c r="A99" s="29"/>
      <c r="B99" s="44"/>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30"/>
      <c r="AS99" s="29"/>
      <c r="AT99" s="29"/>
      <c r="AU99" s="29"/>
      <c r="AV99" s="29"/>
      <c r="AW99" s="29"/>
      <c r="AX99" s="29"/>
      <c r="AY99" s="29"/>
      <c r="AZ99" s="29"/>
      <c r="BA99" s="29"/>
      <c r="BB99" s="29"/>
      <c r="BC99" s="29"/>
      <c r="BD99" s="29"/>
      <c r="BE99" s="29"/>
    </row>
  </sheetData>
  <mergeCells count="50">
    <mergeCell ref="AR2:BE2"/>
    <mergeCell ref="AN96:AP96"/>
    <mergeCell ref="AG96:AM96"/>
    <mergeCell ref="D96:H96"/>
    <mergeCell ref="J96:AF96"/>
    <mergeCell ref="L85:AO85"/>
    <mergeCell ref="AM87:AN87"/>
    <mergeCell ref="AM89:AP89"/>
    <mergeCell ref="AS89:AT91"/>
    <mergeCell ref="AM90:AP90"/>
    <mergeCell ref="W33:AE33"/>
    <mergeCell ref="AK33:AO33"/>
    <mergeCell ref="L33:P33"/>
    <mergeCell ref="X35:AB35"/>
    <mergeCell ref="AK35:AO35"/>
    <mergeCell ref="AK31:AO31"/>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1:P31"/>
  </mergeCells>
  <hyperlinks>
    <hyperlink ref="A95" location="'001 - Vybudování multifun...'!C2" display="/"/>
    <hyperlink ref="A96" location="'002 - Vybudování multifun...'!C2" display="/"/>
    <hyperlink ref="A97" location="'003 - Pomůcky 1'!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9"/>
  <sheetViews>
    <sheetView showGridLines="0" workbookViewId="0" topLeftCell="A1">
      <selection activeCell="E109" sqref="E109:H10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9" t="s">
        <v>5</v>
      </c>
      <c r="M2" s="171"/>
      <c r="N2" s="171"/>
      <c r="O2" s="171"/>
      <c r="P2" s="171"/>
      <c r="Q2" s="171"/>
      <c r="R2" s="171"/>
      <c r="S2" s="171"/>
      <c r="T2" s="171"/>
      <c r="U2" s="171"/>
      <c r="V2" s="171"/>
      <c r="AT2" s="14" t="s">
        <v>85</v>
      </c>
    </row>
    <row r="3" spans="2:46" s="1" customFormat="1" ht="6.95" customHeight="1" hidden="1">
      <c r="B3" s="15"/>
      <c r="C3" s="16"/>
      <c r="D3" s="16"/>
      <c r="E3" s="16"/>
      <c r="F3" s="16"/>
      <c r="G3" s="16"/>
      <c r="H3" s="16"/>
      <c r="I3" s="16"/>
      <c r="J3" s="16"/>
      <c r="K3" s="16"/>
      <c r="L3" s="17"/>
      <c r="AT3" s="14" t="s">
        <v>86</v>
      </c>
    </row>
    <row r="4" spans="2:46" s="1" customFormat="1" ht="24.95" customHeight="1" hidden="1">
      <c r="B4" s="17"/>
      <c r="D4" s="18" t="s">
        <v>91</v>
      </c>
      <c r="L4" s="17"/>
      <c r="M4" s="90" t="s">
        <v>10</v>
      </c>
      <c r="AT4" s="14" t="s">
        <v>3</v>
      </c>
    </row>
    <row r="5" spans="2:12" s="1" customFormat="1" ht="6.95" customHeight="1" hidden="1">
      <c r="B5" s="17"/>
      <c r="L5" s="17"/>
    </row>
    <row r="6" spans="2:12" s="1" customFormat="1" ht="12" customHeight="1" hidden="1">
      <c r="B6" s="17"/>
      <c r="D6" s="24" t="s">
        <v>16</v>
      </c>
      <c r="L6" s="17"/>
    </row>
    <row r="7" spans="2:12" s="1" customFormat="1" ht="26.25" customHeight="1" hidden="1">
      <c r="B7" s="17"/>
      <c r="E7" s="204" t="str">
        <f>'Rekapitulace stavby'!K6</f>
        <v>Vybudování multifunkční učebny a zřízení bezbariérovosti v ZŠ Bezručova - IT vybavení</v>
      </c>
      <c r="F7" s="205"/>
      <c r="G7" s="205"/>
      <c r="H7" s="205"/>
      <c r="L7" s="17"/>
    </row>
    <row r="8" spans="1:31" s="2" customFormat="1" ht="12" customHeight="1" hidden="1">
      <c r="A8" s="29"/>
      <c r="B8" s="30"/>
      <c r="C8" s="29"/>
      <c r="D8" s="24" t="s">
        <v>92</v>
      </c>
      <c r="E8" s="29"/>
      <c r="F8" s="29"/>
      <c r="G8" s="29"/>
      <c r="H8" s="29"/>
      <c r="I8" s="29"/>
      <c r="J8" s="29"/>
      <c r="K8" s="29"/>
      <c r="L8" s="39"/>
      <c r="S8" s="29"/>
      <c r="T8" s="29"/>
      <c r="U8" s="29"/>
      <c r="V8" s="29"/>
      <c r="W8" s="29"/>
      <c r="X8" s="29"/>
      <c r="Y8" s="29"/>
      <c r="Z8" s="29"/>
      <c r="AA8" s="29"/>
      <c r="AB8" s="29"/>
      <c r="AC8" s="29"/>
      <c r="AD8" s="29"/>
      <c r="AE8" s="29"/>
    </row>
    <row r="9" spans="1:31" s="2" customFormat="1" ht="30" customHeight="1" hidden="1">
      <c r="A9" s="29"/>
      <c r="B9" s="30"/>
      <c r="C9" s="29"/>
      <c r="D9" s="29"/>
      <c r="E9" s="190" t="s">
        <v>93</v>
      </c>
      <c r="F9" s="203"/>
      <c r="G9" s="203"/>
      <c r="H9" s="203"/>
      <c r="I9" s="29"/>
      <c r="J9" s="29"/>
      <c r="K9" s="29"/>
      <c r="L9" s="39"/>
      <c r="S9" s="29"/>
      <c r="T9" s="29"/>
      <c r="U9" s="29"/>
      <c r="V9" s="29"/>
      <c r="W9" s="29"/>
      <c r="X9" s="29"/>
      <c r="Y9" s="29"/>
      <c r="Z9" s="29"/>
      <c r="AA9" s="29"/>
      <c r="AB9" s="29"/>
      <c r="AC9" s="29"/>
      <c r="AD9" s="29"/>
      <c r="AE9" s="29"/>
    </row>
    <row r="10" spans="1:31" s="2" customFormat="1" ht="12" hidden="1">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31" s="2" customFormat="1" ht="12" customHeight="1" hidden="1">
      <c r="A11" s="29"/>
      <c r="B11" s="30"/>
      <c r="C11" s="29"/>
      <c r="D11" s="24" t="s">
        <v>18</v>
      </c>
      <c r="E11" s="29"/>
      <c r="F11" s="22" t="s">
        <v>19</v>
      </c>
      <c r="G11" s="29"/>
      <c r="H11" s="29"/>
      <c r="I11" s="24" t="s">
        <v>20</v>
      </c>
      <c r="J11" s="22" t="s">
        <v>1</v>
      </c>
      <c r="K11" s="29"/>
      <c r="L11" s="39"/>
      <c r="S11" s="29"/>
      <c r="T11" s="29"/>
      <c r="U11" s="29"/>
      <c r="V11" s="29"/>
      <c r="W11" s="29"/>
      <c r="X11" s="29"/>
      <c r="Y11" s="29"/>
      <c r="Z11" s="29"/>
      <c r="AA11" s="29"/>
      <c r="AB11" s="29"/>
      <c r="AC11" s="29"/>
      <c r="AD11" s="29"/>
      <c r="AE11" s="29"/>
    </row>
    <row r="12" spans="1:31" s="2" customFormat="1" ht="12" customHeight="1" hidden="1">
      <c r="A12" s="29"/>
      <c r="B12" s="30"/>
      <c r="C12" s="29"/>
      <c r="D12" s="24" t="s">
        <v>21</v>
      </c>
      <c r="E12" s="29"/>
      <c r="F12" s="22" t="s">
        <v>22</v>
      </c>
      <c r="G12" s="29"/>
      <c r="H12" s="29"/>
      <c r="I12" s="24" t="s">
        <v>23</v>
      </c>
      <c r="J12" s="52" t="str">
        <f>'Rekapitulace stavby'!AN8</f>
        <v>7. 1. 2018</v>
      </c>
      <c r="K12" s="29"/>
      <c r="L12" s="39"/>
      <c r="S12" s="29"/>
      <c r="T12" s="29"/>
      <c r="U12" s="29"/>
      <c r="V12" s="29"/>
      <c r="W12" s="29"/>
      <c r="X12" s="29"/>
      <c r="Y12" s="29"/>
      <c r="Z12" s="29"/>
      <c r="AA12" s="29"/>
      <c r="AB12" s="29"/>
      <c r="AC12" s="29"/>
      <c r="AD12" s="29"/>
      <c r="AE12" s="29"/>
    </row>
    <row r="13" spans="1:31" s="2" customFormat="1" ht="10.9" customHeight="1" hidden="1">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31" s="2" customFormat="1" ht="12" customHeight="1" hidden="1">
      <c r="A14" s="29"/>
      <c r="B14" s="30"/>
      <c r="C14" s="29"/>
      <c r="D14" s="24" t="s">
        <v>25</v>
      </c>
      <c r="E14" s="29"/>
      <c r="F14" s="29"/>
      <c r="G14" s="29"/>
      <c r="H14" s="29"/>
      <c r="I14" s="24" t="s">
        <v>26</v>
      </c>
      <c r="J14" s="22" t="s">
        <v>1</v>
      </c>
      <c r="K14" s="29"/>
      <c r="L14" s="39"/>
      <c r="S14" s="29"/>
      <c r="T14" s="29"/>
      <c r="U14" s="29"/>
      <c r="V14" s="29"/>
      <c r="W14" s="29"/>
      <c r="X14" s="29"/>
      <c r="Y14" s="29"/>
      <c r="Z14" s="29"/>
      <c r="AA14" s="29"/>
      <c r="AB14" s="29"/>
      <c r="AC14" s="29"/>
      <c r="AD14" s="29"/>
      <c r="AE14" s="29"/>
    </row>
    <row r="15" spans="1:31" s="2" customFormat="1" ht="18" customHeight="1" hidden="1">
      <c r="A15" s="29"/>
      <c r="B15" s="30"/>
      <c r="C15" s="29"/>
      <c r="D15" s="29"/>
      <c r="E15" s="22" t="s">
        <v>27</v>
      </c>
      <c r="F15" s="29"/>
      <c r="G15" s="29"/>
      <c r="H15" s="29"/>
      <c r="I15" s="24" t="s">
        <v>28</v>
      </c>
      <c r="J15" s="22" t="s">
        <v>1</v>
      </c>
      <c r="K15" s="29"/>
      <c r="L15" s="39"/>
      <c r="S15" s="29"/>
      <c r="T15" s="29"/>
      <c r="U15" s="29"/>
      <c r="V15" s="29"/>
      <c r="W15" s="29"/>
      <c r="X15" s="29"/>
      <c r="Y15" s="29"/>
      <c r="Z15" s="29"/>
      <c r="AA15" s="29"/>
      <c r="AB15" s="29"/>
      <c r="AC15" s="29"/>
      <c r="AD15" s="29"/>
      <c r="AE15" s="29"/>
    </row>
    <row r="16" spans="1:31" s="2" customFormat="1" ht="6.95" customHeight="1" hidden="1">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hidden="1">
      <c r="A17" s="29"/>
      <c r="B17" s="30"/>
      <c r="C17" s="29"/>
      <c r="D17" s="24" t="s">
        <v>29</v>
      </c>
      <c r="E17" s="29"/>
      <c r="F17" s="29"/>
      <c r="G17" s="29"/>
      <c r="H17" s="29"/>
      <c r="I17" s="24" t="s">
        <v>26</v>
      </c>
      <c r="J17" s="25" t="str">
        <f>'Rekapitulace stavby'!AN13</f>
        <v>Vyplň údaj</v>
      </c>
      <c r="K17" s="29"/>
      <c r="L17" s="39"/>
      <c r="S17" s="29"/>
      <c r="T17" s="29"/>
      <c r="U17" s="29"/>
      <c r="V17" s="29"/>
      <c r="W17" s="29"/>
      <c r="X17" s="29"/>
      <c r="Y17" s="29"/>
      <c r="Z17" s="29"/>
      <c r="AA17" s="29"/>
      <c r="AB17" s="29"/>
      <c r="AC17" s="29"/>
      <c r="AD17" s="29"/>
      <c r="AE17" s="29"/>
    </row>
    <row r="18" spans="1:31" s="2" customFormat="1" ht="18" customHeight="1" hidden="1">
      <c r="A18" s="29"/>
      <c r="B18" s="30"/>
      <c r="C18" s="29"/>
      <c r="D18" s="29"/>
      <c r="E18" s="206" t="str">
        <f>'Rekapitulace stavby'!E14</f>
        <v>Vyplň údaj</v>
      </c>
      <c r="F18" s="170"/>
      <c r="G18" s="170"/>
      <c r="H18" s="170"/>
      <c r="I18" s="24" t="s">
        <v>28</v>
      </c>
      <c r="J18" s="25" t="str">
        <f>'Rekapitulace stavby'!AN14</f>
        <v>Vyplň údaj</v>
      </c>
      <c r="K18" s="29"/>
      <c r="L18" s="39"/>
      <c r="S18" s="29"/>
      <c r="T18" s="29"/>
      <c r="U18" s="29"/>
      <c r="V18" s="29"/>
      <c r="W18" s="29"/>
      <c r="X18" s="29"/>
      <c r="Y18" s="29"/>
      <c r="Z18" s="29"/>
      <c r="AA18" s="29"/>
      <c r="AB18" s="29"/>
      <c r="AC18" s="29"/>
      <c r="AD18" s="29"/>
      <c r="AE18" s="29"/>
    </row>
    <row r="19" spans="1:31" s="2" customFormat="1" ht="6.95" customHeight="1" hidden="1">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hidden="1">
      <c r="A20" s="29"/>
      <c r="B20" s="30"/>
      <c r="C20" s="29"/>
      <c r="D20" s="24" t="s">
        <v>31</v>
      </c>
      <c r="E20" s="29"/>
      <c r="F20" s="29"/>
      <c r="G20" s="29"/>
      <c r="H20" s="29"/>
      <c r="I20" s="24" t="s">
        <v>26</v>
      </c>
      <c r="J20" s="22" t="s">
        <v>1</v>
      </c>
      <c r="K20" s="29"/>
      <c r="L20" s="39"/>
      <c r="S20" s="29"/>
      <c r="T20" s="29"/>
      <c r="U20" s="29"/>
      <c r="V20" s="29"/>
      <c r="W20" s="29"/>
      <c r="X20" s="29"/>
      <c r="Y20" s="29"/>
      <c r="Z20" s="29"/>
      <c r="AA20" s="29"/>
      <c r="AB20" s="29"/>
      <c r="AC20" s="29"/>
      <c r="AD20" s="29"/>
      <c r="AE20" s="29"/>
    </row>
    <row r="21" spans="1:31" s="2" customFormat="1" ht="18" customHeight="1" hidden="1">
      <c r="A21" s="29"/>
      <c r="B21" s="30"/>
      <c r="C21" s="29"/>
      <c r="D21" s="29"/>
      <c r="E21" s="22" t="s">
        <v>32</v>
      </c>
      <c r="F21" s="29"/>
      <c r="G21" s="29"/>
      <c r="H21" s="29"/>
      <c r="I21" s="24" t="s">
        <v>28</v>
      </c>
      <c r="J21" s="22" t="s">
        <v>1</v>
      </c>
      <c r="K21" s="29"/>
      <c r="L21" s="39"/>
      <c r="S21" s="29"/>
      <c r="T21" s="29"/>
      <c r="U21" s="29"/>
      <c r="V21" s="29"/>
      <c r="W21" s="29"/>
      <c r="X21" s="29"/>
      <c r="Y21" s="29"/>
      <c r="Z21" s="29"/>
      <c r="AA21" s="29"/>
      <c r="AB21" s="29"/>
      <c r="AC21" s="29"/>
      <c r="AD21" s="29"/>
      <c r="AE21" s="29"/>
    </row>
    <row r="22" spans="1:31" s="2" customFormat="1" ht="6.95" customHeight="1" hidden="1">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hidden="1">
      <c r="A23" s="29"/>
      <c r="B23" s="30"/>
      <c r="C23" s="29"/>
      <c r="D23" s="24" t="s">
        <v>34</v>
      </c>
      <c r="E23" s="29"/>
      <c r="F23" s="29"/>
      <c r="G23" s="29"/>
      <c r="H23" s="29"/>
      <c r="I23" s="24" t="s">
        <v>26</v>
      </c>
      <c r="J23" s="22" t="s">
        <v>1</v>
      </c>
      <c r="K23" s="29"/>
      <c r="L23" s="39"/>
      <c r="S23" s="29"/>
      <c r="T23" s="29"/>
      <c r="U23" s="29"/>
      <c r="V23" s="29"/>
      <c r="W23" s="29"/>
      <c r="X23" s="29"/>
      <c r="Y23" s="29"/>
      <c r="Z23" s="29"/>
      <c r="AA23" s="29"/>
      <c r="AB23" s="29"/>
      <c r="AC23" s="29"/>
      <c r="AD23" s="29"/>
      <c r="AE23" s="29"/>
    </row>
    <row r="24" spans="1:31" s="2" customFormat="1" ht="18" customHeight="1" hidden="1">
      <c r="A24" s="29"/>
      <c r="B24" s="30"/>
      <c r="C24" s="29"/>
      <c r="D24" s="29"/>
      <c r="E24" s="22" t="s">
        <v>35</v>
      </c>
      <c r="F24" s="29"/>
      <c r="G24" s="29"/>
      <c r="H24" s="29"/>
      <c r="I24" s="24" t="s">
        <v>28</v>
      </c>
      <c r="J24" s="22" t="s">
        <v>1</v>
      </c>
      <c r="K24" s="29"/>
      <c r="L24" s="39"/>
      <c r="S24" s="29"/>
      <c r="T24" s="29"/>
      <c r="U24" s="29"/>
      <c r="V24" s="29"/>
      <c r="W24" s="29"/>
      <c r="X24" s="29"/>
      <c r="Y24" s="29"/>
      <c r="Z24" s="29"/>
      <c r="AA24" s="29"/>
      <c r="AB24" s="29"/>
      <c r="AC24" s="29"/>
      <c r="AD24" s="29"/>
      <c r="AE24" s="29"/>
    </row>
    <row r="25" spans="1:31" s="2" customFormat="1" ht="6.95" customHeight="1" hidden="1">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hidden="1">
      <c r="A26" s="29"/>
      <c r="B26" s="30"/>
      <c r="C26" s="29"/>
      <c r="D26" s="24" t="s">
        <v>36</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hidden="1">
      <c r="A27" s="91"/>
      <c r="B27" s="92"/>
      <c r="C27" s="91"/>
      <c r="D27" s="91"/>
      <c r="E27" s="175" t="s">
        <v>1</v>
      </c>
      <c r="F27" s="175"/>
      <c r="G27" s="175"/>
      <c r="H27" s="175"/>
      <c r="I27" s="91"/>
      <c r="J27" s="91"/>
      <c r="K27" s="91"/>
      <c r="L27" s="93"/>
      <c r="S27" s="91"/>
      <c r="T27" s="91"/>
      <c r="U27" s="91"/>
      <c r="V27" s="91"/>
      <c r="W27" s="91"/>
      <c r="X27" s="91"/>
      <c r="Y27" s="91"/>
      <c r="Z27" s="91"/>
      <c r="AA27" s="91"/>
      <c r="AB27" s="91"/>
      <c r="AC27" s="91"/>
      <c r="AD27" s="91"/>
      <c r="AE27" s="91"/>
    </row>
    <row r="28" spans="1:31" s="2" customFormat="1" ht="6.95" customHeight="1" hidden="1">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hidden="1">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hidden="1">
      <c r="A30" s="29"/>
      <c r="B30" s="30"/>
      <c r="C30" s="29"/>
      <c r="D30" s="94" t="s">
        <v>37</v>
      </c>
      <c r="E30" s="29"/>
      <c r="F30" s="29"/>
      <c r="G30" s="29"/>
      <c r="H30" s="29"/>
      <c r="I30" s="29"/>
      <c r="J30" s="68">
        <f>ROUND(J117,2)</f>
        <v>0</v>
      </c>
      <c r="K30" s="29"/>
      <c r="L30" s="39"/>
      <c r="S30" s="29"/>
      <c r="T30" s="29"/>
      <c r="U30" s="29"/>
      <c r="V30" s="29"/>
      <c r="W30" s="29"/>
      <c r="X30" s="29"/>
      <c r="Y30" s="29"/>
      <c r="Z30" s="29"/>
      <c r="AA30" s="29"/>
      <c r="AB30" s="29"/>
      <c r="AC30" s="29"/>
      <c r="AD30" s="29"/>
      <c r="AE30" s="29"/>
    </row>
    <row r="31" spans="1:31" s="2" customFormat="1" ht="6.95" customHeight="1" hidden="1">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hidden="1">
      <c r="A32" s="29"/>
      <c r="B32" s="30"/>
      <c r="C32" s="29"/>
      <c r="D32" s="29"/>
      <c r="E32" s="29"/>
      <c r="F32" s="33" t="s">
        <v>39</v>
      </c>
      <c r="G32" s="29"/>
      <c r="H32" s="29"/>
      <c r="I32" s="33" t="s">
        <v>38</v>
      </c>
      <c r="J32" s="33" t="s">
        <v>40</v>
      </c>
      <c r="K32" s="29"/>
      <c r="L32" s="39"/>
      <c r="S32" s="29"/>
      <c r="T32" s="29"/>
      <c r="U32" s="29"/>
      <c r="V32" s="29"/>
      <c r="W32" s="29"/>
      <c r="X32" s="29"/>
      <c r="Y32" s="29"/>
      <c r="Z32" s="29"/>
      <c r="AA32" s="29"/>
      <c r="AB32" s="29"/>
      <c r="AC32" s="29"/>
      <c r="AD32" s="29"/>
      <c r="AE32" s="29"/>
    </row>
    <row r="33" spans="1:31" s="2" customFormat="1" ht="14.45" customHeight="1" hidden="1">
      <c r="A33" s="29"/>
      <c r="B33" s="30"/>
      <c r="C33" s="29"/>
      <c r="D33" s="95" t="s">
        <v>41</v>
      </c>
      <c r="E33" s="24" t="s">
        <v>42</v>
      </c>
      <c r="F33" s="96">
        <f>ROUND((SUM(BE117:BE138)),2)</f>
        <v>0</v>
      </c>
      <c r="G33" s="29"/>
      <c r="H33" s="29"/>
      <c r="I33" s="97">
        <v>0.21</v>
      </c>
      <c r="J33" s="96">
        <f>ROUND(((SUM(BE117:BE138))*I33),2)</f>
        <v>0</v>
      </c>
      <c r="K33" s="29"/>
      <c r="L33" s="39"/>
      <c r="S33" s="29"/>
      <c r="T33" s="29"/>
      <c r="U33" s="29"/>
      <c r="V33" s="29"/>
      <c r="W33" s="29"/>
      <c r="X33" s="29"/>
      <c r="Y33" s="29"/>
      <c r="Z33" s="29"/>
      <c r="AA33" s="29"/>
      <c r="AB33" s="29"/>
      <c r="AC33" s="29"/>
      <c r="AD33" s="29"/>
      <c r="AE33" s="29"/>
    </row>
    <row r="34" spans="1:31" s="2" customFormat="1" ht="14.45" customHeight="1" hidden="1">
      <c r="A34" s="29"/>
      <c r="B34" s="30"/>
      <c r="C34" s="29"/>
      <c r="D34" s="29"/>
      <c r="E34" s="24" t="s">
        <v>43</v>
      </c>
      <c r="F34" s="96">
        <f>ROUND((SUM(BF117:BF138)),2)</f>
        <v>0</v>
      </c>
      <c r="G34" s="29"/>
      <c r="H34" s="29"/>
      <c r="I34" s="97">
        <v>0.15</v>
      </c>
      <c r="J34" s="96">
        <f>ROUND(((SUM(BF117:BF138))*I34),2)</f>
        <v>0</v>
      </c>
      <c r="K34" s="29"/>
      <c r="L34" s="39"/>
      <c r="S34" s="29"/>
      <c r="T34" s="29"/>
      <c r="U34" s="29"/>
      <c r="V34" s="29"/>
      <c r="W34" s="29"/>
      <c r="X34" s="29"/>
      <c r="Y34" s="29"/>
      <c r="Z34" s="29"/>
      <c r="AA34" s="29"/>
      <c r="AB34" s="29"/>
      <c r="AC34" s="29"/>
      <c r="AD34" s="29"/>
      <c r="AE34" s="29"/>
    </row>
    <row r="35" spans="1:31" s="2" customFormat="1" ht="14.45" customHeight="1" hidden="1">
      <c r="A35" s="29"/>
      <c r="B35" s="30"/>
      <c r="C35" s="29"/>
      <c r="D35" s="29"/>
      <c r="E35" s="24" t="s">
        <v>44</v>
      </c>
      <c r="F35" s="96">
        <f>ROUND((SUM(BG117:BG138)),2)</f>
        <v>0</v>
      </c>
      <c r="G35" s="29"/>
      <c r="H35" s="29"/>
      <c r="I35" s="97">
        <v>0.21</v>
      </c>
      <c r="J35" s="96">
        <f>0</f>
        <v>0</v>
      </c>
      <c r="K35" s="29"/>
      <c r="L35" s="39"/>
      <c r="S35" s="29"/>
      <c r="T35" s="29"/>
      <c r="U35" s="29"/>
      <c r="V35" s="29"/>
      <c r="W35" s="29"/>
      <c r="X35" s="29"/>
      <c r="Y35" s="29"/>
      <c r="Z35" s="29"/>
      <c r="AA35" s="29"/>
      <c r="AB35" s="29"/>
      <c r="AC35" s="29"/>
      <c r="AD35" s="29"/>
      <c r="AE35" s="29"/>
    </row>
    <row r="36" spans="1:31" s="2" customFormat="1" ht="14.45" customHeight="1" hidden="1">
      <c r="A36" s="29"/>
      <c r="B36" s="30"/>
      <c r="C36" s="29"/>
      <c r="D36" s="29"/>
      <c r="E36" s="24" t="s">
        <v>45</v>
      </c>
      <c r="F36" s="96">
        <f>ROUND((SUM(BH117:BH138)),2)</f>
        <v>0</v>
      </c>
      <c r="G36" s="29"/>
      <c r="H36" s="29"/>
      <c r="I36" s="97">
        <v>0.15</v>
      </c>
      <c r="J36" s="96">
        <f>0</f>
        <v>0</v>
      </c>
      <c r="K36" s="29"/>
      <c r="L36" s="39"/>
      <c r="S36" s="29"/>
      <c r="T36" s="29"/>
      <c r="U36" s="29"/>
      <c r="V36" s="29"/>
      <c r="W36" s="29"/>
      <c r="X36" s="29"/>
      <c r="Y36" s="29"/>
      <c r="Z36" s="29"/>
      <c r="AA36" s="29"/>
      <c r="AB36" s="29"/>
      <c r="AC36" s="29"/>
      <c r="AD36" s="29"/>
      <c r="AE36" s="29"/>
    </row>
    <row r="37" spans="1:31" s="2" customFormat="1" ht="14.45" customHeight="1" hidden="1">
      <c r="A37" s="29"/>
      <c r="B37" s="30"/>
      <c r="C37" s="29"/>
      <c r="D37" s="29"/>
      <c r="E37" s="24" t="s">
        <v>46</v>
      </c>
      <c r="F37" s="96">
        <f>ROUND((SUM(BI117:BI138)),2)</f>
        <v>0</v>
      </c>
      <c r="G37" s="29"/>
      <c r="H37" s="29"/>
      <c r="I37" s="97">
        <v>0</v>
      </c>
      <c r="J37" s="96">
        <f>0</f>
        <v>0</v>
      </c>
      <c r="K37" s="29"/>
      <c r="L37" s="39"/>
      <c r="S37" s="29"/>
      <c r="T37" s="29"/>
      <c r="U37" s="29"/>
      <c r="V37" s="29"/>
      <c r="W37" s="29"/>
      <c r="X37" s="29"/>
      <c r="Y37" s="29"/>
      <c r="Z37" s="29"/>
      <c r="AA37" s="29"/>
      <c r="AB37" s="29"/>
      <c r="AC37" s="29"/>
      <c r="AD37" s="29"/>
      <c r="AE37" s="29"/>
    </row>
    <row r="38" spans="1:31" s="2" customFormat="1" ht="6.95" customHeight="1" hidden="1">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hidden="1">
      <c r="A39" s="29"/>
      <c r="B39" s="30"/>
      <c r="C39" s="98"/>
      <c r="D39" s="99" t="s">
        <v>47</v>
      </c>
      <c r="E39" s="57"/>
      <c r="F39" s="57"/>
      <c r="G39" s="100" t="s">
        <v>48</v>
      </c>
      <c r="H39" s="101" t="s">
        <v>49</v>
      </c>
      <c r="I39" s="57"/>
      <c r="J39" s="102">
        <f>SUM(J30:J37)</f>
        <v>0</v>
      </c>
      <c r="K39" s="103"/>
      <c r="L39" s="39"/>
      <c r="S39" s="29"/>
      <c r="T39" s="29"/>
      <c r="U39" s="29"/>
      <c r="V39" s="29"/>
      <c r="W39" s="29"/>
      <c r="X39" s="29"/>
      <c r="Y39" s="29"/>
      <c r="Z39" s="29"/>
      <c r="AA39" s="29"/>
      <c r="AB39" s="29"/>
      <c r="AC39" s="29"/>
      <c r="AD39" s="29"/>
      <c r="AE39" s="29"/>
    </row>
    <row r="40" spans="1:31" s="2" customFormat="1" ht="14.45" customHeight="1" hidden="1">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2:12" s="1" customFormat="1" ht="14.45" customHeight="1" hidden="1">
      <c r="B41" s="17"/>
      <c r="L41" s="17"/>
    </row>
    <row r="42" spans="2:12" s="1" customFormat="1" ht="14.45" customHeight="1" hidden="1">
      <c r="B42" s="17"/>
      <c r="L42" s="17"/>
    </row>
    <row r="43" spans="2:12" s="1" customFormat="1" ht="14.45" customHeight="1" hidden="1">
      <c r="B43" s="17"/>
      <c r="L43" s="17"/>
    </row>
    <row r="44" spans="2:12" s="1" customFormat="1" ht="14.45" customHeight="1" hidden="1">
      <c r="B44" s="17"/>
      <c r="L44" s="17"/>
    </row>
    <row r="45" spans="2:12" s="1" customFormat="1" ht="14.45" customHeight="1" hidden="1">
      <c r="B45" s="17"/>
      <c r="L45" s="17"/>
    </row>
    <row r="46" spans="2:12" s="1" customFormat="1" ht="14.45" customHeight="1" hidden="1">
      <c r="B46" s="17"/>
      <c r="L46" s="17"/>
    </row>
    <row r="47" spans="2:12" s="1" customFormat="1" ht="14.45" customHeight="1" hidden="1">
      <c r="B47" s="17"/>
      <c r="L47" s="17"/>
    </row>
    <row r="48" spans="2:12" s="1" customFormat="1" ht="14.45" customHeight="1" hidden="1">
      <c r="B48" s="17"/>
      <c r="L48" s="17"/>
    </row>
    <row r="49" spans="2:12" s="1" customFormat="1" ht="14.45" customHeight="1" hidden="1">
      <c r="B49" s="17"/>
      <c r="L49" s="17"/>
    </row>
    <row r="50" spans="2:12" s="2" customFormat="1" ht="14.45" customHeight="1" hidden="1">
      <c r="B50" s="39"/>
      <c r="D50" s="40" t="s">
        <v>50</v>
      </c>
      <c r="E50" s="41"/>
      <c r="F50" s="41"/>
      <c r="G50" s="40" t="s">
        <v>51</v>
      </c>
      <c r="H50" s="41"/>
      <c r="I50" s="41"/>
      <c r="J50" s="41"/>
      <c r="K50" s="41"/>
      <c r="L50" s="39"/>
    </row>
    <row r="51" spans="2:12" ht="12" hidden="1">
      <c r="B51" s="17"/>
      <c r="L51" s="17"/>
    </row>
    <row r="52" spans="2:12" ht="12" hidden="1">
      <c r="B52" s="17"/>
      <c r="L52" s="17"/>
    </row>
    <row r="53" spans="2:12" ht="12" hidden="1">
      <c r="B53" s="17"/>
      <c r="L53" s="17"/>
    </row>
    <row r="54" spans="2:12" ht="12" hidden="1">
      <c r="B54" s="17"/>
      <c r="L54" s="17"/>
    </row>
    <row r="55" spans="2:12" ht="12" hidden="1">
      <c r="B55" s="17"/>
      <c r="L55" s="17"/>
    </row>
    <row r="56" spans="2:12" ht="12" hidden="1">
      <c r="B56" s="17"/>
      <c r="L56" s="17"/>
    </row>
    <row r="57" spans="2:12" ht="12" hidden="1">
      <c r="B57" s="17"/>
      <c r="L57" s="17"/>
    </row>
    <row r="58" spans="2:12" ht="12" hidden="1">
      <c r="B58" s="17"/>
      <c r="L58" s="17"/>
    </row>
    <row r="59" spans="2:12" ht="12" hidden="1">
      <c r="B59" s="17"/>
      <c r="L59" s="17"/>
    </row>
    <row r="60" spans="2:12" ht="12" hidden="1">
      <c r="B60" s="17"/>
      <c r="L60" s="17"/>
    </row>
    <row r="61" spans="1:31" s="2" customFormat="1" ht="12.75" hidden="1">
      <c r="A61" s="29"/>
      <c r="B61" s="30"/>
      <c r="C61" s="29"/>
      <c r="D61" s="42" t="s">
        <v>52</v>
      </c>
      <c r="E61" s="32"/>
      <c r="F61" s="104" t="s">
        <v>53</v>
      </c>
      <c r="G61" s="42" t="s">
        <v>52</v>
      </c>
      <c r="H61" s="32"/>
      <c r="I61" s="32"/>
      <c r="J61" s="105" t="s">
        <v>53</v>
      </c>
      <c r="K61" s="32"/>
      <c r="L61" s="39"/>
      <c r="S61" s="29"/>
      <c r="T61" s="29"/>
      <c r="U61" s="29"/>
      <c r="V61" s="29"/>
      <c r="W61" s="29"/>
      <c r="X61" s="29"/>
      <c r="Y61" s="29"/>
      <c r="Z61" s="29"/>
      <c r="AA61" s="29"/>
      <c r="AB61" s="29"/>
      <c r="AC61" s="29"/>
      <c r="AD61" s="29"/>
      <c r="AE61" s="29"/>
    </row>
    <row r="62" spans="2:12" ht="12" hidden="1">
      <c r="B62" s="17"/>
      <c r="L62" s="17"/>
    </row>
    <row r="63" spans="2:12" ht="12" hidden="1">
      <c r="B63" s="17"/>
      <c r="L63" s="17"/>
    </row>
    <row r="64" spans="2:12" ht="12" hidden="1">
      <c r="B64" s="17"/>
      <c r="L64" s="17"/>
    </row>
    <row r="65" spans="1:31" s="2" customFormat="1" ht="12.75" hidden="1">
      <c r="A65" s="29"/>
      <c r="B65" s="30"/>
      <c r="C65" s="29"/>
      <c r="D65" s="40" t="s">
        <v>54</v>
      </c>
      <c r="E65" s="43"/>
      <c r="F65" s="43"/>
      <c r="G65" s="40" t="s">
        <v>55</v>
      </c>
      <c r="H65" s="43"/>
      <c r="I65" s="43"/>
      <c r="J65" s="43"/>
      <c r="K65" s="43"/>
      <c r="L65" s="39"/>
      <c r="S65" s="29"/>
      <c r="T65" s="29"/>
      <c r="U65" s="29"/>
      <c r="V65" s="29"/>
      <c r="W65" s="29"/>
      <c r="X65" s="29"/>
      <c r="Y65" s="29"/>
      <c r="Z65" s="29"/>
      <c r="AA65" s="29"/>
      <c r="AB65" s="29"/>
      <c r="AC65" s="29"/>
      <c r="AD65" s="29"/>
      <c r="AE65" s="29"/>
    </row>
    <row r="66" spans="2:12" ht="12" hidden="1">
      <c r="B66" s="17"/>
      <c r="L66" s="17"/>
    </row>
    <row r="67" spans="2:12" ht="12" hidden="1">
      <c r="B67" s="17"/>
      <c r="L67" s="17"/>
    </row>
    <row r="68" spans="2:12" ht="12" hidden="1">
      <c r="B68" s="17"/>
      <c r="L68" s="17"/>
    </row>
    <row r="69" spans="2:12" ht="12" hidden="1">
      <c r="B69" s="17"/>
      <c r="L69" s="17"/>
    </row>
    <row r="70" spans="2:12" ht="12" hidden="1">
      <c r="B70" s="17"/>
      <c r="L70" s="17"/>
    </row>
    <row r="71" spans="2:12" ht="12" hidden="1">
      <c r="B71" s="17"/>
      <c r="L71" s="17"/>
    </row>
    <row r="72" spans="2:12" ht="12" hidden="1">
      <c r="B72" s="17"/>
      <c r="L72" s="17"/>
    </row>
    <row r="73" spans="2:12" ht="12" hidden="1">
      <c r="B73" s="17"/>
      <c r="L73" s="17"/>
    </row>
    <row r="74" spans="2:12" ht="12" hidden="1">
      <c r="B74" s="17"/>
      <c r="L74" s="17"/>
    </row>
    <row r="75" spans="2:12" ht="12" hidden="1">
      <c r="B75" s="17"/>
      <c r="L75" s="17"/>
    </row>
    <row r="76" spans="1:31" s="2" customFormat="1" ht="12.75" hidden="1">
      <c r="A76" s="29"/>
      <c r="B76" s="30"/>
      <c r="C76" s="29"/>
      <c r="D76" s="42" t="s">
        <v>52</v>
      </c>
      <c r="E76" s="32"/>
      <c r="F76" s="104" t="s">
        <v>53</v>
      </c>
      <c r="G76" s="42" t="s">
        <v>52</v>
      </c>
      <c r="H76" s="32"/>
      <c r="I76" s="32"/>
      <c r="J76" s="105" t="s">
        <v>53</v>
      </c>
      <c r="K76" s="32"/>
      <c r="L76" s="39"/>
      <c r="S76" s="29"/>
      <c r="T76" s="29"/>
      <c r="U76" s="29"/>
      <c r="V76" s="29"/>
      <c r="W76" s="29"/>
      <c r="X76" s="29"/>
      <c r="Y76" s="29"/>
      <c r="Z76" s="29"/>
      <c r="AA76" s="29"/>
      <c r="AB76" s="29"/>
      <c r="AC76" s="29"/>
      <c r="AD76" s="29"/>
      <c r="AE76" s="29"/>
    </row>
    <row r="77" spans="1:31" s="2" customFormat="1" ht="14.45" customHeight="1" hidden="1">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78" ht="12" hidden="1"/>
    <row r="79" ht="12" hidden="1"/>
    <row r="80" ht="12" hidden="1"/>
    <row r="81" spans="1:31" s="2" customFormat="1" ht="6.95" customHeight="1">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31" s="2" customFormat="1" ht="24.95" customHeight="1">
      <c r="A82" s="29"/>
      <c r="B82" s="30"/>
      <c r="C82" s="18" t="s">
        <v>94</v>
      </c>
      <c r="D82" s="29"/>
      <c r="E82" s="29"/>
      <c r="F82" s="29"/>
      <c r="G82" s="29"/>
      <c r="H82" s="29"/>
      <c r="I82" s="29"/>
      <c r="J82" s="29"/>
      <c r="K82" s="29"/>
      <c r="L82" s="39"/>
      <c r="S82" s="29"/>
      <c r="T82" s="29"/>
      <c r="U82" s="29"/>
      <c r="V82" s="29"/>
      <c r="W82" s="29"/>
      <c r="X82" s="29"/>
      <c r="Y82" s="29"/>
      <c r="Z82" s="29"/>
      <c r="AA82" s="29"/>
      <c r="AB82" s="29"/>
      <c r="AC82" s="29"/>
      <c r="AD82" s="29"/>
      <c r="AE82" s="29"/>
    </row>
    <row r="83" spans="1:31" s="2" customFormat="1" ht="6.95" customHeight="1">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31" s="2" customFormat="1" ht="12" customHeight="1">
      <c r="A84" s="29"/>
      <c r="B84" s="30"/>
      <c r="C84" s="24" t="s">
        <v>16</v>
      </c>
      <c r="D84" s="29"/>
      <c r="E84" s="29"/>
      <c r="F84" s="29"/>
      <c r="G84" s="29"/>
      <c r="H84" s="29"/>
      <c r="I84" s="29"/>
      <c r="J84" s="29"/>
      <c r="K84" s="29"/>
      <c r="L84" s="39"/>
      <c r="S84" s="29"/>
      <c r="T84" s="29"/>
      <c r="U84" s="29"/>
      <c r="V84" s="29"/>
      <c r="W84" s="29"/>
      <c r="X84" s="29"/>
      <c r="Y84" s="29"/>
      <c r="Z84" s="29"/>
      <c r="AA84" s="29"/>
      <c r="AB84" s="29"/>
      <c r="AC84" s="29"/>
      <c r="AD84" s="29"/>
      <c r="AE84" s="29"/>
    </row>
    <row r="85" spans="1:31" s="2" customFormat="1" ht="26.25" customHeight="1">
      <c r="A85" s="29"/>
      <c r="B85" s="30"/>
      <c r="C85" s="29"/>
      <c r="D85" s="29"/>
      <c r="E85" s="204" t="str">
        <f>E7</f>
        <v>Vybudování multifunkční učebny a zřízení bezbariérovosti v ZŠ Bezručova - IT vybavení</v>
      </c>
      <c r="F85" s="205"/>
      <c r="G85" s="205"/>
      <c r="H85" s="205"/>
      <c r="I85" s="29"/>
      <c r="J85" s="29"/>
      <c r="K85" s="29"/>
      <c r="L85" s="39"/>
      <c r="S85" s="29"/>
      <c r="T85" s="29"/>
      <c r="U85" s="29"/>
      <c r="V85" s="29"/>
      <c r="W85" s="29"/>
      <c r="X85" s="29"/>
      <c r="Y85" s="29"/>
      <c r="Z85" s="29"/>
      <c r="AA85" s="29"/>
      <c r="AB85" s="29"/>
      <c r="AC85" s="29"/>
      <c r="AD85" s="29"/>
      <c r="AE85" s="29"/>
    </row>
    <row r="86" spans="1:31" s="2" customFormat="1" ht="12" customHeight="1">
      <c r="A86" s="29"/>
      <c r="B86" s="30"/>
      <c r="C86" s="24" t="s">
        <v>92</v>
      </c>
      <c r="D86" s="29"/>
      <c r="E86" s="29"/>
      <c r="F86" s="29"/>
      <c r="G86" s="29"/>
      <c r="H86" s="29"/>
      <c r="I86" s="29"/>
      <c r="J86" s="29"/>
      <c r="K86" s="29"/>
      <c r="L86" s="39"/>
      <c r="S86" s="29"/>
      <c r="T86" s="29"/>
      <c r="U86" s="29"/>
      <c r="V86" s="29"/>
      <c r="W86" s="29"/>
      <c r="X86" s="29"/>
      <c r="Y86" s="29"/>
      <c r="Z86" s="29"/>
      <c r="AA86" s="29"/>
      <c r="AB86" s="29"/>
      <c r="AC86" s="29"/>
      <c r="AD86" s="29"/>
      <c r="AE86" s="29"/>
    </row>
    <row r="87" spans="1:31" s="2" customFormat="1" ht="30" customHeight="1">
      <c r="A87" s="29"/>
      <c r="B87" s="30"/>
      <c r="C87" s="29"/>
      <c r="D87" s="29"/>
      <c r="E87" s="190" t="str">
        <f>E9</f>
        <v>001 - Vybudování multifunkční učebny a zřízení bezbariérovosti v ZŠ Bezručova - pomůcky</v>
      </c>
      <c r="F87" s="203"/>
      <c r="G87" s="203"/>
      <c r="H87" s="203"/>
      <c r="I87" s="29"/>
      <c r="J87" s="29"/>
      <c r="K87" s="29"/>
      <c r="L87" s="39"/>
      <c r="S87" s="29"/>
      <c r="T87" s="29"/>
      <c r="U87" s="29"/>
      <c r="V87" s="29"/>
      <c r="W87" s="29"/>
      <c r="X87" s="29"/>
      <c r="Y87" s="29"/>
      <c r="Z87" s="29"/>
      <c r="AA87" s="29"/>
      <c r="AB87" s="29"/>
      <c r="AC87" s="29"/>
      <c r="AD87" s="29"/>
      <c r="AE87" s="29"/>
    </row>
    <row r="88" spans="1:31" s="2" customFormat="1" ht="6.95" customHeight="1">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31" s="2" customFormat="1" ht="12" customHeight="1">
      <c r="A89" s="29"/>
      <c r="B89" s="30"/>
      <c r="C89" s="24" t="s">
        <v>21</v>
      </c>
      <c r="D89" s="29"/>
      <c r="E89" s="29"/>
      <c r="F89" s="22" t="str">
        <f>F12</f>
        <v>Bohumín</v>
      </c>
      <c r="G89" s="29"/>
      <c r="H89" s="29"/>
      <c r="I89" s="24" t="s">
        <v>23</v>
      </c>
      <c r="J89" s="52" t="str">
        <f>IF(J12="","",J12)</f>
        <v>7. 1. 2018</v>
      </c>
      <c r="K89" s="29"/>
      <c r="L89" s="39"/>
      <c r="S89" s="29"/>
      <c r="T89" s="29"/>
      <c r="U89" s="29"/>
      <c r="V89" s="29"/>
      <c r="W89" s="29"/>
      <c r="X89" s="29"/>
      <c r="Y89" s="29"/>
      <c r="Z89" s="29"/>
      <c r="AA89" s="29"/>
      <c r="AB89" s="29"/>
      <c r="AC89" s="29"/>
      <c r="AD89" s="29"/>
      <c r="AE89" s="29"/>
    </row>
    <row r="90" spans="1:31" s="2" customFormat="1" ht="6.95" customHeight="1">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31" s="2" customFormat="1" ht="15.2" customHeight="1">
      <c r="A91" s="29"/>
      <c r="B91" s="30"/>
      <c r="C91" s="24" t="s">
        <v>25</v>
      </c>
      <c r="D91" s="29"/>
      <c r="E91" s="29"/>
      <c r="F91" s="22" t="str">
        <f>E15</f>
        <v>ZŠ Bezručova Bohumín</v>
      </c>
      <c r="G91" s="29"/>
      <c r="H91" s="29"/>
      <c r="I91" s="24" t="s">
        <v>31</v>
      </c>
      <c r="J91" s="27" t="str">
        <f>E21</f>
        <v>ATRIS s.r.o.</v>
      </c>
      <c r="K91" s="29"/>
      <c r="L91" s="39"/>
      <c r="S91" s="29"/>
      <c r="T91" s="29"/>
      <c r="U91" s="29"/>
      <c r="V91" s="29"/>
      <c r="W91" s="29"/>
      <c r="X91" s="29"/>
      <c r="Y91" s="29"/>
      <c r="Z91" s="29"/>
      <c r="AA91" s="29"/>
      <c r="AB91" s="29"/>
      <c r="AC91" s="29"/>
      <c r="AD91" s="29"/>
      <c r="AE91" s="29"/>
    </row>
    <row r="92" spans="1:31" s="2" customFormat="1" ht="15.2" customHeight="1">
      <c r="A92" s="29"/>
      <c r="B92" s="30"/>
      <c r="C92" s="24" t="s">
        <v>29</v>
      </c>
      <c r="D92" s="29"/>
      <c r="E92" s="29"/>
      <c r="F92" s="22" t="str">
        <f>IF(E18="","",E18)</f>
        <v>Vyplň údaj</v>
      </c>
      <c r="G92" s="29"/>
      <c r="H92" s="29"/>
      <c r="I92" s="24" t="s">
        <v>34</v>
      </c>
      <c r="J92" s="27" t="str">
        <f>E24</f>
        <v>Barbora Kyšková</v>
      </c>
      <c r="K92" s="29"/>
      <c r="L92" s="39"/>
      <c r="S92" s="29"/>
      <c r="T92" s="29"/>
      <c r="U92" s="29"/>
      <c r="V92" s="29"/>
      <c r="W92" s="29"/>
      <c r="X92" s="29"/>
      <c r="Y92" s="29"/>
      <c r="Z92" s="29"/>
      <c r="AA92" s="29"/>
      <c r="AB92" s="29"/>
      <c r="AC92" s="29"/>
      <c r="AD92" s="29"/>
      <c r="AE92" s="29"/>
    </row>
    <row r="93" spans="1:31" s="2" customFormat="1" ht="10.35" customHeight="1">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31" s="2" customFormat="1" ht="29.25" customHeight="1">
      <c r="A94" s="29"/>
      <c r="B94" s="30"/>
      <c r="C94" s="106" t="s">
        <v>95</v>
      </c>
      <c r="D94" s="98"/>
      <c r="E94" s="98"/>
      <c r="F94" s="98"/>
      <c r="G94" s="98"/>
      <c r="H94" s="98"/>
      <c r="I94" s="98"/>
      <c r="J94" s="107" t="s">
        <v>96</v>
      </c>
      <c r="K94" s="98"/>
      <c r="L94" s="39"/>
      <c r="S94" s="29"/>
      <c r="T94" s="29"/>
      <c r="U94" s="29"/>
      <c r="V94" s="29"/>
      <c r="W94" s="29"/>
      <c r="X94" s="29"/>
      <c r="Y94" s="29"/>
      <c r="Z94" s="29"/>
      <c r="AA94" s="29"/>
      <c r="AB94" s="29"/>
      <c r="AC94" s="29"/>
      <c r="AD94" s="29"/>
      <c r="AE94" s="29"/>
    </row>
    <row r="95" spans="1:31" s="2" customFormat="1" ht="10.35" customHeight="1">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c r="A96" s="29"/>
      <c r="B96" s="30"/>
      <c r="C96" s="108" t="s">
        <v>97</v>
      </c>
      <c r="D96" s="29"/>
      <c r="E96" s="29"/>
      <c r="F96" s="29"/>
      <c r="G96" s="29"/>
      <c r="H96" s="29"/>
      <c r="I96" s="29"/>
      <c r="J96" s="68">
        <f>J117</f>
        <v>0</v>
      </c>
      <c r="K96" s="29"/>
      <c r="L96" s="39"/>
      <c r="S96" s="29"/>
      <c r="T96" s="29"/>
      <c r="U96" s="29"/>
      <c r="V96" s="29"/>
      <c r="W96" s="29"/>
      <c r="X96" s="29"/>
      <c r="Y96" s="29"/>
      <c r="Z96" s="29"/>
      <c r="AA96" s="29"/>
      <c r="AB96" s="29"/>
      <c r="AC96" s="29"/>
      <c r="AD96" s="29"/>
      <c r="AE96" s="29"/>
      <c r="AU96" s="14" t="s">
        <v>98</v>
      </c>
    </row>
    <row r="97" spans="2:12" s="9" customFormat="1" ht="24.95" customHeight="1">
      <c r="B97" s="109"/>
      <c r="D97" s="110" t="s">
        <v>99</v>
      </c>
      <c r="E97" s="111"/>
      <c r="F97" s="111"/>
      <c r="G97" s="111"/>
      <c r="H97" s="111"/>
      <c r="I97" s="111"/>
      <c r="J97" s="112">
        <f>J118</f>
        <v>0</v>
      </c>
      <c r="L97" s="109"/>
    </row>
    <row r="98" spans="1:31" s="2" customFormat="1" ht="21.75" customHeight="1">
      <c r="A98" s="29"/>
      <c r="B98" s="30"/>
      <c r="C98" s="29"/>
      <c r="D98" s="29"/>
      <c r="E98" s="29"/>
      <c r="F98" s="29"/>
      <c r="G98" s="29"/>
      <c r="H98" s="29"/>
      <c r="I98" s="29"/>
      <c r="J98" s="29"/>
      <c r="K98" s="29"/>
      <c r="L98" s="39"/>
      <c r="S98" s="29"/>
      <c r="T98" s="29"/>
      <c r="U98" s="29"/>
      <c r="V98" s="29"/>
      <c r="W98" s="29"/>
      <c r="X98" s="29"/>
      <c r="Y98" s="29"/>
      <c r="Z98" s="29"/>
      <c r="AA98" s="29"/>
      <c r="AB98" s="29"/>
      <c r="AC98" s="29"/>
      <c r="AD98" s="29"/>
      <c r="AE98" s="29"/>
    </row>
    <row r="99" spans="1:31" s="2" customFormat="1" ht="6.95" customHeight="1">
      <c r="A99" s="29"/>
      <c r="B99" s="44"/>
      <c r="C99" s="45"/>
      <c r="D99" s="45"/>
      <c r="E99" s="45"/>
      <c r="F99" s="45"/>
      <c r="G99" s="45"/>
      <c r="H99" s="45"/>
      <c r="I99" s="45"/>
      <c r="J99" s="45"/>
      <c r="K99" s="45"/>
      <c r="L99" s="39"/>
      <c r="S99" s="29"/>
      <c r="T99" s="29"/>
      <c r="U99" s="29"/>
      <c r="V99" s="29"/>
      <c r="W99" s="29"/>
      <c r="X99" s="29"/>
      <c r="Y99" s="29"/>
      <c r="Z99" s="29"/>
      <c r="AA99" s="29"/>
      <c r="AB99" s="29"/>
      <c r="AC99" s="29"/>
      <c r="AD99" s="29"/>
      <c r="AE99" s="29"/>
    </row>
    <row r="103" spans="1:31" s="2" customFormat="1" ht="6.95" customHeight="1">
      <c r="A103" s="29"/>
      <c r="B103" s="46"/>
      <c r="C103" s="47"/>
      <c r="D103" s="47"/>
      <c r="E103" s="47"/>
      <c r="F103" s="47"/>
      <c r="G103" s="47"/>
      <c r="H103" s="47"/>
      <c r="I103" s="47"/>
      <c r="J103" s="47"/>
      <c r="K103" s="47"/>
      <c r="L103" s="39"/>
      <c r="S103" s="29"/>
      <c r="T103" s="29"/>
      <c r="U103" s="29"/>
      <c r="V103" s="29"/>
      <c r="W103" s="29"/>
      <c r="X103" s="29"/>
      <c r="Y103" s="29"/>
      <c r="Z103" s="29"/>
      <c r="AA103" s="29"/>
      <c r="AB103" s="29"/>
      <c r="AC103" s="29"/>
      <c r="AD103" s="29"/>
      <c r="AE103" s="29"/>
    </row>
    <row r="104" spans="1:31" s="2" customFormat="1" ht="24.95" customHeight="1">
      <c r="A104" s="29"/>
      <c r="B104" s="30"/>
      <c r="C104" s="18" t="s">
        <v>100</v>
      </c>
      <c r="D104" s="29"/>
      <c r="E104" s="29"/>
      <c r="F104" s="29"/>
      <c r="G104" s="29"/>
      <c r="H104" s="29"/>
      <c r="I104" s="29"/>
      <c r="J104" s="29"/>
      <c r="K104" s="29"/>
      <c r="L104" s="39"/>
      <c r="S104" s="29"/>
      <c r="T104" s="29"/>
      <c r="U104" s="29"/>
      <c r="V104" s="29"/>
      <c r="W104" s="29"/>
      <c r="X104" s="29"/>
      <c r="Y104" s="29"/>
      <c r="Z104" s="29"/>
      <c r="AA104" s="29"/>
      <c r="AB104" s="29"/>
      <c r="AC104" s="29"/>
      <c r="AD104" s="29"/>
      <c r="AE104" s="29"/>
    </row>
    <row r="105" spans="1:31" s="2" customFormat="1" ht="6.95" customHeight="1">
      <c r="A105" s="29"/>
      <c r="B105" s="30"/>
      <c r="C105" s="29"/>
      <c r="D105" s="29"/>
      <c r="E105" s="29"/>
      <c r="F105" s="29"/>
      <c r="G105" s="29"/>
      <c r="H105" s="29"/>
      <c r="I105" s="29"/>
      <c r="J105" s="29"/>
      <c r="K105" s="29"/>
      <c r="L105" s="39"/>
      <c r="S105" s="29"/>
      <c r="T105" s="29"/>
      <c r="U105" s="29"/>
      <c r="V105" s="29"/>
      <c r="W105" s="29"/>
      <c r="X105" s="29"/>
      <c r="Y105" s="29"/>
      <c r="Z105" s="29"/>
      <c r="AA105" s="29"/>
      <c r="AB105" s="29"/>
      <c r="AC105" s="29"/>
      <c r="AD105" s="29"/>
      <c r="AE105" s="29"/>
    </row>
    <row r="106" spans="1:31" s="2" customFormat="1" ht="12" customHeight="1">
      <c r="A106" s="29"/>
      <c r="B106" s="30"/>
      <c r="C106" s="24" t="s">
        <v>16</v>
      </c>
      <c r="D106" s="29"/>
      <c r="E106" s="29"/>
      <c r="F106" s="29"/>
      <c r="G106" s="29"/>
      <c r="H106" s="29"/>
      <c r="I106" s="29"/>
      <c r="J106" s="29"/>
      <c r="K106" s="29"/>
      <c r="L106" s="39"/>
      <c r="S106" s="29"/>
      <c r="T106" s="29"/>
      <c r="U106" s="29"/>
      <c r="V106" s="29"/>
      <c r="W106" s="29"/>
      <c r="X106" s="29"/>
      <c r="Y106" s="29"/>
      <c r="Z106" s="29"/>
      <c r="AA106" s="29"/>
      <c r="AB106" s="29"/>
      <c r="AC106" s="29"/>
      <c r="AD106" s="29"/>
      <c r="AE106" s="29"/>
    </row>
    <row r="107" spans="1:31" s="2" customFormat="1" ht="26.25" customHeight="1">
      <c r="A107" s="29"/>
      <c r="B107" s="30"/>
      <c r="C107" s="29"/>
      <c r="D107" s="29"/>
      <c r="E107" s="204" t="str">
        <f>E7</f>
        <v>Vybudování multifunkční učebny a zřízení bezbariérovosti v ZŠ Bezručova - IT vybavení</v>
      </c>
      <c r="F107" s="205"/>
      <c r="G107" s="205"/>
      <c r="H107" s="205"/>
      <c r="I107" s="29"/>
      <c r="J107" s="29"/>
      <c r="K107" s="29"/>
      <c r="L107" s="39"/>
      <c r="S107" s="29"/>
      <c r="T107" s="29"/>
      <c r="U107" s="29"/>
      <c r="V107" s="29"/>
      <c r="W107" s="29"/>
      <c r="X107" s="29"/>
      <c r="Y107" s="29"/>
      <c r="Z107" s="29"/>
      <c r="AA107" s="29"/>
      <c r="AB107" s="29"/>
      <c r="AC107" s="29"/>
      <c r="AD107" s="29"/>
      <c r="AE107" s="29"/>
    </row>
    <row r="108" spans="1:31" s="2" customFormat="1" ht="12" customHeight="1">
      <c r="A108" s="29"/>
      <c r="B108" s="30"/>
      <c r="C108" s="24" t="s">
        <v>92</v>
      </c>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30" customHeight="1">
      <c r="A109" s="29"/>
      <c r="B109" s="30"/>
      <c r="C109" s="29"/>
      <c r="D109" s="29"/>
      <c r="E109" s="190" t="str">
        <f>E9</f>
        <v>001 - Vybudování multifunkční učebny a zřízení bezbariérovosti v ZŠ Bezručova - pomůcky</v>
      </c>
      <c r="F109" s="203"/>
      <c r="G109" s="203"/>
      <c r="H109" s="203"/>
      <c r="I109" s="29"/>
      <c r="J109" s="29"/>
      <c r="K109" s="29"/>
      <c r="L109" s="39"/>
      <c r="S109" s="29"/>
      <c r="T109" s="29"/>
      <c r="U109" s="29"/>
      <c r="V109" s="29"/>
      <c r="W109" s="29"/>
      <c r="X109" s="29"/>
      <c r="Y109" s="29"/>
      <c r="Z109" s="29"/>
      <c r="AA109" s="29"/>
      <c r="AB109" s="29"/>
      <c r="AC109" s="29"/>
      <c r="AD109" s="29"/>
      <c r="AE109" s="29"/>
    </row>
    <row r="110" spans="1:31" s="2" customFormat="1" ht="6.95" customHeight="1">
      <c r="A110" s="29"/>
      <c r="B110" s="30"/>
      <c r="C110" s="29"/>
      <c r="D110" s="29"/>
      <c r="E110" s="29"/>
      <c r="F110" s="29"/>
      <c r="G110" s="29"/>
      <c r="H110" s="29"/>
      <c r="I110" s="29"/>
      <c r="J110" s="29"/>
      <c r="K110" s="29"/>
      <c r="L110" s="39"/>
      <c r="S110" s="29"/>
      <c r="T110" s="29"/>
      <c r="U110" s="29"/>
      <c r="V110" s="29"/>
      <c r="W110" s="29"/>
      <c r="X110" s="29"/>
      <c r="Y110" s="29"/>
      <c r="Z110" s="29"/>
      <c r="AA110" s="29"/>
      <c r="AB110" s="29"/>
      <c r="AC110" s="29"/>
      <c r="AD110" s="29"/>
      <c r="AE110" s="29"/>
    </row>
    <row r="111" spans="1:31" s="2" customFormat="1" ht="12" customHeight="1">
      <c r="A111" s="29"/>
      <c r="B111" s="30"/>
      <c r="C111" s="24" t="s">
        <v>21</v>
      </c>
      <c r="D111" s="29"/>
      <c r="E111" s="29"/>
      <c r="F111" s="22" t="str">
        <f>F12</f>
        <v>Bohumín</v>
      </c>
      <c r="G111" s="29"/>
      <c r="H111" s="29"/>
      <c r="I111" s="24" t="s">
        <v>23</v>
      </c>
      <c r="J111" s="52" t="str">
        <f>IF(J12="","",J12)</f>
        <v>7. 1. 2018</v>
      </c>
      <c r="K111" s="29"/>
      <c r="L111" s="39"/>
      <c r="S111" s="29"/>
      <c r="T111" s="29"/>
      <c r="U111" s="29"/>
      <c r="V111" s="29"/>
      <c r="W111" s="29"/>
      <c r="X111" s="29"/>
      <c r="Y111" s="29"/>
      <c r="Z111" s="29"/>
      <c r="AA111" s="29"/>
      <c r="AB111" s="29"/>
      <c r="AC111" s="29"/>
      <c r="AD111" s="29"/>
      <c r="AE111" s="29"/>
    </row>
    <row r="112" spans="1:31" s="2" customFormat="1" ht="6.95" customHeight="1">
      <c r="A112" s="29"/>
      <c r="B112" s="30"/>
      <c r="C112" s="29"/>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31" s="2" customFormat="1" ht="15.2" customHeight="1">
      <c r="A113" s="29"/>
      <c r="B113" s="30"/>
      <c r="C113" s="24" t="s">
        <v>25</v>
      </c>
      <c r="D113" s="29"/>
      <c r="E113" s="29"/>
      <c r="F113" s="22" t="str">
        <f>E15</f>
        <v>ZŠ Bezručova Bohumín</v>
      </c>
      <c r="G113" s="29"/>
      <c r="H113" s="29"/>
      <c r="I113" s="24" t="s">
        <v>31</v>
      </c>
      <c r="J113" s="27" t="str">
        <f>E21</f>
        <v>ATRIS s.r.o.</v>
      </c>
      <c r="K113" s="29"/>
      <c r="L113" s="39"/>
      <c r="S113" s="29"/>
      <c r="T113" s="29"/>
      <c r="U113" s="29"/>
      <c r="V113" s="29"/>
      <c r="W113" s="29"/>
      <c r="X113" s="29"/>
      <c r="Y113" s="29"/>
      <c r="Z113" s="29"/>
      <c r="AA113" s="29"/>
      <c r="AB113" s="29"/>
      <c r="AC113" s="29"/>
      <c r="AD113" s="29"/>
      <c r="AE113" s="29"/>
    </row>
    <row r="114" spans="1:31" s="2" customFormat="1" ht="15.2" customHeight="1">
      <c r="A114" s="29"/>
      <c r="B114" s="30"/>
      <c r="C114" s="24" t="s">
        <v>29</v>
      </c>
      <c r="D114" s="29"/>
      <c r="E114" s="29"/>
      <c r="F114" s="22" t="str">
        <f>IF(E18="","",E18)</f>
        <v>Vyplň údaj</v>
      </c>
      <c r="G114" s="29"/>
      <c r="H114" s="29"/>
      <c r="I114" s="24" t="s">
        <v>34</v>
      </c>
      <c r="J114" s="27" t="str">
        <f>E24</f>
        <v>Barbora Kyšková</v>
      </c>
      <c r="K114" s="29"/>
      <c r="L114" s="39"/>
      <c r="S114" s="29"/>
      <c r="T114" s="29"/>
      <c r="U114" s="29"/>
      <c r="V114" s="29"/>
      <c r="W114" s="29"/>
      <c r="X114" s="29"/>
      <c r="Y114" s="29"/>
      <c r="Z114" s="29"/>
      <c r="AA114" s="29"/>
      <c r="AB114" s="29"/>
      <c r="AC114" s="29"/>
      <c r="AD114" s="29"/>
      <c r="AE114" s="29"/>
    </row>
    <row r="115" spans="1:31" s="2" customFormat="1" ht="10.35" customHeight="1">
      <c r="A115" s="29"/>
      <c r="B115" s="30"/>
      <c r="C115" s="29"/>
      <c r="D115" s="29"/>
      <c r="E115" s="29"/>
      <c r="F115" s="29"/>
      <c r="G115" s="29"/>
      <c r="H115" s="29"/>
      <c r="I115" s="29"/>
      <c r="J115" s="29"/>
      <c r="K115" s="29"/>
      <c r="L115" s="39"/>
      <c r="S115" s="29"/>
      <c r="T115" s="29"/>
      <c r="U115" s="29"/>
      <c r="V115" s="29"/>
      <c r="W115" s="29"/>
      <c r="X115" s="29"/>
      <c r="Y115" s="29"/>
      <c r="Z115" s="29"/>
      <c r="AA115" s="29"/>
      <c r="AB115" s="29"/>
      <c r="AC115" s="29"/>
      <c r="AD115" s="29"/>
      <c r="AE115" s="29"/>
    </row>
    <row r="116" spans="1:31" s="10" customFormat="1" ht="29.25" customHeight="1">
      <c r="A116" s="113"/>
      <c r="B116" s="114"/>
      <c r="C116" s="115" t="s">
        <v>101</v>
      </c>
      <c r="D116" s="116" t="s">
        <v>62</v>
      </c>
      <c r="E116" s="116" t="s">
        <v>58</v>
      </c>
      <c r="F116" s="116" t="s">
        <v>59</v>
      </c>
      <c r="G116" s="116" t="s">
        <v>102</v>
      </c>
      <c r="H116" s="116" t="s">
        <v>103</v>
      </c>
      <c r="I116" s="116" t="s">
        <v>104</v>
      </c>
      <c r="J116" s="116" t="s">
        <v>96</v>
      </c>
      <c r="K116" s="117" t="s">
        <v>105</v>
      </c>
      <c r="L116" s="118"/>
      <c r="M116" s="59" t="s">
        <v>1</v>
      </c>
      <c r="N116" s="60" t="s">
        <v>41</v>
      </c>
      <c r="O116" s="60" t="s">
        <v>106</v>
      </c>
      <c r="P116" s="60" t="s">
        <v>107</v>
      </c>
      <c r="Q116" s="60" t="s">
        <v>108</v>
      </c>
      <c r="R116" s="60" t="s">
        <v>109</v>
      </c>
      <c r="S116" s="60" t="s">
        <v>110</v>
      </c>
      <c r="T116" s="61" t="s">
        <v>111</v>
      </c>
      <c r="U116" s="113"/>
      <c r="V116" s="113"/>
      <c r="W116" s="113"/>
      <c r="X116" s="113"/>
      <c r="Y116" s="113"/>
      <c r="Z116" s="113"/>
      <c r="AA116" s="113"/>
      <c r="AB116" s="113"/>
      <c r="AC116" s="113"/>
      <c r="AD116" s="113"/>
      <c r="AE116" s="113"/>
    </row>
    <row r="117" spans="1:63" s="2" customFormat="1" ht="22.9" customHeight="1">
      <c r="A117" s="29"/>
      <c r="B117" s="30"/>
      <c r="C117" s="66" t="s">
        <v>112</v>
      </c>
      <c r="D117" s="29"/>
      <c r="E117" s="29"/>
      <c r="F117" s="29"/>
      <c r="G117" s="29"/>
      <c r="H117" s="29"/>
      <c r="I117" s="29"/>
      <c r="J117" s="119">
        <f>BK117</f>
        <v>0</v>
      </c>
      <c r="K117" s="29"/>
      <c r="L117" s="30"/>
      <c r="M117" s="62"/>
      <c r="N117" s="53"/>
      <c r="O117" s="63"/>
      <c r="P117" s="120">
        <f>P118</f>
        <v>0</v>
      </c>
      <c r="Q117" s="63"/>
      <c r="R117" s="120">
        <f>R118</f>
        <v>0</v>
      </c>
      <c r="S117" s="63"/>
      <c r="T117" s="121">
        <f>T118</f>
        <v>0</v>
      </c>
      <c r="U117" s="29"/>
      <c r="V117" s="29"/>
      <c r="W117" s="29"/>
      <c r="X117" s="29"/>
      <c r="Y117" s="29"/>
      <c r="Z117" s="29"/>
      <c r="AA117" s="29"/>
      <c r="AB117" s="29"/>
      <c r="AC117" s="29"/>
      <c r="AD117" s="29"/>
      <c r="AE117" s="29"/>
      <c r="AT117" s="14" t="s">
        <v>76</v>
      </c>
      <c r="AU117" s="14" t="s">
        <v>98</v>
      </c>
      <c r="BK117" s="122">
        <f>BK118</f>
        <v>0</v>
      </c>
    </row>
    <row r="118" spans="2:63" s="11" customFormat="1" ht="25.9" customHeight="1">
      <c r="B118" s="123"/>
      <c r="D118" s="124" t="s">
        <v>76</v>
      </c>
      <c r="E118" s="125" t="s">
        <v>113</v>
      </c>
      <c r="F118" s="125" t="s">
        <v>114</v>
      </c>
      <c r="I118" s="126"/>
      <c r="J118" s="127">
        <f>BK118</f>
        <v>0</v>
      </c>
      <c r="L118" s="123"/>
      <c r="M118" s="128"/>
      <c r="N118" s="129"/>
      <c r="O118" s="129"/>
      <c r="P118" s="130">
        <f>SUM(P119:P138)</f>
        <v>0</v>
      </c>
      <c r="Q118" s="129"/>
      <c r="R118" s="130">
        <f>SUM(R119:R138)</f>
        <v>0</v>
      </c>
      <c r="S118" s="129"/>
      <c r="T118" s="131">
        <f>SUM(T119:T138)</f>
        <v>0</v>
      </c>
      <c r="AR118" s="124" t="s">
        <v>84</v>
      </c>
      <c r="AT118" s="132" t="s">
        <v>76</v>
      </c>
      <c r="AU118" s="132" t="s">
        <v>77</v>
      </c>
      <c r="AY118" s="124" t="s">
        <v>115</v>
      </c>
      <c r="BK118" s="133">
        <f>SUM(BK119:BK138)</f>
        <v>0</v>
      </c>
    </row>
    <row r="119" spans="1:65" s="2" customFormat="1" ht="14.45" customHeight="1">
      <c r="A119" s="29"/>
      <c r="B119" s="134"/>
      <c r="C119" s="135" t="s">
        <v>84</v>
      </c>
      <c r="D119" s="135" t="s">
        <v>116</v>
      </c>
      <c r="E119" s="136" t="s">
        <v>117</v>
      </c>
      <c r="F119" s="137" t="s">
        <v>118</v>
      </c>
      <c r="G119" s="138" t="s">
        <v>119</v>
      </c>
      <c r="H119" s="139">
        <v>1</v>
      </c>
      <c r="I119" s="140"/>
      <c r="J119" s="141">
        <f>ROUND(I119*H119,2)</f>
        <v>0</v>
      </c>
      <c r="K119" s="137" t="s">
        <v>1</v>
      </c>
      <c r="L119" s="30"/>
      <c r="M119" s="142" t="s">
        <v>1</v>
      </c>
      <c r="N119" s="143" t="s">
        <v>42</v>
      </c>
      <c r="O119" s="55"/>
      <c r="P119" s="144">
        <f>O119*H119</f>
        <v>0</v>
      </c>
      <c r="Q119" s="144">
        <v>0</v>
      </c>
      <c r="R119" s="144">
        <f>Q119*H119</f>
        <v>0</v>
      </c>
      <c r="S119" s="144">
        <v>0</v>
      </c>
      <c r="T119" s="145">
        <f>S119*H119</f>
        <v>0</v>
      </c>
      <c r="U119" s="29"/>
      <c r="V119" s="29"/>
      <c r="W119" s="29"/>
      <c r="X119" s="29"/>
      <c r="Y119" s="29"/>
      <c r="Z119" s="29"/>
      <c r="AA119" s="29"/>
      <c r="AB119" s="29"/>
      <c r="AC119" s="29"/>
      <c r="AD119" s="29"/>
      <c r="AE119" s="29"/>
      <c r="AR119" s="146" t="s">
        <v>120</v>
      </c>
      <c r="AT119" s="146" t="s">
        <v>116</v>
      </c>
      <c r="AU119" s="146" t="s">
        <v>84</v>
      </c>
      <c r="AY119" s="14" t="s">
        <v>115</v>
      </c>
      <c r="BE119" s="147">
        <f>IF(N119="základní",J119,0)</f>
        <v>0</v>
      </c>
      <c r="BF119" s="147">
        <f>IF(N119="snížená",J119,0)</f>
        <v>0</v>
      </c>
      <c r="BG119" s="147">
        <f>IF(N119="zákl. přenesená",J119,0)</f>
        <v>0</v>
      </c>
      <c r="BH119" s="147">
        <f>IF(N119="sníž. přenesená",J119,0)</f>
        <v>0</v>
      </c>
      <c r="BI119" s="147">
        <f>IF(N119="nulová",J119,0)</f>
        <v>0</v>
      </c>
      <c r="BJ119" s="14" t="s">
        <v>84</v>
      </c>
      <c r="BK119" s="147">
        <f>ROUND(I119*H119,2)</f>
        <v>0</v>
      </c>
      <c r="BL119" s="14" t="s">
        <v>120</v>
      </c>
      <c r="BM119" s="146" t="s">
        <v>121</v>
      </c>
    </row>
    <row r="120" spans="1:47" s="2" customFormat="1" ht="409.5">
      <c r="A120" s="29"/>
      <c r="B120" s="30"/>
      <c r="C120" s="29"/>
      <c r="D120" s="148" t="s">
        <v>122</v>
      </c>
      <c r="E120" s="29"/>
      <c r="F120" s="149" t="s">
        <v>123</v>
      </c>
      <c r="G120" s="29"/>
      <c r="H120" s="29"/>
      <c r="I120" s="150"/>
      <c r="J120" s="29"/>
      <c r="K120" s="29"/>
      <c r="L120" s="30"/>
      <c r="M120" s="151"/>
      <c r="N120" s="152"/>
      <c r="O120" s="55"/>
      <c r="P120" s="55"/>
      <c r="Q120" s="55"/>
      <c r="R120" s="55"/>
      <c r="S120" s="55"/>
      <c r="T120" s="56"/>
      <c r="U120" s="29"/>
      <c r="V120" s="29"/>
      <c r="W120" s="29"/>
      <c r="X120" s="29"/>
      <c r="Y120" s="29"/>
      <c r="Z120" s="29"/>
      <c r="AA120" s="29"/>
      <c r="AB120" s="29"/>
      <c r="AC120" s="29"/>
      <c r="AD120" s="29"/>
      <c r="AE120" s="29"/>
      <c r="AT120" s="14" t="s">
        <v>122</v>
      </c>
      <c r="AU120" s="14" t="s">
        <v>84</v>
      </c>
    </row>
    <row r="121" spans="1:65" s="2" customFormat="1" ht="14.45" customHeight="1">
      <c r="A121" s="29"/>
      <c r="B121" s="134"/>
      <c r="C121" s="135" t="s">
        <v>86</v>
      </c>
      <c r="D121" s="135" t="s">
        <v>116</v>
      </c>
      <c r="E121" s="136" t="s">
        <v>124</v>
      </c>
      <c r="F121" s="137" t="s">
        <v>125</v>
      </c>
      <c r="G121" s="138" t="s">
        <v>119</v>
      </c>
      <c r="H121" s="139">
        <v>1</v>
      </c>
      <c r="I121" s="140"/>
      <c r="J121" s="141">
        <f>ROUND(I121*H121,2)</f>
        <v>0</v>
      </c>
      <c r="K121" s="137" t="s">
        <v>1</v>
      </c>
      <c r="L121" s="30"/>
      <c r="M121" s="142" t="s">
        <v>1</v>
      </c>
      <c r="N121" s="143" t="s">
        <v>42</v>
      </c>
      <c r="O121" s="55"/>
      <c r="P121" s="144">
        <f>O121*H121</f>
        <v>0</v>
      </c>
      <c r="Q121" s="144">
        <v>0</v>
      </c>
      <c r="R121" s="144">
        <f>Q121*H121</f>
        <v>0</v>
      </c>
      <c r="S121" s="144">
        <v>0</v>
      </c>
      <c r="T121" s="145">
        <f>S121*H121</f>
        <v>0</v>
      </c>
      <c r="U121" s="29"/>
      <c r="V121" s="29"/>
      <c r="W121" s="29"/>
      <c r="X121" s="29"/>
      <c r="Y121" s="29"/>
      <c r="Z121" s="29"/>
      <c r="AA121" s="29"/>
      <c r="AB121" s="29"/>
      <c r="AC121" s="29"/>
      <c r="AD121" s="29"/>
      <c r="AE121" s="29"/>
      <c r="AR121" s="146" t="s">
        <v>120</v>
      </c>
      <c r="AT121" s="146" t="s">
        <v>116</v>
      </c>
      <c r="AU121" s="146" t="s">
        <v>84</v>
      </c>
      <c r="AY121" s="14" t="s">
        <v>115</v>
      </c>
      <c r="BE121" s="147">
        <f>IF(N121="základní",J121,0)</f>
        <v>0</v>
      </c>
      <c r="BF121" s="147">
        <f>IF(N121="snížená",J121,0)</f>
        <v>0</v>
      </c>
      <c r="BG121" s="147">
        <f>IF(N121="zákl. přenesená",J121,0)</f>
        <v>0</v>
      </c>
      <c r="BH121" s="147">
        <f>IF(N121="sníž. přenesená",J121,0)</f>
        <v>0</v>
      </c>
      <c r="BI121" s="147">
        <f>IF(N121="nulová",J121,0)</f>
        <v>0</v>
      </c>
      <c r="BJ121" s="14" t="s">
        <v>84</v>
      </c>
      <c r="BK121" s="147">
        <f>ROUND(I121*H121,2)</f>
        <v>0</v>
      </c>
      <c r="BL121" s="14" t="s">
        <v>120</v>
      </c>
      <c r="BM121" s="146" t="s">
        <v>126</v>
      </c>
    </row>
    <row r="122" spans="1:47" s="2" customFormat="1" ht="68.25">
      <c r="A122" s="29"/>
      <c r="B122" s="30"/>
      <c r="C122" s="29"/>
      <c r="D122" s="148" t="s">
        <v>122</v>
      </c>
      <c r="E122" s="29"/>
      <c r="F122" s="153" t="s">
        <v>127</v>
      </c>
      <c r="G122" s="29"/>
      <c r="H122" s="29"/>
      <c r="I122" s="150"/>
      <c r="J122" s="29"/>
      <c r="K122" s="29"/>
      <c r="L122" s="30"/>
      <c r="M122" s="151"/>
      <c r="N122" s="152"/>
      <c r="O122" s="55"/>
      <c r="P122" s="55"/>
      <c r="Q122" s="55"/>
      <c r="R122" s="55"/>
      <c r="S122" s="55"/>
      <c r="T122" s="56"/>
      <c r="U122" s="29"/>
      <c r="V122" s="29"/>
      <c r="W122" s="29"/>
      <c r="X122" s="29"/>
      <c r="Y122" s="29"/>
      <c r="Z122" s="29"/>
      <c r="AA122" s="29"/>
      <c r="AB122" s="29"/>
      <c r="AC122" s="29"/>
      <c r="AD122" s="29"/>
      <c r="AE122" s="29"/>
      <c r="AT122" s="14" t="s">
        <v>122</v>
      </c>
      <c r="AU122" s="14" t="s">
        <v>84</v>
      </c>
    </row>
    <row r="123" spans="1:65" s="2" customFormat="1" ht="14.45" customHeight="1">
      <c r="A123" s="29"/>
      <c r="B123" s="134"/>
      <c r="C123" s="135" t="s">
        <v>128</v>
      </c>
      <c r="D123" s="135" t="s">
        <v>116</v>
      </c>
      <c r="E123" s="136" t="s">
        <v>129</v>
      </c>
      <c r="F123" s="137" t="s">
        <v>130</v>
      </c>
      <c r="G123" s="138" t="s">
        <v>119</v>
      </c>
      <c r="H123" s="139">
        <v>20</v>
      </c>
      <c r="I123" s="140"/>
      <c r="J123" s="141">
        <f>ROUND(I123*H123,2)</f>
        <v>0</v>
      </c>
      <c r="K123" s="137" t="s">
        <v>1</v>
      </c>
      <c r="L123" s="30"/>
      <c r="M123" s="142" t="s">
        <v>1</v>
      </c>
      <c r="N123" s="143" t="s">
        <v>42</v>
      </c>
      <c r="O123" s="55"/>
      <c r="P123" s="144">
        <f>O123*H123</f>
        <v>0</v>
      </c>
      <c r="Q123" s="144">
        <v>0</v>
      </c>
      <c r="R123" s="144">
        <f>Q123*H123</f>
        <v>0</v>
      </c>
      <c r="S123" s="144">
        <v>0</v>
      </c>
      <c r="T123" s="145">
        <f>S123*H123</f>
        <v>0</v>
      </c>
      <c r="U123" s="29"/>
      <c r="V123" s="29"/>
      <c r="W123" s="29"/>
      <c r="X123" s="29"/>
      <c r="Y123" s="29"/>
      <c r="Z123" s="29"/>
      <c r="AA123" s="29"/>
      <c r="AB123" s="29"/>
      <c r="AC123" s="29"/>
      <c r="AD123" s="29"/>
      <c r="AE123" s="29"/>
      <c r="AR123" s="146" t="s">
        <v>120</v>
      </c>
      <c r="AT123" s="146" t="s">
        <v>116</v>
      </c>
      <c r="AU123" s="146" t="s">
        <v>84</v>
      </c>
      <c r="AY123" s="14" t="s">
        <v>115</v>
      </c>
      <c r="BE123" s="147">
        <f>IF(N123="základní",J123,0)</f>
        <v>0</v>
      </c>
      <c r="BF123" s="147">
        <f>IF(N123="snížená",J123,0)</f>
        <v>0</v>
      </c>
      <c r="BG123" s="147">
        <f>IF(N123="zákl. přenesená",J123,0)</f>
        <v>0</v>
      </c>
      <c r="BH123" s="147">
        <f>IF(N123="sníž. přenesená",J123,0)</f>
        <v>0</v>
      </c>
      <c r="BI123" s="147">
        <f>IF(N123="nulová",J123,0)</f>
        <v>0</v>
      </c>
      <c r="BJ123" s="14" t="s">
        <v>84</v>
      </c>
      <c r="BK123" s="147">
        <f>ROUND(I123*H123,2)</f>
        <v>0</v>
      </c>
      <c r="BL123" s="14" t="s">
        <v>120</v>
      </c>
      <c r="BM123" s="146" t="s">
        <v>131</v>
      </c>
    </row>
    <row r="124" spans="1:47" s="2" customFormat="1" ht="341.25">
      <c r="A124" s="29"/>
      <c r="B124" s="30"/>
      <c r="C124" s="29"/>
      <c r="D124" s="148" t="s">
        <v>122</v>
      </c>
      <c r="E124" s="29"/>
      <c r="F124" s="153" t="s">
        <v>132</v>
      </c>
      <c r="G124" s="29"/>
      <c r="H124" s="29"/>
      <c r="I124" s="150"/>
      <c r="J124" s="29"/>
      <c r="K124" s="29"/>
      <c r="L124" s="30"/>
      <c r="M124" s="151"/>
      <c r="N124" s="152"/>
      <c r="O124" s="55"/>
      <c r="P124" s="55"/>
      <c r="Q124" s="55"/>
      <c r="R124" s="55"/>
      <c r="S124" s="55"/>
      <c r="T124" s="56"/>
      <c r="U124" s="29"/>
      <c r="V124" s="29"/>
      <c r="W124" s="29"/>
      <c r="X124" s="29"/>
      <c r="Y124" s="29"/>
      <c r="Z124" s="29"/>
      <c r="AA124" s="29"/>
      <c r="AB124" s="29"/>
      <c r="AC124" s="29"/>
      <c r="AD124" s="29"/>
      <c r="AE124" s="29"/>
      <c r="AT124" s="14" t="s">
        <v>122</v>
      </c>
      <c r="AU124" s="14" t="s">
        <v>84</v>
      </c>
    </row>
    <row r="125" spans="1:65" s="2" customFormat="1" ht="14.45" customHeight="1">
      <c r="A125" s="29"/>
      <c r="B125" s="134"/>
      <c r="C125" s="135" t="s">
        <v>120</v>
      </c>
      <c r="D125" s="135" t="s">
        <v>116</v>
      </c>
      <c r="E125" s="136" t="s">
        <v>133</v>
      </c>
      <c r="F125" s="137" t="s">
        <v>134</v>
      </c>
      <c r="G125" s="138" t="s">
        <v>119</v>
      </c>
      <c r="H125" s="139">
        <v>1</v>
      </c>
      <c r="I125" s="140"/>
      <c r="J125" s="141">
        <f>ROUND(I125*H125,2)</f>
        <v>0</v>
      </c>
      <c r="K125" s="137" t="s">
        <v>1</v>
      </c>
      <c r="L125" s="30"/>
      <c r="M125" s="142" t="s">
        <v>1</v>
      </c>
      <c r="N125" s="143" t="s">
        <v>42</v>
      </c>
      <c r="O125" s="55"/>
      <c r="P125" s="144">
        <f>O125*H125</f>
        <v>0</v>
      </c>
      <c r="Q125" s="144">
        <v>0</v>
      </c>
      <c r="R125" s="144">
        <f>Q125*H125</f>
        <v>0</v>
      </c>
      <c r="S125" s="144">
        <v>0</v>
      </c>
      <c r="T125" s="145">
        <f>S125*H125</f>
        <v>0</v>
      </c>
      <c r="U125" s="29"/>
      <c r="V125" s="29"/>
      <c r="W125" s="29"/>
      <c r="X125" s="29"/>
      <c r="Y125" s="29"/>
      <c r="Z125" s="29"/>
      <c r="AA125" s="29"/>
      <c r="AB125" s="29"/>
      <c r="AC125" s="29"/>
      <c r="AD125" s="29"/>
      <c r="AE125" s="29"/>
      <c r="AR125" s="146" t="s">
        <v>120</v>
      </c>
      <c r="AT125" s="146" t="s">
        <v>116</v>
      </c>
      <c r="AU125" s="146" t="s">
        <v>84</v>
      </c>
      <c r="AY125" s="14" t="s">
        <v>115</v>
      </c>
      <c r="BE125" s="147">
        <f>IF(N125="základní",J125,0)</f>
        <v>0</v>
      </c>
      <c r="BF125" s="147">
        <f>IF(N125="snížená",J125,0)</f>
        <v>0</v>
      </c>
      <c r="BG125" s="147">
        <f>IF(N125="zákl. přenesená",J125,0)</f>
        <v>0</v>
      </c>
      <c r="BH125" s="147">
        <f>IF(N125="sníž. přenesená",J125,0)</f>
        <v>0</v>
      </c>
      <c r="BI125" s="147">
        <f>IF(N125="nulová",J125,0)</f>
        <v>0</v>
      </c>
      <c r="BJ125" s="14" t="s">
        <v>84</v>
      </c>
      <c r="BK125" s="147">
        <f>ROUND(I125*H125,2)</f>
        <v>0</v>
      </c>
      <c r="BL125" s="14" t="s">
        <v>120</v>
      </c>
      <c r="BM125" s="146" t="s">
        <v>135</v>
      </c>
    </row>
    <row r="126" spans="1:47" s="2" customFormat="1" ht="292.5">
      <c r="A126" s="29"/>
      <c r="B126" s="30"/>
      <c r="C126" s="29"/>
      <c r="D126" s="148" t="s">
        <v>122</v>
      </c>
      <c r="E126" s="29"/>
      <c r="F126" s="153" t="s">
        <v>136</v>
      </c>
      <c r="G126" s="29"/>
      <c r="H126" s="29"/>
      <c r="I126" s="150"/>
      <c r="J126" s="29"/>
      <c r="K126" s="29"/>
      <c r="L126" s="30"/>
      <c r="M126" s="151"/>
      <c r="N126" s="152"/>
      <c r="O126" s="55"/>
      <c r="P126" s="55"/>
      <c r="Q126" s="55"/>
      <c r="R126" s="55"/>
      <c r="S126" s="55"/>
      <c r="T126" s="56"/>
      <c r="U126" s="29"/>
      <c r="V126" s="29"/>
      <c r="W126" s="29"/>
      <c r="X126" s="29"/>
      <c r="Y126" s="29"/>
      <c r="Z126" s="29"/>
      <c r="AA126" s="29"/>
      <c r="AB126" s="29"/>
      <c r="AC126" s="29"/>
      <c r="AD126" s="29"/>
      <c r="AE126" s="29"/>
      <c r="AT126" s="14" t="s">
        <v>122</v>
      </c>
      <c r="AU126" s="14" t="s">
        <v>84</v>
      </c>
    </row>
    <row r="127" spans="1:65" s="2" customFormat="1" ht="14.45" customHeight="1">
      <c r="A127" s="29"/>
      <c r="B127" s="134"/>
      <c r="C127" s="135" t="s">
        <v>137</v>
      </c>
      <c r="D127" s="135" t="s">
        <v>116</v>
      </c>
      <c r="E127" s="136" t="s">
        <v>138</v>
      </c>
      <c r="F127" s="137" t="s">
        <v>139</v>
      </c>
      <c r="G127" s="138" t="s">
        <v>119</v>
      </c>
      <c r="H127" s="139">
        <v>20</v>
      </c>
      <c r="I127" s="140"/>
      <c r="J127" s="141">
        <f>ROUND(I127*H127,2)</f>
        <v>0</v>
      </c>
      <c r="K127" s="137" t="s">
        <v>1</v>
      </c>
      <c r="L127" s="30"/>
      <c r="M127" s="142" t="s">
        <v>1</v>
      </c>
      <c r="N127" s="143" t="s">
        <v>42</v>
      </c>
      <c r="O127" s="55"/>
      <c r="P127" s="144">
        <f>O127*H127</f>
        <v>0</v>
      </c>
      <c r="Q127" s="144">
        <v>0</v>
      </c>
      <c r="R127" s="144">
        <f>Q127*H127</f>
        <v>0</v>
      </c>
      <c r="S127" s="144">
        <v>0</v>
      </c>
      <c r="T127" s="145">
        <f>S127*H127</f>
        <v>0</v>
      </c>
      <c r="U127" s="29"/>
      <c r="V127" s="29"/>
      <c r="W127" s="29"/>
      <c r="X127" s="29"/>
      <c r="Y127" s="29"/>
      <c r="Z127" s="29"/>
      <c r="AA127" s="29"/>
      <c r="AB127" s="29"/>
      <c r="AC127" s="29"/>
      <c r="AD127" s="29"/>
      <c r="AE127" s="29"/>
      <c r="AR127" s="146" t="s">
        <v>120</v>
      </c>
      <c r="AT127" s="146" t="s">
        <v>116</v>
      </c>
      <c r="AU127" s="146" t="s">
        <v>84</v>
      </c>
      <c r="AY127" s="14" t="s">
        <v>115</v>
      </c>
      <c r="BE127" s="147">
        <f>IF(N127="základní",J127,0)</f>
        <v>0</v>
      </c>
      <c r="BF127" s="147">
        <f>IF(N127="snížená",J127,0)</f>
        <v>0</v>
      </c>
      <c r="BG127" s="147">
        <f>IF(N127="zákl. přenesená",J127,0)</f>
        <v>0</v>
      </c>
      <c r="BH127" s="147">
        <f>IF(N127="sníž. přenesená",J127,0)</f>
        <v>0</v>
      </c>
      <c r="BI127" s="147">
        <f>IF(N127="nulová",J127,0)</f>
        <v>0</v>
      </c>
      <c r="BJ127" s="14" t="s">
        <v>84</v>
      </c>
      <c r="BK127" s="147">
        <f>ROUND(I127*H127,2)</f>
        <v>0</v>
      </c>
      <c r="BL127" s="14" t="s">
        <v>120</v>
      </c>
      <c r="BM127" s="146" t="s">
        <v>140</v>
      </c>
    </row>
    <row r="128" spans="1:47" s="2" customFormat="1" ht="214.5">
      <c r="A128" s="29"/>
      <c r="B128" s="30"/>
      <c r="C128" s="29"/>
      <c r="D128" s="148" t="s">
        <v>122</v>
      </c>
      <c r="E128" s="29"/>
      <c r="F128" s="153" t="s">
        <v>141</v>
      </c>
      <c r="G128" s="29"/>
      <c r="H128" s="29"/>
      <c r="I128" s="150"/>
      <c r="J128" s="29"/>
      <c r="K128" s="29"/>
      <c r="L128" s="30"/>
      <c r="M128" s="151"/>
      <c r="N128" s="152"/>
      <c r="O128" s="55"/>
      <c r="P128" s="55"/>
      <c r="Q128" s="55"/>
      <c r="R128" s="55"/>
      <c r="S128" s="55"/>
      <c r="T128" s="56"/>
      <c r="U128" s="29"/>
      <c r="V128" s="29"/>
      <c r="W128" s="29"/>
      <c r="X128" s="29"/>
      <c r="Y128" s="29"/>
      <c r="Z128" s="29"/>
      <c r="AA128" s="29"/>
      <c r="AB128" s="29"/>
      <c r="AC128" s="29"/>
      <c r="AD128" s="29"/>
      <c r="AE128" s="29"/>
      <c r="AT128" s="14" t="s">
        <v>122</v>
      </c>
      <c r="AU128" s="14" t="s">
        <v>84</v>
      </c>
    </row>
    <row r="129" spans="1:65" s="2" customFormat="1" ht="14.45" customHeight="1">
      <c r="A129" s="29"/>
      <c r="B129" s="134"/>
      <c r="C129" s="135" t="s">
        <v>142</v>
      </c>
      <c r="D129" s="135" t="s">
        <v>116</v>
      </c>
      <c r="E129" s="136" t="s">
        <v>143</v>
      </c>
      <c r="F129" s="137" t="s">
        <v>144</v>
      </c>
      <c r="G129" s="138" t="s">
        <v>119</v>
      </c>
      <c r="H129" s="139">
        <v>21</v>
      </c>
      <c r="I129" s="140"/>
      <c r="J129" s="141">
        <f>ROUND(I129*H129,2)</f>
        <v>0</v>
      </c>
      <c r="K129" s="137" t="s">
        <v>1</v>
      </c>
      <c r="L129" s="30"/>
      <c r="M129" s="142" t="s">
        <v>1</v>
      </c>
      <c r="N129" s="143" t="s">
        <v>42</v>
      </c>
      <c r="O129" s="55"/>
      <c r="P129" s="144">
        <f>O129*H129</f>
        <v>0</v>
      </c>
      <c r="Q129" s="144">
        <v>0</v>
      </c>
      <c r="R129" s="144">
        <f>Q129*H129</f>
        <v>0</v>
      </c>
      <c r="S129" s="144">
        <v>0</v>
      </c>
      <c r="T129" s="145">
        <f>S129*H129</f>
        <v>0</v>
      </c>
      <c r="U129" s="29"/>
      <c r="V129" s="29"/>
      <c r="W129" s="29"/>
      <c r="X129" s="29"/>
      <c r="Y129" s="29"/>
      <c r="Z129" s="29"/>
      <c r="AA129" s="29"/>
      <c r="AB129" s="29"/>
      <c r="AC129" s="29"/>
      <c r="AD129" s="29"/>
      <c r="AE129" s="29"/>
      <c r="AR129" s="146" t="s">
        <v>120</v>
      </c>
      <c r="AT129" s="146" t="s">
        <v>116</v>
      </c>
      <c r="AU129" s="146" t="s">
        <v>84</v>
      </c>
      <c r="AY129" s="14" t="s">
        <v>115</v>
      </c>
      <c r="BE129" s="147">
        <f>IF(N129="základní",J129,0)</f>
        <v>0</v>
      </c>
      <c r="BF129" s="147">
        <f>IF(N129="snížená",J129,0)</f>
        <v>0</v>
      </c>
      <c r="BG129" s="147">
        <f>IF(N129="zákl. přenesená",J129,0)</f>
        <v>0</v>
      </c>
      <c r="BH129" s="147">
        <f>IF(N129="sníž. přenesená",J129,0)</f>
        <v>0</v>
      </c>
      <c r="BI129" s="147">
        <f>IF(N129="nulová",J129,0)</f>
        <v>0</v>
      </c>
      <c r="BJ129" s="14" t="s">
        <v>84</v>
      </c>
      <c r="BK129" s="147">
        <f>ROUND(I129*H129,2)</f>
        <v>0</v>
      </c>
      <c r="BL129" s="14" t="s">
        <v>120</v>
      </c>
      <c r="BM129" s="146" t="s">
        <v>145</v>
      </c>
    </row>
    <row r="130" spans="1:47" s="2" customFormat="1" ht="58.5">
      <c r="A130" s="29"/>
      <c r="B130" s="30"/>
      <c r="C130" s="29"/>
      <c r="D130" s="148" t="s">
        <v>122</v>
      </c>
      <c r="E130" s="29"/>
      <c r="F130" s="153" t="s">
        <v>146</v>
      </c>
      <c r="G130" s="29"/>
      <c r="H130" s="29"/>
      <c r="I130" s="150"/>
      <c r="J130" s="29"/>
      <c r="K130" s="29"/>
      <c r="L130" s="30"/>
      <c r="M130" s="151"/>
      <c r="N130" s="152"/>
      <c r="O130" s="55"/>
      <c r="P130" s="55"/>
      <c r="Q130" s="55"/>
      <c r="R130" s="55"/>
      <c r="S130" s="55"/>
      <c r="T130" s="56"/>
      <c r="U130" s="29"/>
      <c r="V130" s="29"/>
      <c r="W130" s="29"/>
      <c r="X130" s="29"/>
      <c r="Y130" s="29"/>
      <c r="Z130" s="29"/>
      <c r="AA130" s="29"/>
      <c r="AB130" s="29"/>
      <c r="AC130" s="29"/>
      <c r="AD130" s="29"/>
      <c r="AE130" s="29"/>
      <c r="AT130" s="14" t="s">
        <v>122</v>
      </c>
      <c r="AU130" s="14" t="s">
        <v>84</v>
      </c>
    </row>
    <row r="131" spans="1:65" s="2" customFormat="1" ht="14.45" customHeight="1">
      <c r="A131" s="29"/>
      <c r="B131" s="134"/>
      <c r="C131" s="135" t="s">
        <v>147</v>
      </c>
      <c r="D131" s="135" t="s">
        <v>116</v>
      </c>
      <c r="E131" s="136" t="s">
        <v>148</v>
      </c>
      <c r="F131" s="137" t="s">
        <v>149</v>
      </c>
      <c r="G131" s="138" t="s">
        <v>119</v>
      </c>
      <c r="H131" s="139">
        <v>1</v>
      </c>
      <c r="I131" s="140"/>
      <c r="J131" s="141">
        <f>ROUND(I131*H131,2)</f>
        <v>0</v>
      </c>
      <c r="K131" s="137" t="s">
        <v>1</v>
      </c>
      <c r="L131" s="30"/>
      <c r="M131" s="142" t="s">
        <v>1</v>
      </c>
      <c r="N131" s="143" t="s">
        <v>42</v>
      </c>
      <c r="O131" s="55"/>
      <c r="P131" s="144">
        <f>O131*H131</f>
        <v>0</v>
      </c>
      <c r="Q131" s="144">
        <v>0</v>
      </c>
      <c r="R131" s="144">
        <f>Q131*H131</f>
        <v>0</v>
      </c>
      <c r="S131" s="144">
        <v>0</v>
      </c>
      <c r="T131" s="145">
        <f>S131*H131</f>
        <v>0</v>
      </c>
      <c r="U131" s="29"/>
      <c r="V131" s="29"/>
      <c r="W131" s="29"/>
      <c r="X131" s="29"/>
      <c r="Y131" s="29"/>
      <c r="Z131" s="29"/>
      <c r="AA131" s="29"/>
      <c r="AB131" s="29"/>
      <c r="AC131" s="29"/>
      <c r="AD131" s="29"/>
      <c r="AE131" s="29"/>
      <c r="AR131" s="146" t="s">
        <v>120</v>
      </c>
      <c r="AT131" s="146" t="s">
        <v>116</v>
      </c>
      <c r="AU131" s="146" t="s">
        <v>84</v>
      </c>
      <c r="AY131" s="14" t="s">
        <v>115</v>
      </c>
      <c r="BE131" s="147">
        <f>IF(N131="základní",J131,0)</f>
        <v>0</v>
      </c>
      <c r="BF131" s="147">
        <f>IF(N131="snížená",J131,0)</f>
        <v>0</v>
      </c>
      <c r="BG131" s="147">
        <f>IF(N131="zákl. přenesená",J131,0)</f>
        <v>0</v>
      </c>
      <c r="BH131" s="147">
        <f>IF(N131="sníž. přenesená",J131,0)</f>
        <v>0</v>
      </c>
      <c r="BI131" s="147">
        <f>IF(N131="nulová",J131,0)</f>
        <v>0</v>
      </c>
      <c r="BJ131" s="14" t="s">
        <v>84</v>
      </c>
      <c r="BK131" s="147">
        <f>ROUND(I131*H131,2)</f>
        <v>0</v>
      </c>
      <c r="BL131" s="14" t="s">
        <v>120</v>
      </c>
      <c r="BM131" s="146" t="s">
        <v>150</v>
      </c>
    </row>
    <row r="132" spans="1:47" s="2" customFormat="1" ht="409.5">
      <c r="A132" s="29"/>
      <c r="B132" s="30"/>
      <c r="C132" s="29"/>
      <c r="D132" s="148" t="s">
        <v>122</v>
      </c>
      <c r="E132" s="29"/>
      <c r="F132" s="149" t="s">
        <v>151</v>
      </c>
      <c r="G132" s="29"/>
      <c r="H132" s="29"/>
      <c r="I132" s="150"/>
      <c r="J132" s="29"/>
      <c r="K132" s="29"/>
      <c r="L132" s="30"/>
      <c r="M132" s="151"/>
      <c r="N132" s="152"/>
      <c r="O132" s="55"/>
      <c r="P132" s="55"/>
      <c r="Q132" s="55"/>
      <c r="R132" s="55"/>
      <c r="S132" s="55"/>
      <c r="T132" s="56"/>
      <c r="U132" s="29"/>
      <c r="V132" s="29"/>
      <c r="W132" s="29"/>
      <c r="X132" s="29"/>
      <c r="Y132" s="29"/>
      <c r="Z132" s="29"/>
      <c r="AA132" s="29"/>
      <c r="AB132" s="29"/>
      <c r="AC132" s="29"/>
      <c r="AD132" s="29"/>
      <c r="AE132" s="29"/>
      <c r="AT132" s="14" t="s">
        <v>122</v>
      </c>
      <c r="AU132" s="14" t="s">
        <v>84</v>
      </c>
    </row>
    <row r="133" spans="1:65" s="2" customFormat="1" ht="14.45" customHeight="1">
      <c r="A133" s="29"/>
      <c r="B133" s="134"/>
      <c r="C133" s="135" t="s">
        <v>152</v>
      </c>
      <c r="D133" s="135" t="s">
        <v>116</v>
      </c>
      <c r="E133" s="136" t="s">
        <v>153</v>
      </c>
      <c r="F133" s="137" t="s">
        <v>154</v>
      </c>
      <c r="G133" s="138" t="s">
        <v>119</v>
      </c>
      <c r="H133" s="139">
        <v>1</v>
      </c>
      <c r="I133" s="140"/>
      <c r="J133" s="141">
        <f>ROUND(I133*H133,2)</f>
        <v>0</v>
      </c>
      <c r="K133" s="137" t="s">
        <v>1</v>
      </c>
      <c r="L133" s="30"/>
      <c r="M133" s="142" t="s">
        <v>1</v>
      </c>
      <c r="N133" s="143" t="s">
        <v>42</v>
      </c>
      <c r="O133" s="55"/>
      <c r="P133" s="144">
        <f>O133*H133</f>
        <v>0</v>
      </c>
      <c r="Q133" s="144">
        <v>0</v>
      </c>
      <c r="R133" s="144">
        <f>Q133*H133</f>
        <v>0</v>
      </c>
      <c r="S133" s="144">
        <v>0</v>
      </c>
      <c r="T133" s="145">
        <f>S133*H133</f>
        <v>0</v>
      </c>
      <c r="U133" s="29"/>
      <c r="V133" s="29"/>
      <c r="W133" s="29"/>
      <c r="X133" s="29"/>
      <c r="Y133" s="29"/>
      <c r="Z133" s="29"/>
      <c r="AA133" s="29"/>
      <c r="AB133" s="29"/>
      <c r="AC133" s="29"/>
      <c r="AD133" s="29"/>
      <c r="AE133" s="29"/>
      <c r="AR133" s="146" t="s">
        <v>120</v>
      </c>
      <c r="AT133" s="146" t="s">
        <v>116</v>
      </c>
      <c r="AU133" s="146" t="s">
        <v>84</v>
      </c>
      <c r="AY133" s="14" t="s">
        <v>115</v>
      </c>
      <c r="BE133" s="147">
        <f>IF(N133="základní",J133,0)</f>
        <v>0</v>
      </c>
      <c r="BF133" s="147">
        <f>IF(N133="snížená",J133,0)</f>
        <v>0</v>
      </c>
      <c r="BG133" s="147">
        <f>IF(N133="zákl. přenesená",J133,0)</f>
        <v>0</v>
      </c>
      <c r="BH133" s="147">
        <f>IF(N133="sníž. přenesená",J133,0)</f>
        <v>0</v>
      </c>
      <c r="BI133" s="147">
        <f>IF(N133="nulová",J133,0)</f>
        <v>0</v>
      </c>
      <c r="BJ133" s="14" t="s">
        <v>84</v>
      </c>
      <c r="BK133" s="147">
        <f>ROUND(I133*H133,2)</f>
        <v>0</v>
      </c>
      <c r="BL133" s="14" t="s">
        <v>120</v>
      </c>
      <c r="BM133" s="146" t="s">
        <v>155</v>
      </c>
    </row>
    <row r="134" spans="1:47" s="2" customFormat="1" ht="87.75">
      <c r="A134" s="29"/>
      <c r="B134" s="30"/>
      <c r="C134" s="29"/>
      <c r="D134" s="148" t="s">
        <v>122</v>
      </c>
      <c r="E134" s="29"/>
      <c r="F134" s="153" t="s">
        <v>156</v>
      </c>
      <c r="G134" s="29"/>
      <c r="H134" s="29"/>
      <c r="I134" s="150"/>
      <c r="J134" s="29"/>
      <c r="K134" s="29"/>
      <c r="L134" s="30"/>
      <c r="M134" s="151"/>
      <c r="N134" s="152"/>
      <c r="O134" s="55"/>
      <c r="P134" s="55"/>
      <c r="Q134" s="55"/>
      <c r="R134" s="55"/>
      <c r="S134" s="55"/>
      <c r="T134" s="56"/>
      <c r="U134" s="29"/>
      <c r="V134" s="29"/>
      <c r="W134" s="29"/>
      <c r="X134" s="29"/>
      <c r="Y134" s="29"/>
      <c r="Z134" s="29"/>
      <c r="AA134" s="29"/>
      <c r="AB134" s="29"/>
      <c r="AC134" s="29"/>
      <c r="AD134" s="29"/>
      <c r="AE134" s="29"/>
      <c r="AT134" s="14" t="s">
        <v>122</v>
      </c>
      <c r="AU134" s="14" t="s">
        <v>84</v>
      </c>
    </row>
    <row r="135" spans="1:65" s="2" customFormat="1" ht="14.45" customHeight="1">
      <c r="A135" s="29"/>
      <c r="B135" s="134"/>
      <c r="C135" s="135" t="s">
        <v>157</v>
      </c>
      <c r="D135" s="135" t="s">
        <v>116</v>
      </c>
      <c r="E135" s="136" t="s">
        <v>158</v>
      </c>
      <c r="F135" s="137" t="s">
        <v>159</v>
      </c>
      <c r="G135" s="138" t="s">
        <v>119</v>
      </c>
      <c r="H135" s="139">
        <v>1</v>
      </c>
      <c r="I135" s="140"/>
      <c r="J135" s="141">
        <f>ROUND(I135*H135,2)</f>
        <v>0</v>
      </c>
      <c r="K135" s="137" t="s">
        <v>1</v>
      </c>
      <c r="L135" s="30"/>
      <c r="M135" s="142" t="s">
        <v>1</v>
      </c>
      <c r="N135" s="143" t="s">
        <v>42</v>
      </c>
      <c r="O135" s="55"/>
      <c r="P135" s="144">
        <f>O135*H135</f>
        <v>0</v>
      </c>
      <c r="Q135" s="144">
        <v>0</v>
      </c>
      <c r="R135" s="144">
        <f>Q135*H135</f>
        <v>0</v>
      </c>
      <c r="S135" s="144">
        <v>0</v>
      </c>
      <c r="T135" s="145">
        <f>S135*H135</f>
        <v>0</v>
      </c>
      <c r="U135" s="29"/>
      <c r="V135" s="29"/>
      <c r="W135" s="29"/>
      <c r="X135" s="29"/>
      <c r="Y135" s="29"/>
      <c r="Z135" s="29"/>
      <c r="AA135" s="29"/>
      <c r="AB135" s="29"/>
      <c r="AC135" s="29"/>
      <c r="AD135" s="29"/>
      <c r="AE135" s="29"/>
      <c r="AR135" s="146" t="s">
        <v>120</v>
      </c>
      <c r="AT135" s="146" t="s">
        <v>116</v>
      </c>
      <c r="AU135" s="146" t="s">
        <v>84</v>
      </c>
      <c r="AY135" s="14" t="s">
        <v>115</v>
      </c>
      <c r="BE135" s="147">
        <f>IF(N135="základní",J135,0)</f>
        <v>0</v>
      </c>
      <c r="BF135" s="147">
        <f>IF(N135="snížená",J135,0)</f>
        <v>0</v>
      </c>
      <c r="BG135" s="147">
        <f>IF(N135="zákl. přenesená",J135,0)</f>
        <v>0</v>
      </c>
      <c r="BH135" s="147">
        <f>IF(N135="sníž. přenesená",J135,0)</f>
        <v>0</v>
      </c>
      <c r="BI135" s="147">
        <f>IF(N135="nulová",J135,0)</f>
        <v>0</v>
      </c>
      <c r="BJ135" s="14" t="s">
        <v>84</v>
      </c>
      <c r="BK135" s="147">
        <f>ROUND(I135*H135,2)</f>
        <v>0</v>
      </c>
      <c r="BL135" s="14" t="s">
        <v>120</v>
      </c>
      <c r="BM135" s="146" t="s">
        <v>160</v>
      </c>
    </row>
    <row r="136" spans="1:47" s="2" customFormat="1" ht="117">
      <c r="A136" s="29"/>
      <c r="B136" s="30"/>
      <c r="C136" s="29"/>
      <c r="D136" s="148" t="s">
        <v>122</v>
      </c>
      <c r="E136" s="29"/>
      <c r="F136" s="153" t="s">
        <v>161</v>
      </c>
      <c r="G136" s="29"/>
      <c r="H136" s="29"/>
      <c r="I136" s="150"/>
      <c r="J136" s="29"/>
      <c r="K136" s="29"/>
      <c r="L136" s="30"/>
      <c r="M136" s="151"/>
      <c r="N136" s="152"/>
      <c r="O136" s="55"/>
      <c r="P136" s="55"/>
      <c r="Q136" s="55"/>
      <c r="R136" s="55"/>
      <c r="S136" s="55"/>
      <c r="T136" s="56"/>
      <c r="U136" s="29"/>
      <c r="V136" s="29"/>
      <c r="W136" s="29"/>
      <c r="X136" s="29"/>
      <c r="Y136" s="29"/>
      <c r="Z136" s="29"/>
      <c r="AA136" s="29"/>
      <c r="AB136" s="29"/>
      <c r="AC136" s="29"/>
      <c r="AD136" s="29"/>
      <c r="AE136" s="29"/>
      <c r="AT136" s="14" t="s">
        <v>122</v>
      </c>
      <c r="AU136" s="14" t="s">
        <v>84</v>
      </c>
    </row>
    <row r="137" spans="1:65" s="2" customFormat="1" ht="24.2" customHeight="1">
      <c r="A137" s="29"/>
      <c r="B137" s="134"/>
      <c r="C137" s="135" t="s">
        <v>162</v>
      </c>
      <c r="D137" s="135" t="s">
        <v>116</v>
      </c>
      <c r="E137" s="136" t="s">
        <v>163</v>
      </c>
      <c r="F137" s="137" t="s">
        <v>164</v>
      </c>
      <c r="G137" s="138" t="s">
        <v>119</v>
      </c>
      <c r="H137" s="139">
        <v>1</v>
      </c>
      <c r="I137" s="140"/>
      <c r="J137" s="141">
        <f>ROUND(I137*H137,2)</f>
        <v>0</v>
      </c>
      <c r="K137" s="137" t="s">
        <v>1</v>
      </c>
      <c r="L137" s="30"/>
      <c r="M137" s="142" t="s">
        <v>1</v>
      </c>
      <c r="N137" s="143" t="s">
        <v>42</v>
      </c>
      <c r="O137" s="55"/>
      <c r="P137" s="144">
        <f>O137*H137</f>
        <v>0</v>
      </c>
      <c r="Q137" s="144">
        <v>0</v>
      </c>
      <c r="R137" s="144">
        <f>Q137*H137</f>
        <v>0</v>
      </c>
      <c r="S137" s="144">
        <v>0</v>
      </c>
      <c r="T137" s="145">
        <f>S137*H137</f>
        <v>0</v>
      </c>
      <c r="U137" s="29"/>
      <c r="V137" s="29"/>
      <c r="W137" s="29"/>
      <c r="X137" s="29"/>
      <c r="Y137" s="29"/>
      <c r="Z137" s="29"/>
      <c r="AA137" s="29"/>
      <c r="AB137" s="29"/>
      <c r="AC137" s="29"/>
      <c r="AD137" s="29"/>
      <c r="AE137" s="29"/>
      <c r="AR137" s="146" t="s">
        <v>120</v>
      </c>
      <c r="AT137" s="146" t="s">
        <v>116</v>
      </c>
      <c r="AU137" s="146" t="s">
        <v>84</v>
      </c>
      <c r="AY137" s="14" t="s">
        <v>115</v>
      </c>
      <c r="BE137" s="147">
        <f>IF(N137="základní",J137,0)</f>
        <v>0</v>
      </c>
      <c r="BF137" s="147">
        <f>IF(N137="snížená",J137,0)</f>
        <v>0</v>
      </c>
      <c r="BG137" s="147">
        <f>IF(N137="zákl. přenesená",J137,0)</f>
        <v>0</v>
      </c>
      <c r="BH137" s="147">
        <f>IF(N137="sníž. přenesená",J137,0)</f>
        <v>0</v>
      </c>
      <c r="BI137" s="147">
        <f>IF(N137="nulová",J137,0)</f>
        <v>0</v>
      </c>
      <c r="BJ137" s="14" t="s">
        <v>84</v>
      </c>
      <c r="BK137" s="147">
        <f>ROUND(I137*H137,2)</f>
        <v>0</v>
      </c>
      <c r="BL137" s="14" t="s">
        <v>120</v>
      </c>
      <c r="BM137" s="146" t="s">
        <v>165</v>
      </c>
    </row>
    <row r="138" spans="1:47" s="2" customFormat="1" ht="68.25">
      <c r="A138" s="29"/>
      <c r="B138" s="30"/>
      <c r="C138" s="29"/>
      <c r="D138" s="148" t="s">
        <v>122</v>
      </c>
      <c r="E138" s="29"/>
      <c r="F138" s="153" t="s">
        <v>166</v>
      </c>
      <c r="G138" s="29"/>
      <c r="H138" s="29"/>
      <c r="I138" s="150"/>
      <c r="J138" s="29"/>
      <c r="K138" s="29"/>
      <c r="L138" s="30"/>
      <c r="M138" s="154"/>
      <c r="N138" s="155"/>
      <c r="O138" s="156"/>
      <c r="P138" s="156"/>
      <c r="Q138" s="156"/>
      <c r="R138" s="156"/>
      <c r="S138" s="156"/>
      <c r="T138" s="157"/>
      <c r="U138" s="29"/>
      <c r="V138" s="29"/>
      <c r="W138" s="29"/>
      <c r="X138" s="29"/>
      <c r="Y138" s="29"/>
      <c r="Z138" s="29"/>
      <c r="AA138" s="29"/>
      <c r="AB138" s="29"/>
      <c r="AC138" s="29"/>
      <c r="AD138" s="29"/>
      <c r="AE138" s="29"/>
      <c r="AT138" s="14" t="s">
        <v>122</v>
      </c>
      <c r="AU138" s="14" t="s">
        <v>84</v>
      </c>
    </row>
    <row r="139" spans="1:31" s="2" customFormat="1" ht="6.95" customHeight="1">
      <c r="A139" s="29"/>
      <c r="B139" s="44"/>
      <c r="C139" s="45"/>
      <c r="D139" s="45"/>
      <c r="E139" s="45"/>
      <c r="F139" s="45"/>
      <c r="G139" s="45"/>
      <c r="H139" s="45"/>
      <c r="I139" s="45"/>
      <c r="J139" s="45"/>
      <c r="K139" s="45"/>
      <c r="L139" s="30"/>
      <c r="M139" s="29"/>
      <c r="O139" s="29"/>
      <c r="P139" s="29"/>
      <c r="Q139" s="29"/>
      <c r="R139" s="29"/>
      <c r="S139" s="29"/>
      <c r="T139" s="29"/>
      <c r="U139" s="29"/>
      <c r="V139" s="29"/>
      <c r="W139" s="29"/>
      <c r="X139" s="29"/>
      <c r="Y139" s="29"/>
      <c r="Z139" s="29"/>
      <c r="AA139" s="29"/>
      <c r="AB139" s="29"/>
      <c r="AC139" s="29"/>
      <c r="AD139" s="29"/>
      <c r="AE139" s="29"/>
    </row>
  </sheetData>
  <autoFilter ref="C116:K138"/>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7"/>
  <sheetViews>
    <sheetView showGridLines="0" workbookViewId="0" topLeftCell="A105">
      <selection activeCell="I124" sqref="I12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9" t="s">
        <v>5</v>
      </c>
      <c r="M2" s="171"/>
      <c r="N2" s="171"/>
      <c r="O2" s="171"/>
      <c r="P2" s="171"/>
      <c r="Q2" s="171"/>
      <c r="R2" s="171"/>
      <c r="S2" s="171"/>
      <c r="T2" s="171"/>
      <c r="U2" s="171"/>
      <c r="V2" s="171"/>
      <c r="AT2" s="14" t="s">
        <v>89</v>
      </c>
    </row>
    <row r="3" spans="2:46" s="1" customFormat="1" ht="6.95" customHeight="1" hidden="1">
      <c r="B3" s="15"/>
      <c r="C3" s="16"/>
      <c r="D3" s="16"/>
      <c r="E3" s="16"/>
      <c r="F3" s="16"/>
      <c r="G3" s="16"/>
      <c r="H3" s="16"/>
      <c r="I3" s="16"/>
      <c r="J3" s="16"/>
      <c r="K3" s="16"/>
      <c r="L3" s="17"/>
      <c r="AT3" s="14" t="s">
        <v>86</v>
      </c>
    </row>
    <row r="4" spans="2:46" s="1" customFormat="1" ht="24.95" customHeight="1" hidden="1">
      <c r="B4" s="17"/>
      <c r="D4" s="18" t="s">
        <v>91</v>
      </c>
      <c r="L4" s="17"/>
      <c r="M4" s="90" t="s">
        <v>10</v>
      </c>
      <c r="AT4" s="14" t="s">
        <v>3</v>
      </c>
    </row>
    <row r="5" spans="2:12" s="1" customFormat="1" ht="6.95" customHeight="1" hidden="1">
      <c r="B5" s="17"/>
      <c r="L5" s="17"/>
    </row>
    <row r="6" spans="2:12" s="1" customFormat="1" ht="12" customHeight="1" hidden="1">
      <c r="B6" s="17"/>
      <c r="D6" s="24" t="s">
        <v>16</v>
      </c>
      <c r="L6" s="17"/>
    </row>
    <row r="7" spans="2:12" s="1" customFormat="1" ht="26.25" customHeight="1" hidden="1">
      <c r="B7" s="17"/>
      <c r="E7" s="204" t="str">
        <f>'Rekapitulace stavby'!K6</f>
        <v>Vybudování multifunkční učebny a zřízení bezbariérovosti v ZŠ Bezručova - IT vybavení</v>
      </c>
      <c r="F7" s="205"/>
      <c r="G7" s="205"/>
      <c r="H7" s="205"/>
      <c r="L7" s="17"/>
    </row>
    <row r="8" spans="1:31" s="2" customFormat="1" ht="12" customHeight="1" hidden="1">
      <c r="A8" s="29"/>
      <c r="B8" s="30"/>
      <c r="C8" s="29"/>
      <c r="D8" s="24" t="s">
        <v>92</v>
      </c>
      <c r="E8" s="29"/>
      <c r="F8" s="29"/>
      <c r="G8" s="29"/>
      <c r="H8" s="29"/>
      <c r="I8" s="29"/>
      <c r="J8" s="29"/>
      <c r="K8" s="29"/>
      <c r="L8" s="39"/>
      <c r="S8" s="29"/>
      <c r="T8" s="29"/>
      <c r="U8" s="29"/>
      <c r="V8" s="29"/>
      <c r="W8" s="29"/>
      <c r="X8" s="29"/>
      <c r="Y8" s="29"/>
      <c r="Z8" s="29"/>
      <c r="AA8" s="29"/>
      <c r="AB8" s="29"/>
      <c r="AC8" s="29"/>
      <c r="AD8" s="29"/>
      <c r="AE8" s="29"/>
    </row>
    <row r="9" spans="1:31" s="2" customFormat="1" ht="30" customHeight="1" hidden="1">
      <c r="A9" s="29"/>
      <c r="B9" s="30"/>
      <c r="C9" s="29"/>
      <c r="D9" s="29"/>
      <c r="E9" s="190" t="s">
        <v>167</v>
      </c>
      <c r="F9" s="203"/>
      <c r="G9" s="203"/>
      <c r="H9" s="203"/>
      <c r="I9" s="29"/>
      <c r="J9" s="29"/>
      <c r="K9" s="29"/>
      <c r="L9" s="39"/>
      <c r="S9" s="29"/>
      <c r="T9" s="29"/>
      <c r="U9" s="29"/>
      <c r="V9" s="29"/>
      <c r="W9" s="29"/>
      <c r="X9" s="29"/>
      <c r="Y9" s="29"/>
      <c r="Z9" s="29"/>
      <c r="AA9" s="29"/>
      <c r="AB9" s="29"/>
      <c r="AC9" s="29"/>
      <c r="AD9" s="29"/>
      <c r="AE9" s="29"/>
    </row>
    <row r="10" spans="1:31" s="2" customFormat="1" ht="12" hidden="1">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31" s="2" customFormat="1" ht="12" customHeight="1" hidden="1">
      <c r="A11" s="29"/>
      <c r="B11" s="30"/>
      <c r="C11" s="29"/>
      <c r="D11" s="24" t="s">
        <v>18</v>
      </c>
      <c r="E11" s="29"/>
      <c r="F11" s="22" t="s">
        <v>19</v>
      </c>
      <c r="G11" s="29"/>
      <c r="H11" s="29"/>
      <c r="I11" s="24" t="s">
        <v>20</v>
      </c>
      <c r="J11" s="22" t="s">
        <v>1</v>
      </c>
      <c r="K11" s="29"/>
      <c r="L11" s="39"/>
      <c r="S11" s="29"/>
      <c r="T11" s="29"/>
      <c r="U11" s="29"/>
      <c r="V11" s="29"/>
      <c r="W11" s="29"/>
      <c r="X11" s="29"/>
      <c r="Y11" s="29"/>
      <c r="Z11" s="29"/>
      <c r="AA11" s="29"/>
      <c r="AB11" s="29"/>
      <c r="AC11" s="29"/>
      <c r="AD11" s="29"/>
      <c r="AE11" s="29"/>
    </row>
    <row r="12" spans="1:31" s="2" customFormat="1" ht="12" customHeight="1" hidden="1">
      <c r="A12" s="29"/>
      <c r="B12" s="30"/>
      <c r="C12" s="29"/>
      <c r="D12" s="24" t="s">
        <v>21</v>
      </c>
      <c r="E12" s="29"/>
      <c r="F12" s="22" t="s">
        <v>22</v>
      </c>
      <c r="G12" s="29"/>
      <c r="H12" s="29"/>
      <c r="I12" s="24" t="s">
        <v>23</v>
      </c>
      <c r="J12" s="52" t="str">
        <f>'Rekapitulace stavby'!AN8</f>
        <v>7. 1. 2018</v>
      </c>
      <c r="K12" s="29"/>
      <c r="L12" s="39"/>
      <c r="S12" s="29"/>
      <c r="T12" s="29"/>
      <c r="U12" s="29"/>
      <c r="V12" s="29"/>
      <c r="W12" s="29"/>
      <c r="X12" s="29"/>
      <c r="Y12" s="29"/>
      <c r="Z12" s="29"/>
      <c r="AA12" s="29"/>
      <c r="AB12" s="29"/>
      <c r="AC12" s="29"/>
      <c r="AD12" s="29"/>
      <c r="AE12" s="29"/>
    </row>
    <row r="13" spans="1:31" s="2" customFormat="1" ht="10.9" customHeight="1" hidden="1">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31" s="2" customFormat="1" ht="12" customHeight="1" hidden="1">
      <c r="A14" s="29"/>
      <c r="B14" s="30"/>
      <c r="C14" s="29"/>
      <c r="D14" s="24" t="s">
        <v>25</v>
      </c>
      <c r="E14" s="29"/>
      <c r="F14" s="29"/>
      <c r="G14" s="29"/>
      <c r="H14" s="29"/>
      <c r="I14" s="24" t="s">
        <v>26</v>
      </c>
      <c r="J14" s="22" t="s">
        <v>1</v>
      </c>
      <c r="K14" s="29"/>
      <c r="L14" s="39"/>
      <c r="S14" s="29"/>
      <c r="T14" s="29"/>
      <c r="U14" s="29"/>
      <c r="V14" s="29"/>
      <c r="W14" s="29"/>
      <c r="X14" s="29"/>
      <c r="Y14" s="29"/>
      <c r="Z14" s="29"/>
      <c r="AA14" s="29"/>
      <c r="AB14" s="29"/>
      <c r="AC14" s="29"/>
      <c r="AD14" s="29"/>
      <c r="AE14" s="29"/>
    </row>
    <row r="15" spans="1:31" s="2" customFormat="1" ht="18" customHeight="1" hidden="1">
      <c r="A15" s="29"/>
      <c r="B15" s="30"/>
      <c r="C15" s="29"/>
      <c r="D15" s="29"/>
      <c r="E15" s="22" t="s">
        <v>27</v>
      </c>
      <c r="F15" s="29"/>
      <c r="G15" s="29"/>
      <c r="H15" s="29"/>
      <c r="I15" s="24" t="s">
        <v>28</v>
      </c>
      <c r="J15" s="22" t="s">
        <v>1</v>
      </c>
      <c r="K15" s="29"/>
      <c r="L15" s="39"/>
      <c r="S15" s="29"/>
      <c r="T15" s="29"/>
      <c r="U15" s="29"/>
      <c r="V15" s="29"/>
      <c r="W15" s="29"/>
      <c r="X15" s="29"/>
      <c r="Y15" s="29"/>
      <c r="Z15" s="29"/>
      <c r="AA15" s="29"/>
      <c r="AB15" s="29"/>
      <c r="AC15" s="29"/>
      <c r="AD15" s="29"/>
      <c r="AE15" s="29"/>
    </row>
    <row r="16" spans="1:31" s="2" customFormat="1" ht="6.95" customHeight="1" hidden="1">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hidden="1">
      <c r="A17" s="29"/>
      <c r="B17" s="30"/>
      <c r="C17" s="29"/>
      <c r="D17" s="24" t="s">
        <v>29</v>
      </c>
      <c r="E17" s="29"/>
      <c r="F17" s="29"/>
      <c r="G17" s="29"/>
      <c r="H17" s="29"/>
      <c r="I17" s="24" t="s">
        <v>26</v>
      </c>
      <c r="J17" s="25" t="str">
        <f>'Rekapitulace stavby'!AN13</f>
        <v>Vyplň údaj</v>
      </c>
      <c r="K17" s="29"/>
      <c r="L17" s="39"/>
      <c r="S17" s="29"/>
      <c r="T17" s="29"/>
      <c r="U17" s="29"/>
      <c r="V17" s="29"/>
      <c r="W17" s="29"/>
      <c r="X17" s="29"/>
      <c r="Y17" s="29"/>
      <c r="Z17" s="29"/>
      <c r="AA17" s="29"/>
      <c r="AB17" s="29"/>
      <c r="AC17" s="29"/>
      <c r="AD17" s="29"/>
      <c r="AE17" s="29"/>
    </row>
    <row r="18" spans="1:31" s="2" customFormat="1" ht="18" customHeight="1" hidden="1">
      <c r="A18" s="29"/>
      <c r="B18" s="30"/>
      <c r="C18" s="29"/>
      <c r="D18" s="29"/>
      <c r="E18" s="206" t="str">
        <f>'Rekapitulace stavby'!E14</f>
        <v>Vyplň údaj</v>
      </c>
      <c r="F18" s="170"/>
      <c r="G18" s="170"/>
      <c r="H18" s="170"/>
      <c r="I18" s="24" t="s">
        <v>28</v>
      </c>
      <c r="J18" s="25" t="str">
        <f>'Rekapitulace stavby'!AN14</f>
        <v>Vyplň údaj</v>
      </c>
      <c r="K18" s="29"/>
      <c r="L18" s="39"/>
      <c r="S18" s="29"/>
      <c r="T18" s="29"/>
      <c r="U18" s="29"/>
      <c r="V18" s="29"/>
      <c r="W18" s="29"/>
      <c r="X18" s="29"/>
      <c r="Y18" s="29"/>
      <c r="Z18" s="29"/>
      <c r="AA18" s="29"/>
      <c r="AB18" s="29"/>
      <c r="AC18" s="29"/>
      <c r="AD18" s="29"/>
      <c r="AE18" s="29"/>
    </row>
    <row r="19" spans="1:31" s="2" customFormat="1" ht="6.95" customHeight="1" hidden="1">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hidden="1">
      <c r="A20" s="29"/>
      <c r="B20" s="30"/>
      <c r="C20" s="29"/>
      <c r="D20" s="24" t="s">
        <v>31</v>
      </c>
      <c r="E20" s="29"/>
      <c r="F20" s="29"/>
      <c r="G20" s="29"/>
      <c r="H20" s="29"/>
      <c r="I20" s="24" t="s">
        <v>26</v>
      </c>
      <c r="J20" s="22" t="s">
        <v>1</v>
      </c>
      <c r="K20" s="29"/>
      <c r="L20" s="39"/>
      <c r="S20" s="29"/>
      <c r="T20" s="29"/>
      <c r="U20" s="29"/>
      <c r="V20" s="29"/>
      <c r="W20" s="29"/>
      <c r="X20" s="29"/>
      <c r="Y20" s="29"/>
      <c r="Z20" s="29"/>
      <c r="AA20" s="29"/>
      <c r="AB20" s="29"/>
      <c r="AC20" s="29"/>
      <c r="AD20" s="29"/>
      <c r="AE20" s="29"/>
    </row>
    <row r="21" spans="1:31" s="2" customFormat="1" ht="18" customHeight="1" hidden="1">
      <c r="A21" s="29"/>
      <c r="B21" s="30"/>
      <c r="C21" s="29"/>
      <c r="D21" s="29"/>
      <c r="E21" s="22" t="s">
        <v>32</v>
      </c>
      <c r="F21" s="29"/>
      <c r="G21" s="29"/>
      <c r="H21" s="29"/>
      <c r="I21" s="24" t="s">
        <v>28</v>
      </c>
      <c r="J21" s="22" t="s">
        <v>1</v>
      </c>
      <c r="K21" s="29"/>
      <c r="L21" s="39"/>
      <c r="S21" s="29"/>
      <c r="T21" s="29"/>
      <c r="U21" s="29"/>
      <c r="V21" s="29"/>
      <c r="W21" s="29"/>
      <c r="X21" s="29"/>
      <c r="Y21" s="29"/>
      <c r="Z21" s="29"/>
      <c r="AA21" s="29"/>
      <c r="AB21" s="29"/>
      <c r="AC21" s="29"/>
      <c r="AD21" s="29"/>
      <c r="AE21" s="29"/>
    </row>
    <row r="22" spans="1:31" s="2" customFormat="1" ht="6.95" customHeight="1" hidden="1">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hidden="1">
      <c r="A23" s="29"/>
      <c r="B23" s="30"/>
      <c r="C23" s="29"/>
      <c r="D23" s="24" t="s">
        <v>34</v>
      </c>
      <c r="E23" s="29"/>
      <c r="F23" s="29"/>
      <c r="G23" s="29"/>
      <c r="H23" s="29"/>
      <c r="I23" s="24" t="s">
        <v>26</v>
      </c>
      <c r="J23" s="22" t="s">
        <v>1</v>
      </c>
      <c r="K23" s="29"/>
      <c r="L23" s="39"/>
      <c r="S23" s="29"/>
      <c r="T23" s="29"/>
      <c r="U23" s="29"/>
      <c r="V23" s="29"/>
      <c r="W23" s="29"/>
      <c r="X23" s="29"/>
      <c r="Y23" s="29"/>
      <c r="Z23" s="29"/>
      <c r="AA23" s="29"/>
      <c r="AB23" s="29"/>
      <c r="AC23" s="29"/>
      <c r="AD23" s="29"/>
      <c r="AE23" s="29"/>
    </row>
    <row r="24" spans="1:31" s="2" customFormat="1" ht="18" customHeight="1" hidden="1">
      <c r="A24" s="29"/>
      <c r="B24" s="30"/>
      <c r="C24" s="29"/>
      <c r="D24" s="29"/>
      <c r="E24" s="22" t="s">
        <v>35</v>
      </c>
      <c r="F24" s="29"/>
      <c r="G24" s="29"/>
      <c r="H24" s="29"/>
      <c r="I24" s="24" t="s">
        <v>28</v>
      </c>
      <c r="J24" s="22" t="s">
        <v>1</v>
      </c>
      <c r="K24" s="29"/>
      <c r="L24" s="39"/>
      <c r="S24" s="29"/>
      <c r="T24" s="29"/>
      <c r="U24" s="29"/>
      <c r="V24" s="29"/>
      <c r="W24" s="29"/>
      <c r="X24" s="29"/>
      <c r="Y24" s="29"/>
      <c r="Z24" s="29"/>
      <c r="AA24" s="29"/>
      <c r="AB24" s="29"/>
      <c r="AC24" s="29"/>
      <c r="AD24" s="29"/>
      <c r="AE24" s="29"/>
    </row>
    <row r="25" spans="1:31" s="2" customFormat="1" ht="6.95" customHeight="1" hidden="1">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hidden="1">
      <c r="A26" s="29"/>
      <c r="B26" s="30"/>
      <c r="C26" s="29"/>
      <c r="D26" s="24" t="s">
        <v>36</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hidden="1">
      <c r="A27" s="91"/>
      <c r="B27" s="92"/>
      <c r="C27" s="91"/>
      <c r="D27" s="91"/>
      <c r="E27" s="175" t="s">
        <v>1</v>
      </c>
      <c r="F27" s="175"/>
      <c r="G27" s="175"/>
      <c r="H27" s="175"/>
      <c r="I27" s="91"/>
      <c r="J27" s="91"/>
      <c r="K27" s="91"/>
      <c r="L27" s="93"/>
      <c r="S27" s="91"/>
      <c r="T27" s="91"/>
      <c r="U27" s="91"/>
      <c r="V27" s="91"/>
      <c r="W27" s="91"/>
      <c r="X27" s="91"/>
      <c r="Y27" s="91"/>
      <c r="Z27" s="91"/>
      <c r="AA27" s="91"/>
      <c r="AB27" s="91"/>
      <c r="AC27" s="91"/>
      <c r="AD27" s="91"/>
      <c r="AE27" s="91"/>
    </row>
    <row r="28" spans="1:31" s="2" customFormat="1" ht="6.95" customHeight="1" hidden="1">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hidden="1">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hidden="1">
      <c r="A30" s="29"/>
      <c r="B30" s="30"/>
      <c r="C30" s="29"/>
      <c r="D30" s="94" t="s">
        <v>37</v>
      </c>
      <c r="E30" s="29"/>
      <c r="F30" s="29"/>
      <c r="G30" s="29"/>
      <c r="H30" s="29"/>
      <c r="I30" s="29"/>
      <c r="J30" s="68">
        <f>ROUND(J118,2)</f>
        <v>0</v>
      </c>
      <c r="K30" s="29"/>
      <c r="L30" s="39"/>
      <c r="S30" s="29"/>
      <c r="T30" s="29"/>
      <c r="U30" s="29"/>
      <c r="V30" s="29"/>
      <c r="W30" s="29"/>
      <c r="X30" s="29"/>
      <c r="Y30" s="29"/>
      <c r="Z30" s="29"/>
      <c r="AA30" s="29"/>
      <c r="AB30" s="29"/>
      <c r="AC30" s="29"/>
      <c r="AD30" s="29"/>
      <c r="AE30" s="29"/>
    </row>
    <row r="31" spans="1:31" s="2" customFormat="1" ht="6.95" customHeight="1" hidden="1">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hidden="1">
      <c r="A32" s="29"/>
      <c r="B32" s="30"/>
      <c r="C32" s="29"/>
      <c r="D32" s="29"/>
      <c r="E32" s="29"/>
      <c r="F32" s="33" t="s">
        <v>39</v>
      </c>
      <c r="G32" s="29"/>
      <c r="H32" s="29"/>
      <c r="I32" s="33" t="s">
        <v>38</v>
      </c>
      <c r="J32" s="33" t="s">
        <v>40</v>
      </c>
      <c r="K32" s="29"/>
      <c r="L32" s="39"/>
      <c r="S32" s="29"/>
      <c r="T32" s="29"/>
      <c r="U32" s="29"/>
      <c r="V32" s="29"/>
      <c r="W32" s="29"/>
      <c r="X32" s="29"/>
      <c r="Y32" s="29"/>
      <c r="Z32" s="29"/>
      <c r="AA32" s="29"/>
      <c r="AB32" s="29"/>
      <c r="AC32" s="29"/>
      <c r="AD32" s="29"/>
      <c r="AE32" s="29"/>
    </row>
    <row r="33" spans="1:31" s="2" customFormat="1" ht="14.45" customHeight="1" hidden="1">
      <c r="A33" s="29"/>
      <c r="B33" s="30"/>
      <c r="C33" s="29"/>
      <c r="D33" s="95" t="s">
        <v>41</v>
      </c>
      <c r="E33" s="24" t="s">
        <v>42</v>
      </c>
      <c r="F33" s="96">
        <f>ROUND((SUM(BE118:BE126)),2)</f>
        <v>0</v>
      </c>
      <c r="G33" s="29"/>
      <c r="H33" s="29"/>
      <c r="I33" s="97">
        <v>0.21</v>
      </c>
      <c r="J33" s="96">
        <f>ROUND(((SUM(BE118:BE126))*I33),2)</f>
        <v>0</v>
      </c>
      <c r="K33" s="29"/>
      <c r="L33" s="39"/>
      <c r="S33" s="29"/>
      <c r="T33" s="29"/>
      <c r="U33" s="29"/>
      <c r="V33" s="29"/>
      <c r="W33" s="29"/>
      <c r="X33" s="29"/>
      <c r="Y33" s="29"/>
      <c r="Z33" s="29"/>
      <c r="AA33" s="29"/>
      <c r="AB33" s="29"/>
      <c r="AC33" s="29"/>
      <c r="AD33" s="29"/>
      <c r="AE33" s="29"/>
    </row>
    <row r="34" spans="1:31" s="2" customFormat="1" ht="14.45" customHeight="1" hidden="1">
      <c r="A34" s="29"/>
      <c r="B34" s="30"/>
      <c r="C34" s="29"/>
      <c r="D34" s="29"/>
      <c r="E34" s="24" t="s">
        <v>43</v>
      </c>
      <c r="F34" s="96">
        <f>ROUND((SUM(BF118:BF126)),2)</f>
        <v>0</v>
      </c>
      <c r="G34" s="29"/>
      <c r="H34" s="29"/>
      <c r="I34" s="97">
        <v>0.15</v>
      </c>
      <c r="J34" s="96">
        <f>ROUND(((SUM(BF118:BF126))*I34),2)</f>
        <v>0</v>
      </c>
      <c r="K34" s="29"/>
      <c r="L34" s="39"/>
      <c r="S34" s="29"/>
      <c r="T34" s="29"/>
      <c r="U34" s="29"/>
      <c r="V34" s="29"/>
      <c r="W34" s="29"/>
      <c r="X34" s="29"/>
      <c r="Y34" s="29"/>
      <c r="Z34" s="29"/>
      <c r="AA34" s="29"/>
      <c r="AB34" s="29"/>
      <c r="AC34" s="29"/>
      <c r="AD34" s="29"/>
      <c r="AE34" s="29"/>
    </row>
    <row r="35" spans="1:31" s="2" customFormat="1" ht="14.45" customHeight="1" hidden="1">
      <c r="A35" s="29"/>
      <c r="B35" s="30"/>
      <c r="C35" s="29"/>
      <c r="D35" s="29"/>
      <c r="E35" s="24" t="s">
        <v>44</v>
      </c>
      <c r="F35" s="96">
        <f>ROUND((SUM(BG118:BG126)),2)</f>
        <v>0</v>
      </c>
      <c r="G35" s="29"/>
      <c r="H35" s="29"/>
      <c r="I35" s="97">
        <v>0.21</v>
      </c>
      <c r="J35" s="96">
        <f>0</f>
        <v>0</v>
      </c>
      <c r="K35" s="29"/>
      <c r="L35" s="39"/>
      <c r="S35" s="29"/>
      <c r="T35" s="29"/>
      <c r="U35" s="29"/>
      <c r="V35" s="29"/>
      <c r="W35" s="29"/>
      <c r="X35" s="29"/>
      <c r="Y35" s="29"/>
      <c r="Z35" s="29"/>
      <c r="AA35" s="29"/>
      <c r="AB35" s="29"/>
      <c r="AC35" s="29"/>
      <c r="AD35" s="29"/>
      <c r="AE35" s="29"/>
    </row>
    <row r="36" spans="1:31" s="2" customFormat="1" ht="14.45" customHeight="1" hidden="1">
      <c r="A36" s="29"/>
      <c r="B36" s="30"/>
      <c r="C36" s="29"/>
      <c r="D36" s="29"/>
      <c r="E36" s="24" t="s">
        <v>45</v>
      </c>
      <c r="F36" s="96">
        <f>ROUND((SUM(BH118:BH126)),2)</f>
        <v>0</v>
      </c>
      <c r="G36" s="29"/>
      <c r="H36" s="29"/>
      <c r="I36" s="97">
        <v>0.15</v>
      </c>
      <c r="J36" s="96">
        <f>0</f>
        <v>0</v>
      </c>
      <c r="K36" s="29"/>
      <c r="L36" s="39"/>
      <c r="S36" s="29"/>
      <c r="T36" s="29"/>
      <c r="U36" s="29"/>
      <c r="V36" s="29"/>
      <c r="W36" s="29"/>
      <c r="X36" s="29"/>
      <c r="Y36" s="29"/>
      <c r="Z36" s="29"/>
      <c r="AA36" s="29"/>
      <c r="AB36" s="29"/>
      <c r="AC36" s="29"/>
      <c r="AD36" s="29"/>
      <c r="AE36" s="29"/>
    </row>
    <row r="37" spans="1:31" s="2" customFormat="1" ht="14.45" customHeight="1" hidden="1">
      <c r="A37" s="29"/>
      <c r="B37" s="30"/>
      <c r="C37" s="29"/>
      <c r="D37" s="29"/>
      <c r="E37" s="24" t="s">
        <v>46</v>
      </c>
      <c r="F37" s="96">
        <f>ROUND((SUM(BI118:BI126)),2)</f>
        <v>0</v>
      </c>
      <c r="G37" s="29"/>
      <c r="H37" s="29"/>
      <c r="I37" s="97">
        <v>0</v>
      </c>
      <c r="J37" s="96">
        <f>0</f>
        <v>0</v>
      </c>
      <c r="K37" s="29"/>
      <c r="L37" s="39"/>
      <c r="S37" s="29"/>
      <c r="T37" s="29"/>
      <c r="U37" s="29"/>
      <c r="V37" s="29"/>
      <c r="W37" s="29"/>
      <c r="X37" s="29"/>
      <c r="Y37" s="29"/>
      <c r="Z37" s="29"/>
      <c r="AA37" s="29"/>
      <c r="AB37" s="29"/>
      <c r="AC37" s="29"/>
      <c r="AD37" s="29"/>
      <c r="AE37" s="29"/>
    </row>
    <row r="38" spans="1:31" s="2" customFormat="1" ht="6.95" customHeight="1" hidden="1">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hidden="1">
      <c r="A39" s="29"/>
      <c r="B39" s="30"/>
      <c r="C39" s="98"/>
      <c r="D39" s="99" t="s">
        <v>47</v>
      </c>
      <c r="E39" s="57"/>
      <c r="F39" s="57"/>
      <c r="G39" s="100" t="s">
        <v>48</v>
      </c>
      <c r="H39" s="101" t="s">
        <v>49</v>
      </c>
      <c r="I39" s="57"/>
      <c r="J39" s="102">
        <f>SUM(J30:J37)</f>
        <v>0</v>
      </c>
      <c r="K39" s="103"/>
      <c r="L39" s="39"/>
      <c r="S39" s="29"/>
      <c r="T39" s="29"/>
      <c r="U39" s="29"/>
      <c r="V39" s="29"/>
      <c r="W39" s="29"/>
      <c r="X39" s="29"/>
      <c r="Y39" s="29"/>
      <c r="Z39" s="29"/>
      <c r="AA39" s="29"/>
      <c r="AB39" s="29"/>
      <c r="AC39" s="29"/>
      <c r="AD39" s="29"/>
      <c r="AE39" s="29"/>
    </row>
    <row r="40" spans="1:31" s="2" customFormat="1" ht="14.45" customHeight="1" hidden="1">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2:12" s="1" customFormat="1" ht="14.45" customHeight="1" hidden="1">
      <c r="B41" s="17"/>
      <c r="L41" s="17"/>
    </row>
    <row r="42" spans="2:12" s="1" customFormat="1" ht="14.45" customHeight="1" hidden="1">
      <c r="B42" s="17"/>
      <c r="L42" s="17"/>
    </row>
    <row r="43" spans="2:12" s="1" customFormat="1" ht="14.45" customHeight="1" hidden="1">
      <c r="B43" s="17"/>
      <c r="L43" s="17"/>
    </row>
    <row r="44" spans="2:12" s="1" customFormat="1" ht="14.45" customHeight="1" hidden="1">
      <c r="B44" s="17"/>
      <c r="L44" s="17"/>
    </row>
    <row r="45" spans="2:12" s="1" customFormat="1" ht="14.45" customHeight="1" hidden="1">
      <c r="B45" s="17"/>
      <c r="L45" s="17"/>
    </row>
    <row r="46" spans="2:12" s="1" customFormat="1" ht="14.45" customHeight="1" hidden="1">
      <c r="B46" s="17"/>
      <c r="L46" s="17"/>
    </row>
    <row r="47" spans="2:12" s="1" customFormat="1" ht="14.45" customHeight="1" hidden="1">
      <c r="B47" s="17"/>
      <c r="L47" s="17"/>
    </row>
    <row r="48" spans="2:12" s="1" customFormat="1" ht="14.45" customHeight="1" hidden="1">
      <c r="B48" s="17"/>
      <c r="L48" s="17"/>
    </row>
    <row r="49" spans="2:12" s="1" customFormat="1" ht="14.45" customHeight="1" hidden="1">
      <c r="B49" s="17"/>
      <c r="L49" s="17"/>
    </row>
    <row r="50" spans="2:12" s="2" customFormat="1" ht="14.45" customHeight="1" hidden="1">
      <c r="B50" s="39"/>
      <c r="D50" s="40" t="s">
        <v>50</v>
      </c>
      <c r="E50" s="41"/>
      <c r="F50" s="41"/>
      <c r="G50" s="40" t="s">
        <v>51</v>
      </c>
      <c r="H50" s="41"/>
      <c r="I50" s="41"/>
      <c r="J50" s="41"/>
      <c r="K50" s="41"/>
      <c r="L50" s="39"/>
    </row>
    <row r="51" spans="2:12" ht="12" hidden="1">
      <c r="B51" s="17"/>
      <c r="L51" s="17"/>
    </row>
    <row r="52" spans="2:12" ht="12" hidden="1">
      <c r="B52" s="17"/>
      <c r="L52" s="17"/>
    </row>
    <row r="53" spans="2:12" ht="12" hidden="1">
      <c r="B53" s="17"/>
      <c r="L53" s="17"/>
    </row>
    <row r="54" spans="2:12" ht="12" hidden="1">
      <c r="B54" s="17"/>
      <c r="L54" s="17"/>
    </row>
    <row r="55" spans="2:12" ht="12" hidden="1">
      <c r="B55" s="17"/>
      <c r="L55" s="17"/>
    </row>
    <row r="56" spans="2:12" ht="12" hidden="1">
      <c r="B56" s="17"/>
      <c r="L56" s="17"/>
    </row>
    <row r="57" spans="2:12" ht="12" hidden="1">
      <c r="B57" s="17"/>
      <c r="L57" s="17"/>
    </row>
    <row r="58" spans="2:12" ht="12" hidden="1">
      <c r="B58" s="17"/>
      <c r="L58" s="17"/>
    </row>
    <row r="59" spans="2:12" ht="12" hidden="1">
      <c r="B59" s="17"/>
      <c r="L59" s="17"/>
    </row>
    <row r="60" spans="2:12" ht="12" hidden="1">
      <c r="B60" s="17"/>
      <c r="L60" s="17"/>
    </row>
    <row r="61" spans="1:31" s="2" customFormat="1" ht="12.75" hidden="1">
      <c r="A61" s="29"/>
      <c r="B61" s="30"/>
      <c r="C61" s="29"/>
      <c r="D61" s="42" t="s">
        <v>52</v>
      </c>
      <c r="E61" s="32"/>
      <c r="F61" s="104" t="s">
        <v>53</v>
      </c>
      <c r="G61" s="42" t="s">
        <v>52</v>
      </c>
      <c r="H61" s="32"/>
      <c r="I61" s="32"/>
      <c r="J61" s="105" t="s">
        <v>53</v>
      </c>
      <c r="K61" s="32"/>
      <c r="L61" s="39"/>
      <c r="S61" s="29"/>
      <c r="T61" s="29"/>
      <c r="U61" s="29"/>
      <c r="V61" s="29"/>
      <c r="W61" s="29"/>
      <c r="X61" s="29"/>
      <c r="Y61" s="29"/>
      <c r="Z61" s="29"/>
      <c r="AA61" s="29"/>
      <c r="AB61" s="29"/>
      <c r="AC61" s="29"/>
      <c r="AD61" s="29"/>
      <c r="AE61" s="29"/>
    </row>
    <row r="62" spans="2:12" ht="12" hidden="1">
      <c r="B62" s="17"/>
      <c r="L62" s="17"/>
    </row>
    <row r="63" spans="2:12" ht="12" hidden="1">
      <c r="B63" s="17"/>
      <c r="L63" s="17"/>
    </row>
    <row r="64" spans="2:12" ht="12" hidden="1">
      <c r="B64" s="17"/>
      <c r="L64" s="17"/>
    </row>
    <row r="65" spans="1:31" s="2" customFormat="1" ht="12.75" hidden="1">
      <c r="A65" s="29"/>
      <c r="B65" s="30"/>
      <c r="C65" s="29"/>
      <c r="D65" s="40" t="s">
        <v>54</v>
      </c>
      <c r="E65" s="43"/>
      <c r="F65" s="43"/>
      <c r="G65" s="40" t="s">
        <v>55</v>
      </c>
      <c r="H65" s="43"/>
      <c r="I65" s="43"/>
      <c r="J65" s="43"/>
      <c r="K65" s="43"/>
      <c r="L65" s="39"/>
      <c r="S65" s="29"/>
      <c r="T65" s="29"/>
      <c r="U65" s="29"/>
      <c r="V65" s="29"/>
      <c r="W65" s="29"/>
      <c r="X65" s="29"/>
      <c r="Y65" s="29"/>
      <c r="Z65" s="29"/>
      <c r="AA65" s="29"/>
      <c r="AB65" s="29"/>
      <c r="AC65" s="29"/>
      <c r="AD65" s="29"/>
      <c r="AE65" s="29"/>
    </row>
    <row r="66" spans="2:12" ht="12" hidden="1">
      <c r="B66" s="17"/>
      <c r="L66" s="17"/>
    </row>
    <row r="67" spans="2:12" ht="12" hidden="1">
      <c r="B67" s="17"/>
      <c r="L67" s="17"/>
    </row>
    <row r="68" spans="2:12" ht="12" hidden="1">
      <c r="B68" s="17"/>
      <c r="L68" s="17"/>
    </row>
    <row r="69" spans="2:12" ht="12" hidden="1">
      <c r="B69" s="17"/>
      <c r="L69" s="17"/>
    </row>
    <row r="70" spans="2:12" ht="12" hidden="1">
      <c r="B70" s="17"/>
      <c r="L70" s="17"/>
    </row>
    <row r="71" spans="2:12" ht="12" hidden="1">
      <c r="B71" s="17"/>
      <c r="L71" s="17"/>
    </row>
    <row r="72" spans="2:12" ht="12" hidden="1">
      <c r="B72" s="17"/>
      <c r="L72" s="17"/>
    </row>
    <row r="73" spans="2:12" ht="12" hidden="1">
      <c r="B73" s="17"/>
      <c r="L73" s="17"/>
    </row>
    <row r="74" spans="2:12" ht="12" hidden="1">
      <c r="B74" s="17"/>
      <c r="L74" s="17"/>
    </row>
    <row r="75" spans="2:12" ht="12" hidden="1">
      <c r="B75" s="17"/>
      <c r="L75" s="17"/>
    </row>
    <row r="76" spans="1:31" s="2" customFormat="1" ht="12.75" hidden="1">
      <c r="A76" s="29"/>
      <c r="B76" s="30"/>
      <c r="C76" s="29"/>
      <c r="D76" s="42" t="s">
        <v>52</v>
      </c>
      <c r="E76" s="32"/>
      <c r="F76" s="104" t="s">
        <v>53</v>
      </c>
      <c r="G76" s="42" t="s">
        <v>52</v>
      </c>
      <c r="H76" s="32"/>
      <c r="I76" s="32"/>
      <c r="J76" s="105" t="s">
        <v>53</v>
      </c>
      <c r="K76" s="32"/>
      <c r="L76" s="39"/>
      <c r="S76" s="29"/>
      <c r="T76" s="29"/>
      <c r="U76" s="29"/>
      <c r="V76" s="29"/>
      <c r="W76" s="29"/>
      <c r="X76" s="29"/>
      <c r="Y76" s="29"/>
      <c r="Z76" s="29"/>
      <c r="AA76" s="29"/>
      <c r="AB76" s="29"/>
      <c r="AC76" s="29"/>
      <c r="AD76" s="29"/>
      <c r="AE76" s="29"/>
    </row>
    <row r="77" spans="1:31" s="2" customFormat="1" ht="14.45" customHeight="1" hidden="1">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78" ht="12" hidden="1"/>
    <row r="79" ht="12" hidden="1"/>
    <row r="80" ht="12" hidden="1"/>
    <row r="81" spans="1:31" s="2" customFormat="1" ht="6.95" customHeight="1">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31" s="2" customFormat="1" ht="24.95" customHeight="1">
      <c r="A82" s="29"/>
      <c r="B82" s="30"/>
      <c r="C82" s="18" t="s">
        <v>94</v>
      </c>
      <c r="D82" s="29"/>
      <c r="E82" s="29"/>
      <c r="F82" s="29"/>
      <c r="G82" s="29"/>
      <c r="H82" s="29"/>
      <c r="I82" s="29"/>
      <c r="J82" s="29"/>
      <c r="K82" s="29"/>
      <c r="L82" s="39"/>
      <c r="S82" s="29"/>
      <c r="T82" s="29"/>
      <c r="U82" s="29"/>
      <c r="V82" s="29"/>
      <c r="W82" s="29"/>
      <c r="X82" s="29"/>
      <c r="Y82" s="29"/>
      <c r="Z82" s="29"/>
      <c r="AA82" s="29"/>
      <c r="AB82" s="29"/>
      <c r="AC82" s="29"/>
      <c r="AD82" s="29"/>
      <c r="AE82" s="29"/>
    </row>
    <row r="83" spans="1:31" s="2" customFormat="1" ht="6.95" customHeight="1">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31" s="2" customFormat="1" ht="12" customHeight="1">
      <c r="A84" s="29"/>
      <c r="B84" s="30"/>
      <c r="C84" s="24" t="s">
        <v>16</v>
      </c>
      <c r="D84" s="29"/>
      <c r="E84" s="29"/>
      <c r="F84" s="29"/>
      <c r="G84" s="29"/>
      <c r="H84" s="29"/>
      <c r="I84" s="29"/>
      <c r="J84" s="29"/>
      <c r="K84" s="29"/>
      <c r="L84" s="39"/>
      <c r="S84" s="29"/>
      <c r="T84" s="29"/>
      <c r="U84" s="29"/>
      <c r="V84" s="29"/>
      <c r="W84" s="29"/>
      <c r="X84" s="29"/>
      <c r="Y84" s="29"/>
      <c r="Z84" s="29"/>
      <c r="AA84" s="29"/>
      <c r="AB84" s="29"/>
      <c r="AC84" s="29"/>
      <c r="AD84" s="29"/>
      <c r="AE84" s="29"/>
    </row>
    <row r="85" spans="1:31" s="2" customFormat="1" ht="26.25" customHeight="1">
      <c r="A85" s="29"/>
      <c r="B85" s="30"/>
      <c r="C85" s="29"/>
      <c r="D85" s="29"/>
      <c r="E85" s="204" t="str">
        <f>E7</f>
        <v>Vybudování multifunkční učebny a zřízení bezbariérovosti v ZŠ Bezručova - IT vybavení</v>
      </c>
      <c r="F85" s="205"/>
      <c r="G85" s="205"/>
      <c r="H85" s="205"/>
      <c r="I85" s="29"/>
      <c r="J85" s="29"/>
      <c r="K85" s="29"/>
      <c r="L85" s="39"/>
      <c r="S85" s="29"/>
      <c r="T85" s="29"/>
      <c r="U85" s="29"/>
      <c r="V85" s="29"/>
      <c r="W85" s="29"/>
      <c r="X85" s="29"/>
      <c r="Y85" s="29"/>
      <c r="Z85" s="29"/>
      <c r="AA85" s="29"/>
      <c r="AB85" s="29"/>
      <c r="AC85" s="29"/>
      <c r="AD85" s="29"/>
      <c r="AE85" s="29"/>
    </row>
    <row r="86" spans="1:31" s="2" customFormat="1" ht="12" customHeight="1">
      <c r="A86" s="29"/>
      <c r="B86" s="30"/>
      <c r="C86" s="24" t="s">
        <v>92</v>
      </c>
      <c r="D86" s="29"/>
      <c r="E86" s="29"/>
      <c r="F86" s="29"/>
      <c r="G86" s="29"/>
      <c r="H86" s="29"/>
      <c r="I86" s="29"/>
      <c r="J86" s="29"/>
      <c r="K86" s="29"/>
      <c r="L86" s="39"/>
      <c r="S86" s="29"/>
      <c r="T86" s="29"/>
      <c r="U86" s="29"/>
      <c r="V86" s="29"/>
      <c r="W86" s="29"/>
      <c r="X86" s="29"/>
      <c r="Y86" s="29"/>
      <c r="Z86" s="29"/>
      <c r="AA86" s="29"/>
      <c r="AB86" s="29"/>
      <c r="AC86" s="29"/>
      <c r="AD86" s="29"/>
      <c r="AE86" s="29"/>
    </row>
    <row r="87" spans="1:31" s="2" customFormat="1" ht="30" customHeight="1">
      <c r="A87" s="29"/>
      <c r="B87" s="30"/>
      <c r="C87" s="29"/>
      <c r="D87" s="29"/>
      <c r="E87" s="190" t="str">
        <f>E9</f>
        <v>002 - Vybudování multifunkční učebny a zřízení bezbariérovosti v ZŠ Bezručova - slaboproud</v>
      </c>
      <c r="F87" s="203"/>
      <c r="G87" s="203"/>
      <c r="H87" s="203"/>
      <c r="I87" s="29"/>
      <c r="J87" s="29"/>
      <c r="K87" s="29"/>
      <c r="L87" s="39"/>
      <c r="S87" s="29"/>
      <c r="T87" s="29"/>
      <c r="U87" s="29"/>
      <c r="V87" s="29"/>
      <c r="W87" s="29"/>
      <c r="X87" s="29"/>
      <c r="Y87" s="29"/>
      <c r="Z87" s="29"/>
      <c r="AA87" s="29"/>
      <c r="AB87" s="29"/>
      <c r="AC87" s="29"/>
      <c r="AD87" s="29"/>
      <c r="AE87" s="29"/>
    </row>
    <row r="88" spans="1:31" s="2" customFormat="1" ht="6.95" customHeight="1">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31" s="2" customFormat="1" ht="12" customHeight="1">
      <c r="A89" s="29"/>
      <c r="B89" s="30"/>
      <c r="C89" s="24" t="s">
        <v>21</v>
      </c>
      <c r="D89" s="29"/>
      <c r="E89" s="29"/>
      <c r="F89" s="22" t="str">
        <f>F12</f>
        <v>Bohumín</v>
      </c>
      <c r="G89" s="29"/>
      <c r="H89" s="29"/>
      <c r="I89" s="24" t="s">
        <v>23</v>
      </c>
      <c r="J89" s="52" t="str">
        <f>IF(J12="","",J12)</f>
        <v>7. 1. 2018</v>
      </c>
      <c r="K89" s="29"/>
      <c r="L89" s="39"/>
      <c r="S89" s="29"/>
      <c r="T89" s="29"/>
      <c r="U89" s="29"/>
      <c r="V89" s="29"/>
      <c r="W89" s="29"/>
      <c r="X89" s="29"/>
      <c r="Y89" s="29"/>
      <c r="Z89" s="29"/>
      <c r="AA89" s="29"/>
      <c r="AB89" s="29"/>
      <c r="AC89" s="29"/>
      <c r="AD89" s="29"/>
      <c r="AE89" s="29"/>
    </row>
    <row r="90" spans="1:31" s="2" customFormat="1" ht="6.95" customHeight="1">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31" s="2" customFormat="1" ht="15.2" customHeight="1">
      <c r="A91" s="29"/>
      <c r="B91" s="30"/>
      <c r="C91" s="24" t="s">
        <v>25</v>
      </c>
      <c r="D91" s="29"/>
      <c r="E91" s="29"/>
      <c r="F91" s="22" t="str">
        <f>E15</f>
        <v>ZŠ Bezručova Bohumín</v>
      </c>
      <c r="G91" s="29"/>
      <c r="H91" s="29"/>
      <c r="I91" s="24" t="s">
        <v>31</v>
      </c>
      <c r="J91" s="27" t="str">
        <f>E21</f>
        <v>ATRIS s.r.o.</v>
      </c>
      <c r="K91" s="29"/>
      <c r="L91" s="39"/>
      <c r="S91" s="29"/>
      <c r="T91" s="29"/>
      <c r="U91" s="29"/>
      <c r="V91" s="29"/>
      <c r="W91" s="29"/>
      <c r="X91" s="29"/>
      <c r="Y91" s="29"/>
      <c r="Z91" s="29"/>
      <c r="AA91" s="29"/>
      <c r="AB91" s="29"/>
      <c r="AC91" s="29"/>
      <c r="AD91" s="29"/>
      <c r="AE91" s="29"/>
    </row>
    <row r="92" spans="1:31" s="2" customFormat="1" ht="15.2" customHeight="1">
      <c r="A92" s="29"/>
      <c r="B92" s="30"/>
      <c r="C92" s="24" t="s">
        <v>29</v>
      </c>
      <c r="D92" s="29"/>
      <c r="E92" s="29"/>
      <c r="F92" s="22" t="str">
        <f>IF(E18="","",E18)</f>
        <v>Vyplň údaj</v>
      </c>
      <c r="G92" s="29"/>
      <c r="H92" s="29"/>
      <c r="I92" s="24" t="s">
        <v>34</v>
      </c>
      <c r="J92" s="27" t="str">
        <f>E24</f>
        <v>Barbora Kyšková</v>
      </c>
      <c r="K92" s="29"/>
      <c r="L92" s="39"/>
      <c r="S92" s="29"/>
      <c r="T92" s="29"/>
      <c r="U92" s="29"/>
      <c r="V92" s="29"/>
      <c r="W92" s="29"/>
      <c r="X92" s="29"/>
      <c r="Y92" s="29"/>
      <c r="Z92" s="29"/>
      <c r="AA92" s="29"/>
      <c r="AB92" s="29"/>
      <c r="AC92" s="29"/>
      <c r="AD92" s="29"/>
      <c r="AE92" s="29"/>
    </row>
    <row r="93" spans="1:31" s="2" customFormat="1" ht="10.35" customHeight="1">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31" s="2" customFormat="1" ht="29.25" customHeight="1">
      <c r="A94" s="29"/>
      <c r="B94" s="30"/>
      <c r="C94" s="106" t="s">
        <v>95</v>
      </c>
      <c r="D94" s="98"/>
      <c r="E94" s="98"/>
      <c r="F94" s="98"/>
      <c r="G94" s="98"/>
      <c r="H94" s="98"/>
      <c r="I94" s="98"/>
      <c r="J94" s="107" t="s">
        <v>96</v>
      </c>
      <c r="K94" s="98"/>
      <c r="L94" s="39"/>
      <c r="S94" s="29"/>
      <c r="T94" s="29"/>
      <c r="U94" s="29"/>
      <c r="V94" s="29"/>
      <c r="W94" s="29"/>
      <c r="X94" s="29"/>
      <c r="Y94" s="29"/>
      <c r="Z94" s="29"/>
      <c r="AA94" s="29"/>
      <c r="AB94" s="29"/>
      <c r="AC94" s="29"/>
      <c r="AD94" s="29"/>
      <c r="AE94" s="29"/>
    </row>
    <row r="95" spans="1:31" s="2" customFormat="1" ht="10.35" customHeight="1">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c r="A96" s="29"/>
      <c r="B96" s="30"/>
      <c r="C96" s="108" t="s">
        <v>97</v>
      </c>
      <c r="D96" s="29"/>
      <c r="E96" s="29"/>
      <c r="F96" s="29"/>
      <c r="G96" s="29"/>
      <c r="H96" s="29"/>
      <c r="I96" s="29"/>
      <c r="J96" s="68">
        <f>J118</f>
        <v>0</v>
      </c>
      <c r="K96" s="29"/>
      <c r="L96" s="39"/>
      <c r="S96" s="29"/>
      <c r="T96" s="29"/>
      <c r="U96" s="29"/>
      <c r="V96" s="29"/>
      <c r="W96" s="29"/>
      <c r="X96" s="29"/>
      <c r="Y96" s="29"/>
      <c r="Z96" s="29"/>
      <c r="AA96" s="29"/>
      <c r="AB96" s="29"/>
      <c r="AC96" s="29"/>
      <c r="AD96" s="29"/>
      <c r="AE96" s="29"/>
      <c r="AU96" s="14" t="s">
        <v>98</v>
      </c>
    </row>
    <row r="97" spans="2:12" s="9" customFormat="1" ht="24.95" customHeight="1">
      <c r="B97" s="109"/>
      <c r="D97" s="110" t="s">
        <v>168</v>
      </c>
      <c r="E97" s="111"/>
      <c r="F97" s="111"/>
      <c r="G97" s="111"/>
      <c r="H97" s="111"/>
      <c r="I97" s="111"/>
      <c r="J97" s="112">
        <f>J119</f>
        <v>0</v>
      </c>
      <c r="L97" s="109"/>
    </row>
    <row r="98" spans="2:12" s="12" customFormat="1" ht="19.9" customHeight="1">
      <c r="B98" s="158"/>
      <c r="D98" s="159" t="s">
        <v>169</v>
      </c>
      <c r="E98" s="160"/>
      <c r="F98" s="160"/>
      <c r="G98" s="160"/>
      <c r="H98" s="160"/>
      <c r="I98" s="160"/>
      <c r="J98" s="161">
        <f>J120</f>
        <v>0</v>
      </c>
      <c r="L98" s="158"/>
    </row>
    <row r="99" spans="1:31" s="2" customFormat="1" ht="21.75" customHeight="1">
      <c r="A99" s="29"/>
      <c r="B99" s="30"/>
      <c r="C99" s="29"/>
      <c r="D99" s="29"/>
      <c r="E99" s="29"/>
      <c r="F99" s="29"/>
      <c r="G99" s="29"/>
      <c r="H99" s="29"/>
      <c r="I99" s="29"/>
      <c r="J99" s="29"/>
      <c r="K99" s="29"/>
      <c r="L99" s="39"/>
      <c r="S99" s="29"/>
      <c r="T99" s="29"/>
      <c r="U99" s="29"/>
      <c r="V99" s="29"/>
      <c r="W99" s="29"/>
      <c r="X99" s="29"/>
      <c r="Y99" s="29"/>
      <c r="Z99" s="29"/>
      <c r="AA99" s="29"/>
      <c r="AB99" s="29"/>
      <c r="AC99" s="29"/>
      <c r="AD99" s="29"/>
      <c r="AE99" s="29"/>
    </row>
    <row r="100" spans="1:31" s="2" customFormat="1" ht="6.95" customHeight="1">
      <c r="A100" s="29"/>
      <c r="B100" s="44"/>
      <c r="C100" s="45"/>
      <c r="D100" s="45"/>
      <c r="E100" s="45"/>
      <c r="F100" s="45"/>
      <c r="G100" s="45"/>
      <c r="H100" s="45"/>
      <c r="I100" s="45"/>
      <c r="J100" s="45"/>
      <c r="K100" s="45"/>
      <c r="L100" s="39"/>
      <c r="S100" s="29"/>
      <c r="T100" s="29"/>
      <c r="U100" s="29"/>
      <c r="V100" s="29"/>
      <c r="W100" s="29"/>
      <c r="X100" s="29"/>
      <c r="Y100" s="29"/>
      <c r="Z100" s="29"/>
      <c r="AA100" s="29"/>
      <c r="AB100" s="29"/>
      <c r="AC100" s="29"/>
      <c r="AD100" s="29"/>
      <c r="AE100" s="29"/>
    </row>
    <row r="104" spans="1:31" s="2" customFormat="1" ht="6.95" customHeight="1">
      <c r="A104" s="29"/>
      <c r="B104" s="46"/>
      <c r="C104" s="47"/>
      <c r="D104" s="47"/>
      <c r="E104" s="47"/>
      <c r="F104" s="47"/>
      <c r="G104" s="47"/>
      <c r="H104" s="47"/>
      <c r="I104" s="47"/>
      <c r="J104" s="47"/>
      <c r="K104" s="47"/>
      <c r="L104" s="39"/>
      <c r="S104" s="29"/>
      <c r="T104" s="29"/>
      <c r="U104" s="29"/>
      <c r="V104" s="29"/>
      <c r="W104" s="29"/>
      <c r="X104" s="29"/>
      <c r="Y104" s="29"/>
      <c r="Z104" s="29"/>
      <c r="AA104" s="29"/>
      <c r="AB104" s="29"/>
      <c r="AC104" s="29"/>
      <c r="AD104" s="29"/>
      <c r="AE104" s="29"/>
    </row>
    <row r="105" spans="1:31" s="2" customFormat="1" ht="24.95" customHeight="1">
      <c r="A105" s="29"/>
      <c r="B105" s="30"/>
      <c r="C105" s="18" t="s">
        <v>100</v>
      </c>
      <c r="D105" s="29"/>
      <c r="E105" s="29"/>
      <c r="F105" s="29"/>
      <c r="G105" s="29"/>
      <c r="H105" s="29"/>
      <c r="I105" s="29"/>
      <c r="J105" s="29"/>
      <c r="K105" s="29"/>
      <c r="L105" s="39"/>
      <c r="S105" s="29"/>
      <c r="T105" s="29"/>
      <c r="U105" s="29"/>
      <c r="V105" s="29"/>
      <c r="W105" s="29"/>
      <c r="X105" s="29"/>
      <c r="Y105" s="29"/>
      <c r="Z105" s="29"/>
      <c r="AA105" s="29"/>
      <c r="AB105" s="29"/>
      <c r="AC105" s="29"/>
      <c r="AD105" s="29"/>
      <c r="AE105" s="29"/>
    </row>
    <row r="106" spans="1:31" s="2" customFormat="1" ht="6.95" customHeight="1">
      <c r="A106" s="29"/>
      <c r="B106" s="30"/>
      <c r="C106" s="29"/>
      <c r="D106" s="29"/>
      <c r="E106" s="29"/>
      <c r="F106" s="29"/>
      <c r="G106" s="29"/>
      <c r="H106" s="29"/>
      <c r="I106" s="29"/>
      <c r="J106" s="29"/>
      <c r="K106" s="29"/>
      <c r="L106" s="39"/>
      <c r="S106" s="29"/>
      <c r="T106" s="29"/>
      <c r="U106" s="29"/>
      <c r="V106" s="29"/>
      <c r="W106" s="29"/>
      <c r="X106" s="29"/>
      <c r="Y106" s="29"/>
      <c r="Z106" s="29"/>
      <c r="AA106" s="29"/>
      <c r="AB106" s="29"/>
      <c r="AC106" s="29"/>
      <c r="AD106" s="29"/>
      <c r="AE106" s="29"/>
    </row>
    <row r="107" spans="1:31" s="2" customFormat="1" ht="12" customHeight="1">
      <c r="A107" s="29"/>
      <c r="B107" s="30"/>
      <c r="C107" s="24" t="s">
        <v>16</v>
      </c>
      <c r="D107" s="29"/>
      <c r="E107" s="29"/>
      <c r="F107" s="29"/>
      <c r="G107" s="29"/>
      <c r="H107" s="29"/>
      <c r="I107" s="29"/>
      <c r="J107" s="29"/>
      <c r="K107" s="29"/>
      <c r="L107" s="39"/>
      <c r="S107" s="29"/>
      <c r="T107" s="29"/>
      <c r="U107" s="29"/>
      <c r="V107" s="29"/>
      <c r="W107" s="29"/>
      <c r="X107" s="29"/>
      <c r="Y107" s="29"/>
      <c r="Z107" s="29"/>
      <c r="AA107" s="29"/>
      <c r="AB107" s="29"/>
      <c r="AC107" s="29"/>
      <c r="AD107" s="29"/>
      <c r="AE107" s="29"/>
    </row>
    <row r="108" spans="1:31" s="2" customFormat="1" ht="26.25" customHeight="1">
      <c r="A108" s="29"/>
      <c r="B108" s="30"/>
      <c r="C108" s="29"/>
      <c r="D108" s="29"/>
      <c r="E108" s="204" t="str">
        <f>E7</f>
        <v>Vybudování multifunkční učebny a zřízení bezbariérovosti v ZŠ Bezručova - IT vybavení</v>
      </c>
      <c r="F108" s="205"/>
      <c r="G108" s="205"/>
      <c r="H108" s="205"/>
      <c r="I108" s="29"/>
      <c r="J108" s="29"/>
      <c r="K108" s="29"/>
      <c r="L108" s="39"/>
      <c r="S108" s="29"/>
      <c r="T108" s="29"/>
      <c r="U108" s="29"/>
      <c r="V108" s="29"/>
      <c r="W108" s="29"/>
      <c r="X108" s="29"/>
      <c r="Y108" s="29"/>
      <c r="Z108" s="29"/>
      <c r="AA108" s="29"/>
      <c r="AB108" s="29"/>
      <c r="AC108" s="29"/>
      <c r="AD108" s="29"/>
      <c r="AE108" s="29"/>
    </row>
    <row r="109" spans="1:31" s="2" customFormat="1" ht="12" customHeight="1">
      <c r="A109" s="29"/>
      <c r="B109" s="30"/>
      <c r="C109" s="24" t="s">
        <v>92</v>
      </c>
      <c r="D109" s="29"/>
      <c r="E109" s="29"/>
      <c r="F109" s="29"/>
      <c r="G109" s="29"/>
      <c r="H109" s="29"/>
      <c r="I109" s="29"/>
      <c r="J109" s="29"/>
      <c r="K109" s="29"/>
      <c r="L109" s="39"/>
      <c r="S109" s="29"/>
      <c r="T109" s="29"/>
      <c r="U109" s="29"/>
      <c r="V109" s="29"/>
      <c r="W109" s="29"/>
      <c r="X109" s="29"/>
      <c r="Y109" s="29"/>
      <c r="Z109" s="29"/>
      <c r="AA109" s="29"/>
      <c r="AB109" s="29"/>
      <c r="AC109" s="29"/>
      <c r="AD109" s="29"/>
      <c r="AE109" s="29"/>
    </row>
    <row r="110" spans="1:31" s="2" customFormat="1" ht="30" customHeight="1">
      <c r="A110" s="29"/>
      <c r="B110" s="30"/>
      <c r="C110" s="29"/>
      <c r="D110" s="29"/>
      <c r="E110" s="190" t="str">
        <f>E9</f>
        <v>002 - Vybudování multifunkční učebny a zřízení bezbariérovosti v ZŠ Bezručova - slaboproud</v>
      </c>
      <c r="F110" s="203"/>
      <c r="G110" s="203"/>
      <c r="H110" s="203"/>
      <c r="I110" s="29"/>
      <c r="J110" s="29"/>
      <c r="K110" s="29"/>
      <c r="L110" s="39"/>
      <c r="S110" s="29"/>
      <c r="T110" s="29"/>
      <c r="U110" s="29"/>
      <c r="V110" s="29"/>
      <c r="W110" s="29"/>
      <c r="X110" s="29"/>
      <c r="Y110" s="29"/>
      <c r="Z110" s="29"/>
      <c r="AA110" s="29"/>
      <c r="AB110" s="29"/>
      <c r="AC110" s="29"/>
      <c r="AD110" s="29"/>
      <c r="AE110" s="29"/>
    </row>
    <row r="111" spans="1:31" s="2" customFormat="1" ht="6.95" customHeight="1">
      <c r="A111" s="29"/>
      <c r="B111" s="30"/>
      <c r="C111" s="29"/>
      <c r="D111" s="29"/>
      <c r="E111" s="29"/>
      <c r="F111" s="29"/>
      <c r="G111" s="29"/>
      <c r="H111" s="29"/>
      <c r="I111" s="29"/>
      <c r="J111" s="29"/>
      <c r="K111" s="29"/>
      <c r="L111" s="39"/>
      <c r="S111" s="29"/>
      <c r="T111" s="29"/>
      <c r="U111" s="29"/>
      <c r="V111" s="29"/>
      <c r="W111" s="29"/>
      <c r="X111" s="29"/>
      <c r="Y111" s="29"/>
      <c r="Z111" s="29"/>
      <c r="AA111" s="29"/>
      <c r="AB111" s="29"/>
      <c r="AC111" s="29"/>
      <c r="AD111" s="29"/>
      <c r="AE111" s="29"/>
    </row>
    <row r="112" spans="1:31" s="2" customFormat="1" ht="12" customHeight="1">
      <c r="A112" s="29"/>
      <c r="B112" s="30"/>
      <c r="C112" s="24" t="s">
        <v>21</v>
      </c>
      <c r="D112" s="29"/>
      <c r="E112" s="29"/>
      <c r="F112" s="22" t="str">
        <f>F12</f>
        <v>Bohumín</v>
      </c>
      <c r="G112" s="29"/>
      <c r="H112" s="29"/>
      <c r="I112" s="24" t="s">
        <v>23</v>
      </c>
      <c r="J112" s="52" t="str">
        <f>IF(J12="","",J12)</f>
        <v>7. 1. 2018</v>
      </c>
      <c r="K112" s="29"/>
      <c r="L112" s="39"/>
      <c r="S112" s="29"/>
      <c r="T112" s="29"/>
      <c r="U112" s="29"/>
      <c r="V112" s="29"/>
      <c r="W112" s="29"/>
      <c r="X112" s="29"/>
      <c r="Y112" s="29"/>
      <c r="Z112" s="29"/>
      <c r="AA112" s="29"/>
      <c r="AB112" s="29"/>
      <c r="AC112" s="29"/>
      <c r="AD112" s="29"/>
      <c r="AE112" s="29"/>
    </row>
    <row r="113" spans="1:31" s="2" customFormat="1" ht="6.95" customHeight="1">
      <c r="A113" s="29"/>
      <c r="B113" s="30"/>
      <c r="C113" s="29"/>
      <c r="D113" s="29"/>
      <c r="E113" s="29"/>
      <c r="F113" s="29"/>
      <c r="G113" s="29"/>
      <c r="H113" s="29"/>
      <c r="I113" s="29"/>
      <c r="J113" s="29"/>
      <c r="K113" s="29"/>
      <c r="L113" s="39"/>
      <c r="S113" s="29"/>
      <c r="T113" s="29"/>
      <c r="U113" s="29"/>
      <c r="V113" s="29"/>
      <c r="W113" s="29"/>
      <c r="X113" s="29"/>
      <c r="Y113" s="29"/>
      <c r="Z113" s="29"/>
      <c r="AA113" s="29"/>
      <c r="AB113" s="29"/>
      <c r="AC113" s="29"/>
      <c r="AD113" s="29"/>
      <c r="AE113" s="29"/>
    </row>
    <row r="114" spans="1:31" s="2" customFormat="1" ht="15.2" customHeight="1">
      <c r="A114" s="29"/>
      <c r="B114" s="30"/>
      <c r="C114" s="24" t="s">
        <v>25</v>
      </c>
      <c r="D114" s="29"/>
      <c r="E114" s="29"/>
      <c r="F114" s="22" t="str">
        <f>E15</f>
        <v>ZŠ Bezručova Bohumín</v>
      </c>
      <c r="G114" s="29"/>
      <c r="H114" s="29"/>
      <c r="I114" s="24" t="s">
        <v>31</v>
      </c>
      <c r="J114" s="27" t="str">
        <f>E21</f>
        <v>ATRIS s.r.o.</v>
      </c>
      <c r="K114" s="29"/>
      <c r="L114" s="39"/>
      <c r="S114" s="29"/>
      <c r="T114" s="29"/>
      <c r="U114" s="29"/>
      <c r="V114" s="29"/>
      <c r="W114" s="29"/>
      <c r="X114" s="29"/>
      <c r="Y114" s="29"/>
      <c r="Z114" s="29"/>
      <c r="AA114" s="29"/>
      <c r="AB114" s="29"/>
      <c r="AC114" s="29"/>
      <c r="AD114" s="29"/>
      <c r="AE114" s="29"/>
    </row>
    <row r="115" spans="1:31" s="2" customFormat="1" ht="15.2" customHeight="1">
      <c r="A115" s="29"/>
      <c r="B115" s="30"/>
      <c r="C115" s="24" t="s">
        <v>29</v>
      </c>
      <c r="D115" s="29"/>
      <c r="E115" s="29"/>
      <c r="F115" s="22" t="str">
        <f>IF(E18="","",E18)</f>
        <v>Vyplň údaj</v>
      </c>
      <c r="G115" s="29"/>
      <c r="H115" s="29"/>
      <c r="I115" s="24" t="s">
        <v>34</v>
      </c>
      <c r="J115" s="27" t="str">
        <f>E24</f>
        <v>Barbora Kyšková</v>
      </c>
      <c r="K115" s="29"/>
      <c r="L115" s="39"/>
      <c r="S115" s="29"/>
      <c r="T115" s="29"/>
      <c r="U115" s="29"/>
      <c r="V115" s="29"/>
      <c r="W115" s="29"/>
      <c r="X115" s="29"/>
      <c r="Y115" s="29"/>
      <c r="Z115" s="29"/>
      <c r="AA115" s="29"/>
      <c r="AB115" s="29"/>
      <c r="AC115" s="29"/>
      <c r="AD115" s="29"/>
      <c r="AE115" s="29"/>
    </row>
    <row r="116" spans="1:31" s="2" customFormat="1" ht="10.35" customHeight="1">
      <c r="A116" s="29"/>
      <c r="B116" s="30"/>
      <c r="C116" s="29"/>
      <c r="D116" s="29"/>
      <c r="E116" s="29"/>
      <c r="F116" s="29"/>
      <c r="G116" s="29"/>
      <c r="H116" s="29"/>
      <c r="I116" s="29"/>
      <c r="J116" s="29"/>
      <c r="K116" s="29"/>
      <c r="L116" s="39"/>
      <c r="S116" s="29"/>
      <c r="T116" s="29"/>
      <c r="U116" s="29"/>
      <c r="V116" s="29"/>
      <c r="W116" s="29"/>
      <c r="X116" s="29"/>
      <c r="Y116" s="29"/>
      <c r="Z116" s="29"/>
      <c r="AA116" s="29"/>
      <c r="AB116" s="29"/>
      <c r="AC116" s="29"/>
      <c r="AD116" s="29"/>
      <c r="AE116" s="29"/>
    </row>
    <row r="117" spans="1:31" s="10" customFormat="1" ht="29.25" customHeight="1">
      <c r="A117" s="113"/>
      <c r="B117" s="114"/>
      <c r="C117" s="115" t="s">
        <v>101</v>
      </c>
      <c r="D117" s="116" t="s">
        <v>62</v>
      </c>
      <c r="E117" s="116" t="s">
        <v>58</v>
      </c>
      <c r="F117" s="116" t="s">
        <v>59</v>
      </c>
      <c r="G117" s="116" t="s">
        <v>102</v>
      </c>
      <c r="H117" s="116" t="s">
        <v>103</v>
      </c>
      <c r="I117" s="116" t="s">
        <v>104</v>
      </c>
      <c r="J117" s="116" t="s">
        <v>96</v>
      </c>
      <c r="K117" s="117" t="s">
        <v>105</v>
      </c>
      <c r="L117" s="118"/>
      <c r="M117" s="59" t="s">
        <v>1</v>
      </c>
      <c r="N117" s="60" t="s">
        <v>41</v>
      </c>
      <c r="O117" s="60" t="s">
        <v>106</v>
      </c>
      <c r="P117" s="60" t="s">
        <v>107</v>
      </c>
      <c r="Q117" s="60" t="s">
        <v>108</v>
      </c>
      <c r="R117" s="60" t="s">
        <v>109</v>
      </c>
      <c r="S117" s="60" t="s">
        <v>110</v>
      </c>
      <c r="T117" s="61" t="s">
        <v>111</v>
      </c>
      <c r="U117" s="113"/>
      <c r="V117" s="113"/>
      <c r="W117" s="113"/>
      <c r="X117" s="113"/>
      <c r="Y117" s="113"/>
      <c r="Z117" s="113"/>
      <c r="AA117" s="113"/>
      <c r="AB117" s="113"/>
      <c r="AC117" s="113"/>
      <c r="AD117" s="113"/>
      <c r="AE117" s="113"/>
    </row>
    <row r="118" spans="1:63" s="2" customFormat="1" ht="22.9" customHeight="1">
      <c r="A118" s="29"/>
      <c r="B118" s="30"/>
      <c r="C118" s="66" t="s">
        <v>112</v>
      </c>
      <c r="D118" s="29"/>
      <c r="E118" s="29"/>
      <c r="F118" s="29"/>
      <c r="G118" s="29"/>
      <c r="H118" s="29"/>
      <c r="I118" s="29"/>
      <c r="J118" s="119">
        <f>BK118</f>
        <v>0</v>
      </c>
      <c r="K118" s="29"/>
      <c r="L118" s="30"/>
      <c r="M118" s="62"/>
      <c r="N118" s="53"/>
      <c r="O118" s="63"/>
      <c r="P118" s="120">
        <f>P119</f>
        <v>0</v>
      </c>
      <c r="Q118" s="63"/>
      <c r="R118" s="120">
        <f>R119</f>
        <v>0</v>
      </c>
      <c r="S118" s="63"/>
      <c r="T118" s="121">
        <f>T119</f>
        <v>0</v>
      </c>
      <c r="U118" s="29"/>
      <c r="V118" s="29"/>
      <c r="W118" s="29"/>
      <c r="X118" s="29"/>
      <c r="Y118" s="29"/>
      <c r="Z118" s="29"/>
      <c r="AA118" s="29"/>
      <c r="AB118" s="29"/>
      <c r="AC118" s="29"/>
      <c r="AD118" s="29"/>
      <c r="AE118" s="29"/>
      <c r="AT118" s="14" t="s">
        <v>76</v>
      </c>
      <c r="AU118" s="14" t="s">
        <v>98</v>
      </c>
      <c r="BK118" s="122">
        <f>BK119</f>
        <v>0</v>
      </c>
    </row>
    <row r="119" spans="2:63" s="11" customFormat="1" ht="25.9" customHeight="1">
      <c r="B119" s="123"/>
      <c r="D119" s="124" t="s">
        <v>76</v>
      </c>
      <c r="E119" s="125" t="s">
        <v>170</v>
      </c>
      <c r="F119" s="125" t="s">
        <v>171</v>
      </c>
      <c r="I119" s="126"/>
      <c r="J119" s="127">
        <f>BK119</f>
        <v>0</v>
      </c>
      <c r="L119" s="123"/>
      <c r="M119" s="128"/>
      <c r="N119" s="129"/>
      <c r="O119" s="129"/>
      <c r="P119" s="130">
        <f>P120</f>
        <v>0</v>
      </c>
      <c r="Q119" s="129"/>
      <c r="R119" s="130">
        <f>R120</f>
        <v>0</v>
      </c>
      <c r="S119" s="129"/>
      <c r="T119" s="131">
        <f>T120</f>
        <v>0</v>
      </c>
      <c r="AR119" s="124" t="s">
        <v>128</v>
      </c>
      <c r="AT119" s="132" t="s">
        <v>76</v>
      </c>
      <c r="AU119" s="132" t="s">
        <v>77</v>
      </c>
      <c r="AY119" s="124" t="s">
        <v>115</v>
      </c>
      <c r="BK119" s="133">
        <f>BK120</f>
        <v>0</v>
      </c>
    </row>
    <row r="120" spans="2:63" s="11" customFormat="1" ht="22.9" customHeight="1">
      <c r="B120" s="123"/>
      <c r="D120" s="124" t="s">
        <v>76</v>
      </c>
      <c r="E120" s="162" t="s">
        <v>172</v>
      </c>
      <c r="F120" s="162" t="s">
        <v>173</v>
      </c>
      <c r="I120" s="126"/>
      <c r="J120" s="163">
        <f>BK120</f>
        <v>0</v>
      </c>
      <c r="L120" s="123"/>
      <c r="M120" s="128"/>
      <c r="N120" s="129"/>
      <c r="O120" s="129"/>
      <c r="P120" s="130">
        <f>SUM(P121:P126)</f>
        <v>0</v>
      </c>
      <c r="Q120" s="129"/>
      <c r="R120" s="130">
        <f>SUM(R121:R126)</f>
        <v>0</v>
      </c>
      <c r="S120" s="129"/>
      <c r="T120" s="131">
        <f>SUM(T121:T126)</f>
        <v>0</v>
      </c>
      <c r="AR120" s="124" t="s">
        <v>128</v>
      </c>
      <c r="AT120" s="132" t="s">
        <v>76</v>
      </c>
      <c r="AU120" s="132" t="s">
        <v>84</v>
      </c>
      <c r="AY120" s="124" t="s">
        <v>115</v>
      </c>
      <c r="BK120" s="133">
        <f>SUM(BK121:BK126)</f>
        <v>0</v>
      </c>
    </row>
    <row r="121" spans="1:65" s="2" customFormat="1" ht="14.45" customHeight="1">
      <c r="A121" s="29"/>
      <c r="B121" s="134"/>
      <c r="C121" s="135" t="s">
        <v>84</v>
      </c>
      <c r="D121" s="135" t="s">
        <v>116</v>
      </c>
      <c r="E121" s="136" t="s">
        <v>174</v>
      </c>
      <c r="F121" s="137" t="s">
        <v>175</v>
      </c>
      <c r="G121" s="138" t="s">
        <v>119</v>
      </c>
      <c r="H121" s="139">
        <v>1</v>
      </c>
      <c r="I121" s="140"/>
      <c r="J121" s="141">
        <f>ROUND(I121*H121,2)</f>
        <v>0</v>
      </c>
      <c r="K121" s="137" t="s">
        <v>1</v>
      </c>
      <c r="L121" s="30"/>
      <c r="M121" s="142" t="s">
        <v>1</v>
      </c>
      <c r="N121" s="143" t="s">
        <v>42</v>
      </c>
      <c r="O121" s="55"/>
      <c r="P121" s="144">
        <f>O121*H121</f>
        <v>0</v>
      </c>
      <c r="Q121" s="144">
        <v>0</v>
      </c>
      <c r="R121" s="144">
        <f>Q121*H121</f>
        <v>0</v>
      </c>
      <c r="S121" s="144">
        <v>0</v>
      </c>
      <c r="T121" s="145">
        <f>S121*H121</f>
        <v>0</v>
      </c>
      <c r="U121" s="29"/>
      <c r="V121" s="29"/>
      <c r="W121" s="29"/>
      <c r="X121" s="29"/>
      <c r="Y121" s="29"/>
      <c r="Z121" s="29"/>
      <c r="AA121" s="29"/>
      <c r="AB121" s="29"/>
      <c r="AC121" s="29"/>
      <c r="AD121" s="29"/>
      <c r="AE121" s="29"/>
      <c r="AR121" s="146" t="s">
        <v>176</v>
      </c>
      <c r="AT121" s="146" t="s">
        <v>116</v>
      </c>
      <c r="AU121" s="146" t="s">
        <v>86</v>
      </c>
      <c r="AY121" s="14" t="s">
        <v>115</v>
      </c>
      <c r="BE121" s="147">
        <f>IF(N121="základní",J121,0)</f>
        <v>0</v>
      </c>
      <c r="BF121" s="147">
        <f>IF(N121="snížená",J121,0)</f>
        <v>0</v>
      </c>
      <c r="BG121" s="147">
        <f>IF(N121="zákl. přenesená",J121,0)</f>
        <v>0</v>
      </c>
      <c r="BH121" s="147">
        <f>IF(N121="sníž. přenesená",J121,0)</f>
        <v>0</v>
      </c>
      <c r="BI121" s="147">
        <f>IF(N121="nulová",J121,0)</f>
        <v>0</v>
      </c>
      <c r="BJ121" s="14" t="s">
        <v>84</v>
      </c>
      <c r="BK121" s="147">
        <f>ROUND(I121*H121,2)</f>
        <v>0</v>
      </c>
      <c r="BL121" s="14" t="s">
        <v>176</v>
      </c>
      <c r="BM121" s="146" t="s">
        <v>177</v>
      </c>
    </row>
    <row r="122" spans="1:47" s="2" customFormat="1" ht="156">
      <c r="A122" s="29"/>
      <c r="B122" s="30"/>
      <c r="C122" s="29"/>
      <c r="D122" s="148" t="s">
        <v>122</v>
      </c>
      <c r="E122" s="29"/>
      <c r="F122" s="153" t="s">
        <v>178</v>
      </c>
      <c r="G122" s="29"/>
      <c r="H122" s="29"/>
      <c r="I122" s="150"/>
      <c r="J122" s="29"/>
      <c r="K122" s="29"/>
      <c r="L122" s="30"/>
      <c r="M122" s="151"/>
      <c r="N122" s="152"/>
      <c r="O122" s="55"/>
      <c r="P122" s="55"/>
      <c r="Q122" s="55"/>
      <c r="R122" s="55"/>
      <c r="S122" s="55"/>
      <c r="T122" s="56"/>
      <c r="U122" s="29"/>
      <c r="V122" s="29"/>
      <c r="W122" s="29"/>
      <c r="X122" s="29"/>
      <c r="Y122" s="29"/>
      <c r="Z122" s="29"/>
      <c r="AA122" s="29"/>
      <c r="AB122" s="29"/>
      <c r="AC122" s="29"/>
      <c r="AD122" s="29"/>
      <c r="AE122" s="29"/>
      <c r="AT122" s="14" t="s">
        <v>122</v>
      </c>
      <c r="AU122" s="14" t="s">
        <v>86</v>
      </c>
    </row>
    <row r="123" spans="1:65" s="2" customFormat="1" ht="14.45" customHeight="1">
      <c r="A123" s="29"/>
      <c r="B123" s="134"/>
      <c r="C123" s="135" t="s">
        <v>86</v>
      </c>
      <c r="D123" s="135" t="s">
        <v>116</v>
      </c>
      <c r="E123" s="136" t="s">
        <v>179</v>
      </c>
      <c r="F123" s="137" t="s">
        <v>180</v>
      </c>
      <c r="G123" s="138" t="s">
        <v>119</v>
      </c>
      <c r="H123" s="139">
        <v>1</v>
      </c>
      <c r="I123" s="140"/>
      <c r="J123" s="141">
        <f>ROUND(I123*H123,2)</f>
        <v>0</v>
      </c>
      <c r="K123" s="137" t="s">
        <v>1</v>
      </c>
      <c r="L123" s="30"/>
      <c r="M123" s="142" t="s">
        <v>1</v>
      </c>
      <c r="N123" s="143" t="s">
        <v>42</v>
      </c>
      <c r="O123" s="55"/>
      <c r="P123" s="144">
        <f>O123*H123</f>
        <v>0</v>
      </c>
      <c r="Q123" s="144">
        <v>0</v>
      </c>
      <c r="R123" s="144">
        <f>Q123*H123</f>
        <v>0</v>
      </c>
      <c r="S123" s="144">
        <v>0</v>
      </c>
      <c r="T123" s="145">
        <f>S123*H123</f>
        <v>0</v>
      </c>
      <c r="U123" s="29"/>
      <c r="V123" s="29"/>
      <c r="W123" s="29"/>
      <c r="X123" s="29"/>
      <c r="Y123" s="29"/>
      <c r="Z123" s="29"/>
      <c r="AA123" s="29"/>
      <c r="AB123" s="29"/>
      <c r="AC123" s="29"/>
      <c r="AD123" s="29"/>
      <c r="AE123" s="29"/>
      <c r="AR123" s="146" t="s">
        <v>176</v>
      </c>
      <c r="AT123" s="146" t="s">
        <v>116</v>
      </c>
      <c r="AU123" s="146" t="s">
        <v>86</v>
      </c>
      <c r="AY123" s="14" t="s">
        <v>115</v>
      </c>
      <c r="BE123" s="147">
        <f>IF(N123="základní",J123,0)</f>
        <v>0</v>
      </c>
      <c r="BF123" s="147">
        <f>IF(N123="snížená",J123,0)</f>
        <v>0</v>
      </c>
      <c r="BG123" s="147">
        <f>IF(N123="zákl. přenesená",J123,0)</f>
        <v>0</v>
      </c>
      <c r="BH123" s="147">
        <f>IF(N123="sníž. přenesená",J123,0)</f>
        <v>0</v>
      </c>
      <c r="BI123" s="147">
        <f>IF(N123="nulová",J123,0)</f>
        <v>0</v>
      </c>
      <c r="BJ123" s="14" t="s">
        <v>84</v>
      </c>
      <c r="BK123" s="147">
        <f>ROUND(I123*H123,2)</f>
        <v>0</v>
      </c>
      <c r="BL123" s="14" t="s">
        <v>176</v>
      </c>
      <c r="BM123" s="146" t="s">
        <v>181</v>
      </c>
    </row>
    <row r="124" spans="1:47" s="2" customFormat="1" ht="273">
      <c r="A124" s="29"/>
      <c r="B124" s="30"/>
      <c r="C124" s="29"/>
      <c r="D124" s="148" t="s">
        <v>122</v>
      </c>
      <c r="E124" s="29"/>
      <c r="F124" s="153" t="s">
        <v>187</v>
      </c>
      <c r="G124" s="29"/>
      <c r="H124" s="29"/>
      <c r="I124" s="150"/>
      <c r="J124" s="29"/>
      <c r="K124" s="29"/>
      <c r="L124" s="30"/>
      <c r="M124" s="151"/>
      <c r="N124" s="152"/>
      <c r="O124" s="55"/>
      <c r="P124" s="55"/>
      <c r="Q124" s="55"/>
      <c r="R124" s="55"/>
      <c r="S124" s="55"/>
      <c r="T124" s="56"/>
      <c r="U124" s="29"/>
      <c r="V124" s="29"/>
      <c r="W124" s="29"/>
      <c r="X124" s="29"/>
      <c r="Y124" s="29"/>
      <c r="Z124" s="29"/>
      <c r="AA124" s="29"/>
      <c r="AB124" s="29"/>
      <c r="AC124" s="29"/>
      <c r="AD124" s="29"/>
      <c r="AE124" s="29"/>
      <c r="AT124" s="14" t="s">
        <v>122</v>
      </c>
      <c r="AU124" s="14" t="s">
        <v>86</v>
      </c>
    </row>
    <row r="125" spans="1:65" s="2" customFormat="1" ht="14.45" customHeight="1">
      <c r="A125" s="29"/>
      <c r="B125" s="134"/>
      <c r="C125" s="135" t="s">
        <v>128</v>
      </c>
      <c r="D125" s="135" t="s">
        <v>116</v>
      </c>
      <c r="E125" s="136" t="s">
        <v>182</v>
      </c>
      <c r="F125" s="137" t="s">
        <v>183</v>
      </c>
      <c r="G125" s="138" t="s">
        <v>119</v>
      </c>
      <c r="H125" s="139">
        <v>1</v>
      </c>
      <c r="I125" s="140"/>
      <c r="J125" s="141">
        <f>ROUND(I125*H125,2)</f>
        <v>0</v>
      </c>
      <c r="K125" s="137" t="s">
        <v>1</v>
      </c>
      <c r="L125" s="30"/>
      <c r="M125" s="142" t="s">
        <v>1</v>
      </c>
      <c r="N125" s="143" t="s">
        <v>42</v>
      </c>
      <c r="O125" s="55"/>
      <c r="P125" s="144">
        <f>O125*H125</f>
        <v>0</v>
      </c>
      <c r="Q125" s="144">
        <v>0</v>
      </c>
      <c r="R125" s="144">
        <f>Q125*H125</f>
        <v>0</v>
      </c>
      <c r="S125" s="144">
        <v>0</v>
      </c>
      <c r="T125" s="145">
        <f>S125*H125</f>
        <v>0</v>
      </c>
      <c r="U125" s="29"/>
      <c r="V125" s="29"/>
      <c r="W125" s="29"/>
      <c r="X125" s="29"/>
      <c r="Y125" s="29"/>
      <c r="Z125" s="29"/>
      <c r="AA125" s="29"/>
      <c r="AB125" s="29"/>
      <c r="AC125" s="29"/>
      <c r="AD125" s="29"/>
      <c r="AE125" s="29"/>
      <c r="AR125" s="146" t="s">
        <v>176</v>
      </c>
      <c r="AT125" s="146" t="s">
        <v>116</v>
      </c>
      <c r="AU125" s="146" t="s">
        <v>86</v>
      </c>
      <c r="AY125" s="14" t="s">
        <v>115</v>
      </c>
      <c r="BE125" s="147">
        <f>IF(N125="základní",J125,0)</f>
        <v>0</v>
      </c>
      <c r="BF125" s="147">
        <f>IF(N125="snížená",J125,0)</f>
        <v>0</v>
      </c>
      <c r="BG125" s="147">
        <f>IF(N125="zákl. přenesená",J125,0)</f>
        <v>0</v>
      </c>
      <c r="BH125" s="147">
        <f>IF(N125="sníž. přenesená",J125,0)</f>
        <v>0</v>
      </c>
      <c r="BI125" s="147">
        <f>IF(N125="nulová",J125,0)</f>
        <v>0</v>
      </c>
      <c r="BJ125" s="14" t="s">
        <v>84</v>
      </c>
      <c r="BK125" s="147">
        <f>ROUND(I125*H125,2)</f>
        <v>0</v>
      </c>
      <c r="BL125" s="14" t="s">
        <v>176</v>
      </c>
      <c r="BM125" s="146" t="s">
        <v>184</v>
      </c>
    </row>
    <row r="126" spans="1:47" s="2" customFormat="1" ht="29.25">
      <c r="A126" s="29"/>
      <c r="B126" s="30"/>
      <c r="C126" s="29"/>
      <c r="D126" s="148" t="s">
        <v>122</v>
      </c>
      <c r="E126" s="29"/>
      <c r="F126" s="153" t="s">
        <v>185</v>
      </c>
      <c r="G126" s="29"/>
      <c r="H126" s="29"/>
      <c r="I126" s="150"/>
      <c r="J126" s="29"/>
      <c r="K126" s="29"/>
      <c r="L126" s="30"/>
      <c r="M126" s="154"/>
      <c r="N126" s="155"/>
      <c r="O126" s="156"/>
      <c r="P126" s="156"/>
      <c r="Q126" s="156"/>
      <c r="R126" s="156"/>
      <c r="S126" s="156"/>
      <c r="T126" s="157"/>
      <c r="U126" s="29"/>
      <c r="V126" s="29"/>
      <c r="W126" s="29"/>
      <c r="X126" s="29"/>
      <c r="Y126" s="29"/>
      <c r="Z126" s="29"/>
      <c r="AA126" s="29"/>
      <c r="AB126" s="29"/>
      <c r="AC126" s="29"/>
      <c r="AD126" s="29"/>
      <c r="AE126" s="29"/>
      <c r="AT126" s="14" t="s">
        <v>122</v>
      </c>
      <c r="AU126" s="14" t="s">
        <v>86</v>
      </c>
    </row>
    <row r="127" spans="1:31" s="2" customFormat="1" ht="6.95" customHeight="1">
      <c r="A127" s="29"/>
      <c r="B127" s="44"/>
      <c r="C127" s="45"/>
      <c r="D127" s="45"/>
      <c r="E127" s="45"/>
      <c r="F127" s="45"/>
      <c r="G127" s="45"/>
      <c r="H127" s="45"/>
      <c r="I127" s="45"/>
      <c r="J127" s="45"/>
      <c r="K127" s="45"/>
      <c r="L127" s="30"/>
      <c r="M127" s="29"/>
      <c r="O127" s="29"/>
      <c r="P127" s="29"/>
      <c r="Q127" s="29"/>
      <c r="R127" s="29"/>
      <c r="S127" s="29"/>
      <c r="T127" s="29"/>
      <c r="U127" s="29"/>
      <c r="V127" s="29"/>
      <c r="W127" s="29"/>
      <c r="X127" s="29"/>
      <c r="Y127" s="29"/>
      <c r="Z127" s="29"/>
      <c r="AA127" s="29"/>
      <c r="AB127" s="29"/>
      <c r="AC127" s="29"/>
      <c r="AD127" s="29"/>
      <c r="AE127" s="29"/>
    </row>
  </sheetData>
  <autoFilter ref="C117:K126"/>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BARBORAKYSK08D7\barborakyskova</dc:creator>
  <cp:keywords/>
  <dc:description/>
  <cp:lastModifiedBy>Ptošková Jitka</cp:lastModifiedBy>
  <dcterms:created xsi:type="dcterms:W3CDTF">2021-03-26T08:49:48Z</dcterms:created>
  <dcterms:modified xsi:type="dcterms:W3CDTF">2021-04-09T11:30:03Z</dcterms:modified>
  <cp:category/>
  <cp:version/>
  <cp:contentType/>
  <cp:contentStatus/>
</cp:coreProperties>
</file>