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ZŠ Bezručova\ke zveřejnění\"/>
    </mc:Choice>
  </mc:AlternateContent>
  <bookViews>
    <workbookView xWindow="0" yWindow="0" windowWidth="28800" windowHeight="12450"/>
  </bookViews>
  <sheets>
    <sheet name="Rekapitulace stavby" sheetId="1" r:id="rId1"/>
    <sheet name="001 - Vybudování multifun..." sheetId="2" r:id="rId2"/>
  </sheets>
  <definedNames>
    <definedName name="_xlnm._FilterDatabase" localSheetId="1" hidden="1">'001 - Vybudování multifun...'!$C$118:$K$146</definedName>
    <definedName name="_xlnm.Print_Titles" localSheetId="1">'001 - Vybudování multifun...'!$118:$118</definedName>
    <definedName name="_xlnm.Print_Titles" localSheetId="0">'Rekapitulace stavby'!$92:$92</definedName>
    <definedName name="_xlnm.Print_Area" localSheetId="1">'001 - Vybudování multifun...'!$C$82:$J$100,'001 - Vybudování multifun...'!$C$106:$K$146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45" i="2"/>
  <c r="BH145" i="2"/>
  <c r="BG145" i="2"/>
  <c r="BF145" i="2"/>
  <c r="T145" i="2"/>
  <c r="T144" i="2"/>
  <c r="T143" i="2"/>
  <c r="R145" i="2"/>
  <c r="R144" i="2"/>
  <c r="R143" i="2"/>
  <c r="P145" i="2"/>
  <c r="P144" i="2" s="1"/>
  <c r="P143" i="2" s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/>
  <c r="J17" i="2"/>
  <c r="J12" i="2"/>
  <c r="J89" i="2" s="1"/>
  <c r="E7" i="2"/>
  <c r="E109" i="2"/>
  <c r="L90" i="1"/>
  <c r="AM90" i="1"/>
  <c r="AM89" i="1"/>
  <c r="L89" i="1"/>
  <c r="AM87" i="1"/>
  <c r="L87" i="1"/>
  <c r="L85" i="1"/>
  <c r="L84" i="1"/>
  <c r="BK145" i="2"/>
  <c r="J145" i="2"/>
  <c r="BK141" i="2"/>
  <c r="J141" i="2"/>
  <c r="BK139" i="2"/>
  <c r="BK137" i="2"/>
  <c r="J135" i="2"/>
  <c r="BK133" i="2"/>
  <c r="BK131" i="2"/>
  <c r="J131" i="2"/>
  <c r="BK129" i="2"/>
  <c r="J127" i="2"/>
  <c r="BK125" i="2"/>
  <c r="BK124" i="2"/>
  <c r="J123" i="2"/>
  <c r="BK121" i="2"/>
  <c r="AS94" i="1"/>
  <c r="J139" i="2"/>
  <c r="J137" i="2"/>
  <c r="BK135" i="2"/>
  <c r="J133" i="2"/>
  <c r="J129" i="2"/>
  <c r="BK127" i="2"/>
  <c r="J125" i="2"/>
  <c r="J124" i="2"/>
  <c r="BK123" i="2"/>
  <c r="J121" i="2"/>
  <c r="BK120" i="2" l="1"/>
  <c r="J120" i="2"/>
  <c r="J97" i="2"/>
  <c r="P120" i="2"/>
  <c r="P119" i="2"/>
  <c r="AU95" i="1"/>
  <c r="R120" i="2"/>
  <c r="R119" i="2" s="1"/>
  <c r="T120" i="2"/>
  <c r="T119" i="2"/>
  <c r="E85" i="2"/>
  <c r="F92" i="2"/>
  <c r="J113" i="2"/>
  <c r="BE121" i="2"/>
  <c r="BE125" i="2"/>
  <c r="BE129" i="2"/>
  <c r="BE131" i="2"/>
  <c r="BE133" i="2"/>
  <c r="BE135" i="2"/>
  <c r="BE141" i="2"/>
  <c r="BE123" i="2"/>
  <c r="BE124" i="2"/>
  <c r="BE127" i="2"/>
  <c r="BE137" i="2"/>
  <c r="BE139" i="2"/>
  <c r="BE145" i="2"/>
  <c r="BK144" i="2"/>
  <c r="J144" i="2" s="1"/>
  <c r="J99" i="2" s="1"/>
  <c r="F34" i="2"/>
  <c r="BA95" i="1"/>
  <c r="BA94" i="1" s="1"/>
  <c r="W30" i="1" s="1"/>
  <c r="F35" i="2"/>
  <c r="BB95" i="1"/>
  <c r="BB94" i="1" s="1"/>
  <c r="W31" i="1" s="1"/>
  <c r="F37" i="2"/>
  <c r="BD95" i="1"/>
  <c r="BD94" i="1" s="1"/>
  <c r="W33" i="1" s="1"/>
  <c r="AU94" i="1"/>
  <c r="J34" i="2"/>
  <c r="AW95" i="1" s="1"/>
  <c r="F36" i="2"/>
  <c r="BC95" i="1"/>
  <c r="BC94" i="1"/>
  <c r="W32" i="1" s="1"/>
  <c r="BK143" i="2" l="1"/>
  <c r="J143" i="2" s="1"/>
  <c r="J98" i="2" s="1"/>
  <c r="AW94" i="1"/>
  <c r="AK30" i="1" s="1"/>
  <c r="AX94" i="1"/>
  <c r="AY94" i="1"/>
  <c r="F33" i="2"/>
  <c r="AZ95" i="1" s="1"/>
  <c r="AZ94" i="1" s="1"/>
  <c r="AV94" i="1" s="1"/>
  <c r="AK29" i="1" s="1"/>
  <c r="J33" i="2"/>
  <c r="AV95" i="1" s="1"/>
  <c r="AT95" i="1" s="1"/>
  <c r="BK119" i="2" l="1"/>
  <c r="J119" i="2" s="1"/>
  <c r="J96" i="2" s="1"/>
  <c r="AT94" i="1"/>
  <c r="W29" i="1"/>
  <c r="J30" i="2" l="1"/>
  <c r="AG95" i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<sst xmlns="http://schemas.openxmlformats.org/spreadsheetml/2006/main" count="511" uniqueCount="179">
  <si>
    <t>Export Komplet</t>
  </si>
  <si>
    <t/>
  </si>
  <si>
    <t>2.0</t>
  </si>
  <si>
    <t>False</t>
  </si>
  <si>
    <t>{93fe7537-6788-468b-a7be-5e6e9b6e6695}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</si>
  <si>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</si>
  <si>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</si>
  <si>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</si>
  <si>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</si>
  <si>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</si>
  <si>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</si>
  <si>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</si>
  <si>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</si>
  <si>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</si>
  <si>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20212012002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</si>
  <si>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</si>
  <si>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</si>
  <si>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multifunkční učebny a zřízení bezbariérovosti v ZŠ Bezručova - interiér</t>
  </si>
  <si>
    <t>KSO:</t>
  </si>
  <si>
    <t>801 3</t>
  </si>
  <si>
    <t>CC-CZ:</t>
  </si>
  <si>
    <t>Místo:</t>
  </si>
  <si>
    <t>Bohumín</t>
  </si>
  <si>
    <t>Datum:</t>
  </si>
  <si>
    <t>7. 1. 2018</t>
  </si>
  <si>
    <t>Zadavatel:</t>
  </si>
  <si>
    <t>IČ:</t>
  </si>
  <si>
    <t>ZŠ Bezručova Bohumín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</si>
  <si>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</si>
  <si>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</si>
  <si>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</si>
  <si>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</si>
  <si>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</si>
  <si>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</si>
  <si>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</si>
  <si>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</si>
  <si>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</si>
  <si>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</si>
  <si>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</si>
  <si>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</si>
  <si>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</si>
  <si>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</si>
  <si>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</si>
  <si>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</si>
  <si>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</si>
  <si>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</si>
  <si>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</si>
  <si>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</si>
  <si>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</si>
  <si>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</si>
  <si>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</si>
  <si>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</si>
  <si>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</si>
  <si>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</si>
  <si>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</si>
  <si>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</si>
  <si>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</si>
  <si>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</si>
  <si>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</si>
  <si>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</si>
  <si>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</si>
  <si>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</si>
  <si>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</si>
  <si>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</si>
  <si>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</si>
  <si>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</si>
  <si>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</si>
  <si>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</si>
  <si>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</si>
  <si>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</si>
  <si>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</si>
  <si>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</si>
  <si>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</si>
  <si>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</si>
  <si>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</si>
  <si>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</si>
  <si>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</si>
  <si>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</si>
  <si>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</si>
  <si>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</si>
  <si>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</si>
  <si>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</si>
  <si>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</si>
  <si>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</si>
  <si>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</si>
  <si>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{8e2e6c57-b2d6-422b-af3a-ce81aa928bf1}</t>
  </si>
  <si>
    <t>2</t>
  </si>
  <si>
    <t>KRYCÍ LIST SOUPISU PRACÍ</t>
  </si>
  <si>
    <t>Objekt:</t>
  </si>
  <si>
    <t>001 - Vybudování multifunkční učebny a zřízení bezbariérovosti v ZŠ Bezručova - interiér</t>
  </si>
  <si>
    <t>REKAPITULACE ČLENĚNÍ SOUPISU PRACÍ</t>
  </si>
  <si>
    <t>Kód dílu - Popis</t>
  </si>
  <si>
    <t>Cena celkem [CZK]</t>
  </si>
  <si>
    <t>Náklady ze soupisu prací</t>
  </si>
  <si>
    <t>-1</t>
  </si>
  <si>
    <t>D1 - Multifunkční odborná učebna</t>
  </si>
  <si>
    <t>HSV - HSV</t>
  </si>
  <si>
    <t xml:space="preserve">    D3 - Ostatní a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</si>
  <si>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</si>
  <si>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</si>
  <si>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</si>
  <si>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</si>
  <si>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</si>
  <si>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</si>
  <si>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</si>
  <si>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</si>
  <si>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</si>
  <si>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</si>
  <si>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</si>
  <si>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</si>
  <si>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</si>
  <si>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</si>
  <si>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Multifunkční odborná učebna</t>
  </si>
  <si>
    <t>ROZPOCET</t>
  </si>
  <si>
    <t>K</t>
  </si>
  <si>
    <t>1.NP 1</t>
  </si>
  <si>
    <t>Učitelský stůl - L</t>
  </si>
  <si>
    <t>4</t>
  </si>
  <si>
    <t>-951103893</t>
  </si>
  <si>
    <t>P</t>
  </si>
  <si>
    <t xml:space="preserve">Poznámka k položce:_x000D_
1950/1800 hl.600 v.750mm                                         _x000D_
Vrchní pracovní deska musí být vyrobená z laminatové dřevotřísky v dekoru matná akazie ,  je plošně slepená na min tl.36mm. Stolová deska musí mít osazena 2x kabelovou průchodkou pr.60 mm.Na nohách stolu z lamina o tl. 18mm rektifikační  rohové plastové návleky černé barvy._x000D_
Konstrukce stolu bude vyrobena z laminátové dřevotřísky 18 mm v dekoru akazie v kombinaci se zelenou a oranžovou ,ABS na všech hranách. Konstrukce stolu bude mít stavitelné nožky ._x000D_
 Součásti stolu je  1x pevný kontejner s centrálním zámkem se 4-mi ks šuplíků š450/hl550/v650mm  a kováním vyšší třídy s dotahem a 1 ks skříňky s dvířky š 400v714hl510mm a dvířka š 200mm na krytí elektroinstalace,výsuvem na klávesnici 600x300x18  . Na všech hranách ABS 2 mm. Kontejner a skříňka musí být vyrobeny z laminátové dřevotřísky,musí mít kovové úchytky s roztečí minimálně 96 mm v satin chromu.Veškeré konstrukční spoje musí být pevně lepené a spojené kolíky, tak aby byla zaručena dlouhodobá pevnost a kvalita produktu. Záda stolu budou pevné z lamina  tl.18 mm+barevné vlisy,záda na skříňce a kontejneru MDF bílá 3,2 mm._x000D_
</t>
  </si>
  <si>
    <t>1.NP 10</t>
  </si>
  <si>
    <t>Doprava nábytku a montážních pracovníků</t>
  </si>
  <si>
    <t>-1403378699</t>
  </si>
  <si>
    <t>3</t>
  </si>
  <si>
    <t>1.NP 11</t>
  </si>
  <si>
    <t>Úklid místnosti</t>
  </si>
  <si>
    <t>-1696712314</t>
  </si>
  <si>
    <t>1.NP 2</t>
  </si>
  <si>
    <t>Židle učitelská</t>
  </si>
  <si>
    <t>-1466452228</t>
  </si>
  <si>
    <t xml:space="preserve">Poznámka k položce:_x000D_
500/v.opěr. 970-1100/v.sedu410-540                     _x000D_
Pracovní otočná kancelářská židle  na kolečkách s čalouněným sedákem i opěrákem. Ze zadní strany opěradla je černý plastový hladký plast bez viditelných perforací. Spodní kryt sedáku černý plast._x000D_
Potah složení : 100 % polyester, 600.000 zátěžových otáček, BS EN 1021-1, BS EN 1021-2, BS EN 7176, stálost na světle č.5, , gramáž min. 320 g/m2._x000D_
Mechanika synchronní – dvoupáková,  páka po pravé straně pro nastavení výšky sedu. Páka po levé straně pro aktivaci synchronní mechaniky. Ve spodní části mechaniky uprostřed aretační mechanismus-šroub pro nastavení tuhosti přítlaku synchronní mechaniky dle váhy uživatele. Blokace-záklon synchronní mechaniky min. 5 poloh. Opěrák výškově stavitelný systémem UP-down, min. 8 poloh, celkový rozsah min. 7 cm. _x000D_
Kříž pětiramenný černý, materiál nylon. Píst černý, kolečka černá pro tvrdé podlahy (lino). Samotné čalounění-potah nemá žádné prošití. Vnitřek sedáku z bukové překližky, miskového tvaru.   _x000D_
Područky pevné z černého plastu. Tvar područek ve tvaru písmena „OMEGA“.  Područe jsou připevněny k sedáku.Požadovaná nosnost  min. 120 kg.Výrobek musí splňovat ČSN EN 1335-1, ČSN EN 1335-2, uchazeč doloží kopii certifikátu ke své nabídce.Čalounění (barva) bude vybrána investorem _x000D_
</t>
  </si>
  <si>
    <t>5</t>
  </si>
  <si>
    <t>1.NP 3</t>
  </si>
  <si>
    <t>Žákovský stůl</t>
  </si>
  <si>
    <t>458954991</t>
  </si>
  <si>
    <t xml:space="preserve">Poznámka k položce:_x000D_
1300/hl. 600/v.750mm                                        _x000D_
Vrchní pracovní deska musí být vyrobená z laminátové dřevotřísky v dekoru matná akazie a je plošně slepená na min tl.36mm.Na nohách stolu z lamina o tl. 18mm rektifikační  rohové plastové návleky černé barvy.Stolová přední zavětrovací deska složená z barevných vlisů zelených a oranžových bude mít vždy 2 háčky na zavěšení sluchátek. Součástí stolu je kabelový díl splastovým  žlabem 40x40 mm na vedení médií .. Veškeré konstrukční spoje musí být pevně lepené a spojené kolíky, tak aby byla zaručena dlouhodobá pevnost a kvalita produktu. _x000D_
_x000D_
</t>
  </si>
  <si>
    <t>6</t>
  </si>
  <si>
    <t>1.NP 3a</t>
  </si>
  <si>
    <t>1127835073</t>
  </si>
  <si>
    <t xml:space="preserve">Poznámka k položce:_x000D_
1500/hl. 600/v.750mm                                        _x000D_
Vrchní pracovní deska musí být vyrobená z laminátové dřevotřísky v dekoru matná akazie a je plošně slepená na min tl.36mm.Na nohách stolu z lamina o tl. 18mm rektifikační  rohové plastové návleky černé barvy.Stolová přední zavětrovací deska složená z barevných vlisů zelených a oranžových bude mít vždy 2 háčky na zavěšení sluchátek. Součástí stolu je kabelový díl splastovým  žlabem 40x40 mm na vedení médií . Veškeré konstrukční spoje musí být pevně lepené a spojené kolíky, tak aby byla zaručena dlouhodobá pevnost a kvalita produktu. _x000D_
_x000D_
</t>
  </si>
  <si>
    <t>7</t>
  </si>
  <si>
    <t>1.NP 4</t>
  </si>
  <si>
    <t>Židle žákovská</t>
  </si>
  <si>
    <t>2119281839</t>
  </si>
  <si>
    <t>Poznámka k položce:_x000D_
velikost č.6                                                                       _x000D_
Žákovská židle stohovatelná bude vyrobena z kovového plochoválu v nástřiku vypalovací barvou v odstínu RAL oranžová .Židle bude mít kluzáky.Sedák s opěrákem bude z  více vrstvé tvarované překližky s polyuretanovou lakovou úpravou.</t>
  </si>
  <si>
    <t>8</t>
  </si>
  <si>
    <t>1.NP 5</t>
  </si>
  <si>
    <t>Textilní nástěnka  2000x1000</t>
  </si>
  <si>
    <t>464317756</t>
  </si>
  <si>
    <t>Poznámka k položce:_x000D_
2000 hl.20/v1000mm                                               _x000D_
Nástěnka v zelené kobercové  textilii ,AL rámek eloxovaný ,plastové rohy.Vnitřní 4 ks kotvících rohů včetně kotvícího spojovacího kování.</t>
  </si>
  <si>
    <t>9</t>
  </si>
  <si>
    <t>1.NP 6</t>
  </si>
  <si>
    <t>Textilní nástěnka  2300x1000</t>
  </si>
  <si>
    <t>1757519196</t>
  </si>
  <si>
    <t>Poznámka k položce:_x000D_
2300 hl.20/v1000mm                                               _x000D_
Nástěnka v zelené kobercové  textilii ,AL rámek eloxovaný ,plastové rohy.Vnitřní 4 ks kotvících rohů včetně kotvícího spojovacího kování.</t>
  </si>
  <si>
    <t>10</t>
  </si>
  <si>
    <t>1.NP 7</t>
  </si>
  <si>
    <t>Otěrová deska</t>
  </si>
  <si>
    <t>-369617404</t>
  </si>
  <si>
    <t>Poznámka k položce:_x000D_
2080 hl.18 v.150mm                                                   _x000D_
Otěrová deska musí být vyrobena z laminátové dřevotřísky tl.18 mm  v dekoru oranžová, ABS 2 mm na všech hranách a bude kotvena do stěny pod nástěnky.</t>
  </si>
  <si>
    <t>11</t>
  </si>
  <si>
    <t>1.NP 8</t>
  </si>
  <si>
    <t>781564938</t>
  </si>
  <si>
    <t>Poznámka k položce:_x000D_
2500 hl.18 v.150mm                                                   _x000D_
Otěrová deska musí být vyrobena z laminátové dřevotřísky tl.18 mm  v dekoru oranžová, ABS 2 mm na všech hranách a bude kotvena do stěny pod nástěnky.</t>
  </si>
  <si>
    <t>12</t>
  </si>
  <si>
    <t>1.NP 9</t>
  </si>
  <si>
    <t>Vynáška a montáž</t>
  </si>
  <si>
    <t>155916708</t>
  </si>
  <si>
    <t xml:space="preserve">Poznámka k položce:_x000D_
Odborná vynáška a montáž nábytku  specializovanými pracovníky. </t>
  </si>
  <si>
    <t>HSV</t>
  </si>
  <si>
    <t>D3</t>
  </si>
  <si>
    <t>Ostatní a vedlejší náklady</t>
  </si>
  <si>
    <t>13</t>
  </si>
  <si>
    <t>1.NP   1.01.10</t>
  </si>
  <si>
    <t>Elektroinstalace na nábytek</t>
  </si>
  <si>
    <t>kus</t>
  </si>
  <si>
    <t>-1958339610</t>
  </si>
  <si>
    <t xml:space="preserve">Poznámka k položce:_x000D_
Položka obsahuje :_x000D_
_x000D_
kabel CYKY-J 3X2,5 (CYSY) - 90m_x000D_
kabel UTP kategorie 6 - 320 m _x000D_
zásuvka dvojitá 16A/230V vč. příslušenství pro montáž do lišt - 22 kus_x000D_
zásuvka datová dvojitá 2x RJ 45 s příslušenstvím pro montáž do lišt - 11 ks_x000D_
_x000D_
Žlab 60/40 mm pro SLP - 25 m _x000D_
_x000D_
Revize elektroinstalace_x000D_
_x000D_
Veškeré spojovací a kotevní prvky _x000D_
vidlice 230/16A - 4 ks_x000D_
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</si>
</sst>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7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62" t="s">
        <v>14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7"/>
      <c r="BE5" s="159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64" t="s">
        <v>17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7"/>
      <c r="BE6" s="160"/>
      <c r="BS6" s="14" t="s">
        <v>6</v>
      </c>
    </row>
    <row r="7" spans="1:74" s="1" customFormat="1" ht="12" customHeight="1">
      <c r="B7" s="17"/>
      <c r="D7" s="24" t="s">
        <v>18</v>
      </c>
      <c r="K7" s="22" t="s">
        <v>19</v>
      </c>
      <c r="AK7" s="24" t="s">
        <v>20</v>
      </c>
      <c r="AN7" s="22" t="s">
        <v>1</v>
      </c>
      <c r="AR7" s="17"/>
      <c r="BE7" s="160"/>
      <c r="BS7" s="14" t="s">
        <v>6</v>
      </c>
    </row>
    <row r="8" spans="1:74" s="1" customFormat="1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160"/>
      <c r="BS8" s="14" t="s">
        <v>6</v>
      </c>
    </row>
    <row r="9" spans="1:74" s="1" customFormat="1" ht="14.45" customHeight="1">
      <c r="B9" s="17"/>
      <c r="AR9" s="17"/>
      <c r="BE9" s="160"/>
      <c r="BS9" s="14" t="s">
        <v>6</v>
      </c>
    </row>
    <row r="10" spans="1:74" s="1" customFormat="1" ht="12" customHeight="1">
      <c r="B10" s="17"/>
      <c r="D10" s="24" t="s">
        <v>25</v>
      </c>
      <c r="AK10" s="24" t="s">
        <v>26</v>
      </c>
      <c r="AN10" s="22" t="s">
        <v>1</v>
      </c>
      <c r="AR10" s="17"/>
      <c r="BE10" s="160"/>
      <c r="BS10" s="14" t="s">
        <v>6</v>
      </c>
    </row>
    <row r="11" spans="1:74" s="1" customFormat="1" ht="18.399999999999999" customHeight="1">
      <c r="B11" s="17"/>
      <c r="E11" s="22" t="s">
        <v>27</v>
      </c>
      <c r="AK11" s="24" t="s">
        <v>28</v>
      </c>
      <c r="AN11" s="22" t="s">
        <v>1</v>
      </c>
      <c r="AR11" s="17"/>
      <c r="BE11" s="160"/>
      <c r="BS11" s="14" t="s">
        <v>6</v>
      </c>
    </row>
    <row r="12" spans="1:74" s="1" customFormat="1" ht="6.95" customHeight="1">
      <c r="B12" s="17"/>
      <c r="AR12" s="17"/>
      <c r="BE12" s="160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26</v>
      </c>
      <c r="AN13" s="26" t="s">
        <v>30</v>
      </c>
      <c r="AR13" s="17"/>
      <c r="BE13" s="160"/>
      <c r="BS13" s="14" t="s">
        <v>6</v>
      </c>
    </row>
    <row r="14" spans="1:74" ht="12.75">
      <c r="B14" s="17"/>
      <c r="E14" s="165" t="s">
        <v>30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24" t="s">
        <v>28</v>
      </c>
      <c r="AN14" s="26" t="s">
        <v>30</v>
      </c>
      <c r="AR14" s="17"/>
      <c r="BE14" s="160"/>
      <c r="BS14" s="14" t="s">
        <v>6</v>
      </c>
    </row>
    <row r="15" spans="1:74" s="1" customFormat="1" ht="6.95" customHeight="1">
      <c r="B15" s="17"/>
      <c r="AR15" s="17"/>
      <c r="BE15" s="160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26</v>
      </c>
      <c r="AN16" s="22" t="s">
        <v>1</v>
      </c>
      <c r="AR16" s="17"/>
      <c r="BE16" s="160"/>
      <c r="BS16" s="14" t="s">
        <v>3</v>
      </c>
    </row>
    <row r="17" spans="1:71" s="1" customFormat="1" ht="18.399999999999999" customHeight="1">
      <c r="B17" s="17"/>
      <c r="E17" s="22" t="s">
        <v>32</v>
      </c>
      <c r="AK17" s="24" t="s">
        <v>28</v>
      </c>
      <c r="AN17" s="22" t="s">
        <v>1</v>
      </c>
      <c r="AR17" s="17"/>
      <c r="BE17" s="160"/>
      <c r="BS17" s="14" t="s">
        <v>33</v>
      </c>
    </row>
    <row r="18" spans="1:71" s="1" customFormat="1" ht="6.95" customHeight="1">
      <c r="B18" s="17"/>
      <c r="AR18" s="17"/>
      <c r="BE18" s="160"/>
      <c r="BS18" s="14" t="s">
        <v>6</v>
      </c>
    </row>
    <row r="19" spans="1:71" s="1" customFormat="1" ht="12" customHeight="1">
      <c r="B19" s="17"/>
      <c r="D19" s="24" t="s">
        <v>34</v>
      </c>
      <c r="AK19" s="24" t="s">
        <v>26</v>
      </c>
      <c r="AN19" s="22" t="s">
        <v>1</v>
      </c>
      <c r="AR19" s="17"/>
      <c r="BE19" s="160"/>
      <c r="BS19" s="14" t="s">
        <v>6</v>
      </c>
    </row>
    <row r="20" spans="1:71" s="1" customFormat="1" ht="18.399999999999999" customHeight="1">
      <c r="B20" s="17"/>
      <c r="E20" s="22" t="s">
        <v>35</v>
      </c>
      <c r="AK20" s="24" t="s">
        <v>28</v>
      </c>
      <c r="AN20" s="22" t="s">
        <v>1</v>
      </c>
      <c r="AR20" s="17"/>
      <c r="BE20" s="160"/>
      <c r="BS20" s="14" t="s">
        <v>33</v>
      </c>
    </row>
    <row r="21" spans="1:71" s="1" customFormat="1" ht="6.95" customHeight="1">
      <c r="B21" s="17"/>
      <c r="AR21" s="17"/>
      <c r="BE21" s="160"/>
    </row>
    <row r="22" spans="1:71" s="1" customFormat="1" ht="12" customHeight="1">
      <c r="B22" s="17"/>
      <c r="D22" s="24" t="s">
        <v>36</v>
      </c>
      <c r="AR22" s="17"/>
      <c r="BE22" s="160"/>
    </row>
    <row r="23" spans="1:71" s="1" customFormat="1" ht="16.5" customHeight="1">
      <c r="B23" s="17"/>
      <c r="E23" s="167" t="s">
        <v>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R23" s="17"/>
      <c r="BE23" s="160"/>
    </row>
    <row r="24" spans="1:71" s="1" customFormat="1" ht="6.95" customHeight="1">
      <c r="B24" s="17"/>
      <c r="AR24" s="17"/>
      <c r="BE24" s="16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0"/>
    </row>
    <row r="26" spans="1:71" s="2" customFormat="1" ht="25.9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68">
        <f>ROUND(AG94,2)</f>
        <v>0</v>
      </c>
      <c r="AL26" s="169"/>
      <c r="AM26" s="169"/>
      <c r="AN26" s="169"/>
      <c r="AO26" s="169"/>
      <c r="AP26" s="29"/>
      <c r="AQ26" s="29"/>
      <c r="AR26" s="30"/>
      <c r="BE26" s="16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6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70" t="s">
        <v>38</v>
      </c>
      <c r="M28" s="170"/>
      <c r="N28" s="170"/>
      <c r="O28" s="170"/>
      <c r="P28" s="170"/>
      <c r="Q28" s="29"/>
      <c r="R28" s="29"/>
      <c r="S28" s="29"/>
      <c r="T28" s="29"/>
      <c r="U28" s="29"/>
      <c r="V28" s="29"/>
      <c r="W28" s="170" t="s">
        <v>39</v>
      </c>
      <c r="X28" s="170"/>
      <c r="Y28" s="170"/>
      <c r="Z28" s="170"/>
      <c r="AA28" s="170"/>
      <c r="AB28" s="170"/>
      <c r="AC28" s="170"/>
      <c r="AD28" s="170"/>
      <c r="AE28" s="170"/>
      <c r="AF28" s="29"/>
      <c r="AG28" s="29"/>
      <c r="AH28" s="29"/>
      <c r="AI28" s="29"/>
      <c r="AJ28" s="29"/>
      <c r="AK28" s="170" t="s">
        <v>40</v>
      </c>
      <c r="AL28" s="170"/>
      <c r="AM28" s="170"/>
      <c r="AN28" s="170"/>
      <c r="AO28" s="170"/>
      <c r="AP28" s="29"/>
      <c r="AQ28" s="29"/>
      <c r="AR28" s="30"/>
      <c r="BE28" s="160"/>
    </row>
    <row r="29" spans="1:71" s="3" customFormat="1" ht="14.45" customHeight="1">
      <c r="B29" s="34"/>
      <c r="D29" s="24" t="s">
        <v>41</v>
      </c>
      <c r="F29" s="24" t="s">
        <v>42</v>
      </c>
      <c r="L29" s="173">
        <v>0.21</v>
      </c>
      <c r="M29" s="172"/>
      <c r="N29" s="172"/>
      <c r="O29" s="172"/>
      <c r="P29" s="172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ROUND(AV94, 2)</f>
        <v>0</v>
      </c>
      <c r="AL29" s="172"/>
      <c r="AM29" s="172"/>
      <c r="AN29" s="172"/>
      <c r="AO29" s="172"/>
      <c r="AR29" s="34"/>
      <c r="BE29" s="161"/>
    </row>
    <row r="30" spans="1:71" s="3" customFormat="1" ht="14.45" customHeight="1">
      <c r="B30" s="34"/>
      <c r="F30" s="24" t="s">
        <v>43</v>
      </c>
      <c r="L30" s="173">
        <v>0.15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34"/>
      <c r="BE30" s="161"/>
    </row>
    <row r="31" spans="1:71" s="3" customFormat="1" ht="14.45" hidden="1" customHeight="1">
      <c r="B31" s="34"/>
      <c r="F31" s="24" t="s">
        <v>44</v>
      </c>
      <c r="L31" s="173">
        <v>0.21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4"/>
      <c r="BE31" s="161"/>
    </row>
    <row r="32" spans="1:71" s="3" customFormat="1" ht="14.45" hidden="1" customHeight="1">
      <c r="B32" s="34"/>
      <c r="F32" s="24" t="s">
        <v>45</v>
      </c>
      <c r="L32" s="173">
        <v>0.15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4"/>
      <c r="BE32" s="161"/>
    </row>
    <row r="33" spans="1:57" s="3" customFormat="1" ht="14.45" hidden="1" customHeight="1">
      <c r="B33" s="34"/>
      <c r="F33" s="24" t="s">
        <v>46</v>
      </c>
      <c r="L33" s="173">
        <v>0</v>
      </c>
      <c r="M33" s="172"/>
      <c r="N33" s="172"/>
      <c r="O33" s="172"/>
      <c r="P33" s="172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34"/>
      <c r="BE33" s="16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60"/>
    </row>
    <row r="35" spans="1:57" s="2" customFormat="1" ht="25.9" customHeight="1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74" t="s">
        <v>49</v>
      </c>
      <c r="Y35" s="175"/>
      <c r="Z35" s="175"/>
      <c r="AA35" s="175"/>
      <c r="AB35" s="175"/>
      <c r="AC35" s="37"/>
      <c r="AD35" s="37"/>
      <c r="AE35" s="37"/>
      <c r="AF35" s="37"/>
      <c r="AG35" s="37"/>
      <c r="AH35" s="37"/>
      <c r="AI35" s="37"/>
      <c r="AJ35" s="37"/>
      <c r="AK35" s="176">
        <f>SUM(AK26:AK33)</f>
        <v>0</v>
      </c>
      <c r="AL35" s="175"/>
      <c r="AM35" s="175"/>
      <c r="AN35" s="175"/>
      <c r="AO35" s="17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20212012002</v>
      </c>
      <c r="AR84" s="48"/>
    </row>
    <row r="85" spans="1:91" s="5" customFormat="1" ht="36.950000000000003" customHeight="1">
      <c r="B85" s="49"/>
      <c r="C85" s="50" t="s">
        <v>16</v>
      </c>
      <c r="L85" s="178" t="str">
        <f>K6</f>
        <v>Vybudování multifunkční učebny a zřízení bezbariérovosti v ZŠ Bezručova - interiér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21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Bohumín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23</v>
      </c>
      <c r="AJ87" s="29"/>
      <c r="AK87" s="29"/>
      <c r="AL87" s="29"/>
      <c r="AM87" s="180" t="str">
        <f>IF(AN8= "","",AN8)</f>
        <v>7. 1. 2018</v>
      </c>
      <c r="AN87" s="180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25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ZŠ Bezručova Bohumín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81" t="str">
        <f>IF(E17="","",E17)</f>
        <v>ATRIS s.r.o.</v>
      </c>
      <c r="AN89" s="182"/>
      <c r="AO89" s="182"/>
      <c r="AP89" s="182"/>
      <c r="AQ89" s="29"/>
      <c r="AR89" s="30"/>
      <c r="AS89" s="183" t="s">
        <v>57</v>
      </c>
      <c r="AT89" s="18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34</v>
      </c>
      <c r="AJ90" s="29"/>
      <c r="AK90" s="29"/>
      <c r="AL90" s="29"/>
      <c r="AM90" s="181" t="str">
        <f>IF(E20="","",E20)</f>
        <v>Barbora Kyšková</v>
      </c>
      <c r="AN90" s="182"/>
      <c r="AO90" s="182"/>
      <c r="AP90" s="182"/>
      <c r="AQ90" s="29"/>
      <c r="AR90" s="30"/>
      <c r="AS90" s="185"/>
      <c r="AT90" s="18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5"/>
      <c r="AT91" s="18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7" t="s">
        <v>58</v>
      </c>
      <c r="D92" s="188"/>
      <c r="E92" s="188"/>
      <c r="F92" s="188"/>
      <c r="G92" s="188"/>
      <c r="H92" s="57"/>
      <c r="I92" s="189" t="s">
        <v>59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60</v>
      </c>
      <c r="AH92" s="188"/>
      <c r="AI92" s="188"/>
      <c r="AJ92" s="188"/>
      <c r="AK92" s="188"/>
      <c r="AL92" s="188"/>
      <c r="AM92" s="188"/>
      <c r="AN92" s="189" t="s">
        <v>61</v>
      </c>
      <c r="AO92" s="188"/>
      <c r="AP92" s="191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76</v>
      </c>
      <c r="BT94" s="74" t="s">
        <v>77</v>
      </c>
      <c r="BU94" s="75" t="s">
        <v>78</v>
      </c>
      <c r="BV94" s="74" t="s">
        <v>79</v>
      </c>
      <c r="BW94" s="74" t="s">
        <v>4</v>
      </c>
      <c r="BX94" s="74" t="s">
        <v>80</v>
      </c>
      <c r="CL94" s="74" t="s">
        <v>19</v>
      </c>
    </row>
    <row r="95" spans="1:91" s="7" customFormat="1" ht="37.5" customHeight="1">
      <c r="A95" s="76" t="s">
        <v>81</v>
      </c>
      <c r="B95" s="77"/>
      <c r="C95" s="78"/>
      <c r="D95" s="194" t="s">
        <v>82</v>
      </c>
      <c r="E95" s="194"/>
      <c r="F95" s="194"/>
      <c r="G95" s="194"/>
      <c r="H95" s="194"/>
      <c r="I95" s="79"/>
      <c r="J95" s="194" t="s">
        <v>17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'001 - Vybudování multifun...'!J30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80" t="s">
        <v>83</v>
      </c>
      <c r="AR95" s="77"/>
      <c r="AS95" s="81">
        <v>0</v>
      </c>
      <c r="AT95" s="82">
        <f>ROUND(SUM(AV95:AW95),2)</f>
        <v>0</v>
      </c>
      <c r="AU95" s="83">
        <f>'001 - Vybudování multifun...'!P119</f>
        <v>0</v>
      </c>
      <c r="AV95" s="82">
        <f>'001 - Vybudování multifun...'!J33</f>
        <v>0</v>
      </c>
      <c r="AW95" s="82">
        <f>'001 - Vybudování multifun...'!J34</f>
        <v>0</v>
      </c>
      <c r="AX95" s="82">
        <f>'001 - Vybudování multifun...'!J35</f>
        <v>0</v>
      </c>
      <c r="AY95" s="82">
        <f>'001 - Vybudování multifun...'!J36</f>
        <v>0</v>
      </c>
      <c r="AZ95" s="82">
        <f>'001 - Vybudování multifun...'!F33</f>
        <v>0</v>
      </c>
      <c r="BA95" s="82">
        <f>'001 - Vybudování multifun...'!F34</f>
        <v>0</v>
      </c>
      <c r="BB95" s="82">
        <f>'001 - Vybudování multifun...'!F35</f>
        <v>0</v>
      </c>
      <c r="BC95" s="82">
        <f>'001 - Vybudování multifun...'!F36</f>
        <v>0</v>
      </c>
      <c r="BD95" s="84">
        <f>'001 - Vybudování multifun...'!F37</f>
        <v>0</v>
      </c>
      <c r="BT95" s="85" t="s">
        <v>84</v>
      </c>
      <c r="BV95" s="85" t="s">
        <v>79</v>
      </c>
      <c r="BW95" s="85" t="s">
        <v>85</v>
      </c>
      <c r="BX95" s="85" t="s">
        <v>4</v>
      </c>
      <c r="CL95" s="85" t="s">
        <v>19</v>
      </c>
      <c r="CM95" s="85" t="s">
        <v>86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Vybudování multifu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7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85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hidden="1" customHeight="1">
      <c r="B4" s="17"/>
      <c r="D4" s="18" t="s">
        <v>87</v>
      </c>
      <c r="L4" s="17"/>
      <c r="M4" s="86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16</v>
      </c>
      <c r="L6" s="17"/>
    </row>
    <row r="7" spans="1:46" s="1" customFormat="1" ht="26.25" hidden="1" customHeight="1">
      <c r="B7" s="17"/>
      <c r="E7" s="198" t="str">
        <f>'Rekapitulace stavby'!K6</f>
        <v>Vybudování multifunkční učebny a zřízení bezbariérovosti v ZŠ Bezručova - interiér</v>
      </c>
      <c r="F7" s="199"/>
      <c r="G7" s="199"/>
      <c r="H7" s="199"/>
      <c r="L7" s="17"/>
    </row>
    <row r="8" spans="1:46" s="2" customFormat="1" ht="12" hidden="1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hidden="1" customHeight="1">
      <c r="A9" s="29"/>
      <c r="B9" s="30"/>
      <c r="C9" s="29"/>
      <c r="D9" s="29"/>
      <c r="E9" s="178" t="s">
        <v>89</v>
      </c>
      <c r="F9" s="200"/>
      <c r="G9" s="200"/>
      <c r="H9" s="20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18</v>
      </c>
      <c r="E11" s="29"/>
      <c r="F11" s="22" t="s">
        <v>19</v>
      </c>
      <c r="G11" s="29"/>
      <c r="H11" s="29"/>
      <c r="I11" s="24" t="s">
        <v>20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21</v>
      </c>
      <c r="E12" s="29"/>
      <c r="F12" s="22" t="s">
        <v>22</v>
      </c>
      <c r="G12" s="29"/>
      <c r="H12" s="29"/>
      <c r="I12" s="24" t="s">
        <v>23</v>
      </c>
      <c r="J12" s="52" t="str">
        <f>'Rekapitulace stavby'!AN8</f>
        <v>7. 1. 2018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25</v>
      </c>
      <c r="E14" s="29"/>
      <c r="F14" s="29"/>
      <c r="G14" s="29"/>
      <c r="H14" s="29"/>
      <c r="I14" s="24" t="s">
        <v>26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27</v>
      </c>
      <c r="F15" s="29"/>
      <c r="G15" s="29"/>
      <c r="H15" s="29"/>
      <c r="I15" s="24" t="s">
        <v>28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26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01" t="str">
        <f>'Rekapitulace stavby'!E14</f>
        <v>Vyplň údaj</v>
      </c>
      <c r="F18" s="162"/>
      <c r="G18" s="162"/>
      <c r="H18" s="162"/>
      <c r="I18" s="24" t="s">
        <v>28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26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28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26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35</v>
      </c>
      <c r="F24" s="29"/>
      <c r="G24" s="29"/>
      <c r="H24" s="29"/>
      <c r="I24" s="24" t="s">
        <v>28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87"/>
      <c r="B27" s="88"/>
      <c r="C27" s="87"/>
      <c r="D27" s="87"/>
      <c r="E27" s="167" t="s">
        <v>1</v>
      </c>
      <c r="F27" s="167"/>
      <c r="G27" s="167"/>
      <c r="H27" s="167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0" t="s">
        <v>37</v>
      </c>
      <c r="E30" s="29"/>
      <c r="F30" s="29"/>
      <c r="G30" s="29"/>
      <c r="H30" s="29"/>
      <c r="I30" s="29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1" t="s">
        <v>41</v>
      </c>
      <c r="E33" s="24" t="s">
        <v>42</v>
      </c>
      <c r="F33" s="92">
        <f>ROUND((SUM(BE119:BE146)),  2)</f>
        <v>0</v>
      </c>
      <c r="G33" s="29"/>
      <c r="H33" s="29"/>
      <c r="I33" s="93">
        <v>0.21</v>
      </c>
      <c r="J33" s="92">
        <f>ROUND(((SUM(BE119:BE146))*I33),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43</v>
      </c>
      <c r="F34" s="92">
        <f>ROUND((SUM(BF119:BF146)),  2)</f>
        <v>0</v>
      </c>
      <c r="G34" s="29"/>
      <c r="H34" s="29"/>
      <c r="I34" s="93">
        <v>0.15</v>
      </c>
      <c r="J34" s="92">
        <f>ROUND(((SUM(BF119:BF146))*I34),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2">
        <f>ROUND((SUM(BG119:BG146)),  2)</f>
        <v>0</v>
      </c>
      <c r="G35" s="29"/>
      <c r="H35" s="29"/>
      <c r="I35" s="93">
        <v>0.21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2">
        <f>ROUND((SUM(BH119:BH146)),  2)</f>
        <v>0</v>
      </c>
      <c r="G36" s="29"/>
      <c r="H36" s="29"/>
      <c r="I36" s="93">
        <v>0.15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2">
        <f>ROUND((SUM(BI119:BI146)),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94"/>
      <c r="D39" s="95" t="s">
        <v>47</v>
      </c>
      <c r="E39" s="57"/>
      <c r="F39" s="57"/>
      <c r="G39" s="96" t="s">
        <v>48</v>
      </c>
      <c r="H39" s="97" t="s">
        <v>49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9"/>
      <c r="B61" s="30"/>
      <c r="C61" s="29"/>
      <c r="D61" s="42" t="s">
        <v>52</v>
      </c>
      <c r="E61" s="32"/>
      <c r="F61" s="100" t="s">
        <v>53</v>
      </c>
      <c r="G61" s="42" t="s">
        <v>52</v>
      </c>
      <c r="H61" s="32"/>
      <c r="I61" s="32"/>
      <c r="J61" s="101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9"/>
      <c r="B76" s="30"/>
      <c r="C76" s="29"/>
      <c r="D76" s="42" t="s">
        <v>52</v>
      </c>
      <c r="E76" s="32"/>
      <c r="F76" s="100" t="s">
        <v>53</v>
      </c>
      <c r="G76" s="42" t="s">
        <v>52</v>
      </c>
      <c r="H76" s="32"/>
      <c r="I76" s="32"/>
      <c r="J76" s="101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t="11.25" hidden="1"/>
    <row r="79" spans="1:31" ht="11.25" hidden="1"/>
    <row r="80" spans="1:31" ht="11.25" hidden="1"/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198" t="str">
        <f>E7</f>
        <v>Vybudování multifunkční učebny a zřízení bezbariérovosti v ZŠ Bezručova - interiér</v>
      </c>
      <c r="F85" s="199"/>
      <c r="G85" s="199"/>
      <c r="H85" s="19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78" t="str">
        <f>E9</f>
        <v>001 - Vybudování multifunkční učebny a zřízení bezbariérovosti v ZŠ Bezručova - interiér</v>
      </c>
      <c r="F87" s="200"/>
      <c r="G87" s="200"/>
      <c r="H87" s="20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21</v>
      </c>
      <c r="D89" s="29"/>
      <c r="E89" s="29"/>
      <c r="F89" s="22" t="str">
        <f>F12</f>
        <v>Bohumín</v>
      </c>
      <c r="G89" s="29"/>
      <c r="H89" s="29"/>
      <c r="I89" s="24" t="s">
        <v>23</v>
      </c>
      <c r="J89" s="52" t="str">
        <f>IF(J12="","",J12)</f>
        <v>7. 1. 2018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25</v>
      </c>
      <c r="D91" s="29"/>
      <c r="E91" s="29"/>
      <c r="F91" s="22" t="str">
        <f>E15</f>
        <v>ZŠ Bezručova Bohumín</v>
      </c>
      <c r="G91" s="29"/>
      <c r="H91" s="29"/>
      <c r="I91" s="24" t="s">
        <v>31</v>
      </c>
      <c r="J91" s="27" t="str">
        <f>E21</f>
        <v>ATRIS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>Barbora Kyšková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2" t="s">
        <v>91</v>
      </c>
      <c r="D94" s="94"/>
      <c r="E94" s="94"/>
      <c r="F94" s="94"/>
      <c r="G94" s="94"/>
      <c r="H94" s="94"/>
      <c r="I94" s="94"/>
      <c r="J94" s="103" t="s">
        <v>92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4" t="s">
        <v>93</v>
      </c>
      <c r="D96" s="29"/>
      <c r="E96" s="29"/>
      <c r="F96" s="29"/>
      <c r="G96" s="29"/>
      <c r="H96" s="29"/>
      <c r="I96" s="29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94</v>
      </c>
    </row>
    <row r="97" spans="1:31" s="9" customFormat="1" ht="24.95" customHeight="1">
      <c r="B97" s="105"/>
      <c r="D97" s="106" t="s">
        <v>95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1:31" s="9" customFormat="1" ht="24.95" customHeight="1">
      <c r="B98" s="105"/>
      <c r="D98" s="106" t="s">
        <v>96</v>
      </c>
      <c r="E98" s="107"/>
      <c r="F98" s="107"/>
      <c r="G98" s="107"/>
      <c r="H98" s="107"/>
      <c r="I98" s="107"/>
      <c r="J98" s="108">
        <f>J143</f>
        <v>0</v>
      </c>
      <c r="L98" s="105"/>
    </row>
    <row r="99" spans="1:31" s="10" customFormat="1" ht="19.899999999999999" customHeight="1">
      <c r="B99" s="109"/>
      <c r="D99" s="110" t="s">
        <v>97</v>
      </c>
      <c r="E99" s="111"/>
      <c r="F99" s="111"/>
      <c r="G99" s="111"/>
      <c r="H99" s="111"/>
      <c r="I99" s="111"/>
      <c r="J99" s="112">
        <f>J144</f>
        <v>0</v>
      </c>
      <c r="L99" s="109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98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16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6.25" customHeight="1">
      <c r="A109" s="29"/>
      <c r="B109" s="30"/>
      <c r="C109" s="29"/>
      <c r="D109" s="29"/>
      <c r="E109" s="198" t="str">
        <f>E7</f>
        <v>Vybudování multifunkční učebny a zřízení bezbariérovosti v ZŠ Bezručova - interiér</v>
      </c>
      <c r="F109" s="199"/>
      <c r="G109" s="199"/>
      <c r="H109" s="19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88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30" customHeight="1">
      <c r="A111" s="29"/>
      <c r="B111" s="30"/>
      <c r="C111" s="29"/>
      <c r="D111" s="29"/>
      <c r="E111" s="178" t="str">
        <f>E9</f>
        <v>001 - Vybudování multifunkční učebny a zřízení bezbariérovosti v ZŠ Bezručova - interiér</v>
      </c>
      <c r="F111" s="200"/>
      <c r="G111" s="200"/>
      <c r="H111" s="200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21</v>
      </c>
      <c r="D113" s="29"/>
      <c r="E113" s="29"/>
      <c r="F113" s="22" t="str">
        <f>F12</f>
        <v>Bohumín</v>
      </c>
      <c r="G113" s="29"/>
      <c r="H113" s="29"/>
      <c r="I113" s="24" t="s">
        <v>23</v>
      </c>
      <c r="J113" s="52" t="str">
        <f>IF(J12="","",J12)</f>
        <v>7. 1. 2018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25</v>
      </c>
      <c r="D115" s="29"/>
      <c r="E115" s="29"/>
      <c r="F115" s="22" t="str">
        <f>E15</f>
        <v>ZŠ Bezručova Bohumín</v>
      </c>
      <c r="G115" s="29"/>
      <c r="H115" s="29"/>
      <c r="I115" s="24" t="s">
        <v>31</v>
      </c>
      <c r="J115" s="27" t="str">
        <f>E21</f>
        <v>ATRIS s.r.o.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29</v>
      </c>
      <c r="D116" s="29"/>
      <c r="E116" s="29"/>
      <c r="F116" s="22" t="str">
        <f>IF(E18="","",E18)</f>
        <v>Vyplň údaj</v>
      </c>
      <c r="G116" s="29"/>
      <c r="H116" s="29"/>
      <c r="I116" s="24" t="s">
        <v>34</v>
      </c>
      <c r="J116" s="27" t="str">
        <f>E24</f>
        <v>Barbora Kyšková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13"/>
      <c r="B118" s="114"/>
      <c r="C118" s="115" t="s">
        <v>99</v>
      </c>
      <c r="D118" s="116" t="s">
        <v>62</v>
      </c>
      <c r="E118" s="116" t="s">
        <v>58</v>
      </c>
      <c r="F118" s="116" t="s">
        <v>59</v>
      </c>
      <c r="G118" s="116" t="s">
        <v>100</v>
      </c>
      <c r="H118" s="116" t="s">
        <v>101</v>
      </c>
      <c r="I118" s="116" t="s">
        <v>102</v>
      </c>
      <c r="J118" s="116" t="s">
        <v>92</v>
      </c>
      <c r="K118" s="117" t="s">
        <v>103</v>
      </c>
      <c r="L118" s="118"/>
      <c r="M118" s="59" t="s">
        <v>1</v>
      </c>
      <c r="N118" s="60" t="s">
        <v>41</v>
      </c>
      <c r="O118" s="60" t="s">
        <v>104</v>
      </c>
      <c r="P118" s="60" t="s">
        <v>105</v>
      </c>
      <c r="Q118" s="60" t="s">
        <v>106</v>
      </c>
      <c r="R118" s="60" t="s">
        <v>107</v>
      </c>
      <c r="S118" s="60" t="s">
        <v>108</v>
      </c>
      <c r="T118" s="61" t="s">
        <v>109</v>
      </c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</row>
    <row r="119" spans="1:65" s="2" customFormat="1" ht="22.9" customHeight="1">
      <c r="A119" s="29"/>
      <c r="B119" s="30"/>
      <c r="C119" s="66" t="s">
        <v>110</v>
      </c>
      <c r="D119" s="29"/>
      <c r="E119" s="29"/>
      <c r="F119" s="29"/>
      <c r="G119" s="29"/>
      <c r="H119" s="29"/>
      <c r="I119" s="29"/>
      <c r="J119" s="119">
        <f>BK119</f>
        <v>0</v>
      </c>
      <c r="K119" s="29"/>
      <c r="L119" s="30"/>
      <c r="M119" s="62"/>
      <c r="N119" s="53"/>
      <c r="O119" s="63"/>
      <c r="P119" s="120">
        <f>P120+P143</f>
        <v>0</v>
      </c>
      <c r="Q119" s="63"/>
      <c r="R119" s="120">
        <f>R120+R143</f>
        <v>0</v>
      </c>
      <c r="S119" s="63"/>
      <c r="T119" s="121">
        <f>T120+T143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76</v>
      </c>
      <c r="AU119" s="14" t="s">
        <v>94</v>
      </c>
      <c r="BK119" s="122">
        <f>BK120+BK143</f>
        <v>0</v>
      </c>
    </row>
    <row r="120" spans="1:65" s="12" customFormat="1" ht="25.9" customHeight="1">
      <c r="B120" s="123"/>
      <c r="D120" s="124" t="s">
        <v>76</v>
      </c>
      <c r="E120" s="125" t="s">
        <v>111</v>
      </c>
      <c r="F120" s="125" t="s">
        <v>112</v>
      </c>
      <c r="I120" s="126"/>
      <c r="J120" s="127">
        <f>BK120</f>
        <v>0</v>
      </c>
      <c r="L120" s="123"/>
      <c r="M120" s="128"/>
      <c r="N120" s="129"/>
      <c r="O120" s="129"/>
      <c r="P120" s="130">
        <f>SUM(P121:P142)</f>
        <v>0</v>
      </c>
      <c r="Q120" s="129"/>
      <c r="R120" s="130">
        <f>SUM(R121:R142)</f>
        <v>0</v>
      </c>
      <c r="S120" s="129"/>
      <c r="T120" s="131">
        <f>SUM(T121:T142)</f>
        <v>0</v>
      </c>
      <c r="AR120" s="124" t="s">
        <v>84</v>
      </c>
      <c r="AT120" s="132" t="s">
        <v>76</v>
      </c>
      <c r="AU120" s="132" t="s">
        <v>77</v>
      </c>
      <c r="AY120" s="124" t="s">
        <v>113</v>
      </c>
      <c r="BK120" s="133">
        <f>SUM(BK121:BK142)</f>
        <v>0</v>
      </c>
    </row>
    <row r="121" spans="1:65" s="2" customFormat="1" ht="14.45" customHeight="1">
      <c r="A121" s="29"/>
      <c r="B121" s="134"/>
      <c r="C121" s="135" t="s">
        <v>84</v>
      </c>
      <c r="D121" s="135" t="s">
        <v>114</v>
      </c>
      <c r="E121" s="136" t="s">
        <v>115</v>
      </c>
      <c r="F121" s="137" t="s">
        <v>116</v>
      </c>
      <c r="G121" s="138" t="s">
        <v>1</v>
      </c>
      <c r="H121" s="139">
        <v>1</v>
      </c>
      <c r="I121" s="140"/>
      <c r="J121" s="141">
        <f>ROUND(I121*H121,2)</f>
        <v>0</v>
      </c>
      <c r="K121" s="137" t="s">
        <v>1</v>
      </c>
      <c r="L121" s="30"/>
      <c r="M121" s="142" t="s">
        <v>1</v>
      </c>
      <c r="N121" s="143" t="s">
        <v>42</v>
      </c>
      <c r="O121" s="55"/>
      <c r="P121" s="144">
        <f>O121*H121</f>
        <v>0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6" t="s">
        <v>117</v>
      </c>
      <c r="AT121" s="146" t="s">
        <v>114</v>
      </c>
      <c r="AU121" s="146" t="s">
        <v>84</v>
      </c>
      <c r="AY121" s="14" t="s">
        <v>113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4" t="s">
        <v>84</v>
      </c>
      <c r="BK121" s="147">
        <f>ROUND(I121*H121,2)</f>
        <v>0</v>
      </c>
      <c r="BL121" s="14" t="s">
        <v>117</v>
      </c>
      <c r="BM121" s="146" t="s">
        <v>118</v>
      </c>
    </row>
    <row r="122" spans="1:65" s="2" customFormat="1" ht="204.75">
      <c r="A122" s="29"/>
      <c r="B122" s="30"/>
      <c r="C122" s="29"/>
      <c r="D122" s="148" t="s">
        <v>119</v>
      </c>
      <c r="E122" s="29"/>
      <c r="F122" s="149" t="s">
        <v>120</v>
      </c>
      <c r="G122" s="29"/>
      <c r="H122" s="29"/>
      <c r="I122" s="150"/>
      <c r="J122" s="29"/>
      <c r="K122" s="29"/>
      <c r="L122" s="30"/>
      <c r="M122" s="151"/>
      <c r="N122" s="152"/>
      <c r="O122" s="55"/>
      <c r="P122" s="55"/>
      <c r="Q122" s="55"/>
      <c r="R122" s="55"/>
      <c r="S122" s="55"/>
      <c r="T122" s="5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119</v>
      </c>
      <c r="AU122" s="14" t="s">
        <v>84</v>
      </c>
    </row>
    <row r="123" spans="1:65" s="2" customFormat="1" ht="14.45" customHeight="1">
      <c r="A123" s="29"/>
      <c r="B123" s="134"/>
      <c r="C123" s="135" t="s">
        <v>86</v>
      </c>
      <c r="D123" s="135" t="s">
        <v>114</v>
      </c>
      <c r="E123" s="136" t="s">
        <v>121</v>
      </c>
      <c r="F123" s="137" t="s">
        <v>122</v>
      </c>
      <c r="G123" s="138" t="s">
        <v>1</v>
      </c>
      <c r="H123" s="139">
        <v>1</v>
      </c>
      <c r="I123" s="140"/>
      <c r="J123" s="141">
        <f>ROUND(I123*H123,2)</f>
        <v>0</v>
      </c>
      <c r="K123" s="137" t="s">
        <v>1</v>
      </c>
      <c r="L123" s="30"/>
      <c r="M123" s="142" t="s">
        <v>1</v>
      </c>
      <c r="N123" s="143" t="s">
        <v>42</v>
      </c>
      <c r="O123" s="55"/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6" t="s">
        <v>117</v>
      </c>
      <c r="AT123" s="146" t="s">
        <v>114</v>
      </c>
      <c r="AU123" s="146" t="s">
        <v>84</v>
      </c>
      <c r="AY123" s="14" t="s">
        <v>113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4" t="s">
        <v>84</v>
      </c>
      <c r="BK123" s="147">
        <f>ROUND(I123*H123,2)</f>
        <v>0</v>
      </c>
      <c r="BL123" s="14" t="s">
        <v>117</v>
      </c>
      <c r="BM123" s="146" t="s">
        <v>123</v>
      </c>
    </row>
    <row r="124" spans="1:65" s="2" customFormat="1" ht="14.45" customHeight="1">
      <c r="A124" s="29"/>
      <c r="B124" s="134"/>
      <c r="C124" s="135" t="s">
        <v>124</v>
      </c>
      <c r="D124" s="135" t="s">
        <v>114</v>
      </c>
      <c r="E124" s="136" t="s">
        <v>125</v>
      </c>
      <c r="F124" s="137" t="s">
        <v>126</v>
      </c>
      <c r="G124" s="138" t="s">
        <v>1</v>
      </c>
      <c r="H124" s="139">
        <v>1</v>
      </c>
      <c r="I124" s="140"/>
      <c r="J124" s="141">
        <f>ROUND(I124*H124,2)</f>
        <v>0</v>
      </c>
      <c r="K124" s="137" t="s">
        <v>1</v>
      </c>
      <c r="L124" s="30"/>
      <c r="M124" s="142" t="s">
        <v>1</v>
      </c>
      <c r="N124" s="143" t="s">
        <v>42</v>
      </c>
      <c r="O124" s="55"/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6" t="s">
        <v>117</v>
      </c>
      <c r="AT124" s="146" t="s">
        <v>114</v>
      </c>
      <c r="AU124" s="146" t="s">
        <v>84</v>
      </c>
      <c r="AY124" s="14" t="s">
        <v>113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4" t="s">
        <v>84</v>
      </c>
      <c r="BK124" s="147">
        <f>ROUND(I124*H124,2)</f>
        <v>0</v>
      </c>
      <c r="BL124" s="14" t="s">
        <v>117</v>
      </c>
      <c r="BM124" s="146" t="s">
        <v>127</v>
      </c>
    </row>
    <row r="125" spans="1:65" s="2" customFormat="1" ht="14.45" customHeight="1">
      <c r="A125" s="29"/>
      <c r="B125" s="134"/>
      <c r="C125" s="135" t="s">
        <v>117</v>
      </c>
      <c r="D125" s="135" t="s">
        <v>114</v>
      </c>
      <c r="E125" s="136" t="s">
        <v>128</v>
      </c>
      <c r="F125" s="137" t="s">
        <v>129</v>
      </c>
      <c r="G125" s="138" t="s">
        <v>1</v>
      </c>
      <c r="H125" s="139">
        <v>1</v>
      </c>
      <c r="I125" s="140"/>
      <c r="J125" s="141">
        <f>ROUND(I125*H125,2)</f>
        <v>0</v>
      </c>
      <c r="K125" s="137" t="s">
        <v>1</v>
      </c>
      <c r="L125" s="30"/>
      <c r="M125" s="142" t="s">
        <v>1</v>
      </c>
      <c r="N125" s="143" t="s">
        <v>42</v>
      </c>
      <c r="O125" s="55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117</v>
      </c>
      <c r="AT125" s="146" t="s">
        <v>114</v>
      </c>
      <c r="AU125" s="146" t="s">
        <v>84</v>
      </c>
      <c r="AY125" s="14" t="s">
        <v>113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4" t="s">
        <v>84</v>
      </c>
      <c r="BK125" s="147">
        <f>ROUND(I125*H125,2)</f>
        <v>0</v>
      </c>
      <c r="BL125" s="14" t="s">
        <v>117</v>
      </c>
      <c r="BM125" s="146" t="s">
        <v>130</v>
      </c>
    </row>
    <row r="126" spans="1:65" s="2" customFormat="1" ht="243.75">
      <c r="A126" s="29"/>
      <c r="B126" s="30"/>
      <c r="C126" s="29"/>
      <c r="D126" s="148" t="s">
        <v>119</v>
      </c>
      <c r="E126" s="29"/>
      <c r="F126" s="149" t="s">
        <v>131</v>
      </c>
      <c r="G126" s="29"/>
      <c r="H126" s="29"/>
      <c r="I126" s="150"/>
      <c r="J126" s="29"/>
      <c r="K126" s="29"/>
      <c r="L126" s="30"/>
      <c r="M126" s="151"/>
      <c r="N126" s="152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119</v>
      </c>
      <c r="AU126" s="14" t="s">
        <v>84</v>
      </c>
    </row>
    <row r="127" spans="1:65" s="2" customFormat="1" ht="14.45" customHeight="1">
      <c r="A127" s="29"/>
      <c r="B127" s="134"/>
      <c r="C127" s="135" t="s">
        <v>132</v>
      </c>
      <c r="D127" s="135" t="s">
        <v>114</v>
      </c>
      <c r="E127" s="136" t="s">
        <v>133</v>
      </c>
      <c r="F127" s="137" t="s">
        <v>134</v>
      </c>
      <c r="G127" s="138" t="s">
        <v>1</v>
      </c>
      <c r="H127" s="139">
        <v>9</v>
      </c>
      <c r="I127" s="140"/>
      <c r="J127" s="141">
        <f>ROUND(I127*H127,2)</f>
        <v>0</v>
      </c>
      <c r="K127" s="137" t="s">
        <v>1</v>
      </c>
      <c r="L127" s="30"/>
      <c r="M127" s="142" t="s">
        <v>1</v>
      </c>
      <c r="N127" s="143" t="s">
        <v>42</v>
      </c>
      <c r="O127" s="55"/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117</v>
      </c>
      <c r="AT127" s="146" t="s">
        <v>114</v>
      </c>
      <c r="AU127" s="146" t="s">
        <v>84</v>
      </c>
      <c r="AY127" s="14" t="s">
        <v>113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4" t="s">
        <v>84</v>
      </c>
      <c r="BK127" s="147">
        <f>ROUND(I127*H127,2)</f>
        <v>0</v>
      </c>
      <c r="BL127" s="14" t="s">
        <v>117</v>
      </c>
      <c r="BM127" s="146" t="s">
        <v>135</v>
      </c>
    </row>
    <row r="128" spans="1:65" s="2" customFormat="1" ht="126.75">
      <c r="A128" s="29"/>
      <c r="B128" s="30"/>
      <c r="C128" s="29"/>
      <c r="D128" s="148" t="s">
        <v>119</v>
      </c>
      <c r="E128" s="29"/>
      <c r="F128" s="149" t="s">
        <v>136</v>
      </c>
      <c r="G128" s="29"/>
      <c r="H128" s="29"/>
      <c r="I128" s="150"/>
      <c r="J128" s="29"/>
      <c r="K128" s="29"/>
      <c r="L128" s="30"/>
      <c r="M128" s="151"/>
      <c r="N128" s="152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119</v>
      </c>
      <c r="AU128" s="14" t="s">
        <v>84</v>
      </c>
    </row>
    <row r="129" spans="1:65" s="2" customFormat="1" ht="14.45" customHeight="1">
      <c r="A129" s="29"/>
      <c r="B129" s="134"/>
      <c r="C129" s="135" t="s">
        <v>137</v>
      </c>
      <c r="D129" s="135" t="s">
        <v>114</v>
      </c>
      <c r="E129" s="136" t="s">
        <v>138</v>
      </c>
      <c r="F129" s="137" t="s">
        <v>134</v>
      </c>
      <c r="G129" s="138" t="s">
        <v>1</v>
      </c>
      <c r="H129" s="139">
        <v>1</v>
      </c>
      <c r="I129" s="140"/>
      <c r="J129" s="141">
        <f>ROUND(I129*H129,2)</f>
        <v>0</v>
      </c>
      <c r="K129" s="137" t="s">
        <v>1</v>
      </c>
      <c r="L129" s="30"/>
      <c r="M129" s="142" t="s">
        <v>1</v>
      </c>
      <c r="N129" s="143" t="s">
        <v>42</v>
      </c>
      <c r="O129" s="55"/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117</v>
      </c>
      <c r="AT129" s="146" t="s">
        <v>114</v>
      </c>
      <c r="AU129" s="146" t="s">
        <v>84</v>
      </c>
      <c r="AY129" s="14" t="s">
        <v>113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84</v>
      </c>
      <c r="BK129" s="147">
        <f>ROUND(I129*H129,2)</f>
        <v>0</v>
      </c>
      <c r="BL129" s="14" t="s">
        <v>117</v>
      </c>
      <c r="BM129" s="146" t="s">
        <v>139</v>
      </c>
    </row>
    <row r="130" spans="1:65" s="2" customFormat="1" ht="126.75">
      <c r="A130" s="29"/>
      <c r="B130" s="30"/>
      <c r="C130" s="29"/>
      <c r="D130" s="148" t="s">
        <v>119</v>
      </c>
      <c r="E130" s="29"/>
      <c r="F130" s="149" t="s">
        <v>140</v>
      </c>
      <c r="G130" s="29"/>
      <c r="H130" s="29"/>
      <c r="I130" s="150"/>
      <c r="J130" s="29"/>
      <c r="K130" s="29"/>
      <c r="L130" s="30"/>
      <c r="M130" s="151"/>
      <c r="N130" s="152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119</v>
      </c>
      <c r="AU130" s="14" t="s">
        <v>84</v>
      </c>
    </row>
    <row r="131" spans="1:65" s="2" customFormat="1" ht="14.45" customHeight="1">
      <c r="A131" s="29"/>
      <c r="B131" s="134"/>
      <c r="C131" s="135" t="s">
        <v>141</v>
      </c>
      <c r="D131" s="135" t="s">
        <v>114</v>
      </c>
      <c r="E131" s="136" t="s">
        <v>142</v>
      </c>
      <c r="F131" s="137" t="s">
        <v>143</v>
      </c>
      <c r="G131" s="138" t="s">
        <v>1</v>
      </c>
      <c r="H131" s="139">
        <v>20</v>
      </c>
      <c r="I131" s="140"/>
      <c r="J131" s="141">
        <f>ROUND(I131*H131,2)</f>
        <v>0</v>
      </c>
      <c r="K131" s="137" t="s">
        <v>1</v>
      </c>
      <c r="L131" s="30"/>
      <c r="M131" s="142" t="s">
        <v>1</v>
      </c>
      <c r="N131" s="143" t="s">
        <v>42</v>
      </c>
      <c r="O131" s="55"/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117</v>
      </c>
      <c r="AT131" s="146" t="s">
        <v>114</v>
      </c>
      <c r="AU131" s="146" t="s">
        <v>84</v>
      </c>
      <c r="AY131" s="14" t="s">
        <v>113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84</v>
      </c>
      <c r="BK131" s="147">
        <f>ROUND(I131*H131,2)</f>
        <v>0</v>
      </c>
      <c r="BL131" s="14" t="s">
        <v>117</v>
      </c>
      <c r="BM131" s="146" t="s">
        <v>144</v>
      </c>
    </row>
    <row r="132" spans="1:65" s="2" customFormat="1" ht="58.5">
      <c r="A132" s="29"/>
      <c r="B132" s="30"/>
      <c r="C132" s="29"/>
      <c r="D132" s="148" t="s">
        <v>119</v>
      </c>
      <c r="E132" s="29"/>
      <c r="F132" s="149" t="s">
        <v>145</v>
      </c>
      <c r="G132" s="29"/>
      <c r="H132" s="29"/>
      <c r="I132" s="150"/>
      <c r="J132" s="29"/>
      <c r="K132" s="29"/>
      <c r="L132" s="30"/>
      <c r="M132" s="151"/>
      <c r="N132" s="152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119</v>
      </c>
      <c r="AU132" s="14" t="s">
        <v>84</v>
      </c>
    </row>
    <row r="133" spans="1:65" s="2" customFormat="1" ht="14.45" customHeight="1">
      <c r="A133" s="29"/>
      <c r="B133" s="134"/>
      <c r="C133" s="135" t="s">
        <v>146</v>
      </c>
      <c r="D133" s="135" t="s">
        <v>114</v>
      </c>
      <c r="E133" s="136" t="s">
        <v>147</v>
      </c>
      <c r="F133" s="137" t="s">
        <v>148</v>
      </c>
      <c r="G133" s="138" t="s">
        <v>1</v>
      </c>
      <c r="H133" s="139">
        <v>2</v>
      </c>
      <c r="I133" s="140"/>
      <c r="J133" s="141">
        <f>ROUND(I133*H133,2)</f>
        <v>0</v>
      </c>
      <c r="K133" s="137" t="s">
        <v>1</v>
      </c>
      <c r="L133" s="30"/>
      <c r="M133" s="142" t="s">
        <v>1</v>
      </c>
      <c r="N133" s="143" t="s">
        <v>42</v>
      </c>
      <c r="O133" s="55"/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117</v>
      </c>
      <c r="AT133" s="146" t="s">
        <v>114</v>
      </c>
      <c r="AU133" s="146" t="s">
        <v>84</v>
      </c>
      <c r="AY133" s="14" t="s">
        <v>113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84</v>
      </c>
      <c r="BK133" s="147">
        <f>ROUND(I133*H133,2)</f>
        <v>0</v>
      </c>
      <c r="BL133" s="14" t="s">
        <v>117</v>
      </c>
      <c r="BM133" s="146" t="s">
        <v>149</v>
      </c>
    </row>
    <row r="134" spans="1:65" s="2" customFormat="1" ht="48.75">
      <c r="A134" s="29"/>
      <c r="B134" s="30"/>
      <c r="C134" s="29"/>
      <c r="D134" s="148" t="s">
        <v>119</v>
      </c>
      <c r="E134" s="29"/>
      <c r="F134" s="149" t="s">
        <v>150</v>
      </c>
      <c r="G134" s="29"/>
      <c r="H134" s="29"/>
      <c r="I134" s="150"/>
      <c r="J134" s="29"/>
      <c r="K134" s="29"/>
      <c r="L134" s="30"/>
      <c r="M134" s="151"/>
      <c r="N134" s="152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119</v>
      </c>
      <c r="AU134" s="14" t="s">
        <v>84</v>
      </c>
    </row>
    <row r="135" spans="1:65" s="2" customFormat="1" ht="14.45" customHeight="1">
      <c r="A135" s="29"/>
      <c r="B135" s="134"/>
      <c r="C135" s="135" t="s">
        <v>151</v>
      </c>
      <c r="D135" s="135" t="s">
        <v>114</v>
      </c>
      <c r="E135" s="136" t="s">
        <v>152</v>
      </c>
      <c r="F135" s="137" t="s">
        <v>153</v>
      </c>
      <c r="G135" s="138" t="s">
        <v>1</v>
      </c>
      <c r="H135" s="139">
        <v>2</v>
      </c>
      <c r="I135" s="140"/>
      <c r="J135" s="141">
        <f>ROUND(I135*H135,2)</f>
        <v>0</v>
      </c>
      <c r="K135" s="137" t="s">
        <v>1</v>
      </c>
      <c r="L135" s="30"/>
      <c r="M135" s="142" t="s">
        <v>1</v>
      </c>
      <c r="N135" s="143" t="s">
        <v>42</v>
      </c>
      <c r="O135" s="55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117</v>
      </c>
      <c r="AT135" s="146" t="s">
        <v>114</v>
      </c>
      <c r="AU135" s="146" t="s">
        <v>84</v>
      </c>
      <c r="AY135" s="14" t="s">
        <v>113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84</v>
      </c>
      <c r="BK135" s="147">
        <f>ROUND(I135*H135,2)</f>
        <v>0</v>
      </c>
      <c r="BL135" s="14" t="s">
        <v>117</v>
      </c>
      <c r="BM135" s="146" t="s">
        <v>154</v>
      </c>
    </row>
    <row r="136" spans="1:65" s="2" customFormat="1" ht="48.75">
      <c r="A136" s="29"/>
      <c r="B136" s="30"/>
      <c r="C136" s="29"/>
      <c r="D136" s="148" t="s">
        <v>119</v>
      </c>
      <c r="E136" s="29"/>
      <c r="F136" s="149" t="s">
        <v>155</v>
      </c>
      <c r="G136" s="29"/>
      <c r="H136" s="29"/>
      <c r="I136" s="150"/>
      <c r="J136" s="29"/>
      <c r="K136" s="29"/>
      <c r="L136" s="30"/>
      <c r="M136" s="151"/>
      <c r="N136" s="152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119</v>
      </c>
      <c r="AU136" s="14" t="s">
        <v>84</v>
      </c>
    </row>
    <row r="137" spans="1:65" s="2" customFormat="1" ht="14.45" customHeight="1">
      <c r="A137" s="29"/>
      <c r="B137" s="134"/>
      <c r="C137" s="135" t="s">
        <v>156</v>
      </c>
      <c r="D137" s="135" t="s">
        <v>114</v>
      </c>
      <c r="E137" s="136" t="s">
        <v>157</v>
      </c>
      <c r="F137" s="137" t="s">
        <v>158</v>
      </c>
      <c r="G137" s="138" t="s">
        <v>1</v>
      </c>
      <c r="H137" s="139">
        <v>2</v>
      </c>
      <c r="I137" s="140"/>
      <c r="J137" s="141">
        <f>ROUND(I137*H137,2)</f>
        <v>0</v>
      </c>
      <c r="K137" s="137" t="s">
        <v>1</v>
      </c>
      <c r="L137" s="30"/>
      <c r="M137" s="142" t="s">
        <v>1</v>
      </c>
      <c r="N137" s="143" t="s">
        <v>42</v>
      </c>
      <c r="O137" s="55"/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117</v>
      </c>
      <c r="AT137" s="146" t="s">
        <v>114</v>
      </c>
      <c r="AU137" s="146" t="s">
        <v>84</v>
      </c>
      <c r="AY137" s="14" t="s">
        <v>113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4" t="s">
        <v>84</v>
      </c>
      <c r="BK137" s="147">
        <f>ROUND(I137*H137,2)</f>
        <v>0</v>
      </c>
      <c r="BL137" s="14" t="s">
        <v>117</v>
      </c>
      <c r="BM137" s="146" t="s">
        <v>159</v>
      </c>
    </row>
    <row r="138" spans="1:65" s="2" customFormat="1" ht="48.75">
      <c r="A138" s="29"/>
      <c r="B138" s="30"/>
      <c r="C138" s="29"/>
      <c r="D138" s="148" t="s">
        <v>119</v>
      </c>
      <c r="E138" s="29"/>
      <c r="F138" s="149" t="s">
        <v>160</v>
      </c>
      <c r="G138" s="29"/>
      <c r="H138" s="29"/>
      <c r="I138" s="150"/>
      <c r="J138" s="29"/>
      <c r="K138" s="29"/>
      <c r="L138" s="30"/>
      <c r="M138" s="151"/>
      <c r="N138" s="152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119</v>
      </c>
      <c r="AU138" s="14" t="s">
        <v>84</v>
      </c>
    </row>
    <row r="139" spans="1:65" s="2" customFormat="1" ht="14.45" customHeight="1">
      <c r="A139" s="29"/>
      <c r="B139" s="134"/>
      <c r="C139" s="135" t="s">
        <v>161</v>
      </c>
      <c r="D139" s="135" t="s">
        <v>114</v>
      </c>
      <c r="E139" s="136" t="s">
        <v>162</v>
      </c>
      <c r="F139" s="137" t="s">
        <v>158</v>
      </c>
      <c r="G139" s="138" t="s">
        <v>1</v>
      </c>
      <c r="H139" s="139">
        <v>2</v>
      </c>
      <c r="I139" s="140"/>
      <c r="J139" s="141">
        <f>ROUND(I139*H139,2)</f>
        <v>0</v>
      </c>
      <c r="K139" s="137" t="s">
        <v>1</v>
      </c>
      <c r="L139" s="30"/>
      <c r="M139" s="142" t="s">
        <v>1</v>
      </c>
      <c r="N139" s="143" t="s">
        <v>42</v>
      </c>
      <c r="O139" s="55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117</v>
      </c>
      <c r="AT139" s="146" t="s">
        <v>114</v>
      </c>
      <c r="AU139" s="146" t="s">
        <v>84</v>
      </c>
      <c r="AY139" s="14" t="s">
        <v>113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4" t="s">
        <v>84</v>
      </c>
      <c r="BK139" s="147">
        <f>ROUND(I139*H139,2)</f>
        <v>0</v>
      </c>
      <c r="BL139" s="14" t="s">
        <v>117</v>
      </c>
      <c r="BM139" s="146" t="s">
        <v>163</v>
      </c>
    </row>
    <row r="140" spans="1:65" s="2" customFormat="1" ht="48.75">
      <c r="A140" s="29"/>
      <c r="B140" s="30"/>
      <c r="C140" s="29"/>
      <c r="D140" s="148" t="s">
        <v>119</v>
      </c>
      <c r="E140" s="29"/>
      <c r="F140" s="149" t="s">
        <v>164</v>
      </c>
      <c r="G140" s="29"/>
      <c r="H140" s="29"/>
      <c r="I140" s="150"/>
      <c r="J140" s="29"/>
      <c r="K140" s="29"/>
      <c r="L140" s="30"/>
      <c r="M140" s="151"/>
      <c r="N140" s="152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119</v>
      </c>
      <c r="AU140" s="14" t="s">
        <v>84</v>
      </c>
    </row>
    <row r="141" spans="1:65" s="2" customFormat="1" ht="14.45" customHeight="1">
      <c r="A141" s="29"/>
      <c r="B141" s="134"/>
      <c r="C141" s="135" t="s">
        <v>165</v>
      </c>
      <c r="D141" s="135" t="s">
        <v>114</v>
      </c>
      <c r="E141" s="136" t="s">
        <v>166</v>
      </c>
      <c r="F141" s="137" t="s">
        <v>167</v>
      </c>
      <c r="G141" s="138" t="s">
        <v>1</v>
      </c>
      <c r="H141" s="139">
        <v>1</v>
      </c>
      <c r="I141" s="140"/>
      <c r="J141" s="141">
        <f>ROUND(I141*H141,2)</f>
        <v>0</v>
      </c>
      <c r="K141" s="137" t="s">
        <v>1</v>
      </c>
      <c r="L141" s="30"/>
      <c r="M141" s="142" t="s">
        <v>1</v>
      </c>
      <c r="N141" s="143" t="s">
        <v>42</v>
      </c>
      <c r="O141" s="55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117</v>
      </c>
      <c r="AT141" s="146" t="s">
        <v>114</v>
      </c>
      <c r="AU141" s="146" t="s">
        <v>84</v>
      </c>
      <c r="AY141" s="14" t="s">
        <v>113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4" t="s">
        <v>84</v>
      </c>
      <c r="BK141" s="147">
        <f>ROUND(I141*H141,2)</f>
        <v>0</v>
      </c>
      <c r="BL141" s="14" t="s">
        <v>117</v>
      </c>
      <c r="BM141" s="146" t="s">
        <v>168</v>
      </c>
    </row>
    <row r="142" spans="1:65" s="2" customFormat="1" ht="19.5">
      <c r="A142" s="29"/>
      <c r="B142" s="30"/>
      <c r="C142" s="29"/>
      <c r="D142" s="148" t="s">
        <v>119</v>
      </c>
      <c r="E142" s="29"/>
      <c r="F142" s="149" t="s">
        <v>169</v>
      </c>
      <c r="G142" s="29"/>
      <c r="H142" s="29"/>
      <c r="I142" s="150"/>
      <c r="J142" s="29"/>
      <c r="K142" s="29"/>
      <c r="L142" s="30"/>
      <c r="M142" s="151"/>
      <c r="N142" s="152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119</v>
      </c>
      <c r="AU142" s="14" t="s">
        <v>84</v>
      </c>
    </row>
    <row r="143" spans="1:65" s="12" customFormat="1" ht="25.9" customHeight="1">
      <c r="B143" s="123"/>
      <c r="D143" s="124" t="s">
        <v>76</v>
      </c>
      <c r="E143" s="125" t="s">
        <v>170</v>
      </c>
      <c r="F143" s="125" t="s">
        <v>170</v>
      </c>
      <c r="I143" s="126"/>
      <c r="J143" s="127">
        <f>BK143</f>
        <v>0</v>
      </c>
      <c r="L143" s="123"/>
      <c r="M143" s="128"/>
      <c r="N143" s="129"/>
      <c r="O143" s="129"/>
      <c r="P143" s="130">
        <f>P144</f>
        <v>0</v>
      </c>
      <c r="Q143" s="129"/>
      <c r="R143" s="130">
        <f>R144</f>
        <v>0</v>
      </c>
      <c r="S143" s="129"/>
      <c r="T143" s="131">
        <f>T144</f>
        <v>0</v>
      </c>
      <c r="AR143" s="124" t="s">
        <v>84</v>
      </c>
      <c r="AT143" s="132" t="s">
        <v>76</v>
      </c>
      <c r="AU143" s="132" t="s">
        <v>77</v>
      </c>
      <c r="AY143" s="124" t="s">
        <v>113</v>
      </c>
      <c r="BK143" s="133">
        <f>BK144</f>
        <v>0</v>
      </c>
    </row>
    <row r="144" spans="1:65" s="12" customFormat="1" ht="22.9" customHeight="1">
      <c r="B144" s="123"/>
      <c r="D144" s="124" t="s">
        <v>76</v>
      </c>
      <c r="E144" s="153" t="s">
        <v>171</v>
      </c>
      <c r="F144" s="153" t="s">
        <v>172</v>
      </c>
      <c r="I144" s="126"/>
      <c r="J144" s="154">
        <f>BK144</f>
        <v>0</v>
      </c>
      <c r="L144" s="123"/>
      <c r="M144" s="128"/>
      <c r="N144" s="129"/>
      <c r="O144" s="129"/>
      <c r="P144" s="130">
        <f>SUM(P145:P146)</f>
        <v>0</v>
      </c>
      <c r="Q144" s="129"/>
      <c r="R144" s="130">
        <f>SUM(R145:R146)</f>
        <v>0</v>
      </c>
      <c r="S144" s="129"/>
      <c r="T144" s="131">
        <f>SUM(T145:T146)</f>
        <v>0</v>
      </c>
      <c r="AR144" s="124" t="s">
        <v>84</v>
      </c>
      <c r="AT144" s="132" t="s">
        <v>76</v>
      </c>
      <c r="AU144" s="132" t="s">
        <v>84</v>
      </c>
      <c r="AY144" s="124" t="s">
        <v>113</v>
      </c>
      <c r="BK144" s="133">
        <f>SUM(BK145:BK146)</f>
        <v>0</v>
      </c>
    </row>
    <row r="145" spans="1:65" s="2" customFormat="1" ht="14.45" customHeight="1">
      <c r="A145" s="29"/>
      <c r="B145" s="134"/>
      <c r="C145" s="135" t="s">
        <v>173</v>
      </c>
      <c r="D145" s="135" t="s">
        <v>114</v>
      </c>
      <c r="E145" s="136" t="s">
        <v>174</v>
      </c>
      <c r="F145" s="137" t="s">
        <v>175</v>
      </c>
      <c r="G145" s="138" t="s">
        <v>176</v>
      </c>
      <c r="H145" s="139">
        <v>1</v>
      </c>
      <c r="I145" s="140"/>
      <c r="J145" s="141">
        <f>ROUND(I145*H145,2)</f>
        <v>0</v>
      </c>
      <c r="K145" s="137" t="s">
        <v>1</v>
      </c>
      <c r="L145" s="30"/>
      <c r="M145" s="142" t="s">
        <v>1</v>
      </c>
      <c r="N145" s="143" t="s">
        <v>42</v>
      </c>
      <c r="O145" s="55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117</v>
      </c>
      <c r="AT145" s="146" t="s">
        <v>114</v>
      </c>
      <c r="AU145" s="146" t="s">
        <v>86</v>
      </c>
      <c r="AY145" s="14" t="s">
        <v>113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84</v>
      </c>
      <c r="BK145" s="147">
        <f>ROUND(I145*H145,2)</f>
        <v>0</v>
      </c>
      <c r="BL145" s="14" t="s">
        <v>117</v>
      </c>
      <c r="BM145" s="146" t="s">
        <v>177</v>
      </c>
    </row>
    <row r="146" spans="1:65" s="2" customFormat="1" ht="185.25">
      <c r="A146" s="29"/>
      <c r="B146" s="30"/>
      <c r="C146" s="29"/>
      <c r="D146" s="148" t="s">
        <v>119</v>
      </c>
      <c r="E146" s="29"/>
      <c r="F146" s="149" t="s">
        <v>178</v>
      </c>
      <c r="G146" s="29"/>
      <c r="H146" s="29"/>
      <c r="I146" s="150"/>
      <c r="J146" s="29"/>
      <c r="K146" s="29"/>
      <c r="L146" s="30"/>
      <c r="M146" s="155"/>
      <c r="N146" s="156"/>
      <c r="O146" s="157"/>
      <c r="P146" s="157"/>
      <c r="Q146" s="157"/>
      <c r="R146" s="157"/>
      <c r="S146" s="157"/>
      <c r="T146" s="158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119</v>
      </c>
      <c r="AU146" s="14" t="s">
        <v>86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18:K14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Vybudování multifun...</vt:lpstr>
      <vt:lpstr>'001 - Vybudování multifun...'!Názvy_tisku</vt:lpstr>
      <vt:lpstr>'Rekapitulace stavby'!Názvy_tisku</vt:lpstr>
      <vt:lpstr>'001 - Vybudování multifun...'!Oblast_tisku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BARBORAKYSK08D7\barborakyskova</dc:creator>
  <cp:lastModifiedBy>Ptošková Jitka</cp:lastModifiedBy>
  <dcterms:created xsi:type="dcterms:W3CDTF">2021-03-26T08:49:34Z</dcterms:created>
  <dcterms:modified xsi:type="dcterms:W3CDTF">2021-04-09T09:26:54Z</dcterms:modified>
</cp:coreProperties>
</file>