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áce Krauz\_2021\Bohumín ul. Úvozní - kanalizace\Oprava rozpočtů\SO 03 Gravitační kanalizace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Pol'!$A$1:$U$43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I49" i="1"/>
  <c r="I48" i="1"/>
  <c r="I47" i="1"/>
  <c r="G39" i="1"/>
  <c r="F39" i="1"/>
  <c r="G33" i="12"/>
  <c r="AC33" i="12"/>
  <c r="AD33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3" i="12"/>
  <c r="G12" i="12" s="1"/>
  <c r="I13" i="12"/>
  <c r="I12" i="12" s="1"/>
  <c r="K13" i="12"/>
  <c r="K12" i="12" s="1"/>
  <c r="O13" i="12"/>
  <c r="O12" i="12" s="1"/>
  <c r="Q13" i="12"/>
  <c r="Q12" i="12" s="1"/>
  <c r="U13" i="12"/>
  <c r="U12" i="12" s="1"/>
  <c r="G14" i="12"/>
  <c r="I14" i="12"/>
  <c r="K14" i="12"/>
  <c r="M14" i="12"/>
  <c r="O14" i="12"/>
  <c r="Q14" i="12"/>
  <c r="U14" i="12"/>
  <c r="G15" i="12"/>
  <c r="I15" i="12"/>
  <c r="K15" i="12"/>
  <c r="M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I18" i="12"/>
  <c r="K18" i="12"/>
  <c r="M18" i="12"/>
  <c r="O18" i="12"/>
  <c r="Q18" i="12"/>
  <c r="U18" i="12"/>
  <c r="G19" i="12"/>
  <c r="I19" i="12"/>
  <c r="K19" i="12"/>
  <c r="M19" i="12"/>
  <c r="O19" i="12"/>
  <c r="Q19" i="12"/>
  <c r="U19" i="12"/>
  <c r="G20" i="12"/>
  <c r="I20" i="12"/>
  <c r="K20" i="12"/>
  <c r="M20" i="12"/>
  <c r="O20" i="12"/>
  <c r="Q20" i="12"/>
  <c r="U20" i="12"/>
  <c r="G21" i="12"/>
  <c r="O21" i="12"/>
  <c r="G22" i="12"/>
  <c r="I22" i="12"/>
  <c r="I21" i="12" s="1"/>
  <c r="K22" i="12"/>
  <c r="K21" i="12" s="1"/>
  <c r="M22" i="12"/>
  <c r="M21" i="12" s="1"/>
  <c r="O22" i="12"/>
  <c r="Q22" i="12"/>
  <c r="Q21" i="12" s="1"/>
  <c r="U22" i="12"/>
  <c r="U21" i="12" s="1"/>
  <c r="G23" i="12"/>
  <c r="I23" i="12"/>
  <c r="K23" i="12"/>
  <c r="M23" i="12"/>
  <c r="O23" i="12"/>
  <c r="Q23" i="12"/>
  <c r="U23" i="12"/>
  <c r="G24" i="12"/>
  <c r="I24" i="12"/>
  <c r="K24" i="12"/>
  <c r="M24" i="12"/>
  <c r="O24" i="12"/>
  <c r="Q24" i="12"/>
  <c r="U24" i="12"/>
  <c r="G25" i="12"/>
  <c r="G26" i="12"/>
  <c r="I26" i="12"/>
  <c r="I25" i="12" s="1"/>
  <c r="K26" i="12"/>
  <c r="K25" i="12" s="1"/>
  <c r="M26" i="12"/>
  <c r="O26" i="12"/>
  <c r="Q26" i="12"/>
  <c r="Q25" i="12" s="1"/>
  <c r="U26" i="12"/>
  <c r="U25" i="12" s="1"/>
  <c r="G27" i="12"/>
  <c r="I27" i="12"/>
  <c r="K27" i="12"/>
  <c r="M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O25" i="12" s="1"/>
  <c r="Q29" i="12"/>
  <c r="U29" i="12"/>
  <c r="G30" i="12"/>
  <c r="I30" i="12"/>
  <c r="O30" i="12"/>
  <c r="Q30" i="12"/>
  <c r="G31" i="12"/>
  <c r="I31" i="12"/>
  <c r="K31" i="12"/>
  <c r="K30" i="12" s="1"/>
  <c r="M31" i="12"/>
  <c r="M30" i="12" s="1"/>
  <c r="O31" i="12"/>
  <c r="Q31" i="12"/>
  <c r="U31" i="12"/>
  <c r="U30" i="12" s="1"/>
  <c r="I20" i="1"/>
  <c r="I19" i="1"/>
  <c r="I18" i="1"/>
  <c r="I17" i="1"/>
  <c r="I16" i="1"/>
  <c r="I52" i="1"/>
  <c r="G27" i="1"/>
  <c r="F40" i="1"/>
  <c r="G23" i="1" s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9" i="1" l="1"/>
  <c r="G24" i="1"/>
  <c r="G28" i="1"/>
  <c r="M25" i="12"/>
  <c r="M13" i="12"/>
  <c r="M12" i="12" s="1"/>
  <c r="M9" i="12"/>
  <c r="M8" i="12" s="1"/>
  <c r="I21" i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<sst xmlns="http://schemas.openxmlformats.org/spreadsheetml/2006/main" count="231" uniqueCount="146">
  <si>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</si>
  <si>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</si>
  <si>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</si>
  <si>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</si>
  <si>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</si>
  <si>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</si>
  <si>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</si>
  <si>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</si>
  <si>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</si>
  <si>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</si>
  <si>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</si>
  <si>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</si>
  <si>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</si>
  <si>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</si>
  <si>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</si>
  <si>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</si>
  <si>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</si>
  <si>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</si>
  <si>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</si>
  <si>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</si>
  <si>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</si>
  <si>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</si>
  <si>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</si>
  <si>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</si>
  <si>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</si>
  <si>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</si>
  <si>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</si>
  <si>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</si>
  <si>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</si>
  <si>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</si>
  <si>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</si>
  <si>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</si>
  <si>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</si>
  <si>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</si>
  <si>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</si>
  <si>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</si>
  <si>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</si>
  <si>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</si>
  <si>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</si>
  <si>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</si>
  <si>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</si>
  <si>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</si>
  <si>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</si>
  <si>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SO 09.3 Oprava komunikace</t>
  </si>
  <si>
    <t>Rozpočet:</t>
  </si>
  <si>
    <t>Misto</t>
  </si>
  <si>
    <t>Bohumín-Skřečoň, ul. Úvozní - kanalizace + vodovod</t>
  </si>
  <si>
    <t>Město Bohumín</t>
  </si>
  <si>
    <t>Masarykova 158</t>
  </si>
  <si>
    <t>Bohumín-Nový Bohumín</t>
  </si>
  <si>
    <t>73581</t>
  </si>
  <si>
    <t>00297569</t>
  </si>
  <si>
    <t>CZ00297569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</si>
  <si>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</si>
  <si>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</si>
  <si>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</si>
  <si>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</si>
  <si>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</si>
  <si>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</si>
  <si>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</si>
  <si>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</si>
  <si>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</si>
  <si>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93</t>
  </si>
  <si>
    <t>Dokončovací práce inž.staveb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</si>
  <si>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</si>
  <si>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</si>
  <si>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</si>
  <si>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</si>
  <si>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</si>
  <si>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</si>
  <si>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</si>
  <si>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</si>
  <si>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</si>
  <si>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</si>
  <si>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</si>
  <si>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</si>
  <si>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</si>
  <si>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</si>
  <si>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</si>
  <si>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</si>
  <si>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</si>
  <si>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</si>
  <si>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</si>
  <si>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</si>
  <si>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</si>
  <si>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</si>
  <si>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</si>
  <si>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</si>
  <si>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</si>
  <si>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</si>
  <si>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</si>
  <si>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</si>
  <si>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</si>
  <si>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</si>
  <si>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</si>
  <si>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</si>
  <si>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</si>
  <si>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113151113R00</t>
  </si>
  <si>
    <t>Fréz.živič.krytu pl.do 500 m2,pruh do 75 cm,tl.4cm</t>
  </si>
  <si>
    <t>m2</t>
  </si>
  <si>
    <t>POL1_0</t>
  </si>
  <si>
    <t>113107430R00</t>
  </si>
  <si>
    <t>Odstranění podkladu nad 50 m2,kam.těžené tl.30 cm</t>
  </si>
  <si>
    <t>113107222RA0</t>
  </si>
  <si>
    <t>Odstranění asfaltobetonové vozovky pl. nad 50 m2</t>
  </si>
  <si>
    <t>POL2_0</t>
  </si>
  <si>
    <t>577141112R00</t>
  </si>
  <si>
    <t>Beton asfalt. ACO 11+,nebo ACO 16+,do 3 m, tl.5 cm</t>
  </si>
  <si>
    <t>569621111R00</t>
  </si>
  <si>
    <t>Zpevnění krajnic asfaltovým recyklátem tl. 5 cm</t>
  </si>
  <si>
    <t>577151123R00</t>
  </si>
  <si>
    <t>Beton asfalt. ACL 16+ ložný, š. do 3 m, tl. 6 cm</t>
  </si>
  <si>
    <t>564861111RT2</t>
  </si>
  <si>
    <t>Podklad ze štěrkodrti po zhutnění tloušťky 20 cm, štěrkodrť frakce 16-32 mm</t>
  </si>
  <si>
    <t>564861111R00</t>
  </si>
  <si>
    <t>Podklad ze štěrkodrti po zhutnění tloušťky 20 cm, štěrkodrť fr 4/16</t>
  </si>
  <si>
    <t>573211111R00</t>
  </si>
  <si>
    <t>Postřik živičný spojovací z asfaltu 0,5-0,7 kg/m2</t>
  </si>
  <si>
    <t>500000001VP</t>
  </si>
  <si>
    <t>Dodávka + montáž bet obruba vč bet lože</t>
  </si>
  <si>
    <t>bm</t>
  </si>
  <si>
    <t>500000002VP</t>
  </si>
  <si>
    <t>Čištění příkopů ručně, š do 400 mm, nános do 0,15 m2/bm</t>
  </si>
  <si>
    <t>930000008VP</t>
  </si>
  <si>
    <t xml:space="preserve">protokoly o provedených  statických zátěžových z, únosnosti pláně pod komunikací  každých 100m </t>
  </si>
  <si>
    <t>ks</t>
  </si>
  <si>
    <t>930000014VP</t>
  </si>
  <si>
    <t>výšková úprava stávajících armatur v komunikacíc, do nivelety konečných povrchových úprav</t>
  </si>
  <si>
    <t>930000016VP</t>
  </si>
  <si>
    <t>úprava a napojení stávajících sjezdů na komunikaci</t>
  </si>
  <si>
    <t>979087212R00</t>
  </si>
  <si>
    <t>Nakládání suti na dopravní prostředky - komunikace</t>
  </si>
  <si>
    <t>t</t>
  </si>
  <si>
    <t>979081111RT3</t>
  </si>
  <si>
    <t>Odvoz suti a vybour. hmot na skládku do 1 km, kontejnerem 7 t</t>
  </si>
  <si>
    <t>979000001VP</t>
  </si>
  <si>
    <t>Příplatek k přesunu suti za každý další km</t>
  </si>
  <si>
    <t>979000002VP</t>
  </si>
  <si>
    <t>Poplatek za skládku suti</t>
  </si>
  <si>
    <t>995000001VP</t>
  </si>
  <si>
    <t>Přesun hmot, komunikace</t>
  </si>
  <si>
    <t>soubor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</si>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</sst>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52</v>
      </c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SUMIF(F47:F51,A16,I47:I51)+SUMIF(F47:F51,"PSU",I47:I51)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SUMIF(F47:F51,A17,I47:I51)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SUMIF(F47:F51,A18,I47:I51)</f>
        <v>0</v>
      </c>
      <c r="J18" s="93"/>
    </row>
    <row r="19" spans="1:10" ht="23.25" customHeight="1" x14ac:dyDescent="0.2">
      <c r="A19" s="193" t="s">
        <v>68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SUMIF(F47:F51,A19,I47:I51)</f>
        <v>0</v>
      </c>
      <c r="J19" s="93"/>
    </row>
    <row r="20" spans="1:10" ht="23.25" customHeight="1" x14ac:dyDescent="0.2">
      <c r="A20" s="193" t="s">
        <v>69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SUMIF(F47:F51,A20,I47:I51)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44266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53</v>
      </c>
      <c r="C39" s="138" t="s">
        <v>46</v>
      </c>
      <c r="D39" s="139"/>
      <c r="E39" s="139"/>
      <c r="F39" s="147">
        <f>'Rozpočet Pol'!AC33</f>
        <v>0</v>
      </c>
      <c r="G39" s="148">
        <f>'Rozpočet Pol'!AD33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54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56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57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58</v>
      </c>
      <c r="C47" s="175" t="s">
        <v>59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60</v>
      </c>
      <c r="C48" s="165" t="s">
        <v>61</v>
      </c>
      <c r="D48" s="167"/>
      <c r="E48" s="167"/>
      <c r="F48" s="183" t="s">
        <v>23</v>
      </c>
      <c r="G48" s="184"/>
      <c r="H48" s="184"/>
      <c r="I48" s="185">
        <f>'Rozpočet Pol'!G12</f>
        <v>0</v>
      </c>
      <c r="J48" s="185"/>
    </row>
    <row r="49" spans="1:10" ht="25.5" customHeight="1" x14ac:dyDescent="0.2">
      <c r="A49" s="163"/>
      <c r="B49" s="166" t="s">
        <v>62</v>
      </c>
      <c r="C49" s="165" t="s">
        <v>63</v>
      </c>
      <c r="D49" s="167"/>
      <c r="E49" s="167"/>
      <c r="F49" s="183" t="s">
        <v>23</v>
      </c>
      <c r="G49" s="184"/>
      <c r="H49" s="184"/>
      <c r="I49" s="185">
        <f>'Rozpočet Pol'!G21</f>
        <v>0</v>
      </c>
      <c r="J49" s="185"/>
    </row>
    <row r="50" spans="1:10" ht="25.5" customHeight="1" x14ac:dyDescent="0.2">
      <c r="A50" s="163"/>
      <c r="B50" s="166" t="s">
        <v>64</v>
      </c>
      <c r="C50" s="165" t="s">
        <v>65</v>
      </c>
      <c r="D50" s="167"/>
      <c r="E50" s="167"/>
      <c r="F50" s="183" t="s">
        <v>23</v>
      </c>
      <c r="G50" s="184"/>
      <c r="H50" s="184"/>
      <c r="I50" s="185">
        <f>'Rozpočet Pol'!G25</f>
        <v>0</v>
      </c>
      <c r="J50" s="185"/>
    </row>
    <row r="51" spans="1:10" ht="25.5" customHeight="1" x14ac:dyDescent="0.2">
      <c r="A51" s="163"/>
      <c r="B51" s="177" t="s">
        <v>66</v>
      </c>
      <c r="C51" s="178" t="s">
        <v>67</v>
      </c>
      <c r="D51" s="179"/>
      <c r="E51" s="179"/>
      <c r="F51" s="186" t="s">
        <v>23</v>
      </c>
      <c r="G51" s="187"/>
      <c r="H51" s="187"/>
      <c r="I51" s="188">
        <f>'Rozpočet Pol'!G30</f>
        <v>0</v>
      </c>
      <c r="J51" s="188"/>
    </row>
    <row r="52" spans="1:10" ht="25.5" customHeight="1" x14ac:dyDescent="0.2">
      <c r="A52" s="164"/>
      <c r="B52" s="170" t="s">
        <v>1</v>
      </c>
      <c r="C52" s="170"/>
      <c r="D52" s="171"/>
      <c r="E52" s="171"/>
      <c r="F52" s="189"/>
      <c r="G52" s="190"/>
      <c r="H52" s="190"/>
      <c r="I52" s="191">
        <f>SUM(I47:I51)</f>
        <v>0</v>
      </c>
      <c r="J52" s="191"/>
    </row>
    <row r="53" spans="1:10" x14ac:dyDescent="0.2">
      <c r="F53" s="192"/>
      <c r="G53" s="130"/>
      <c r="H53" s="192"/>
      <c r="I53" s="130"/>
      <c r="J53" s="130"/>
    </row>
    <row r="54" spans="1:10" x14ac:dyDescent="0.2">
      <c r="F54" s="192"/>
      <c r="G54" s="130"/>
      <c r="H54" s="192"/>
      <c r="I54" s="130"/>
      <c r="J54" s="130"/>
    </row>
    <row r="55" spans="1:10" x14ac:dyDescent="0.2">
      <c r="F55" s="192"/>
      <c r="G55" s="130"/>
      <c r="H55" s="192"/>
      <c r="I55" s="130"/>
      <c r="J55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3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71</v>
      </c>
    </row>
    <row r="2" spans="1:60" ht="24.95" customHeight="1" x14ac:dyDescent="0.2">
      <c r="A2" s="202" t="s">
        <v>70</v>
      </c>
      <c r="B2" s="196"/>
      <c r="C2" s="197" t="s">
        <v>46</v>
      </c>
      <c r="D2" s="198"/>
      <c r="E2" s="198"/>
      <c r="F2" s="198"/>
      <c r="G2" s="204"/>
      <c r="AE2" t="s">
        <v>72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73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74</v>
      </c>
    </row>
    <row r="5" spans="1:60" hidden="1" x14ac:dyDescent="0.2">
      <c r="A5" s="206" t="s">
        <v>75</v>
      </c>
      <c r="B5" s="207"/>
      <c r="C5" s="208"/>
      <c r="D5" s="209"/>
      <c r="E5" s="209"/>
      <c r="F5" s="209"/>
      <c r="G5" s="210"/>
      <c r="AE5" t="s">
        <v>76</v>
      </c>
    </row>
    <row r="7" spans="1:60" ht="38.25" x14ac:dyDescent="0.2">
      <c r="A7" s="215" t="s">
        <v>77</v>
      </c>
      <c r="B7" s="216" t="s">
        <v>78</v>
      </c>
      <c r="C7" s="216" t="s">
        <v>79</v>
      </c>
      <c r="D7" s="215" t="s">
        <v>80</v>
      </c>
      <c r="E7" s="215" t="s">
        <v>81</v>
      </c>
      <c r="F7" s="211" t="s">
        <v>82</v>
      </c>
      <c r="G7" s="232" t="s">
        <v>28</v>
      </c>
      <c r="H7" s="233" t="s">
        <v>29</v>
      </c>
      <c r="I7" s="233" t="s">
        <v>83</v>
      </c>
      <c r="J7" s="233" t="s">
        <v>30</v>
      </c>
      <c r="K7" s="233" t="s">
        <v>84</v>
      </c>
      <c r="L7" s="233" t="s">
        <v>85</v>
      </c>
      <c r="M7" s="233" t="s">
        <v>86</v>
      </c>
      <c r="N7" s="233" t="s">
        <v>87</v>
      </c>
      <c r="O7" s="233" t="s">
        <v>88</v>
      </c>
      <c r="P7" s="233" t="s">
        <v>89</v>
      </c>
      <c r="Q7" s="233" t="s">
        <v>90</v>
      </c>
      <c r="R7" s="233" t="s">
        <v>91</v>
      </c>
      <c r="S7" s="233" t="s">
        <v>92</v>
      </c>
      <c r="T7" s="233" t="s">
        <v>93</v>
      </c>
      <c r="U7" s="218" t="s">
        <v>94</v>
      </c>
    </row>
    <row r="8" spans="1:60" x14ac:dyDescent="0.2">
      <c r="A8" s="234" t="s">
        <v>95</v>
      </c>
      <c r="B8" s="235" t="s">
        <v>58</v>
      </c>
      <c r="C8" s="236" t="s">
        <v>59</v>
      </c>
      <c r="D8" s="237"/>
      <c r="E8" s="238"/>
      <c r="F8" s="239"/>
      <c r="G8" s="239">
        <f>SUMIF(AE9:AE11,"&lt;&gt;NOR",G9:G11)</f>
        <v>0</v>
      </c>
      <c r="H8" s="239"/>
      <c r="I8" s="239">
        <f>SUM(I9:I11)</f>
        <v>0</v>
      </c>
      <c r="J8" s="239"/>
      <c r="K8" s="239">
        <f>SUM(K9:K11)</f>
        <v>0</v>
      </c>
      <c r="L8" s="239"/>
      <c r="M8" s="239">
        <f>SUM(M9:M11)</f>
        <v>0</v>
      </c>
      <c r="N8" s="217"/>
      <c r="O8" s="217">
        <f>SUM(O9:O11)</f>
        <v>0</v>
      </c>
      <c r="P8" s="217"/>
      <c r="Q8" s="217">
        <f>SUM(Q9:Q11)</f>
        <v>1097.9076599999999</v>
      </c>
      <c r="R8" s="217"/>
      <c r="S8" s="217"/>
      <c r="T8" s="234"/>
      <c r="U8" s="217">
        <f>SUM(U9:U11)</f>
        <v>283.62</v>
      </c>
      <c r="AE8" t="s">
        <v>96</v>
      </c>
    </row>
    <row r="9" spans="1:60" outlineLevel="1" x14ac:dyDescent="0.2">
      <c r="A9" s="213">
        <v>1</v>
      </c>
      <c r="B9" s="219" t="s">
        <v>97</v>
      </c>
      <c r="C9" s="262" t="s">
        <v>98</v>
      </c>
      <c r="D9" s="221" t="s">
        <v>99</v>
      </c>
      <c r="E9" s="227">
        <v>666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0</v>
      </c>
      <c r="M9" s="230">
        <f>G9*(1+L9/100)</f>
        <v>0</v>
      </c>
      <c r="N9" s="222">
        <v>0</v>
      </c>
      <c r="O9" s="222">
        <f>ROUND(E9*N9,5)</f>
        <v>0</v>
      </c>
      <c r="P9" s="222">
        <v>8.7999999999999995E-2</v>
      </c>
      <c r="Q9" s="222">
        <f>ROUND(E9*P9,5)</f>
        <v>58.607999999999997</v>
      </c>
      <c r="R9" s="222"/>
      <c r="S9" s="222"/>
      <c r="T9" s="223">
        <v>7.1999999999999995E-2</v>
      </c>
      <c r="U9" s="222">
        <f>ROUND(E9*T9,2)</f>
        <v>47.95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100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>
        <v>2</v>
      </c>
      <c r="B10" s="219" t="s">
        <v>101</v>
      </c>
      <c r="C10" s="262" t="s">
        <v>102</v>
      </c>
      <c r="D10" s="221" t="s">
        <v>99</v>
      </c>
      <c r="E10" s="227">
        <v>666</v>
      </c>
      <c r="F10" s="229"/>
      <c r="G10" s="230">
        <f>ROUND(E10*F10,2)</f>
        <v>0</v>
      </c>
      <c r="H10" s="229"/>
      <c r="I10" s="230">
        <f>ROUND(E10*H10,2)</f>
        <v>0</v>
      </c>
      <c r="J10" s="229"/>
      <c r="K10" s="230">
        <f>ROUND(E10*J10,2)</f>
        <v>0</v>
      </c>
      <c r="L10" s="230">
        <v>0</v>
      </c>
      <c r="M10" s="230">
        <f>G10*(1+L10/100)</f>
        <v>0</v>
      </c>
      <c r="N10" s="222">
        <v>0</v>
      </c>
      <c r="O10" s="222">
        <f>ROUND(E10*N10,5)</f>
        <v>0</v>
      </c>
      <c r="P10" s="222">
        <v>0.66</v>
      </c>
      <c r="Q10" s="222">
        <f>ROUND(E10*P10,5)</f>
        <v>439.56</v>
      </c>
      <c r="R10" s="222"/>
      <c r="S10" s="222"/>
      <c r="T10" s="223">
        <v>7.8E-2</v>
      </c>
      <c r="U10" s="222">
        <f>ROUND(E10*T10,2)</f>
        <v>51.95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100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>
        <v>3</v>
      </c>
      <c r="B11" s="219" t="s">
        <v>103</v>
      </c>
      <c r="C11" s="262" t="s">
        <v>104</v>
      </c>
      <c r="D11" s="221" t="s">
        <v>99</v>
      </c>
      <c r="E11" s="227">
        <v>666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0</v>
      </c>
      <c r="M11" s="230">
        <f>G11*(1+L11/100)</f>
        <v>0</v>
      </c>
      <c r="N11" s="222">
        <v>0</v>
      </c>
      <c r="O11" s="222">
        <f>ROUND(E11*N11,5)</f>
        <v>0</v>
      </c>
      <c r="P11" s="222">
        <v>0.90051000000000003</v>
      </c>
      <c r="Q11" s="222">
        <f>ROUND(E11*P11,5)</f>
        <v>599.73965999999996</v>
      </c>
      <c r="R11" s="222"/>
      <c r="S11" s="222"/>
      <c r="T11" s="223">
        <v>0.27584999999999998</v>
      </c>
      <c r="U11" s="222">
        <f>ROUND(E11*T11,2)</f>
        <v>183.72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105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x14ac:dyDescent="0.2">
      <c r="A12" s="214" t="s">
        <v>95</v>
      </c>
      <c r="B12" s="220" t="s">
        <v>60</v>
      </c>
      <c r="C12" s="263" t="s">
        <v>61</v>
      </c>
      <c r="D12" s="224"/>
      <c r="E12" s="228"/>
      <c r="F12" s="231"/>
      <c r="G12" s="231">
        <f>SUMIF(AE13:AE20,"&lt;&gt;NOR",G13:G20)</f>
        <v>0</v>
      </c>
      <c r="H12" s="231"/>
      <c r="I12" s="231">
        <f>SUM(I13:I20)</f>
        <v>0</v>
      </c>
      <c r="J12" s="231"/>
      <c r="K12" s="231">
        <f>SUM(K13:K20)</f>
        <v>0</v>
      </c>
      <c r="L12" s="231"/>
      <c r="M12" s="231">
        <f>SUM(M13:M20)</f>
        <v>0</v>
      </c>
      <c r="N12" s="225"/>
      <c r="O12" s="225">
        <f>SUM(O13:O20)</f>
        <v>965.4633399999999</v>
      </c>
      <c r="P12" s="225"/>
      <c r="Q12" s="225">
        <f>SUM(Q13:Q20)</f>
        <v>0</v>
      </c>
      <c r="R12" s="225"/>
      <c r="S12" s="225"/>
      <c r="T12" s="226"/>
      <c r="U12" s="225">
        <f>SUM(U13:U20)</f>
        <v>182.22000000000003</v>
      </c>
      <c r="AE12" t="s">
        <v>96</v>
      </c>
    </row>
    <row r="13" spans="1:60" outlineLevel="1" x14ac:dyDescent="0.2">
      <c r="A13" s="213">
        <v>4</v>
      </c>
      <c r="B13" s="219" t="s">
        <v>106</v>
      </c>
      <c r="C13" s="262" t="s">
        <v>107</v>
      </c>
      <c r="D13" s="221" t="s">
        <v>99</v>
      </c>
      <c r="E13" s="227">
        <v>809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0</v>
      </c>
      <c r="M13" s="230">
        <f>G13*(1+L13/100)</f>
        <v>0</v>
      </c>
      <c r="N13" s="222">
        <v>0.12966</v>
      </c>
      <c r="O13" s="222">
        <f>ROUND(E13*N13,5)</f>
        <v>104.89494000000001</v>
      </c>
      <c r="P13" s="222">
        <v>0</v>
      </c>
      <c r="Q13" s="222">
        <f>ROUND(E13*P13,5)</f>
        <v>0</v>
      </c>
      <c r="R13" s="222"/>
      <c r="S13" s="222"/>
      <c r="T13" s="223">
        <v>7.1999999999999995E-2</v>
      </c>
      <c r="U13" s="222">
        <f>ROUND(E13*T13,2)</f>
        <v>58.25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100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5</v>
      </c>
      <c r="B14" s="219" t="s">
        <v>108</v>
      </c>
      <c r="C14" s="262" t="s">
        <v>109</v>
      </c>
      <c r="D14" s="221" t="s">
        <v>99</v>
      </c>
      <c r="E14" s="227">
        <v>202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0</v>
      </c>
      <c r="M14" s="230">
        <f>G14*(1+L14/100)</f>
        <v>0</v>
      </c>
      <c r="N14" s="222">
        <v>0.1023</v>
      </c>
      <c r="O14" s="222">
        <f>ROUND(E14*N14,5)</f>
        <v>20.6646</v>
      </c>
      <c r="P14" s="222">
        <v>0</v>
      </c>
      <c r="Q14" s="222">
        <f>ROUND(E14*P14,5)</f>
        <v>0</v>
      </c>
      <c r="R14" s="222"/>
      <c r="S14" s="222"/>
      <c r="T14" s="223">
        <v>4.4999999999999998E-2</v>
      </c>
      <c r="U14" s="222">
        <f>ROUND(E14*T14,2)</f>
        <v>9.09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100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>
        <v>6</v>
      </c>
      <c r="B15" s="219" t="s">
        <v>110</v>
      </c>
      <c r="C15" s="262" t="s">
        <v>111</v>
      </c>
      <c r="D15" s="221" t="s">
        <v>99</v>
      </c>
      <c r="E15" s="227">
        <v>809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0</v>
      </c>
      <c r="M15" s="230">
        <f>G15*(1+L15/100)</f>
        <v>0</v>
      </c>
      <c r="N15" s="222">
        <v>0.15559000000000001</v>
      </c>
      <c r="O15" s="222">
        <f>ROUND(E15*N15,5)</f>
        <v>125.87231</v>
      </c>
      <c r="P15" s="222">
        <v>0</v>
      </c>
      <c r="Q15" s="222">
        <f>ROUND(E15*P15,5)</f>
        <v>0</v>
      </c>
      <c r="R15" s="222"/>
      <c r="S15" s="222"/>
      <c r="T15" s="223">
        <v>8.2000000000000003E-2</v>
      </c>
      <c r="U15" s="222">
        <f>ROUND(E15*T15,2)</f>
        <v>66.34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100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 x14ac:dyDescent="0.2">
      <c r="A16" s="213">
        <v>7</v>
      </c>
      <c r="B16" s="219" t="s">
        <v>112</v>
      </c>
      <c r="C16" s="262" t="s">
        <v>113</v>
      </c>
      <c r="D16" s="221" t="s">
        <v>99</v>
      </c>
      <c r="E16" s="227">
        <v>809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0</v>
      </c>
      <c r="M16" s="230">
        <f>G16*(1+L16/100)</f>
        <v>0</v>
      </c>
      <c r="N16" s="222">
        <v>0.441</v>
      </c>
      <c r="O16" s="222">
        <f>ROUND(E16*N16,5)</f>
        <v>356.76900000000001</v>
      </c>
      <c r="P16" s="222">
        <v>0</v>
      </c>
      <c r="Q16" s="222">
        <f>ROUND(E16*P16,5)</f>
        <v>0</v>
      </c>
      <c r="R16" s="222"/>
      <c r="S16" s="222"/>
      <c r="T16" s="223">
        <v>2.9000000000000001E-2</v>
      </c>
      <c r="U16" s="222">
        <f>ROUND(E16*T16,2)</f>
        <v>23.46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100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13">
        <v>8</v>
      </c>
      <c r="B17" s="219" t="s">
        <v>114</v>
      </c>
      <c r="C17" s="262" t="s">
        <v>115</v>
      </c>
      <c r="D17" s="221" t="s">
        <v>99</v>
      </c>
      <c r="E17" s="227">
        <v>809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0</v>
      </c>
      <c r="M17" s="230">
        <f>G17*(1+L17/100)</f>
        <v>0</v>
      </c>
      <c r="N17" s="222">
        <v>0.441</v>
      </c>
      <c r="O17" s="222">
        <f>ROUND(E17*N17,5)</f>
        <v>356.76900000000001</v>
      </c>
      <c r="P17" s="222">
        <v>0</v>
      </c>
      <c r="Q17" s="222">
        <f>ROUND(E17*P17,5)</f>
        <v>0</v>
      </c>
      <c r="R17" s="222"/>
      <c r="S17" s="222"/>
      <c r="T17" s="223">
        <v>2.9000000000000001E-2</v>
      </c>
      <c r="U17" s="222">
        <f>ROUND(E17*T17,2)</f>
        <v>23.46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100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>
        <v>9</v>
      </c>
      <c r="B18" s="219" t="s">
        <v>116</v>
      </c>
      <c r="C18" s="262" t="s">
        <v>117</v>
      </c>
      <c r="D18" s="221" t="s">
        <v>99</v>
      </c>
      <c r="E18" s="227">
        <v>809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0</v>
      </c>
      <c r="M18" s="230">
        <f>G18*(1+L18/100)</f>
        <v>0</v>
      </c>
      <c r="N18" s="222">
        <v>6.0999999999999997E-4</v>
      </c>
      <c r="O18" s="222">
        <f>ROUND(E18*N18,5)</f>
        <v>0.49348999999999998</v>
      </c>
      <c r="P18" s="222">
        <v>0</v>
      </c>
      <c r="Q18" s="222">
        <f>ROUND(E18*P18,5)</f>
        <v>0</v>
      </c>
      <c r="R18" s="222"/>
      <c r="S18" s="222"/>
      <c r="T18" s="223">
        <v>2E-3</v>
      </c>
      <c r="U18" s="222">
        <f>ROUND(E18*T18,2)</f>
        <v>1.62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100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>
        <v>10</v>
      </c>
      <c r="B19" s="219" t="s">
        <v>118</v>
      </c>
      <c r="C19" s="262" t="s">
        <v>119</v>
      </c>
      <c r="D19" s="221" t="s">
        <v>120</v>
      </c>
      <c r="E19" s="227">
        <v>20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0</v>
      </c>
      <c r="M19" s="230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</v>
      </c>
      <c r="U19" s="222">
        <f>ROUND(E19*T19,2)</f>
        <v>0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100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2.5" outlineLevel="1" x14ac:dyDescent="0.2">
      <c r="A20" s="213">
        <v>11</v>
      </c>
      <c r="B20" s="219" t="s">
        <v>121</v>
      </c>
      <c r="C20" s="262" t="s">
        <v>122</v>
      </c>
      <c r="D20" s="221" t="s">
        <v>120</v>
      </c>
      <c r="E20" s="227">
        <v>100</v>
      </c>
      <c r="F20" s="229"/>
      <c r="G20" s="230">
        <f>ROUND(E20*F20,2)</f>
        <v>0</v>
      </c>
      <c r="H20" s="229"/>
      <c r="I20" s="230">
        <f>ROUND(E20*H20,2)</f>
        <v>0</v>
      </c>
      <c r="J20" s="229"/>
      <c r="K20" s="230">
        <f>ROUND(E20*J20,2)</f>
        <v>0</v>
      </c>
      <c r="L20" s="230">
        <v>0</v>
      </c>
      <c r="M20" s="230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0</v>
      </c>
      <c r="U20" s="222">
        <f>ROUND(E20*T20,2)</f>
        <v>0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100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x14ac:dyDescent="0.2">
      <c r="A21" s="214" t="s">
        <v>95</v>
      </c>
      <c r="B21" s="220" t="s">
        <v>62</v>
      </c>
      <c r="C21" s="263" t="s">
        <v>63</v>
      </c>
      <c r="D21" s="224"/>
      <c r="E21" s="228"/>
      <c r="F21" s="231"/>
      <c r="G21" s="231">
        <f>SUMIF(AE22:AE24,"&lt;&gt;NOR",G22:G24)</f>
        <v>0</v>
      </c>
      <c r="H21" s="231"/>
      <c r="I21" s="231">
        <f>SUM(I22:I24)</f>
        <v>0</v>
      </c>
      <c r="J21" s="231"/>
      <c r="K21" s="231">
        <f>SUM(K22:K24)</f>
        <v>0</v>
      </c>
      <c r="L21" s="231"/>
      <c r="M21" s="231">
        <f>SUM(M22:M24)</f>
        <v>0</v>
      </c>
      <c r="N21" s="225"/>
      <c r="O21" s="225">
        <f>SUM(O22:O24)</f>
        <v>0</v>
      </c>
      <c r="P21" s="225"/>
      <c r="Q21" s="225">
        <f>SUM(Q22:Q24)</f>
        <v>0</v>
      </c>
      <c r="R21" s="225"/>
      <c r="S21" s="225"/>
      <c r="T21" s="226"/>
      <c r="U21" s="225">
        <f>SUM(U22:U24)</f>
        <v>0</v>
      </c>
      <c r="AE21" t="s">
        <v>96</v>
      </c>
    </row>
    <row r="22" spans="1:60" ht="22.5" outlineLevel="1" x14ac:dyDescent="0.2">
      <c r="A22" s="213">
        <v>12</v>
      </c>
      <c r="B22" s="219" t="s">
        <v>123</v>
      </c>
      <c r="C22" s="262" t="s">
        <v>124</v>
      </c>
      <c r="D22" s="221" t="s">
        <v>125</v>
      </c>
      <c r="E22" s="227">
        <v>4</v>
      </c>
      <c r="F22" s="229"/>
      <c r="G22" s="230">
        <f>ROUND(E22*F22,2)</f>
        <v>0</v>
      </c>
      <c r="H22" s="229"/>
      <c r="I22" s="230">
        <f>ROUND(E22*H22,2)</f>
        <v>0</v>
      </c>
      <c r="J22" s="229"/>
      <c r="K22" s="230">
        <f>ROUND(E22*J22,2)</f>
        <v>0</v>
      </c>
      <c r="L22" s="230">
        <v>0</v>
      </c>
      <c r="M22" s="230">
        <f>G22*(1+L22/100)</f>
        <v>0</v>
      </c>
      <c r="N22" s="222">
        <v>0</v>
      </c>
      <c r="O22" s="222">
        <f>ROUND(E22*N22,5)</f>
        <v>0</v>
      </c>
      <c r="P22" s="222">
        <v>0</v>
      </c>
      <c r="Q22" s="222">
        <f>ROUND(E22*P22,5)</f>
        <v>0</v>
      </c>
      <c r="R22" s="222"/>
      <c r="S22" s="222"/>
      <c r="T22" s="223">
        <v>0</v>
      </c>
      <c r="U22" s="222">
        <f>ROUND(E22*T22,2)</f>
        <v>0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100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2.5" outlineLevel="1" x14ac:dyDescent="0.2">
      <c r="A23" s="213">
        <v>13</v>
      </c>
      <c r="B23" s="219" t="s">
        <v>126</v>
      </c>
      <c r="C23" s="262" t="s">
        <v>127</v>
      </c>
      <c r="D23" s="221" t="s">
        <v>125</v>
      </c>
      <c r="E23" s="227">
        <v>2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0</v>
      </c>
      <c r="M23" s="230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</v>
      </c>
      <c r="U23" s="222">
        <f>ROUND(E23*T23,2)</f>
        <v>0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100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>
        <v>14</v>
      </c>
      <c r="B24" s="219" t="s">
        <v>128</v>
      </c>
      <c r="C24" s="262" t="s">
        <v>129</v>
      </c>
      <c r="D24" s="221" t="s">
        <v>99</v>
      </c>
      <c r="E24" s="227">
        <v>40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0</v>
      </c>
      <c r="M24" s="230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0</v>
      </c>
      <c r="U24" s="222">
        <f>ROUND(E24*T24,2)</f>
        <v>0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100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x14ac:dyDescent="0.2">
      <c r="A25" s="214" t="s">
        <v>95</v>
      </c>
      <c r="B25" s="220" t="s">
        <v>64</v>
      </c>
      <c r="C25" s="263" t="s">
        <v>65</v>
      </c>
      <c r="D25" s="224"/>
      <c r="E25" s="228"/>
      <c r="F25" s="231"/>
      <c r="G25" s="231">
        <f>SUMIF(AE26:AE29,"&lt;&gt;NOR",G26:G29)</f>
        <v>0</v>
      </c>
      <c r="H25" s="231"/>
      <c r="I25" s="231">
        <f>SUM(I26:I29)</f>
        <v>0</v>
      </c>
      <c r="J25" s="231"/>
      <c r="K25" s="231">
        <f>SUM(K26:K29)</f>
        <v>0</v>
      </c>
      <c r="L25" s="231"/>
      <c r="M25" s="231">
        <f>SUM(M26:M29)</f>
        <v>0</v>
      </c>
      <c r="N25" s="225"/>
      <c r="O25" s="225">
        <f>SUM(O26:O29)</f>
        <v>0</v>
      </c>
      <c r="P25" s="225"/>
      <c r="Q25" s="225">
        <f>SUM(Q26:Q29)</f>
        <v>0</v>
      </c>
      <c r="R25" s="225"/>
      <c r="S25" s="225"/>
      <c r="T25" s="226"/>
      <c r="U25" s="225">
        <f>SUM(U26:U29)</f>
        <v>646.66000000000008</v>
      </c>
      <c r="AE25" t="s">
        <v>96</v>
      </c>
    </row>
    <row r="26" spans="1:60" outlineLevel="1" x14ac:dyDescent="0.2">
      <c r="A26" s="213">
        <v>15</v>
      </c>
      <c r="B26" s="219" t="s">
        <v>130</v>
      </c>
      <c r="C26" s="262" t="s">
        <v>131</v>
      </c>
      <c r="D26" s="221" t="s">
        <v>132</v>
      </c>
      <c r="E26" s="227">
        <v>1097.9069999999999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0</v>
      </c>
      <c r="M26" s="230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9.9000000000000005E-2</v>
      </c>
      <c r="U26" s="222">
        <f>ROUND(E26*T26,2)</f>
        <v>108.69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100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1" x14ac:dyDescent="0.2">
      <c r="A27" s="213">
        <v>16</v>
      </c>
      <c r="B27" s="219" t="s">
        <v>133</v>
      </c>
      <c r="C27" s="262" t="s">
        <v>134</v>
      </c>
      <c r="D27" s="221" t="s">
        <v>132</v>
      </c>
      <c r="E27" s="227">
        <v>1097.9069999999999</v>
      </c>
      <c r="F27" s="229"/>
      <c r="G27" s="230">
        <f>ROUND(E27*F27,2)</f>
        <v>0</v>
      </c>
      <c r="H27" s="229"/>
      <c r="I27" s="230">
        <f>ROUND(E27*H27,2)</f>
        <v>0</v>
      </c>
      <c r="J27" s="229"/>
      <c r="K27" s="230">
        <f>ROUND(E27*J27,2)</f>
        <v>0</v>
      </c>
      <c r="L27" s="230">
        <v>0</v>
      </c>
      <c r="M27" s="230">
        <f>G27*(1+L27/100)</f>
        <v>0</v>
      </c>
      <c r="N27" s="222">
        <v>0</v>
      </c>
      <c r="O27" s="222">
        <f>ROUND(E27*N27,5)</f>
        <v>0</v>
      </c>
      <c r="P27" s="222">
        <v>0</v>
      </c>
      <c r="Q27" s="222">
        <f>ROUND(E27*P27,5)</f>
        <v>0</v>
      </c>
      <c r="R27" s="222"/>
      <c r="S27" s="222"/>
      <c r="T27" s="223">
        <v>0.49</v>
      </c>
      <c r="U27" s="222">
        <f>ROUND(E27*T27,2)</f>
        <v>537.97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100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>
        <v>17</v>
      </c>
      <c r="B28" s="219" t="s">
        <v>135</v>
      </c>
      <c r="C28" s="262" t="s">
        <v>136</v>
      </c>
      <c r="D28" s="221" t="s">
        <v>132</v>
      </c>
      <c r="E28" s="227">
        <v>20860.233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0</v>
      </c>
      <c r="M28" s="230">
        <f>G28*(1+L28/100)</f>
        <v>0</v>
      </c>
      <c r="N28" s="222">
        <v>0</v>
      </c>
      <c r="O28" s="222">
        <f>ROUND(E28*N28,5)</f>
        <v>0</v>
      </c>
      <c r="P28" s="222">
        <v>0</v>
      </c>
      <c r="Q28" s="222">
        <f>ROUND(E28*P28,5)</f>
        <v>0</v>
      </c>
      <c r="R28" s="222"/>
      <c r="S28" s="222"/>
      <c r="T28" s="223">
        <v>0</v>
      </c>
      <c r="U28" s="222">
        <f>ROUND(E28*T28,2)</f>
        <v>0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100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>
        <v>18</v>
      </c>
      <c r="B29" s="219" t="s">
        <v>137</v>
      </c>
      <c r="C29" s="262" t="s">
        <v>138</v>
      </c>
      <c r="D29" s="221" t="s">
        <v>132</v>
      </c>
      <c r="E29" s="227">
        <v>1097.9069999999999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0</v>
      </c>
      <c r="M29" s="230">
        <f>G29*(1+L29/100)</f>
        <v>0</v>
      </c>
      <c r="N29" s="222">
        <v>0</v>
      </c>
      <c r="O29" s="222">
        <f>ROUND(E29*N29,5)</f>
        <v>0</v>
      </c>
      <c r="P29" s="222">
        <v>0</v>
      </c>
      <c r="Q29" s="222">
        <f>ROUND(E29*P29,5)</f>
        <v>0</v>
      </c>
      <c r="R29" s="222"/>
      <c r="S29" s="222"/>
      <c r="T29" s="223">
        <v>0</v>
      </c>
      <c r="U29" s="222">
        <f>ROUND(E29*T29,2)</f>
        <v>0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100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x14ac:dyDescent="0.2">
      <c r="A30" s="214" t="s">
        <v>95</v>
      </c>
      <c r="B30" s="220" t="s">
        <v>66</v>
      </c>
      <c r="C30" s="263" t="s">
        <v>67</v>
      </c>
      <c r="D30" s="224"/>
      <c r="E30" s="228"/>
      <c r="F30" s="231"/>
      <c r="G30" s="231">
        <f>SUMIF(AE31:AE31,"&lt;&gt;NOR",G31:G31)</f>
        <v>0</v>
      </c>
      <c r="H30" s="231"/>
      <c r="I30" s="231">
        <f>SUM(I31:I31)</f>
        <v>0</v>
      </c>
      <c r="J30" s="231"/>
      <c r="K30" s="231">
        <f>SUM(K31:K31)</f>
        <v>0</v>
      </c>
      <c r="L30" s="231"/>
      <c r="M30" s="231">
        <f>SUM(M31:M31)</f>
        <v>0</v>
      </c>
      <c r="N30" s="225"/>
      <c r="O30" s="225">
        <f>SUM(O31:O31)</f>
        <v>0</v>
      </c>
      <c r="P30" s="225"/>
      <c r="Q30" s="225">
        <f>SUM(Q31:Q31)</f>
        <v>0</v>
      </c>
      <c r="R30" s="225"/>
      <c r="S30" s="225"/>
      <c r="T30" s="226"/>
      <c r="U30" s="225">
        <f>SUM(U31:U31)</f>
        <v>0</v>
      </c>
      <c r="AE30" t="s">
        <v>96</v>
      </c>
    </row>
    <row r="31" spans="1:60" outlineLevel="1" x14ac:dyDescent="0.2">
      <c r="A31" s="240">
        <v>19</v>
      </c>
      <c r="B31" s="241" t="s">
        <v>139</v>
      </c>
      <c r="C31" s="264" t="s">
        <v>140</v>
      </c>
      <c r="D31" s="242" t="s">
        <v>141</v>
      </c>
      <c r="E31" s="243">
        <v>1</v>
      </c>
      <c r="F31" s="244"/>
      <c r="G31" s="245">
        <f>ROUND(E31*F31,2)</f>
        <v>0</v>
      </c>
      <c r="H31" s="244"/>
      <c r="I31" s="245">
        <f>ROUND(E31*H31,2)</f>
        <v>0</v>
      </c>
      <c r="J31" s="244"/>
      <c r="K31" s="245">
        <f>ROUND(E31*J31,2)</f>
        <v>0</v>
      </c>
      <c r="L31" s="245">
        <v>0</v>
      </c>
      <c r="M31" s="245">
        <f>G31*(1+L31/100)</f>
        <v>0</v>
      </c>
      <c r="N31" s="246">
        <v>0</v>
      </c>
      <c r="O31" s="246">
        <f>ROUND(E31*N31,5)</f>
        <v>0</v>
      </c>
      <c r="P31" s="246">
        <v>0</v>
      </c>
      <c r="Q31" s="246">
        <f>ROUND(E31*P31,5)</f>
        <v>0</v>
      </c>
      <c r="R31" s="246"/>
      <c r="S31" s="246"/>
      <c r="T31" s="247">
        <v>0</v>
      </c>
      <c r="U31" s="246">
        <f>ROUND(E31*T31,2)</f>
        <v>0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100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x14ac:dyDescent="0.2">
      <c r="A32" s="6"/>
      <c r="B32" s="7" t="s">
        <v>142</v>
      </c>
      <c r="C32" s="265" t="s">
        <v>142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AC32">
        <v>15</v>
      </c>
      <c r="AD32">
        <v>21</v>
      </c>
    </row>
    <row r="33" spans="1:31" x14ac:dyDescent="0.2">
      <c r="A33" s="248"/>
      <c r="B33" s="249">
        <v>26</v>
      </c>
      <c r="C33" s="266" t="s">
        <v>142</v>
      </c>
      <c r="D33" s="250"/>
      <c r="E33" s="250"/>
      <c r="F33" s="250"/>
      <c r="G33" s="261">
        <f>G8+G12+G21+G25+G30</f>
        <v>0</v>
      </c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AC33">
        <f>SUMIF(L7:L31,AC32,G7:G31)</f>
        <v>0</v>
      </c>
      <c r="AD33">
        <f>SUMIF(L7:L31,AD32,G7:G31)</f>
        <v>0</v>
      </c>
      <c r="AE33" t="s">
        <v>143</v>
      </c>
    </row>
    <row r="34" spans="1:31" x14ac:dyDescent="0.2">
      <c r="A34" s="6"/>
      <c r="B34" s="7" t="s">
        <v>142</v>
      </c>
      <c r="C34" s="265" t="s">
        <v>142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">
      <c r="A35" s="6"/>
      <c r="B35" s="7" t="s">
        <v>142</v>
      </c>
      <c r="C35" s="265" t="s">
        <v>142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">
      <c r="A36" s="251">
        <v>33</v>
      </c>
      <c r="B36" s="251"/>
      <c r="C36" s="267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31" x14ac:dyDescent="0.2">
      <c r="A37" s="252"/>
      <c r="B37" s="253"/>
      <c r="C37" s="268"/>
      <c r="D37" s="253"/>
      <c r="E37" s="253"/>
      <c r="F37" s="253"/>
      <c r="G37" s="254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AE37" t="s">
        <v>144</v>
      </c>
    </row>
    <row r="38" spans="1:31" x14ac:dyDescent="0.2">
      <c r="A38" s="255"/>
      <c r="B38" s="256"/>
      <c r="C38" s="269"/>
      <c r="D38" s="256"/>
      <c r="E38" s="256"/>
      <c r="F38" s="256"/>
      <c r="G38" s="257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31" x14ac:dyDescent="0.2">
      <c r="A39" s="255"/>
      <c r="B39" s="256"/>
      <c r="C39" s="269"/>
      <c r="D39" s="256"/>
      <c r="E39" s="256"/>
      <c r="F39" s="256"/>
      <c r="G39" s="257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31" x14ac:dyDescent="0.2">
      <c r="A40" s="255"/>
      <c r="B40" s="256"/>
      <c r="C40" s="269"/>
      <c r="D40" s="256"/>
      <c r="E40" s="256"/>
      <c r="F40" s="256"/>
      <c r="G40" s="257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31" x14ac:dyDescent="0.2">
      <c r="A41" s="258"/>
      <c r="B41" s="259"/>
      <c r="C41" s="270"/>
      <c r="D41" s="259"/>
      <c r="E41" s="259"/>
      <c r="F41" s="259"/>
      <c r="G41" s="260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31" x14ac:dyDescent="0.2">
      <c r="A42" s="6"/>
      <c r="B42" s="7" t="s">
        <v>142</v>
      </c>
      <c r="C42" s="265" t="s">
        <v>142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31" x14ac:dyDescent="0.2">
      <c r="C43" s="271"/>
      <c r="AE43" t="s">
        <v>145</v>
      </c>
    </row>
  </sheetData>
  <mergeCells count="6">
    <mergeCell ref="A1:G1"/>
    <mergeCell ref="C2:G2"/>
    <mergeCell ref="C3:G3"/>
    <mergeCell ref="C4:G4"/>
    <mergeCell ref="A36:C36"/>
    <mergeCell ref="A37:G41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2021-03-11T17:51:11Z</dcterms:modified>
</cp:coreProperties>
</file>