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2 Gravitační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I16" i="1" s="1"/>
  <c r="G39" i="1"/>
  <c r="F39" i="1"/>
  <c r="G35" i="12"/>
  <c r="AC35" i="12"/>
  <c r="AD35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3" i="12"/>
  <c r="G12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K23" i="12"/>
  <c r="U23" i="12"/>
  <c r="G24" i="12"/>
  <c r="I24" i="12"/>
  <c r="I23" i="12" s="1"/>
  <c r="K24" i="12"/>
  <c r="M24" i="12"/>
  <c r="O24" i="12"/>
  <c r="Q24" i="12"/>
  <c r="Q23" i="12" s="1"/>
  <c r="U24" i="12"/>
  <c r="G25" i="12"/>
  <c r="G23" i="12" s="1"/>
  <c r="I25" i="12"/>
  <c r="K25" i="12"/>
  <c r="O25" i="12"/>
  <c r="O23" i="12" s="1"/>
  <c r="Q25" i="12"/>
  <c r="U25" i="12"/>
  <c r="G26" i="12"/>
  <c r="I26" i="12"/>
  <c r="K26" i="12"/>
  <c r="M26" i="12"/>
  <c r="O26" i="12"/>
  <c r="Q26" i="12"/>
  <c r="U26" i="12"/>
  <c r="G28" i="12"/>
  <c r="I28" i="12"/>
  <c r="I27" i="12" s="1"/>
  <c r="K28" i="12"/>
  <c r="M28" i="12"/>
  <c r="O28" i="12"/>
  <c r="Q28" i="12"/>
  <c r="Q27" i="12" s="1"/>
  <c r="U28" i="12"/>
  <c r="G29" i="12"/>
  <c r="G27" i="12" s="1"/>
  <c r="I29" i="12"/>
  <c r="K29" i="12"/>
  <c r="O29" i="12"/>
  <c r="O27" i="12" s="1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K27" i="12" s="1"/>
  <c r="O31" i="12"/>
  <c r="Q31" i="12"/>
  <c r="U31" i="12"/>
  <c r="U27" i="12" s="1"/>
  <c r="I32" i="12"/>
  <c r="Q32" i="12"/>
  <c r="G33" i="12"/>
  <c r="G32" i="12" s="1"/>
  <c r="I33" i="12"/>
  <c r="K33" i="12"/>
  <c r="K32" i="12" s="1"/>
  <c r="O33" i="12"/>
  <c r="O32" i="12" s="1"/>
  <c r="Q33" i="12"/>
  <c r="U33" i="12"/>
  <c r="U32" i="12" s="1"/>
  <c r="I20" i="1"/>
  <c r="I19" i="1"/>
  <c r="I18" i="1"/>
  <c r="I17" i="1"/>
  <c r="G28" i="1"/>
  <c r="G27" i="1"/>
  <c r="G25" i="1"/>
  <c r="G26" i="1" s="1"/>
  <c r="G23" i="1"/>
  <c r="F40" i="1"/>
  <c r="G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52" i="1" l="1"/>
  <c r="G24" i="1"/>
  <c r="G29" i="1" s="1"/>
  <c r="M27" i="12"/>
  <c r="M33" i="12"/>
  <c r="M32" i="12" s="1"/>
  <c r="M29" i="12"/>
  <c r="M25" i="12"/>
  <c r="M23" i="12" s="1"/>
  <c r="M13" i="12"/>
  <c r="M12" i="12" s="1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<sst xmlns="http://schemas.openxmlformats.org/spreadsheetml/2006/main" count="238" uniqueCount="149">
  <si>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</si>
  <si>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</si>
  <si>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</si>
  <si>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</si>
  <si>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</si>
  <si>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</si>
  <si>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</si>
  <si>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</si>
  <si>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</si>
  <si>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</si>
  <si>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</si>
  <si>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</si>
  <si>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</si>
  <si>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</si>
  <si>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</si>
  <si>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</si>
  <si>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</si>
  <si>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</si>
  <si>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</si>
  <si>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</si>
  <si>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</si>
  <si>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</si>
  <si>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</si>
  <si>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</si>
  <si>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</si>
  <si>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</si>
  <si>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</si>
  <si>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</si>
  <si>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</si>
  <si>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</si>
  <si>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</si>
  <si>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</si>
  <si>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</si>
  <si>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</si>
  <si>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</si>
  <si>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</si>
  <si>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</si>
  <si>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</si>
  <si>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</si>
  <si>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</si>
  <si>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</si>
  <si>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</si>
  <si>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</si>
  <si>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SO 09.2 Oprava komunikace </t>
  </si>
  <si>
    <t>Rozpočet:</t>
  </si>
  <si>
    <t>Misto</t>
  </si>
  <si>
    <t>Bohumín-Skřečoň, ul. Úvozní - kanalizace + vodovod</t>
  </si>
  <si>
    <t>Ing. Pavel Strenk</t>
  </si>
  <si>
    <t>Kpt. Jaroše 816/31</t>
  </si>
  <si>
    <t>Český Těšín</t>
  </si>
  <si>
    <t>73701</t>
  </si>
  <si>
    <t>03344622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</si>
  <si>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</si>
  <si>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</si>
  <si>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</si>
  <si>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</si>
  <si>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</si>
  <si>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</si>
  <si>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</si>
  <si>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</si>
  <si>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</si>
  <si>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</si>
  <si>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</si>
  <si>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</si>
  <si>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</si>
  <si>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</si>
  <si>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</si>
  <si>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</si>
  <si>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</si>
  <si>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</si>
  <si>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</si>
  <si>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</si>
  <si>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</si>
  <si>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</si>
  <si>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</si>
  <si>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</si>
  <si>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</si>
  <si>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</si>
  <si>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</si>
  <si>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</si>
  <si>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</si>
  <si>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</si>
  <si>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</si>
  <si>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</si>
  <si>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</si>
  <si>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</si>
  <si>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</si>
  <si>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</si>
  <si>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</si>
  <si>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</si>
  <si>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</si>
  <si>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</si>
  <si>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</si>
  <si>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</si>
  <si>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</si>
  <si>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</si>
  <si>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113151113R00</t>
  </si>
  <si>
    <t>Fréz.živič.krytu pl.do 500 m2,pruh do 75 cm,tl.4cm</t>
  </si>
  <si>
    <t>m2</t>
  </si>
  <si>
    <t>POL1_0</t>
  </si>
  <si>
    <t>113107430R00</t>
  </si>
  <si>
    <t>Odstranění podkladu nad 50 m2,kam.těžené tl.30 cm</t>
  </si>
  <si>
    <t>113107222RA0</t>
  </si>
  <si>
    <t>Odstranění asfaltobetonové vozovky pl. nad 50 m2</t>
  </si>
  <si>
    <t>POL2_0</t>
  </si>
  <si>
    <t>577141112R00</t>
  </si>
  <si>
    <t>Beton asfalt. ACO 11+,nebo ACO 16+,do 3 m, tl.5 cm</t>
  </si>
  <si>
    <t>569621111R00</t>
  </si>
  <si>
    <t>Zpevnění krajnic asfaltovým recyklátem tl. 5 cm</t>
  </si>
  <si>
    <t>577151123R00</t>
  </si>
  <si>
    <t>Beton asfalt. ACL 16+ ložný, š. do 3 m, tl. 6 cm</t>
  </si>
  <si>
    <t>564861111RT2</t>
  </si>
  <si>
    <t>Podklad ze štěrkodrti po zhutnění tloušťky 20 cm, štěrkodrť frakce 16-32 mm</t>
  </si>
  <si>
    <t>564861111R00</t>
  </si>
  <si>
    <t>Podklad ze štěrkodrti po zhutnění tloušťky 20 cm, štěrkodrť fr 4/16</t>
  </si>
  <si>
    <t>573211111R00</t>
  </si>
  <si>
    <t>Postřik živičný spojovací z asfaltu 0,5-0,7 kg/m2</t>
  </si>
  <si>
    <t>500000001VP</t>
  </si>
  <si>
    <t>D+M bet obruba vč bet opěry</t>
  </si>
  <si>
    <t>bm</t>
  </si>
  <si>
    <t>500000002VP</t>
  </si>
  <si>
    <t>Demontáž+zpětná montáž stáv dopr značky</t>
  </si>
  <si>
    <t>ks</t>
  </si>
  <si>
    <t>500000003VP</t>
  </si>
  <si>
    <t>Čištění dna příkopů ručně, š dna do 400 mm, objem, nánosu do 0,15m2/bm</t>
  </si>
  <si>
    <t>500000004VP</t>
  </si>
  <si>
    <t>D+M potrubí DN150, (výměna potrubí DN 150 v zatrubněním příkopu)</t>
  </si>
  <si>
    <t>930000008VP</t>
  </si>
  <si>
    <t xml:space="preserve">protokoly o provedených  statických zátěžových z, únosnosti pláně pod komunikací  každých 100m </t>
  </si>
  <si>
    <t>930000014VP</t>
  </si>
  <si>
    <t>výšková úprava stávajících armatur v komunikacíc, do nivelety konečných povrchových úprav</t>
  </si>
  <si>
    <t>930000016VP</t>
  </si>
  <si>
    <t>úprava a napojení stávajících sjezdů na komunikaci, (živice)</t>
  </si>
  <si>
    <t>979087212R00</t>
  </si>
  <si>
    <t>Nakládání suti na dopravní prostředky - komunikace</t>
  </si>
  <si>
    <t>t</t>
  </si>
  <si>
    <t>979081111RT3</t>
  </si>
  <si>
    <t>Odvoz suti a vybour. hmot na skládku do 1 km, kontejnerem 7 t</t>
  </si>
  <si>
    <t>979000001VP</t>
  </si>
  <si>
    <t>Příplatek k přesunu suti za každý další km</t>
  </si>
  <si>
    <t>979000002VP</t>
  </si>
  <si>
    <t>Poplatek za skládku suti</t>
  </si>
  <si>
    <t>995000001VP</t>
  </si>
  <si>
    <t>Přesun hmot, komunikace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</si>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</sst>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47</v>
      </c>
      <c r="E11" s="124"/>
      <c r="F11" s="124"/>
      <c r="G11" s="124"/>
      <c r="H11" s="28" t="s">
        <v>33</v>
      </c>
      <c r="I11" s="128" t="s">
        <v>51</v>
      </c>
      <c r="J11" s="11"/>
    </row>
    <row r="12" spans="1:15" ht="15.75" customHeight="1" x14ac:dyDescent="0.2">
      <c r="A12" s="4"/>
      <c r="B12" s="41"/>
      <c r="C12" s="26"/>
      <c r="D12" s="125" t="s">
        <v>48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50</v>
      </c>
      <c r="D13" s="126" t="s">
        <v>49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52</v>
      </c>
      <c r="C39" s="138" t="s">
        <v>46</v>
      </c>
      <c r="D39" s="139"/>
      <c r="E39" s="139"/>
      <c r="F39" s="147">
        <f>'Rozpočet Pol'!AC35</f>
        <v>0</v>
      </c>
      <c r="G39" s="148">
        <f>'Rozpočet Pol'!AD35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Pol'!G12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Pol'!G23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Pol'!G27</f>
        <v>0</v>
      </c>
      <c r="J50" s="185"/>
    </row>
    <row r="51" spans="1:10" ht="25.5" customHeight="1" x14ac:dyDescent="0.2">
      <c r="A51" s="163"/>
      <c r="B51" s="177" t="s">
        <v>65</v>
      </c>
      <c r="C51" s="178" t="s">
        <v>66</v>
      </c>
      <c r="D51" s="179"/>
      <c r="E51" s="179"/>
      <c r="F51" s="186" t="s">
        <v>23</v>
      </c>
      <c r="G51" s="187"/>
      <c r="H51" s="187"/>
      <c r="I51" s="188">
        <f>'Rozpočet Pol'!G32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70</v>
      </c>
    </row>
    <row r="2" spans="1:60" ht="24.95" customHeight="1" x14ac:dyDescent="0.2">
      <c r="A2" s="202" t="s">
        <v>69</v>
      </c>
      <c r="B2" s="196"/>
      <c r="C2" s="197" t="s">
        <v>46</v>
      </c>
      <c r="D2" s="198"/>
      <c r="E2" s="198"/>
      <c r="F2" s="198"/>
      <c r="G2" s="204"/>
      <c r="AE2" t="s">
        <v>71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73</v>
      </c>
    </row>
    <row r="5" spans="1:60" hidden="1" x14ac:dyDescent="0.2">
      <c r="A5" s="206" t="s">
        <v>74</v>
      </c>
      <c r="B5" s="207"/>
      <c r="C5" s="208"/>
      <c r="D5" s="209"/>
      <c r="E5" s="209"/>
      <c r="F5" s="209"/>
      <c r="G5" s="210"/>
      <c r="AE5" t="s">
        <v>75</v>
      </c>
    </row>
    <row r="7" spans="1:60" ht="38.25" x14ac:dyDescent="0.2">
      <c r="A7" s="215" t="s">
        <v>76</v>
      </c>
      <c r="B7" s="216" t="s">
        <v>77</v>
      </c>
      <c r="C7" s="216" t="s">
        <v>78</v>
      </c>
      <c r="D7" s="215" t="s">
        <v>79</v>
      </c>
      <c r="E7" s="215" t="s">
        <v>80</v>
      </c>
      <c r="F7" s="211" t="s">
        <v>81</v>
      </c>
      <c r="G7" s="232" t="s">
        <v>28</v>
      </c>
      <c r="H7" s="233" t="s">
        <v>29</v>
      </c>
      <c r="I7" s="233" t="s">
        <v>82</v>
      </c>
      <c r="J7" s="233" t="s">
        <v>30</v>
      </c>
      <c r="K7" s="233" t="s">
        <v>83</v>
      </c>
      <c r="L7" s="233" t="s">
        <v>84</v>
      </c>
      <c r="M7" s="233" t="s">
        <v>85</v>
      </c>
      <c r="N7" s="233" t="s">
        <v>86</v>
      </c>
      <c r="O7" s="233" t="s">
        <v>87</v>
      </c>
      <c r="P7" s="233" t="s">
        <v>88</v>
      </c>
      <c r="Q7" s="233" t="s">
        <v>89</v>
      </c>
      <c r="R7" s="233" t="s">
        <v>90</v>
      </c>
      <c r="S7" s="233" t="s">
        <v>91</v>
      </c>
      <c r="T7" s="233" t="s">
        <v>92</v>
      </c>
      <c r="U7" s="218" t="s">
        <v>93</v>
      </c>
    </row>
    <row r="8" spans="1:60" x14ac:dyDescent="0.2">
      <c r="A8" s="234" t="s">
        <v>94</v>
      </c>
      <c r="B8" s="235" t="s">
        <v>57</v>
      </c>
      <c r="C8" s="236" t="s">
        <v>58</v>
      </c>
      <c r="D8" s="237"/>
      <c r="E8" s="238"/>
      <c r="F8" s="239"/>
      <c r="G8" s="239">
        <f>SUMIF(AE9:AE11,"&lt;&gt;NOR",G9:G11)</f>
        <v>0</v>
      </c>
      <c r="H8" s="239"/>
      <c r="I8" s="239">
        <f>SUM(I9:I11)</f>
        <v>0</v>
      </c>
      <c r="J8" s="239"/>
      <c r="K8" s="239">
        <f>SUM(K9:K11)</f>
        <v>0</v>
      </c>
      <c r="L8" s="239"/>
      <c r="M8" s="239">
        <f>SUM(M9:M11)</f>
        <v>0</v>
      </c>
      <c r="N8" s="217"/>
      <c r="O8" s="217">
        <f>SUM(O9:O11)</f>
        <v>0</v>
      </c>
      <c r="P8" s="217"/>
      <c r="Q8" s="217">
        <f>SUM(Q9:Q11)</f>
        <v>1109.6120799999999</v>
      </c>
      <c r="R8" s="217"/>
      <c r="S8" s="217"/>
      <c r="T8" s="234"/>
      <c r="U8" s="217">
        <f>SUM(U9:U11)</f>
        <v>286.63</v>
      </c>
      <c r="AE8" t="s">
        <v>95</v>
      </c>
    </row>
    <row r="9" spans="1:60" outlineLevel="1" x14ac:dyDescent="0.2">
      <c r="A9" s="213">
        <v>1</v>
      </c>
      <c r="B9" s="219" t="s">
        <v>96</v>
      </c>
      <c r="C9" s="262" t="s">
        <v>97</v>
      </c>
      <c r="D9" s="221" t="s">
        <v>98</v>
      </c>
      <c r="E9" s="227">
        <v>673.1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8.7999999999999995E-2</v>
      </c>
      <c r="Q9" s="222">
        <f>ROUND(E9*P9,5)</f>
        <v>59.232799999999997</v>
      </c>
      <c r="R9" s="222"/>
      <c r="S9" s="222"/>
      <c r="T9" s="223">
        <v>7.1999999999999995E-2</v>
      </c>
      <c r="U9" s="222">
        <f>ROUND(E9*T9,2)</f>
        <v>48.46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100</v>
      </c>
      <c r="C10" s="262" t="s">
        <v>101</v>
      </c>
      <c r="D10" s="221" t="s">
        <v>98</v>
      </c>
      <c r="E10" s="227">
        <v>673.1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0.66</v>
      </c>
      <c r="Q10" s="222">
        <f>ROUND(E10*P10,5)</f>
        <v>444.24599999999998</v>
      </c>
      <c r="R10" s="222"/>
      <c r="S10" s="222"/>
      <c r="T10" s="223">
        <v>7.8E-2</v>
      </c>
      <c r="U10" s="222">
        <f>ROUND(E10*T10,2)</f>
        <v>52.5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99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102</v>
      </c>
      <c r="C11" s="262" t="s">
        <v>103</v>
      </c>
      <c r="D11" s="221" t="s">
        <v>98</v>
      </c>
      <c r="E11" s="227">
        <v>673.1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0.90051000000000003</v>
      </c>
      <c r="Q11" s="222">
        <f>ROUND(E11*P11,5)</f>
        <v>606.13328000000001</v>
      </c>
      <c r="R11" s="222"/>
      <c r="S11" s="222"/>
      <c r="T11" s="223">
        <v>0.27584999999999998</v>
      </c>
      <c r="U11" s="222">
        <f>ROUND(E11*T11,2)</f>
        <v>185.67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104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94</v>
      </c>
      <c r="B12" s="220" t="s">
        <v>59</v>
      </c>
      <c r="C12" s="263" t="s">
        <v>60</v>
      </c>
      <c r="D12" s="224"/>
      <c r="E12" s="228"/>
      <c r="F12" s="231"/>
      <c r="G12" s="231">
        <f>SUMIF(AE13:AE22,"&lt;&gt;NOR",G13:G22)</f>
        <v>0</v>
      </c>
      <c r="H12" s="231"/>
      <c r="I12" s="231">
        <f>SUM(I13:I22)</f>
        <v>0</v>
      </c>
      <c r="J12" s="231"/>
      <c r="K12" s="231">
        <f>SUM(K13:K22)</f>
        <v>0</v>
      </c>
      <c r="L12" s="231"/>
      <c r="M12" s="231">
        <f>SUM(M13:M22)</f>
        <v>0</v>
      </c>
      <c r="N12" s="225"/>
      <c r="O12" s="225">
        <f>SUM(O13:O22)</f>
        <v>1245.6654000000001</v>
      </c>
      <c r="P12" s="225"/>
      <c r="Q12" s="225">
        <f>SUM(Q13:Q22)</f>
        <v>0</v>
      </c>
      <c r="R12" s="225"/>
      <c r="S12" s="225"/>
      <c r="T12" s="226"/>
      <c r="U12" s="225">
        <f>SUM(U13:U22)</f>
        <v>237.75</v>
      </c>
      <c r="AE12" t="s">
        <v>95</v>
      </c>
    </row>
    <row r="13" spans="1:60" outlineLevel="1" x14ac:dyDescent="0.2">
      <c r="A13" s="213">
        <v>4</v>
      </c>
      <c r="B13" s="219" t="s">
        <v>105</v>
      </c>
      <c r="C13" s="262" t="s">
        <v>106</v>
      </c>
      <c r="D13" s="221" t="s">
        <v>98</v>
      </c>
      <c r="E13" s="227">
        <v>1035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0.12966</v>
      </c>
      <c r="O13" s="222">
        <f>ROUND(E13*N13,5)</f>
        <v>134.19810000000001</v>
      </c>
      <c r="P13" s="222">
        <v>0</v>
      </c>
      <c r="Q13" s="222">
        <f>ROUND(E13*P13,5)</f>
        <v>0</v>
      </c>
      <c r="R13" s="222"/>
      <c r="S13" s="222"/>
      <c r="T13" s="223">
        <v>7.1999999999999995E-2</v>
      </c>
      <c r="U13" s="222">
        <f>ROUND(E13*T13,2)</f>
        <v>74.52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5</v>
      </c>
      <c r="B14" s="219" t="s">
        <v>107</v>
      </c>
      <c r="C14" s="262" t="s">
        <v>108</v>
      </c>
      <c r="D14" s="221" t="s">
        <v>98</v>
      </c>
      <c r="E14" s="227">
        <v>361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0.1023</v>
      </c>
      <c r="O14" s="222">
        <f>ROUND(E14*N14,5)</f>
        <v>36.930300000000003</v>
      </c>
      <c r="P14" s="222">
        <v>0</v>
      </c>
      <c r="Q14" s="222">
        <f>ROUND(E14*P14,5)</f>
        <v>0</v>
      </c>
      <c r="R14" s="222"/>
      <c r="S14" s="222"/>
      <c r="T14" s="223">
        <v>4.4999999999999998E-2</v>
      </c>
      <c r="U14" s="222">
        <f>ROUND(E14*T14,2)</f>
        <v>16.25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109</v>
      </c>
      <c r="C15" s="262" t="s">
        <v>110</v>
      </c>
      <c r="D15" s="221" t="s">
        <v>98</v>
      </c>
      <c r="E15" s="227">
        <v>1035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0.15559000000000001</v>
      </c>
      <c r="O15" s="222">
        <f>ROUND(E15*N15,5)</f>
        <v>161.03565</v>
      </c>
      <c r="P15" s="222">
        <v>0</v>
      </c>
      <c r="Q15" s="222">
        <f>ROUND(E15*P15,5)</f>
        <v>0</v>
      </c>
      <c r="R15" s="222"/>
      <c r="S15" s="222"/>
      <c r="T15" s="223">
        <v>8.2000000000000003E-2</v>
      </c>
      <c r="U15" s="222">
        <f>ROUND(E15*T15,2)</f>
        <v>84.87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7</v>
      </c>
      <c r="B16" s="219" t="s">
        <v>111</v>
      </c>
      <c r="C16" s="262" t="s">
        <v>112</v>
      </c>
      <c r="D16" s="221" t="s">
        <v>98</v>
      </c>
      <c r="E16" s="227">
        <v>1035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0.441</v>
      </c>
      <c r="O16" s="222">
        <f>ROUND(E16*N16,5)</f>
        <v>456.435</v>
      </c>
      <c r="P16" s="222">
        <v>0</v>
      </c>
      <c r="Q16" s="222">
        <f>ROUND(E16*P16,5)</f>
        <v>0</v>
      </c>
      <c r="R16" s="222"/>
      <c r="S16" s="222"/>
      <c r="T16" s="223">
        <v>2.9000000000000001E-2</v>
      </c>
      <c r="U16" s="222">
        <f>ROUND(E16*T16,2)</f>
        <v>30.02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8</v>
      </c>
      <c r="B17" s="219" t="s">
        <v>113</v>
      </c>
      <c r="C17" s="262" t="s">
        <v>114</v>
      </c>
      <c r="D17" s="221" t="s">
        <v>98</v>
      </c>
      <c r="E17" s="227">
        <v>1035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0.441</v>
      </c>
      <c r="O17" s="222">
        <f>ROUND(E17*N17,5)</f>
        <v>456.435</v>
      </c>
      <c r="P17" s="222">
        <v>0</v>
      </c>
      <c r="Q17" s="222">
        <f>ROUND(E17*P17,5)</f>
        <v>0</v>
      </c>
      <c r="R17" s="222"/>
      <c r="S17" s="222"/>
      <c r="T17" s="223">
        <v>2.9000000000000001E-2</v>
      </c>
      <c r="U17" s="222">
        <f>ROUND(E17*T17,2)</f>
        <v>30.02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9</v>
      </c>
      <c r="B18" s="219" t="s">
        <v>115</v>
      </c>
      <c r="C18" s="262" t="s">
        <v>116</v>
      </c>
      <c r="D18" s="221" t="s">
        <v>98</v>
      </c>
      <c r="E18" s="227">
        <v>1035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6.0999999999999997E-4</v>
      </c>
      <c r="O18" s="222">
        <f>ROUND(E18*N18,5)</f>
        <v>0.63134999999999997</v>
      </c>
      <c r="P18" s="222">
        <v>0</v>
      </c>
      <c r="Q18" s="222">
        <f>ROUND(E18*P18,5)</f>
        <v>0</v>
      </c>
      <c r="R18" s="222"/>
      <c r="S18" s="222"/>
      <c r="T18" s="223">
        <v>2E-3</v>
      </c>
      <c r="U18" s="222">
        <f>ROUND(E18*T18,2)</f>
        <v>2.0699999999999998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10</v>
      </c>
      <c r="B19" s="219" t="s">
        <v>117</v>
      </c>
      <c r="C19" s="262" t="s">
        <v>118</v>
      </c>
      <c r="D19" s="221" t="s">
        <v>119</v>
      </c>
      <c r="E19" s="227">
        <v>10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11</v>
      </c>
      <c r="B20" s="219" t="s">
        <v>120</v>
      </c>
      <c r="C20" s="262" t="s">
        <v>121</v>
      </c>
      <c r="D20" s="221" t="s">
        <v>122</v>
      </c>
      <c r="E20" s="227">
        <v>2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12</v>
      </c>
      <c r="B21" s="219" t="s">
        <v>123</v>
      </c>
      <c r="C21" s="262" t="s">
        <v>124</v>
      </c>
      <c r="D21" s="221" t="s">
        <v>119</v>
      </c>
      <c r="E21" s="227">
        <v>520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13</v>
      </c>
      <c r="B22" s="219" t="s">
        <v>125</v>
      </c>
      <c r="C22" s="262" t="s">
        <v>126</v>
      </c>
      <c r="D22" s="221" t="s">
        <v>119</v>
      </c>
      <c r="E22" s="227">
        <v>90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99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14" t="s">
        <v>94</v>
      </c>
      <c r="B23" s="220" t="s">
        <v>61</v>
      </c>
      <c r="C23" s="263" t="s">
        <v>62</v>
      </c>
      <c r="D23" s="224"/>
      <c r="E23" s="228"/>
      <c r="F23" s="231"/>
      <c r="G23" s="231">
        <f>SUMIF(AE24:AE26,"&lt;&gt;NOR",G24:G26)</f>
        <v>0</v>
      </c>
      <c r="H23" s="231"/>
      <c r="I23" s="231">
        <f>SUM(I24:I26)</f>
        <v>0</v>
      </c>
      <c r="J23" s="231"/>
      <c r="K23" s="231">
        <f>SUM(K24:K26)</f>
        <v>0</v>
      </c>
      <c r="L23" s="231"/>
      <c r="M23" s="231">
        <f>SUM(M24:M26)</f>
        <v>0</v>
      </c>
      <c r="N23" s="225"/>
      <c r="O23" s="225">
        <f>SUM(O24:O26)</f>
        <v>0</v>
      </c>
      <c r="P23" s="225"/>
      <c r="Q23" s="225">
        <f>SUM(Q24:Q26)</f>
        <v>0</v>
      </c>
      <c r="R23" s="225"/>
      <c r="S23" s="225"/>
      <c r="T23" s="226"/>
      <c r="U23" s="225">
        <f>SUM(U24:U26)</f>
        <v>0</v>
      </c>
      <c r="AE23" t="s">
        <v>95</v>
      </c>
    </row>
    <row r="24" spans="1:60" ht="22.5" outlineLevel="1" x14ac:dyDescent="0.2">
      <c r="A24" s="213">
        <v>14</v>
      </c>
      <c r="B24" s="219" t="s">
        <v>127</v>
      </c>
      <c r="C24" s="262" t="s">
        <v>128</v>
      </c>
      <c r="D24" s="221" t="s">
        <v>122</v>
      </c>
      <c r="E24" s="227">
        <v>4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99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15</v>
      </c>
      <c r="B25" s="219" t="s">
        <v>129</v>
      </c>
      <c r="C25" s="262" t="s">
        <v>130</v>
      </c>
      <c r="D25" s="221" t="s">
        <v>122</v>
      </c>
      <c r="E25" s="227">
        <v>2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16</v>
      </c>
      <c r="B26" s="219" t="s">
        <v>131</v>
      </c>
      <c r="C26" s="262" t="s">
        <v>132</v>
      </c>
      <c r="D26" s="221" t="s">
        <v>98</v>
      </c>
      <c r="E26" s="227">
        <v>33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94</v>
      </c>
      <c r="B27" s="220" t="s">
        <v>63</v>
      </c>
      <c r="C27" s="263" t="s">
        <v>64</v>
      </c>
      <c r="D27" s="224"/>
      <c r="E27" s="228"/>
      <c r="F27" s="231"/>
      <c r="G27" s="231">
        <f>SUMIF(AE28:AE31,"&lt;&gt;NOR",G28:G31)</f>
        <v>0</v>
      </c>
      <c r="H27" s="231"/>
      <c r="I27" s="231">
        <f>SUM(I28:I31)</f>
        <v>0</v>
      </c>
      <c r="J27" s="231"/>
      <c r="K27" s="231">
        <f>SUM(K28:K31)</f>
        <v>0</v>
      </c>
      <c r="L27" s="231"/>
      <c r="M27" s="231">
        <f>SUM(M28:M31)</f>
        <v>0</v>
      </c>
      <c r="N27" s="225"/>
      <c r="O27" s="225">
        <f>SUM(O28:O31)</f>
        <v>0</v>
      </c>
      <c r="P27" s="225"/>
      <c r="Q27" s="225">
        <f>SUM(Q28:Q31)</f>
        <v>0</v>
      </c>
      <c r="R27" s="225"/>
      <c r="S27" s="225"/>
      <c r="T27" s="226"/>
      <c r="U27" s="225">
        <f>SUM(U28:U31)</f>
        <v>653.56000000000006</v>
      </c>
      <c r="AE27" t="s">
        <v>95</v>
      </c>
    </row>
    <row r="28" spans="1:60" outlineLevel="1" x14ac:dyDescent="0.2">
      <c r="A28" s="213">
        <v>17</v>
      </c>
      <c r="B28" s="219" t="s">
        <v>133</v>
      </c>
      <c r="C28" s="262" t="s">
        <v>134</v>
      </c>
      <c r="D28" s="221" t="s">
        <v>135</v>
      </c>
      <c r="E28" s="227">
        <v>1109.6120000000001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9.9000000000000005E-2</v>
      </c>
      <c r="U28" s="222">
        <f>ROUND(E28*T28,2)</f>
        <v>109.85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99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18</v>
      </c>
      <c r="B29" s="219" t="s">
        <v>136</v>
      </c>
      <c r="C29" s="262" t="s">
        <v>137</v>
      </c>
      <c r="D29" s="221" t="s">
        <v>135</v>
      </c>
      <c r="E29" s="227">
        <v>1109.6120000000001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0.49</v>
      </c>
      <c r="U29" s="222">
        <f>ROUND(E29*T29,2)</f>
        <v>543.71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19</v>
      </c>
      <c r="B30" s="219" t="s">
        <v>138</v>
      </c>
      <c r="C30" s="262" t="s">
        <v>139</v>
      </c>
      <c r="D30" s="221" t="s">
        <v>135</v>
      </c>
      <c r="E30" s="227">
        <v>21082.628000000001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99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20</v>
      </c>
      <c r="B31" s="219" t="s">
        <v>140</v>
      </c>
      <c r="C31" s="262" t="s">
        <v>141</v>
      </c>
      <c r="D31" s="221" t="s">
        <v>135</v>
      </c>
      <c r="E31" s="227">
        <v>1109.6120000000001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14" t="s">
        <v>94</v>
      </c>
      <c r="B32" s="220" t="s">
        <v>65</v>
      </c>
      <c r="C32" s="263" t="s">
        <v>66</v>
      </c>
      <c r="D32" s="224"/>
      <c r="E32" s="228"/>
      <c r="F32" s="231"/>
      <c r="G32" s="231">
        <f>SUMIF(AE33:AE33,"&lt;&gt;NOR",G33:G33)</f>
        <v>0</v>
      </c>
      <c r="H32" s="231"/>
      <c r="I32" s="231">
        <f>SUM(I33:I33)</f>
        <v>0</v>
      </c>
      <c r="J32" s="231"/>
      <c r="K32" s="231">
        <f>SUM(K33:K33)</f>
        <v>0</v>
      </c>
      <c r="L32" s="231"/>
      <c r="M32" s="231">
        <f>SUM(M33:M33)</f>
        <v>0</v>
      </c>
      <c r="N32" s="225"/>
      <c r="O32" s="225">
        <f>SUM(O33:O33)</f>
        <v>0</v>
      </c>
      <c r="P32" s="225"/>
      <c r="Q32" s="225">
        <f>SUM(Q33:Q33)</f>
        <v>0</v>
      </c>
      <c r="R32" s="225"/>
      <c r="S32" s="225"/>
      <c r="T32" s="226"/>
      <c r="U32" s="225">
        <f>SUM(U33:U33)</f>
        <v>0</v>
      </c>
      <c r="AE32" t="s">
        <v>95</v>
      </c>
    </row>
    <row r="33" spans="1:60" outlineLevel="1" x14ac:dyDescent="0.2">
      <c r="A33" s="240">
        <v>21</v>
      </c>
      <c r="B33" s="241" t="s">
        <v>142</v>
      </c>
      <c r="C33" s="264" t="s">
        <v>143</v>
      </c>
      <c r="D33" s="242" t="s">
        <v>144</v>
      </c>
      <c r="E33" s="243">
        <v>1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0</v>
      </c>
      <c r="M33" s="245">
        <f>G33*(1+L33/100)</f>
        <v>0</v>
      </c>
      <c r="N33" s="246">
        <v>0</v>
      </c>
      <c r="O33" s="246">
        <f>ROUND(E33*N33,5)</f>
        <v>0</v>
      </c>
      <c r="P33" s="246">
        <v>0</v>
      </c>
      <c r="Q33" s="246">
        <f>ROUND(E33*P33,5)</f>
        <v>0</v>
      </c>
      <c r="R33" s="246"/>
      <c r="S33" s="246"/>
      <c r="T33" s="247">
        <v>0</v>
      </c>
      <c r="U33" s="246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6"/>
      <c r="B34" s="7" t="s">
        <v>145</v>
      </c>
      <c r="C34" s="265" t="s">
        <v>145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v>15</v>
      </c>
      <c r="AD34">
        <v>21</v>
      </c>
    </row>
    <row r="35" spans="1:60" x14ac:dyDescent="0.2">
      <c r="A35" s="248"/>
      <c r="B35" s="249">
        <v>26</v>
      </c>
      <c r="C35" s="266" t="s">
        <v>145</v>
      </c>
      <c r="D35" s="250"/>
      <c r="E35" s="250"/>
      <c r="F35" s="250"/>
      <c r="G35" s="261">
        <f>G8+G12+G23+G27+G32</f>
        <v>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f>SUMIF(L7:L33,AC34,G7:G33)</f>
        <v>0</v>
      </c>
      <c r="AD35">
        <f>SUMIF(L7:L33,AD34,G7:G33)</f>
        <v>0</v>
      </c>
      <c r="AE35" t="s">
        <v>146</v>
      </c>
    </row>
    <row r="36" spans="1:60" x14ac:dyDescent="0.2">
      <c r="A36" s="6"/>
      <c r="B36" s="7" t="s">
        <v>145</v>
      </c>
      <c r="C36" s="265" t="s">
        <v>145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60" x14ac:dyDescent="0.2">
      <c r="A37" s="6"/>
      <c r="B37" s="7" t="s">
        <v>145</v>
      </c>
      <c r="C37" s="265" t="s">
        <v>145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 x14ac:dyDescent="0.2">
      <c r="A38" s="251">
        <v>33</v>
      </c>
      <c r="B38" s="251"/>
      <c r="C38" s="267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252"/>
      <c r="B39" s="253"/>
      <c r="C39" s="268"/>
      <c r="D39" s="253"/>
      <c r="E39" s="253"/>
      <c r="F39" s="253"/>
      <c r="G39" s="25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E39" t="s">
        <v>147</v>
      </c>
    </row>
    <row r="40" spans="1:60" x14ac:dyDescent="0.2">
      <c r="A40" s="255"/>
      <c r="B40" s="256"/>
      <c r="C40" s="269"/>
      <c r="D40" s="256"/>
      <c r="E40" s="256"/>
      <c r="F40" s="256"/>
      <c r="G40" s="25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55"/>
      <c r="B41" s="256"/>
      <c r="C41" s="269"/>
      <c r="D41" s="256"/>
      <c r="E41" s="256"/>
      <c r="F41" s="256"/>
      <c r="G41" s="25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5"/>
      <c r="B42" s="256"/>
      <c r="C42" s="269"/>
      <c r="D42" s="256"/>
      <c r="E42" s="256"/>
      <c r="F42" s="256"/>
      <c r="G42" s="25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8"/>
      <c r="B43" s="259"/>
      <c r="C43" s="270"/>
      <c r="D43" s="259"/>
      <c r="E43" s="259"/>
      <c r="F43" s="259"/>
      <c r="G43" s="260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6"/>
      <c r="B44" s="7" t="s">
        <v>145</v>
      </c>
      <c r="C44" s="265" t="s">
        <v>145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C45" s="271"/>
      <c r="AE45" t="s">
        <v>148</v>
      </c>
    </row>
  </sheetData>
  <mergeCells count="6">
    <mergeCell ref="A1:G1"/>
    <mergeCell ref="C2:G2"/>
    <mergeCell ref="C3:G3"/>
    <mergeCell ref="C4:G4"/>
    <mergeCell ref="A38:C38"/>
    <mergeCell ref="A39:G4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2021-03-11T17:42:13Z</dcterms:modified>
</cp:coreProperties>
</file>