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2021 REALIZACE\214 P. CINGRA\VŘ\"/>
    </mc:Choice>
  </mc:AlternateContent>
  <bookViews>
    <workbookView xWindow="0" yWindow="0" windowWidth="28800" windowHeight="12480"/>
  </bookViews>
  <sheets>
    <sheet name="Rekapitulace stavby" sheetId="1" r:id="rId1"/>
    <sheet name="1 - IO 01 - Přípojka elek..." sheetId="2" r:id="rId2"/>
  </sheets>
  <definedNames>
    <definedName name="_xlnm._FilterDatabase" localSheetId="1" hidden="1">'1 - IO 01 - Přípojka elek...'!$C$125:$L$199</definedName>
    <definedName name="_xlnm.Print_Titles" localSheetId="1">'1 - IO 01 - Přípojka elek...'!$125:$125</definedName>
    <definedName name="_xlnm.Print_Titles" localSheetId="0">'Rekapitulace stavby'!$92:$92</definedName>
    <definedName name="_xlnm.Print_Area" localSheetId="1">'1 - IO 01 - Přípojka elek...'!$C$4:$K$76,'1 - IO 01 - Přípojka elek...'!$C$82:$K$107,'1 - IO 01 - Přípojka elek...'!$C$113:$K$199</definedName>
    <definedName name="_xlnm.Print_Area" localSheetId="0">'Rekapitulace stavby'!$D$4:$AO$76,'Rekapitulace stavby'!$C$82:$AQ$96</definedName>
  </definedNames>
  <calcPr calcId="162913"/>
</workbook>
</file>

<file path=xl/calcChain.xml><?xml version="1.0" encoding="utf-8"?>
<calcChain xmlns="http://schemas.openxmlformats.org/spreadsheetml/2006/main">
  <c r="K39" i="2" l="1"/>
  <c r="K38" i="2"/>
  <c r="BA95" i="1"/>
  <c r="K37" i="2"/>
  <c r="AZ95" i="1" s="1"/>
  <c r="BI199" i="2"/>
  <c r="BH199" i="2"/>
  <c r="BG199" i="2"/>
  <c r="BF199" i="2"/>
  <c r="X199" i="2"/>
  <c r="V199" i="2"/>
  <c r="T199" i="2"/>
  <c r="P199" i="2"/>
  <c r="BI198" i="2"/>
  <c r="BH198" i="2"/>
  <c r="BG198" i="2"/>
  <c r="BF198" i="2"/>
  <c r="X198" i="2"/>
  <c r="V198" i="2"/>
  <c r="T198" i="2"/>
  <c r="P198" i="2"/>
  <c r="BI197" i="2"/>
  <c r="BH197" i="2"/>
  <c r="BG197" i="2"/>
  <c r="BF197" i="2"/>
  <c r="X197" i="2"/>
  <c r="V197" i="2"/>
  <c r="T197" i="2"/>
  <c r="P197" i="2"/>
  <c r="BI196" i="2"/>
  <c r="BH196" i="2"/>
  <c r="BG196" i="2"/>
  <c r="BF196" i="2"/>
  <c r="X196" i="2"/>
  <c r="V196" i="2"/>
  <c r="T196" i="2"/>
  <c r="P196" i="2"/>
  <c r="BI193" i="2"/>
  <c r="BH193" i="2"/>
  <c r="BG193" i="2"/>
  <c r="BF193" i="2"/>
  <c r="X193" i="2"/>
  <c r="V193" i="2"/>
  <c r="T193" i="2"/>
  <c r="P193" i="2"/>
  <c r="BI192" i="2"/>
  <c r="BH192" i="2"/>
  <c r="BG192" i="2"/>
  <c r="BF192" i="2"/>
  <c r="X192" i="2"/>
  <c r="V192" i="2"/>
  <c r="T192" i="2"/>
  <c r="P192" i="2"/>
  <c r="BI190" i="2"/>
  <c r="BH190" i="2"/>
  <c r="BG190" i="2"/>
  <c r="BF190" i="2"/>
  <c r="X190" i="2"/>
  <c r="V190" i="2"/>
  <c r="T190" i="2"/>
  <c r="P190" i="2"/>
  <c r="BI189" i="2"/>
  <c r="BH189" i="2"/>
  <c r="BG189" i="2"/>
  <c r="BF189" i="2"/>
  <c r="X189" i="2"/>
  <c r="V189" i="2"/>
  <c r="T189" i="2"/>
  <c r="P189" i="2"/>
  <c r="BI188" i="2"/>
  <c r="BH188" i="2"/>
  <c r="BG188" i="2"/>
  <c r="BF188" i="2"/>
  <c r="X188" i="2"/>
  <c r="V188" i="2"/>
  <c r="T188" i="2"/>
  <c r="P188" i="2"/>
  <c r="BI187" i="2"/>
  <c r="BH187" i="2"/>
  <c r="BG187" i="2"/>
  <c r="BF187" i="2"/>
  <c r="X187" i="2"/>
  <c r="V187" i="2"/>
  <c r="T187" i="2"/>
  <c r="P187" i="2"/>
  <c r="BI186" i="2"/>
  <c r="BH186" i="2"/>
  <c r="BG186" i="2"/>
  <c r="BF186" i="2"/>
  <c r="X186" i="2"/>
  <c r="V186" i="2"/>
  <c r="T186" i="2"/>
  <c r="P186" i="2"/>
  <c r="BI185" i="2"/>
  <c r="BH185" i="2"/>
  <c r="BG185" i="2"/>
  <c r="BF185" i="2"/>
  <c r="X185" i="2"/>
  <c r="V185" i="2"/>
  <c r="T185" i="2"/>
  <c r="P185" i="2"/>
  <c r="BI184" i="2"/>
  <c r="BH184" i="2"/>
  <c r="BG184" i="2"/>
  <c r="BF184" i="2"/>
  <c r="X184" i="2"/>
  <c r="V184" i="2"/>
  <c r="T184" i="2"/>
  <c r="P184" i="2"/>
  <c r="BI183" i="2"/>
  <c r="BH183" i="2"/>
  <c r="BG183" i="2"/>
  <c r="BF183" i="2"/>
  <c r="X183" i="2"/>
  <c r="V183" i="2"/>
  <c r="T183" i="2"/>
  <c r="P183" i="2"/>
  <c r="BI182" i="2"/>
  <c r="BH182" i="2"/>
  <c r="BG182" i="2"/>
  <c r="BF182" i="2"/>
  <c r="X182" i="2"/>
  <c r="V182" i="2"/>
  <c r="T182" i="2"/>
  <c r="P182" i="2"/>
  <c r="BI181" i="2"/>
  <c r="BH181" i="2"/>
  <c r="BG181" i="2"/>
  <c r="BF181" i="2"/>
  <c r="X181" i="2"/>
  <c r="V181" i="2"/>
  <c r="T181" i="2"/>
  <c r="P181" i="2"/>
  <c r="BI180" i="2"/>
  <c r="BH180" i="2"/>
  <c r="BG180" i="2"/>
  <c r="BF180" i="2"/>
  <c r="X180" i="2"/>
  <c r="V180" i="2"/>
  <c r="T180" i="2"/>
  <c r="P180" i="2"/>
  <c r="BI177" i="2"/>
  <c r="BH177" i="2"/>
  <c r="BG177" i="2"/>
  <c r="BF177" i="2"/>
  <c r="X177" i="2"/>
  <c r="V177" i="2"/>
  <c r="T177" i="2"/>
  <c r="P177" i="2"/>
  <c r="BI176" i="2"/>
  <c r="BH176" i="2"/>
  <c r="BG176" i="2"/>
  <c r="BF176" i="2"/>
  <c r="X176" i="2"/>
  <c r="V176" i="2"/>
  <c r="T176" i="2"/>
  <c r="P176" i="2"/>
  <c r="BI175" i="2"/>
  <c r="BH175" i="2"/>
  <c r="BG175" i="2"/>
  <c r="BF175" i="2"/>
  <c r="X175" i="2"/>
  <c r="V175" i="2"/>
  <c r="T175" i="2"/>
  <c r="P175" i="2"/>
  <c r="BI169" i="2"/>
  <c r="BH169" i="2"/>
  <c r="BG169" i="2"/>
  <c r="BF169" i="2"/>
  <c r="X169" i="2"/>
  <c r="V169" i="2"/>
  <c r="T169" i="2"/>
  <c r="P169" i="2"/>
  <c r="BI163" i="2"/>
  <c r="BH163" i="2"/>
  <c r="BG163" i="2"/>
  <c r="BF163" i="2"/>
  <c r="X163" i="2"/>
  <c r="V163" i="2"/>
  <c r="T163" i="2"/>
  <c r="P163" i="2"/>
  <c r="BI160" i="2"/>
  <c r="BH160" i="2"/>
  <c r="BG160" i="2"/>
  <c r="BF160" i="2"/>
  <c r="X160" i="2"/>
  <c r="V160" i="2"/>
  <c r="T160" i="2"/>
  <c r="P160" i="2"/>
  <c r="BI159" i="2"/>
  <c r="BH159" i="2"/>
  <c r="BG159" i="2"/>
  <c r="BF159" i="2"/>
  <c r="X159" i="2"/>
  <c r="V159" i="2"/>
  <c r="T159" i="2"/>
  <c r="P159" i="2"/>
  <c r="BI158" i="2"/>
  <c r="BH158" i="2"/>
  <c r="BG158" i="2"/>
  <c r="BF158" i="2"/>
  <c r="X158" i="2"/>
  <c r="V158" i="2"/>
  <c r="T158" i="2"/>
  <c r="P158" i="2"/>
  <c r="BI152" i="2"/>
  <c r="BH152" i="2"/>
  <c r="BG152" i="2"/>
  <c r="BF152" i="2"/>
  <c r="X152" i="2"/>
  <c r="V152" i="2"/>
  <c r="T152" i="2"/>
  <c r="P152" i="2"/>
  <c r="BI146" i="2"/>
  <c r="BH146" i="2"/>
  <c r="BG146" i="2"/>
  <c r="BF146" i="2"/>
  <c r="X146" i="2"/>
  <c r="V146" i="2"/>
  <c r="T146" i="2"/>
  <c r="P146" i="2"/>
  <c r="BI143" i="2"/>
  <c r="BH143" i="2"/>
  <c r="BG143" i="2"/>
  <c r="BF143" i="2"/>
  <c r="X143" i="2"/>
  <c r="V143" i="2"/>
  <c r="T143" i="2"/>
  <c r="P143" i="2"/>
  <c r="BI141" i="2"/>
  <c r="BH141" i="2"/>
  <c r="BG141" i="2"/>
  <c r="BF141" i="2"/>
  <c r="X141" i="2"/>
  <c r="V141" i="2"/>
  <c r="T141" i="2"/>
  <c r="P141" i="2"/>
  <c r="BI138" i="2"/>
  <c r="BH138" i="2"/>
  <c r="BG138" i="2"/>
  <c r="BF138" i="2"/>
  <c r="X138" i="2"/>
  <c r="V138" i="2"/>
  <c r="T138" i="2"/>
  <c r="P138" i="2"/>
  <c r="BI132" i="2"/>
  <c r="BH132" i="2"/>
  <c r="BG132" i="2"/>
  <c r="BF132" i="2"/>
  <c r="X132" i="2"/>
  <c r="V132" i="2"/>
  <c r="T132" i="2"/>
  <c r="P132" i="2"/>
  <c r="BI129" i="2"/>
  <c r="BH129" i="2"/>
  <c r="BG129" i="2"/>
  <c r="BF129" i="2"/>
  <c r="X129" i="2"/>
  <c r="V129" i="2"/>
  <c r="T129" i="2"/>
  <c r="P129" i="2"/>
  <c r="J123" i="2"/>
  <c r="J122" i="2"/>
  <c r="F122" i="2"/>
  <c r="F120" i="2"/>
  <c r="E118" i="2"/>
  <c r="J92" i="2"/>
  <c r="J91" i="2"/>
  <c r="F91" i="2"/>
  <c r="F89" i="2"/>
  <c r="E87" i="2"/>
  <c r="J18" i="2"/>
  <c r="E18" i="2"/>
  <c r="F123" i="2" s="1"/>
  <c r="J17" i="2"/>
  <c r="J12" i="2"/>
  <c r="J120" i="2" s="1"/>
  <c r="E7" i="2"/>
  <c r="E116" i="2"/>
  <c r="L90" i="1"/>
  <c r="AM90" i="1"/>
  <c r="AM89" i="1"/>
  <c r="L89" i="1"/>
  <c r="AM87" i="1"/>
  <c r="L87" i="1"/>
  <c r="L85" i="1"/>
  <c r="L84" i="1"/>
  <c r="R197" i="2"/>
  <c r="R193" i="2"/>
  <c r="Q192" i="2"/>
  <c r="Q180" i="2"/>
  <c r="Q177" i="2"/>
  <c r="R143" i="2"/>
  <c r="Q199" i="2"/>
  <c r="R192" i="2"/>
  <c r="R187" i="2"/>
  <c r="Q186" i="2"/>
  <c r="R184" i="2"/>
  <c r="R183" i="2"/>
  <c r="R163" i="2"/>
  <c r="R158" i="2"/>
  <c r="Q152" i="2"/>
  <c r="BK138" i="2"/>
  <c r="R196" i="2"/>
  <c r="R188" i="2"/>
  <c r="R185" i="2"/>
  <c r="Q182" i="2"/>
  <c r="R159" i="2"/>
  <c r="Q132" i="2"/>
  <c r="Q129" i="2"/>
  <c r="R189" i="2"/>
  <c r="K181" i="2"/>
  <c r="R180" i="2"/>
  <c r="R169" i="2"/>
  <c r="R160" i="2"/>
  <c r="Q141" i="2"/>
  <c r="Q138" i="2"/>
  <c r="K129" i="2"/>
  <c r="R198" i="2"/>
  <c r="Q193" i="2"/>
  <c r="Q190" i="2"/>
  <c r="Q188" i="2"/>
  <c r="Q185" i="2"/>
  <c r="Q184" i="2"/>
  <c r="Q183" i="2"/>
  <c r="R182" i="2"/>
  <c r="R181" i="2"/>
  <c r="Q181" i="2"/>
  <c r="R177" i="2"/>
  <c r="R176" i="2"/>
  <c r="Q175" i="2"/>
  <c r="Q160" i="2"/>
  <c r="R152" i="2"/>
  <c r="R146" i="2"/>
  <c r="R141" i="2"/>
  <c r="R132" i="2"/>
  <c r="R199" i="2"/>
  <c r="Q198" i="2"/>
  <c r="Q197" i="2"/>
  <c r="Q196" i="2"/>
  <c r="R190" i="2"/>
  <c r="Q189" i="2"/>
  <c r="Q187" i="2"/>
  <c r="R186" i="2"/>
  <c r="Q176" i="2"/>
  <c r="R175" i="2"/>
  <c r="Q169" i="2"/>
  <c r="Q163" i="2"/>
  <c r="Q159" i="2"/>
  <c r="Q158" i="2"/>
  <c r="Q146" i="2"/>
  <c r="Q143" i="2"/>
  <c r="R138" i="2"/>
  <c r="R129" i="2"/>
  <c r="AU94" i="1"/>
  <c r="BK199" i="2"/>
  <c r="K197" i="2"/>
  <c r="BE197" i="2"/>
  <c r="BK196" i="2"/>
  <c r="BK193" i="2"/>
  <c r="BK190" i="2"/>
  <c r="BK188" i="2"/>
  <c r="K185" i="2"/>
  <c r="BE185" i="2"/>
  <c r="BK183" i="2"/>
  <c r="BK181" i="2"/>
  <c r="BK152" i="2"/>
  <c r="K146" i="2"/>
  <c r="BE146" i="2" s="1"/>
  <c r="K143" i="2"/>
  <c r="BE143" i="2"/>
  <c r="K141" i="2"/>
  <c r="BE141" i="2" s="1"/>
  <c r="BK129" i="2"/>
  <c r="BK198" i="2"/>
  <c r="K192" i="2"/>
  <c r="BE192" i="2" s="1"/>
  <c r="K177" i="2"/>
  <c r="BE177" i="2"/>
  <c r="K169" i="2"/>
  <c r="BE169" i="2" s="1"/>
  <c r="K189" i="2"/>
  <c r="BE189" i="2"/>
  <c r="BK186" i="2"/>
  <c r="BK180" i="2"/>
  <c r="K163" i="2"/>
  <c r="BE163" i="2"/>
  <c r="BK132" i="2"/>
  <c r="K187" i="2"/>
  <c r="BE187" i="2" s="1"/>
  <c r="BK184" i="2"/>
  <c r="BK182" i="2"/>
  <c r="K176" i="2"/>
  <c r="BE176" i="2" s="1"/>
  <c r="K175" i="2"/>
  <c r="BE175" i="2"/>
  <c r="BK160" i="2"/>
  <c r="BK159" i="2"/>
  <c r="BK158" i="2"/>
  <c r="K138" i="2"/>
  <c r="BE138" i="2" s="1"/>
  <c r="T162" i="2" l="1"/>
  <c r="R162" i="2"/>
  <c r="J99" i="2"/>
  <c r="X174" i="2"/>
  <c r="Q179" i="2"/>
  <c r="I103" i="2"/>
  <c r="T128" i="2"/>
  <c r="T127" i="2"/>
  <c r="V128" i="2"/>
  <c r="X128" i="2"/>
  <c r="Q128" i="2"/>
  <c r="R128" i="2"/>
  <c r="R127" i="2" s="1"/>
  <c r="V162" i="2"/>
  <c r="X162" i="2"/>
  <c r="Q162" i="2"/>
  <c r="I99" i="2" s="1"/>
  <c r="T174" i="2"/>
  <c r="V174" i="2"/>
  <c r="Q174" i="2"/>
  <c r="R174" i="2"/>
  <c r="T179" i="2"/>
  <c r="V179" i="2"/>
  <c r="X179" i="2"/>
  <c r="R179" i="2"/>
  <c r="J103" i="2"/>
  <c r="T191" i="2"/>
  <c r="V191" i="2"/>
  <c r="X191" i="2"/>
  <c r="Q191" i="2"/>
  <c r="I104" i="2"/>
  <c r="R191" i="2"/>
  <c r="J104" i="2" s="1"/>
  <c r="T195" i="2"/>
  <c r="T194" i="2"/>
  <c r="V195" i="2"/>
  <c r="V194" i="2" s="1"/>
  <c r="X195" i="2"/>
  <c r="X194" i="2"/>
  <c r="Q195" i="2"/>
  <c r="Q194" i="2" s="1"/>
  <c r="I105" i="2" s="1"/>
  <c r="R195" i="2"/>
  <c r="R194" i="2"/>
  <c r="J105" i="2" s="1"/>
  <c r="J89" i="2"/>
  <c r="F92" i="2"/>
  <c r="BE129" i="2"/>
  <c r="E85" i="2"/>
  <c r="BE181" i="2"/>
  <c r="F36" i="2"/>
  <c r="BC95" i="1"/>
  <c r="BC94" i="1" s="1"/>
  <c r="AY94" i="1" s="1"/>
  <c r="AK30" i="1" s="1"/>
  <c r="K159" i="2"/>
  <c r="BE159" i="2" s="1"/>
  <c r="BK187" i="2"/>
  <c r="K132" i="2"/>
  <c r="BE132" i="2"/>
  <c r="BK192" i="2"/>
  <c r="BK191" i="2" s="1"/>
  <c r="K191" i="2" s="1"/>
  <c r="K104" i="2" s="1"/>
  <c r="K198" i="2"/>
  <c r="BE198" i="2" s="1"/>
  <c r="F37" i="2"/>
  <c r="BD95" i="1"/>
  <c r="BD94" i="1" s="1"/>
  <c r="AZ94" i="1" s="1"/>
  <c r="F38" i="2"/>
  <c r="BE95" i="1"/>
  <c r="BE94" i="1" s="1"/>
  <c r="BA94" i="1" s="1"/>
  <c r="BK141" i="2"/>
  <c r="K152" i="2"/>
  <c r="BE152" i="2" s="1"/>
  <c r="K160" i="2"/>
  <c r="BE160" i="2"/>
  <c r="BK175" i="2"/>
  <c r="K186" i="2"/>
  <c r="BE186" i="2" s="1"/>
  <c r="K190" i="2"/>
  <c r="BE190" i="2"/>
  <c r="BK146" i="2"/>
  <c r="BK176" i="2"/>
  <c r="K182" i="2"/>
  <c r="BE182" i="2"/>
  <c r="K188" i="2"/>
  <c r="BE188" i="2" s="1"/>
  <c r="K158" i="2"/>
  <c r="BE158" i="2"/>
  <c r="K184" i="2"/>
  <c r="BE184" i="2"/>
  <c r="BK177" i="2"/>
  <c r="K180" i="2"/>
  <c r="BE180" i="2" s="1"/>
  <c r="K36" i="2"/>
  <c r="AY95" i="1" s="1"/>
  <c r="F39" i="2"/>
  <c r="BF95" i="1" s="1"/>
  <c r="BF94" i="1" s="1"/>
  <c r="W33" i="1" s="1"/>
  <c r="K183" i="2"/>
  <c r="BE183" i="2" s="1"/>
  <c r="K196" i="2"/>
  <c r="BE196" i="2"/>
  <c r="BK189" i="2"/>
  <c r="BK197" i="2"/>
  <c r="BK195" i="2"/>
  <c r="K195" i="2"/>
  <c r="K106" i="2"/>
  <c r="K193" i="2"/>
  <c r="BE193" i="2"/>
  <c r="BK143" i="2"/>
  <c r="BK163" i="2"/>
  <c r="BK185" i="2"/>
  <c r="K199" i="2"/>
  <c r="BE199" i="2"/>
  <c r="BK169" i="2"/>
  <c r="Q173" i="2" l="1"/>
  <c r="Q172" i="2"/>
  <c r="I100" i="2"/>
  <c r="Q127" i="2"/>
  <c r="Q126" i="2" s="1"/>
  <c r="I96" i="2" s="1"/>
  <c r="K30" i="2" s="1"/>
  <c r="AS95" i="1" s="1"/>
  <c r="AS94" i="1" s="1"/>
  <c r="T173" i="2"/>
  <c r="T172" i="2"/>
  <c r="X127" i="2"/>
  <c r="X173" i="2"/>
  <c r="X172" i="2" s="1"/>
  <c r="V173" i="2"/>
  <c r="V172" i="2"/>
  <c r="V127" i="2"/>
  <c r="R173" i="2"/>
  <c r="R172" i="2"/>
  <c r="J100" i="2"/>
  <c r="T126" i="2"/>
  <c r="AW95" i="1" s="1"/>
  <c r="AW94" i="1" s="1"/>
  <c r="I106" i="2"/>
  <c r="J98" i="2"/>
  <c r="J106" i="2"/>
  <c r="J102" i="2"/>
  <c r="J97" i="2"/>
  <c r="I102" i="2"/>
  <c r="I98" i="2"/>
  <c r="BK194" i="2"/>
  <c r="K194" i="2"/>
  <c r="K105" i="2"/>
  <c r="BK174" i="2"/>
  <c r="K174" i="2" s="1"/>
  <c r="K102" i="2" s="1"/>
  <c r="BK128" i="2"/>
  <c r="K128" i="2"/>
  <c r="K98" i="2" s="1"/>
  <c r="BK162" i="2"/>
  <c r="K162" i="2"/>
  <c r="K99" i="2"/>
  <c r="BK179" i="2"/>
  <c r="K179" i="2"/>
  <c r="K103" i="2"/>
  <c r="W32" i="1"/>
  <c r="W31" i="1"/>
  <c r="K35" i="2"/>
  <c r="AX95" i="1" s="1"/>
  <c r="AV95" i="1" s="1"/>
  <c r="W30" i="1"/>
  <c r="F35" i="2"/>
  <c r="BB95" i="1" s="1"/>
  <c r="BB94" i="1" s="1"/>
  <c r="AX94" i="1" s="1"/>
  <c r="AK29" i="1" s="1"/>
  <c r="V126" i="2" l="1"/>
  <c r="X126" i="2"/>
  <c r="R126" i="2"/>
  <c r="J96" i="2"/>
  <c r="K31" i="2" s="1"/>
  <c r="AT95" i="1" s="1"/>
  <c r="AT94" i="1" s="1"/>
  <c r="I97" i="2"/>
  <c r="J101" i="2"/>
  <c r="BK173" i="2"/>
  <c r="K173" i="2"/>
  <c r="K101" i="2"/>
  <c r="I101" i="2"/>
  <c r="BK127" i="2"/>
  <c r="AV94" i="1"/>
  <c r="W29" i="1"/>
  <c r="K127" i="2" l="1"/>
  <c r="K97" i="2" s="1"/>
  <c r="BK172" i="2"/>
  <c r="K172" i="2"/>
  <c r="K100" i="2"/>
  <c r="BK126" i="2" l="1"/>
  <c r="K126" i="2" s="1"/>
  <c r="K32" i="2" s="1"/>
  <c r="AG95" i="1" s="1"/>
  <c r="AG94" i="1" s="1"/>
  <c r="AN94" i="1" s="1"/>
  <c r="AN95" i="1" l="1"/>
  <c r="K96" i="2"/>
  <c r="K41" i="2"/>
  <c r="AK26" i="1"/>
  <c r="AK35" i="1" s="1"/>
</calcChain>
</file>

<file path=xl/sharedStrings.xml><?xml version="1.0" encoding="utf-8"?>
<sst xmlns="http://schemas.openxmlformats.org/spreadsheetml/2006/main" count="1069" uniqueCount="280">
  <si>
    <t>Export Komplet</t>
  </si>
  <si>
    <t/>
  </si>
  <si>
    <t>2.0</t>
  </si>
  <si>
    <t>ZAMOK</t>
  </si>
  <si>
    <t>False</t>
  </si>
  <si>
    <t>True</t>
  </si>
  <si>
    <t>{ebdfc0e1-7cae-43a9-be43-81996ce7d2cc}</t>
  </si>
  <si>
    <t>0,01</t>
  </si>
  <si>
    <t>21</t>
  </si>
  <si>
    <t>15</t>
  </si>
  <si>
    <t>REKAPITULACE STAVBY</t>
  </si>
  <si>
    <t>v ---  níže se nacházejí doplnkové a pomocné údaje k sestavám  --- v</t>
  </si>
  <si>
    <t>Návod na vyplnění</t>
  </si>
  <si>
    <t>0,001</t>
  </si>
  <si>
    <t>Kód:</t>
  </si>
  <si>
    <t>Amperdesign</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</si>
  <si>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</si>
  <si>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</si>
  <si>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Příprava území – lokalita P.Cingra ve Starém Bohumíně - přípojka pro čerpací stanici</t>
  </si>
  <si>
    <t>KSO:</t>
  </si>
  <si>
    <t>CC-CZ:</t>
  </si>
  <si>
    <t>Místo:</t>
  </si>
  <si>
    <t>Bohumín</t>
  </si>
  <si>
    <t>Datum:</t>
  </si>
  <si>
    <t>18. 1. 2021</t>
  </si>
  <si>
    <t>Zadavatel:</t>
  </si>
  <si>
    <t>IČ:</t>
  </si>
  <si>
    <t>Město Bohumín</t>
  </si>
  <si>
    <t>DIČ:</t>
  </si>
  <si>
    <t>Uchazeč:</t>
  </si>
  <si>
    <t>Vyplň údaj</t>
  </si>
  <si>
    <t>Projektant:</t>
  </si>
  <si>
    <t>Amper design, s.r.o.</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</si>
  <si>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</si>
  <si>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</si>
  <si>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</si>
  <si>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</si>
  <si>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</si>
  <si>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</si>
  <si>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</si>
  <si>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</si>
  <si>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</si>
  <si>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</si>
  <si>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</si>
  <si>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</si>
  <si>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</si>
  <si>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</si>
  <si>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</si>
  <si>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</si>
  <si>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</si>
  <si>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</si>
  <si>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</si>
  <si>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</si>
  <si>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</si>
  <si>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</si>
  <si>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</si>
  <si>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</si>
  <si>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</si>
  <si>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</si>
  <si>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</si>
  <si>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</si>
  <si>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</si>
  <si>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</si>
  <si>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</si>
  <si>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</si>
  <si>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</si>
  <si>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</si>
  <si>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</si>
  <si>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</si>
  <si>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</si>
  <si>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</si>
  <si>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</si>
  <si>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</si>
  <si>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</si>
  <si>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</si>
  <si>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</si>
  <si>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</si>
  <si>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</si>
  <si>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</si>
  <si>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</si>
  <si>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</si>
  <si>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</si>
  <si>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</si>
  <si>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IO 01 - Přípojka elektro 0,4kV</t>
  </si>
  <si>
    <t>STA</t>
  </si>
  <si>
    <t>{8584f6c5-8b2a-4b67-9b43-af569f28f312}</t>
  </si>
  <si>
    <t>2</t>
  </si>
  <si>
    <t>KRYCÍ LIST SOUPISU PRACÍ</t>
  </si>
  <si>
    <t>Objekt:</t>
  </si>
  <si>
    <t>1 - IO 01 - Přípojka elektro 0,4kV</t>
  </si>
  <si>
    <t>Materiál</t>
  </si>
  <si>
    <t>Montáž</t>
  </si>
  <si>
    <t>REKAPITULACE ČLENĚNÍ SOUPISU PRACÍ</t>
  </si>
  <si>
    <t>Kód dílu - Popis</t>
  </si>
  <si>
    <t>Materiál [CZK]</t>
  </si>
  <si>
    <t>Montáž [CZK]</t>
  </si>
  <si>
    <t>Cena celkem [CZK]</t>
  </si>
  <si>
    <t>Náklady ze soupisu prací</t>
  </si>
  <si>
    <t>-1</t>
  </si>
  <si>
    <t>HSV - Práce a dodávky HSV</t>
  </si>
  <si>
    <t xml:space="preserve">    1 - Zemní práce</t>
  </si>
  <si>
    <t xml:space="preserve">    4 - Vodorovné konstrukce</t>
  </si>
  <si>
    <t>M - Práce a dodávky M</t>
  </si>
  <si>
    <t xml:space="preserve">    21-M - Elektromontáže</t>
  </si>
  <si>
    <t xml:space="preserve">      D1 - Rozváděče</t>
  </si>
  <si>
    <t xml:space="preserve">      D2 - Kabely, kabelové trasy atd. </t>
  </si>
  <si>
    <t xml:space="preserve">      D3 - Revizní zkoušky, měření, protokoly</t>
  </si>
  <si>
    <t>OST - Ostatní</t>
  </si>
  <si>
    <t xml:space="preserve">    D4 - Geodetické práce, funkční zkoušky, zaškolení obsluhy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</si>
  <si>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</si>
  <si>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</si>
  <si>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</si>
  <si>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</si>
  <si>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</si>
  <si>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</si>
  <si>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</si>
  <si>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</si>
  <si>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</si>
  <si>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</si>
  <si>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</si>
  <si>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</si>
  <si>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</si>
  <si>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</si>
  <si>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</si>
  <si>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</si>
  <si>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</si>
  <si>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HSV</t>
  </si>
  <si>
    <t>Práce a dodávky HSV</t>
  </si>
  <si>
    <t>ROZPOCET</t>
  </si>
  <si>
    <t>Zemní práce</t>
  </si>
  <si>
    <t>K</t>
  </si>
  <si>
    <t>121151113</t>
  </si>
  <si>
    <t>Sejmutí ornice plochy do 500 m2 tl vrstvy do 200 mm strojně</t>
  </si>
  <si>
    <t>m2</t>
  </si>
  <si>
    <t>4</t>
  </si>
  <si>
    <t>-1270634414</t>
  </si>
  <si>
    <t>VV</t>
  </si>
  <si>
    <t>"VOLNÝ TERÉN</t>
  </si>
  <si>
    <t>162,00*0,35</t>
  </si>
  <si>
    <t>132251102</t>
  </si>
  <si>
    <t>Hloubení rýh nezapažených  š do 800 mm v hornině třídy těžitelnosti I, skupiny 3 objem do 50 m3 strojně</t>
  </si>
  <si>
    <t>m3</t>
  </si>
  <si>
    <t>1339142472</t>
  </si>
  <si>
    <t>162,00*0,35*0,80</t>
  </si>
  <si>
    <t>"KOMUNIKACE</t>
  </si>
  <si>
    <t>3,00*0,50*1,20</t>
  </si>
  <si>
    <t>Součet</t>
  </si>
  <si>
    <t>3</t>
  </si>
  <si>
    <t>162751117</t>
  </si>
  <si>
    <t>Vodorovné přemístění do 10000 m výkopku/sypaniny z horniny třídy těžitelnosti I, skupiny 1 až 3</t>
  </si>
  <si>
    <t>725368396</t>
  </si>
  <si>
    <t>"VÝKOPEK NAHRAZENÝ OBETONOVÁNÍM CHRÁNIČKY V KOMUNIKACI</t>
  </si>
  <si>
    <t>0,225</t>
  </si>
  <si>
    <t>171201221</t>
  </si>
  <si>
    <t>Poplatek za uložení na skládce (skládkovné) zeminy a kamení kód odpadu 17 05 04</t>
  </si>
  <si>
    <t>t</t>
  </si>
  <si>
    <t>-1211939690</t>
  </si>
  <si>
    <t>0,225*1,80</t>
  </si>
  <si>
    <t>5</t>
  </si>
  <si>
    <t>171251201</t>
  </si>
  <si>
    <t>Uložení sypaniny na skládky nebo meziskládky</t>
  </si>
  <si>
    <t>332568767</t>
  </si>
  <si>
    <t>162,00*0,35*0,10</t>
  </si>
  <si>
    <t>6</t>
  </si>
  <si>
    <t>174151101</t>
  </si>
  <si>
    <t>Zásyp jam, šachet rýh nebo kolem objektů sypaninou se zhutněním</t>
  </si>
  <si>
    <t>-972924199</t>
  </si>
  <si>
    <t>162,00*0,35*(0,80-0,10-0,25)</t>
  </si>
  <si>
    <t>3,00*0,50*(1,20-0,10-0,15-0,10)</t>
  </si>
  <si>
    <t>7</t>
  </si>
  <si>
    <t>175151101</t>
  </si>
  <si>
    <t>Obsypání potrubí strojně sypaninou bez prohození, uloženou do 3 m</t>
  </si>
  <si>
    <t>-521019909</t>
  </si>
  <si>
    <t>162,00*0,35*0,25</t>
  </si>
  <si>
    <t>3,00*0,50*0,10</t>
  </si>
  <si>
    <t>8</t>
  </si>
  <si>
    <t>181351103</t>
  </si>
  <si>
    <t>Rozprostření ornice tl vrstvy do 200 mm pl do 500 m2 v rovině nebo ve svahu do 1:5 strojně</t>
  </si>
  <si>
    <t>-1288111491</t>
  </si>
  <si>
    <t>9</t>
  </si>
  <si>
    <t>181411131</t>
  </si>
  <si>
    <t>Založení parkového trávníku výsevem plochy do 1000 m2 v rovině a ve svahu do 1:5</t>
  </si>
  <si>
    <t>921260460</t>
  </si>
  <si>
    <t>10</t>
  </si>
  <si>
    <t>M</t>
  </si>
  <si>
    <t>00572410</t>
  </si>
  <si>
    <t>osivo směs travní parková</t>
  </si>
  <si>
    <t>kg</t>
  </si>
  <si>
    <t>1143239760</t>
  </si>
  <si>
    <t>59,7*0,015 'Přepočtené koeficientem množství</t>
  </si>
  <si>
    <t>Vodorovné konstrukce</t>
  </si>
  <si>
    <t>11</t>
  </si>
  <si>
    <t>451595111</t>
  </si>
  <si>
    <t>Lože pod potrubí otevřený výkop z prohozeného výkopku</t>
  </si>
  <si>
    <t>-1774574074</t>
  </si>
  <si>
    <t>12</t>
  </si>
  <si>
    <t>899623151</t>
  </si>
  <si>
    <t>Obetonování chrániček betonem prostým tř. C 16/20 otevřený výkop</t>
  </si>
  <si>
    <t>1489676987</t>
  </si>
  <si>
    <t>3,00*0,50*0,15</t>
  </si>
  <si>
    <t>Práce a dodávky M</t>
  </si>
  <si>
    <t>21-M</t>
  </si>
  <si>
    <t>Elektromontáže</t>
  </si>
  <si>
    <t>D1</t>
  </si>
  <si>
    <t>Rozváděče</t>
  </si>
  <si>
    <t>13</t>
  </si>
  <si>
    <t>Pol1</t>
  </si>
  <si>
    <t>Zajištění beznapěťového stavu dotčených částí el. instalace dle platných provozních předpisů a legislativy</t>
  </si>
  <si>
    <t>kpl</t>
  </si>
  <si>
    <t>14</t>
  </si>
  <si>
    <t>Pol2</t>
  </si>
  <si>
    <t>Pojistková vložka PNA000, 40A gG</t>
  </si>
  <si>
    <t>ks</t>
  </si>
  <si>
    <t>Pol3</t>
  </si>
  <si>
    <t>Rozvádeč elektroměrový RE</t>
  </si>
  <si>
    <t>P</t>
  </si>
  <si>
    <t>Poznámka k položce:_x000D_
Rozvádeč elektroměrový RE - Elektroměrový rozváděč + kompaktní plastový pilíř.  (1x jednotarifní, třífázový), Jistič před elektroměrem B25/3, včetně vydrátování. Elektroměr dodá ČEZ Distribuce, a.s., přímé měření .  Jmenovité napětí 230/400 V Jmenovitý proud do 40 A  Jmenovitý kmitočet 50 Hz Stupeň krytí IP44/20C Stupeň ochrany IK10 Zkratová odolnost 10 kA Přístrojová výzbroj 1x můstek PEN, řadové svorky Max. průřez přívodních vodičů 16 mm2 Max. průřez vývodních vodičů silový obvod 16 mm2 pomocný obvod 4 mm2 Způsob připojení vodičů přívod řadové svorky vývod řadové svorky PEN svorkovnice PEN uzemnění - pomocný obvod řadové svorky do 4mm2 Uzavírání dveří trnový klíč 6x6mm dle ČSN359756 Rozměry (š x v x h) 484 x 1785 x 242 mm</t>
  </si>
  <si>
    <t>D2</t>
  </si>
  <si>
    <t xml:space="preserve">Kabely, kabelové trasy atd. </t>
  </si>
  <si>
    <t>16</t>
  </si>
  <si>
    <t>Pol4</t>
  </si>
  <si>
    <t>CYKY-J 4x10 mm2, uložen v kabelové chráničce v zemi</t>
  </si>
  <si>
    <t>m</t>
  </si>
  <si>
    <t>17</t>
  </si>
  <si>
    <t>Pol5</t>
  </si>
  <si>
    <t>CYKY-J 5x16 mm2, uložen v kabelové chráničce v zemi</t>
  </si>
  <si>
    <t>18</t>
  </si>
  <si>
    <t>Pol6</t>
  </si>
  <si>
    <t>Příplatek za zatahování kabelu do trubkové trasy (do 2 kg/m)</t>
  </si>
  <si>
    <t>19</t>
  </si>
  <si>
    <t>Pol7</t>
  </si>
  <si>
    <t>Ohebná dvouplášťová korugovaná chránička  vnější/vnitřní průměr 75/61mm, červená, 450N/20cm</t>
  </si>
  <si>
    <t>20</t>
  </si>
  <si>
    <t>Pol8</t>
  </si>
  <si>
    <t>Spojka pro dvouplášťovou korugovanou chráničku  DN 75mm</t>
  </si>
  <si>
    <t>Pol9</t>
  </si>
  <si>
    <t>Zemnící pásek FeZn 30x4mm, vrstva zinku minimálně 350g/m2</t>
  </si>
  <si>
    <t>22</t>
  </si>
  <si>
    <t>Pol10</t>
  </si>
  <si>
    <t>Křížová svorka se středovou destičkou pro kruhový vodič a páskový zemnič se šířkou do 30mm, materiál svorky nerez V4A</t>
  </si>
  <si>
    <t>23</t>
  </si>
  <si>
    <t>Pol11</t>
  </si>
  <si>
    <t>Vývod uzemnění nad povrch - provedeno drátem FeZn Ø 10mm, délka  do 4m.  Při přechodu země- vzduch, nutno provést opatření proti korozi.</t>
  </si>
  <si>
    <t>24</t>
  </si>
  <si>
    <t>Pol12</t>
  </si>
  <si>
    <t>Bezhalogenová tuhá tubka, 1250N/5cm, černá barva, UV stabilní,  průměr 50/44,2mm, mechanická ochrana IK09, teplotní odolnost -45-90stC</t>
  </si>
  <si>
    <t>25</t>
  </si>
  <si>
    <t>Pol13</t>
  </si>
  <si>
    <t>Ukončení kabelů + zapojení kabelů do 16mm2</t>
  </si>
  <si>
    <t>26</t>
  </si>
  <si>
    <t>Pol14</t>
  </si>
  <si>
    <t>Výstražné fólie červená š=330mm</t>
  </si>
  <si>
    <t>28</t>
  </si>
  <si>
    <t>D3</t>
  </si>
  <si>
    <t>Revizní zkoušky, měření, protokoly</t>
  </si>
  <si>
    <t>27</t>
  </si>
  <si>
    <t>Pol15</t>
  </si>
  <si>
    <t>Revizní technik silnoproudé elektroinstalace pro části NN, včetně vypracování revizních zpráv</t>
  </si>
  <si>
    <t>30</t>
  </si>
  <si>
    <t>Pol16</t>
  </si>
  <si>
    <t>Měření zemních odporů strojených zemničů</t>
  </si>
  <si>
    <t>32</t>
  </si>
  <si>
    <t>OST</t>
  </si>
  <si>
    <t>Ostatní</t>
  </si>
  <si>
    <t>D4</t>
  </si>
  <si>
    <t>Geodetické práce, funkční zkoušky, zaškolení obsluhy</t>
  </si>
  <si>
    <t>29</t>
  </si>
  <si>
    <t>Pol17</t>
  </si>
  <si>
    <t>Funkční zkoušky a uvedení do provozu</t>
  </si>
  <si>
    <t>34</t>
  </si>
  <si>
    <t>Pol18</t>
  </si>
  <si>
    <t>Vytýčení trasy</t>
  </si>
  <si>
    <t>36</t>
  </si>
  <si>
    <t>31</t>
  </si>
  <si>
    <t>Pol19</t>
  </si>
  <si>
    <t>Geodetické zaměření skutečného stavu</t>
  </si>
  <si>
    <t>38</t>
  </si>
  <si>
    <t>Pol20</t>
  </si>
  <si>
    <t>Vytýčení stávajících inženýrských sítí</t>
  </si>
  <si>
    <t>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</si>
</sst>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0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5" fillId="0" borderId="14" xfId="0" applyNumberFormat="1" applyFont="1" applyBorder="1" applyAlignment="1" applyProtection="1">
      <alignment horizontal="right" vertical="center"/>
    </xf>
    <xf numFmtId="4" fontId="15" fillId="0" borderId="0" xfId="0" applyNumberFormat="1" applyFont="1" applyBorder="1" applyAlignment="1" applyProtection="1">
      <alignment horizontal="righ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4" fontId="1" fillId="0" borderId="0" xfId="0" applyNumberFormat="1" applyFont="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4" fontId="32" fillId="0" borderId="12" xfId="0" applyNumberFormat="1" applyFont="1" applyBorder="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0" fontId="36" fillId="0" borderId="22" xfId="0" applyFont="1" applyBorder="1" applyAlignment="1" applyProtection="1">
      <alignment vertical="center"/>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4" fontId="23" fillId="0" borderId="20" xfId="0" applyNumberFormat="1" applyFont="1" applyBorder="1" applyAlignment="1" applyProtection="1">
      <alignment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9" width="25.83203125" style="1" hidden="1" customWidth="1"/>
    <col min="50" max="51" width="21.6640625" style="1" hidden="1" customWidth="1"/>
    <col min="52" max="53" width="25" style="1" hidden="1" customWidth="1"/>
    <col min="54" max="54" width="21.6640625" style="1" hidden="1" customWidth="1"/>
    <col min="55" max="55" width="19.1640625" style="1" hidden="1" customWidth="1"/>
    <col min="56" max="56" width="25" style="1" hidden="1" customWidth="1"/>
    <col min="57" max="57" width="21.6640625" style="1" hidden="1" customWidth="1"/>
    <col min="58" max="58" width="19.1640625" style="1" hidden="1" customWidth="1"/>
    <col min="59" max="59" width="66.5" style="1" customWidth="1"/>
    <col min="71" max="91" width="9.33203125" style="1" hidden="1"/>
  </cols>
  <sheetData>
    <row r="1" spans="1:74" ht="11.25">
      <c r="A1" s="16" t="s">
        <v>0</v>
      </c>
      <c r="AZ1" s="16" t="s">
        <v>1</v>
      </c>
      <c r="BA1" s="16" t="s">
        <v>2</v>
      </c>
      <c r="BB1" s="16" t="s">
        <v>3</v>
      </c>
      <c r="BT1" s="16" t="s">
        <v>4</v>
      </c>
      <c r="BU1" s="16" t="s">
        <v>5</v>
      </c>
      <c r="BV1" s="16" t="s">
        <v>6</v>
      </c>
    </row>
    <row r="2" spans="1:74" s="1" customFormat="1" ht="36.950000000000003" customHeight="1">
      <c r="AR2" s="294"/>
      <c r="AS2" s="294"/>
      <c r="AT2" s="294"/>
      <c r="AU2" s="294"/>
      <c r="AV2" s="294"/>
      <c r="AW2" s="294"/>
      <c r="AX2" s="294"/>
      <c r="AY2" s="294"/>
      <c r="AZ2" s="294"/>
      <c r="BA2" s="294"/>
      <c r="BB2" s="294"/>
      <c r="BC2" s="294"/>
      <c r="BD2" s="294"/>
      <c r="BE2" s="294"/>
      <c r="BF2" s="294"/>
      <c r="BG2" s="294"/>
      <c r="BS2" s="17" t="s">
        <v>7</v>
      </c>
      <c r="BT2" s="17" t="s">
        <v>8</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pans="1:74" s="1" customFormat="1" ht="24.95" customHeight="1">
      <c r="B4" s="21"/>
      <c r="C4" s="22"/>
      <c r="D4" s="23" t="s">
        <v>10</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11</v>
      </c>
      <c r="BG4" s="25" t="s">
        <v>12</v>
      </c>
      <c r="BS4" s="17" t="s">
        <v>13</v>
      </c>
    </row>
    <row r="5" spans="1:74" s="1" customFormat="1" ht="12" customHeight="1">
      <c r="B5" s="21"/>
      <c r="C5" s="22"/>
      <c r="D5" s="26" t="s">
        <v>14</v>
      </c>
      <c r="E5" s="22"/>
      <c r="F5" s="22"/>
      <c r="G5" s="22"/>
      <c r="H5" s="22"/>
      <c r="I5" s="22"/>
      <c r="J5" s="22"/>
      <c r="K5" s="257" t="s">
        <v>15</v>
      </c>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2"/>
      <c r="AQ5" s="22"/>
      <c r="AR5" s="20"/>
      <c r="BG5" s="254" t="s">
        <v>16</v>
      </c>
      <c r="BS5" s="17" t="s">
        <v>7</v>
      </c>
    </row>
    <row r="6" spans="1:74" s="1" customFormat="1" ht="36.950000000000003" customHeight="1">
      <c r="B6" s="21"/>
      <c r="C6" s="22"/>
      <c r="D6" s="28" t="s">
        <v>17</v>
      </c>
      <c r="E6" s="22"/>
      <c r="F6" s="22"/>
      <c r="G6" s="22"/>
      <c r="H6" s="22"/>
      <c r="I6" s="22"/>
      <c r="J6" s="22"/>
      <c r="K6" s="259" t="s">
        <v>18</v>
      </c>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2"/>
      <c r="AQ6" s="22"/>
      <c r="AR6" s="20"/>
      <c r="BG6" s="255"/>
      <c r="BS6" s="17" t="s">
        <v>7</v>
      </c>
    </row>
    <row r="7" spans="1:74" s="1" customFormat="1" ht="12" customHeight="1">
      <c r="B7" s="21"/>
      <c r="C7" s="22"/>
      <c r="D7" s="29" t="s">
        <v>19</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1</v>
      </c>
      <c r="AO7" s="22"/>
      <c r="AP7" s="22"/>
      <c r="AQ7" s="22"/>
      <c r="AR7" s="20"/>
      <c r="BG7" s="255"/>
      <c r="BS7" s="17" t="s">
        <v>7</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G8" s="255"/>
      <c r="BS8" s="17" t="s">
        <v>7</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G9" s="255"/>
      <c r="BS9" s="17" t="s">
        <v>7</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1</v>
      </c>
      <c r="AO10" s="22"/>
      <c r="AP10" s="22"/>
      <c r="AQ10" s="22"/>
      <c r="AR10" s="20"/>
      <c r="BG10" s="255"/>
      <c r="BS10" s="17" t="s">
        <v>7</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1</v>
      </c>
      <c r="AO11" s="22"/>
      <c r="AP11" s="22"/>
      <c r="AQ11" s="22"/>
      <c r="AR11" s="20"/>
      <c r="BG11" s="255"/>
      <c r="BS11" s="17" t="s">
        <v>7</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G12" s="255"/>
      <c r="BS12" s="17" t="s">
        <v>7</v>
      </c>
    </row>
    <row r="13" spans="1:74" s="1" customFormat="1" ht="12" customHeight="1">
      <c r="B13" s="21"/>
      <c r="C13" s="22"/>
      <c r="D13" s="29"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30</v>
      </c>
      <c r="AO13" s="22"/>
      <c r="AP13" s="22"/>
      <c r="AQ13" s="22"/>
      <c r="AR13" s="20"/>
      <c r="BG13" s="255"/>
      <c r="BS13" s="17" t="s">
        <v>7</v>
      </c>
    </row>
    <row r="14" spans="1:74" ht="12.75">
      <c r="B14" s="21"/>
      <c r="C14" s="22"/>
      <c r="D14" s="22"/>
      <c r="E14" s="260" t="s">
        <v>30</v>
      </c>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9" t="s">
        <v>28</v>
      </c>
      <c r="AL14" s="22"/>
      <c r="AM14" s="22"/>
      <c r="AN14" s="31" t="s">
        <v>30</v>
      </c>
      <c r="AO14" s="22"/>
      <c r="AP14" s="22"/>
      <c r="AQ14" s="22"/>
      <c r="AR14" s="20"/>
      <c r="BG14" s="255"/>
      <c r="BS14" s="17" t="s">
        <v>7</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G15" s="255"/>
      <c r="BS15" s="17" t="s">
        <v>4</v>
      </c>
    </row>
    <row r="16" spans="1:74" s="1" customFormat="1" ht="12" customHeight="1">
      <c r="B16" s="21"/>
      <c r="C16" s="22"/>
      <c r="D16" s="29"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1</v>
      </c>
      <c r="AO16" s="22"/>
      <c r="AP16" s="22"/>
      <c r="AQ16" s="22"/>
      <c r="AR16" s="20"/>
      <c r="BG16" s="255"/>
      <c r="BS16" s="17" t="s">
        <v>4</v>
      </c>
    </row>
    <row r="17" spans="1:71" s="1" customFormat="1" ht="18.399999999999999"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1</v>
      </c>
      <c r="AO17" s="22"/>
      <c r="AP17" s="22"/>
      <c r="AQ17" s="22"/>
      <c r="AR17" s="20"/>
      <c r="BG17" s="255"/>
      <c r="BS17" s="17" t="s">
        <v>5</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G18" s="255"/>
      <c r="BS18" s="17" t="s">
        <v>7</v>
      </c>
    </row>
    <row r="19" spans="1:71" s="1" customFormat="1" ht="12" customHeight="1">
      <c r="B19" s="21"/>
      <c r="C19" s="22"/>
      <c r="D19" s="29"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1</v>
      </c>
      <c r="AO19" s="22"/>
      <c r="AP19" s="22"/>
      <c r="AQ19" s="22"/>
      <c r="AR19" s="20"/>
      <c r="BG19" s="255"/>
      <c r="BS19" s="17" t="s">
        <v>7</v>
      </c>
    </row>
    <row r="20" spans="1:71" s="1" customFormat="1" ht="18.399999999999999" customHeight="1">
      <c r="B20" s="21"/>
      <c r="C20" s="22"/>
      <c r="D20" s="22"/>
      <c r="E20" s="27" t="s">
        <v>32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1</v>
      </c>
      <c r="AO20" s="22"/>
      <c r="AP20" s="22"/>
      <c r="AQ20" s="22"/>
      <c r="AR20" s="20"/>
      <c r="BG20" s="255"/>
      <c r="BS20" s="17" t="s">
        <v>5</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G21" s="255"/>
    </row>
    <row r="22" spans="1:71" s="1" customFormat="1" ht="12" customHeight="1">
      <c r="B22" s="21"/>
      <c r="C22" s="22"/>
      <c r="D22" s="29"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G22" s="255"/>
    </row>
    <row r="23" spans="1:71" s="1" customFormat="1" ht="16.5" customHeight="1">
      <c r="B23" s="21"/>
      <c r="C23" s="22"/>
      <c r="D23" s="22"/>
      <c r="E23" s="262" t="s">
        <v>1</v>
      </c>
      <c r="F23" s="262"/>
      <c r="G23" s="262"/>
      <c r="H23" s="262"/>
      <c r="I23" s="262"/>
      <c r="J23" s="262"/>
      <c r="K23" s="262"/>
      <c r="L23" s="262"/>
      <c r="M23" s="262"/>
      <c r="N23" s="262"/>
      <c r="O23" s="262"/>
      <c r="P23" s="262"/>
      <c r="Q23" s="262"/>
      <c r="R23" s="262"/>
      <c r="S23" s="262"/>
      <c r="T23" s="262"/>
      <c r="U23" s="262"/>
      <c r="V23" s="262"/>
      <c r="W23" s="262"/>
      <c r="X23" s="262"/>
      <c r="Y23" s="262"/>
      <c r="Z23" s="262"/>
      <c r="AA23" s="262"/>
      <c r="AB23" s="262"/>
      <c r="AC23" s="262"/>
      <c r="AD23" s="262"/>
      <c r="AE23" s="262"/>
      <c r="AF23" s="262"/>
      <c r="AG23" s="262"/>
      <c r="AH23" s="262"/>
      <c r="AI23" s="262"/>
      <c r="AJ23" s="262"/>
      <c r="AK23" s="262"/>
      <c r="AL23" s="262"/>
      <c r="AM23" s="262"/>
      <c r="AN23" s="262"/>
      <c r="AO23" s="22"/>
      <c r="AP23" s="22"/>
      <c r="AQ23" s="22"/>
      <c r="AR23" s="20"/>
      <c r="BG23" s="255"/>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G24" s="255"/>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G25" s="255"/>
    </row>
    <row r="26" spans="1:71" s="2" customFormat="1" ht="25.9" customHeight="1">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3">
        <f>ROUND(AG94,2)</f>
        <v>0</v>
      </c>
      <c r="AL26" s="264"/>
      <c r="AM26" s="264"/>
      <c r="AN26" s="264"/>
      <c r="AO26" s="264"/>
      <c r="AP26" s="36"/>
      <c r="AQ26" s="36"/>
      <c r="AR26" s="39"/>
      <c r="BG26" s="255"/>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G27" s="255"/>
    </row>
    <row r="28" spans="1:71" s="2" customFormat="1" ht="12.75">
      <c r="A28" s="34"/>
      <c r="B28" s="35"/>
      <c r="C28" s="36"/>
      <c r="D28" s="36"/>
      <c r="E28" s="36"/>
      <c r="F28" s="36"/>
      <c r="G28" s="36"/>
      <c r="H28" s="36"/>
      <c r="I28" s="36"/>
      <c r="J28" s="36"/>
      <c r="K28" s="36"/>
      <c r="L28" s="265" t="s">
        <v>36</v>
      </c>
      <c r="M28" s="265"/>
      <c r="N28" s="265"/>
      <c r="O28" s="265"/>
      <c r="P28" s="265"/>
      <c r="Q28" s="36"/>
      <c r="R28" s="36"/>
      <c r="S28" s="36"/>
      <c r="T28" s="36"/>
      <c r="U28" s="36"/>
      <c r="V28" s="36"/>
      <c r="W28" s="265" t="s">
        <v>37</v>
      </c>
      <c r="X28" s="265"/>
      <c r="Y28" s="265"/>
      <c r="Z28" s="265"/>
      <c r="AA28" s="265"/>
      <c r="AB28" s="265"/>
      <c r="AC28" s="265"/>
      <c r="AD28" s="265"/>
      <c r="AE28" s="265"/>
      <c r="AF28" s="36"/>
      <c r="AG28" s="36"/>
      <c r="AH28" s="36"/>
      <c r="AI28" s="36"/>
      <c r="AJ28" s="36"/>
      <c r="AK28" s="265" t="s">
        <v>38</v>
      </c>
      <c r="AL28" s="265"/>
      <c r="AM28" s="265"/>
      <c r="AN28" s="265"/>
      <c r="AO28" s="265"/>
      <c r="AP28" s="36"/>
      <c r="AQ28" s="36"/>
      <c r="AR28" s="39"/>
      <c r="BG28" s="255"/>
    </row>
    <row r="29" spans="1:71" s="3" customFormat="1" ht="14.45" customHeight="1">
      <c r="B29" s="40"/>
      <c r="C29" s="41"/>
      <c r="D29" s="29" t="s">
        <v>39</v>
      </c>
      <c r="E29" s="41"/>
      <c r="F29" s="29" t="s">
        <v>40</v>
      </c>
      <c r="G29" s="41"/>
      <c r="H29" s="41"/>
      <c r="I29" s="41"/>
      <c r="J29" s="41"/>
      <c r="K29" s="41"/>
      <c r="L29" s="268">
        <v>0.21</v>
      </c>
      <c r="M29" s="267"/>
      <c r="N29" s="267"/>
      <c r="O29" s="267"/>
      <c r="P29" s="267"/>
      <c r="Q29" s="41"/>
      <c r="R29" s="41"/>
      <c r="S29" s="41"/>
      <c r="T29" s="41"/>
      <c r="U29" s="41"/>
      <c r="V29" s="41"/>
      <c r="W29" s="266">
        <f>ROUND(BB94, 2)</f>
        <v>0</v>
      </c>
      <c r="X29" s="267"/>
      <c r="Y29" s="267"/>
      <c r="Z29" s="267"/>
      <c r="AA29" s="267"/>
      <c r="AB29" s="267"/>
      <c r="AC29" s="267"/>
      <c r="AD29" s="267"/>
      <c r="AE29" s="267"/>
      <c r="AF29" s="41"/>
      <c r="AG29" s="41"/>
      <c r="AH29" s="41"/>
      <c r="AI29" s="41"/>
      <c r="AJ29" s="41"/>
      <c r="AK29" s="266">
        <f>ROUND(AX94, 2)</f>
        <v>0</v>
      </c>
      <c r="AL29" s="267"/>
      <c r="AM29" s="267"/>
      <c r="AN29" s="267"/>
      <c r="AO29" s="267"/>
      <c r="AP29" s="41"/>
      <c r="AQ29" s="41"/>
      <c r="AR29" s="42"/>
      <c r="BG29" s="256"/>
    </row>
    <row r="30" spans="1:71" s="3" customFormat="1" ht="14.45" customHeight="1">
      <c r="B30" s="40"/>
      <c r="C30" s="41"/>
      <c r="D30" s="41"/>
      <c r="E30" s="41"/>
      <c r="F30" s="29" t="s">
        <v>41</v>
      </c>
      <c r="G30" s="41"/>
      <c r="H30" s="41"/>
      <c r="I30" s="41"/>
      <c r="J30" s="41"/>
      <c r="K30" s="41"/>
      <c r="L30" s="268">
        <v>0.15</v>
      </c>
      <c r="M30" s="267"/>
      <c r="N30" s="267"/>
      <c r="O30" s="267"/>
      <c r="P30" s="267"/>
      <c r="Q30" s="41"/>
      <c r="R30" s="41"/>
      <c r="S30" s="41"/>
      <c r="T30" s="41"/>
      <c r="U30" s="41"/>
      <c r="V30" s="41"/>
      <c r="W30" s="266">
        <f>ROUND(BC94, 2)</f>
        <v>0</v>
      </c>
      <c r="X30" s="267"/>
      <c r="Y30" s="267"/>
      <c r="Z30" s="267"/>
      <c r="AA30" s="267"/>
      <c r="AB30" s="267"/>
      <c r="AC30" s="267"/>
      <c r="AD30" s="267"/>
      <c r="AE30" s="267"/>
      <c r="AF30" s="41"/>
      <c r="AG30" s="41"/>
      <c r="AH30" s="41"/>
      <c r="AI30" s="41"/>
      <c r="AJ30" s="41"/>
      <c r="AK30" s="266">
        <f>ROUND(AY94, 2)</f>
        <v>0</v>
      </c>
      <c r="AL30" s="267"/>
      <c r="AM30" s="267"/>
      <c r="AN30" s="267"/>
      <c r="AO30" s="267"/>
      <c r="AP30" s="41"/>
      <c r="AQ30" s="41"/>
      <c r="AR30" s="42"/>
      <c r="BG30" s="256"/>
    </row>
    <row r="31" spans="1:71" s="3" customFormat="1" ht="14.45" hidden="1" customHeight="1">
      <c r="B31" s="40"/>
      <c r="C31" s="41"/>
      <c r="D31" s="41"/>
      <c r="E31" s="41"/>
      <c r="F31" s="29" t="s">
        <v>42</v>
      </c>
      <c r="G31" s="41"/>
      <c r="H31" s="41"/>
      <c r="I31" s="41"/>
      <c r="J31" s="41"/>
      <c r="K31" s="41"/>
      <c r="L31" s="268">
        <v>0.21</v>
      </c>
      <c r="M31" s="267"/>
      <c r="N31" s="267"/>
      <c r="O31" s="267"/>
      <c r="P31" s="267"/>
      <c r="Q31" s="41"/>
      <c r="R31" s="41"/>
      <c r="S31" s="41"/>
      <c r="T31" s="41"/>
      <c r="U31" s="41"/>
      <c r="V31" s="41"/>
      <c r="W31" s="266">
        <f>ROUND(BD94, 2)</f>
        <v>0</v>
      </c>
      <c r="X31" s="267"/>
      <c r="Y31" s="267"/>
      <c r="Z31" s="267"/>
      <c r="AA31" s="267"/>
      <c r="AB31" s="267"/>
      <c r="AC31" s="267"/>
      <c r="AD31" s="267"/>
      <c r="AE31" s="267"/>
      <c r="AF31" s="41"/>
      <c r="AG31" s="41"/>
      <c r="AH31" s="41"/>
      <c r="AI31" s="41"/>
      <c r="AJ31" s="41"/>
      <c r="AK31" s="266">
        <v>0</v>
      </c>
      <c r="AL31" s="267"/>
      <c r="AM31" s="267"/>
      <c r="AN31" s="267"/>
      <c r="AO31" s="267"/>
      <c r="AP31" s="41"/>
      <c r="AQ31" s="41"/>
      <c r="AR31" s="42"/>
      <c r="BG31" s="256"/>
    </row>
    <row r="32" spans="1:71" s="3" customFormat="1" ht="14.45" hidden="1" customHeight="1">
      <c r="B32" s="40"/>
      <c r="C32" s="41"/>
      <c r="D32" s="41"/>
      <c r="E32" s="41"/>
      <c r="F32" s="29" t="s">
        <v>43</v>
      </c>
      <c r="G32" s="41"/>
      <c r="H32" s="41"/>
      <c r="I32" s="41"/>
      <c r="J32" s="41"/>
      <c r="K32" s="41"/>
      <c r="L32" s="268">
        <v>0.15</v>
      </c>
      <c r="M32" s="267"/>
      <c r="N32" s="267"/>
      <c r="O32" s="267"/>
      <c r="P32" s="267"/>
      <c r="Q32" s="41"/>
      <c r="R32" s="41"/>
      <c r="S32" s="41"/>
      <c r="T32" s="41"/>
      <c r="U32" s="41"/>
      <c r="V32" s="41"/>
      <c r="W32" s="266">
        <f>ROUND(BE94, 2)</f>
        <v>0</v>
      </c>
      <c r="X32" s="267"/>
      <c r="Y32" s="267"/>
      <c r="Z32" s="267"/>
      <c r="AA32" s="267"/>
      <c r="AB32" s="267"/>
      <c r="AC32" s="267"/>
      <c r="AD32" s="267"/>
      <c r="AE32" s="267"/>
      <c r="AF32" s="41"/>
      <c r="AG32" s="41"/>
      <c r="AH32" s="41"/>
      <c r="AI32" s="41"/>
      <c r="AJ32" s="41"/>
      <c r="AK32" s="266">
        <v>0</v>
      </c>
      <c r="AL32" s="267"/>
      <c r="AM32" s="267"/>
      <c r="AN32" s="267"/>
      <c r="AO32" s="267"/>
      <c r="AP32" s="41"/>
      <c r="AQ32" s="41"/>
      <c r="AR32" s="42"/>
      <c r="BG32" s="256"/>
    </row>
    <row r="33" spans="1:59" s="3" customFormat="1" ht="14.45" hidden="1" customHeight="1">
      <c r="B33" s="40"/>
      <c r="C33" s="41"/>
      <c r="D33" s="41"/>
      <c r="E33" s="41"/>
      <c r="F33" s="29" t="s">
        <v>44</v>
      </c>
      <c r="G33" s="41"/>
      <c r="H33" s="41"/>
      <c r="I33" s="41"/>
      <c r="J33" s="41"/>
      <c r="K33" s="41"/>
      <c r="L33" s="268">
        <v>0</v>
      </c>
      <c r="M33" s="267"/>
      <c r="N33" s="267"/>
      <c r="O33" s="267"/>
      <c r="P33" s="267"/>
      <c r="Q33" s="41"/>
      <c r="R33" s="41"/>
      <c r="S33" s="41"/>
      <c r="T33" s="41"/>
      <c r="U33" s="41"/>
      <c r="V33" s="41"/>
      <c r="W33" s="266">
        <f>ROUND(BF94, 2)</f>
        <v>0</v>
      </c>
      <c r="X33" s="267"/>
      <c r="Y33" s="267"/>
      <c r="Z33" s="267"/>
      <c r="AA33" s="267"/>
      <c r="AB33" s="267"/>
      <c r="AC33" s="267"/>
      <c r="AD33" s="267"/>
      <c r="AE33" s="267"/>
      <c r="AF33" s="41"/>
      <c r="AG33" s="41"/>
      <c r="AH33" s="41"/>
      <c r="AI33" s="41"/>
      <c r="AJ33" s="41"/>
      <c r="AK33" s="266">
        <v>0</v>
      </c>
      <c r="AL33" s="267"/>
      <c r="AM33" s="267"/>
      <c r="AN33" s="267"/>
      <c r="AO33" s="267"/>
      <c r="AP33" s="41"/>
      <c r="AQ33" s="41"/>
      <c r="AR33" s="42"/>
      <c r="BG33" s="256"/>
    </row>
    <row r="34" spans="1:59"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G34" s="255"/>
    </row>
    <row r="35" spans="1:59" s="2" customFormat="1" ht="25.9" customHeight="1">
      <c r="A35" s="34"/>
      <c r="B35" s="35"/>
      <c r="C35" s="43"/>
      <c r="D35" s="44" t="s">
        <v>45</v>
      </c>
      <c r="E35" s="45"/>
      <c r="F35" s="45"/>
      <c r="G35" s="45"/>
      <c r="H35" s="45"/>
      <c r="I35" s="45"/>
      <c r="J35" s="45"/>
      <c r="K35" s="45"/>
      <c r="L35" s="45"/>
      <c r="M35" s="45"/>
      <c r="N35" s="45"/>
      <c r="O35" s="45"/>
      <c r="P35" s="45"/>
      <c r="Q35" s="45"/>
      <c r="R35" s="45"/>
      <c r="S35" s="45"/>
      <c r="T35" s="46" t="s">
        <v>46</v>
      </c>
      <c r="U35" s="45"/>
      <c r="V35" s="45"/>
      <c r="W35" s="45"/>
      <c r="X35" s="269" t="s">
        <v>47</v>
      </c>
      <c r="Y35" s="270"/>
      <c r="Z35" s="270"/>
      <c r="AA35" s="270"/>
      <c r="AB35" s="270"/>
      <c r="AC35" s="45"/>
      <c r="AD35" s="45"/>
      <c r="AE35" s="45"/>
      <c r="AF35" s="45"/>
      <c r="AG35" s="45"/>
      <c r="AH35" s="45"/>
      <c r="AI35" s="45"/>
      <c r="AJ35" s="45"/>
      <c r="AK35" s="271">
        <f>SUM(AK26:AK33)</f>
        <v>0</v>
      </c>
      <c r="AL35" s="270"/>
      <c r="AM35" s="270"/>
      <c r="AN35" s="270"/>
      <c r="AO35" s="272"/>
      <c r="AP35" s="43"/>
      <c r="AQ35" s="43"/>
      <c r="AR35" s="39"/>
      <c r="BG35" s="34"/>
    </row>
    <row r="36" spans="1:59"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G36" s="34"/>
    </row>
    <row r="37" spans="1:59"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G37" s="34"/>
    </row>
    <row r="38" spans="1:59"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9"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9"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9"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9"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9"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9"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9"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9"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9"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9"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9" s="2" customFormat="1" ht="14.45" customHeight="1">
      <c r="B49" s="47"/>
      <c r="C49" s="48"/>
      <c r="D49" s="49" t="s">
        <v>48</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49</v>
      </c>
      <c r="AI49" s="50"/>
      <c r="AJ49" s="50"/>
      <c r="AK49" s="50"/>
      <c r="AL49" s="50"/>
      <c r="AM49" s="50"/>
      <c r="AN49" s="50"/>
      <c r="AO49" s="50"/>
      <c r="AP49" s="48"/>
      <c r="AQ49" s="48"/>
      <c r="AR49" s="51"/>
    </row>
    <row r="50" spans="1:59"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9"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9"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9"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9"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9"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9"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9"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9"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9"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9" s="2" customFormat="1" ht="12.75">
      <c r="A60" s="34"/>
      <c r="B60" s="35"/>
      <c r="C60" s="36"/>
      <c r="D60" s="52" t="s">
        <v>50</v>
      </c>
      <c r="E60" s="38"/>
      <c r="F60" s="38"/>
      <c r="G60" s="38"/>
      <c r="H60" s="38"/>
      <c r="I60" s="38"/>
      <c r="J60" s="38"/>
      <c r="K60" s="38"/>
      <c r="L60" s="38"/>
      <c r="M60" s="38"/>
      <c r="N60" s="38"/>
      <c r="O60" s="38"/>
      <c r="P60" s="38"/>
      <c r="Q60" s="38"/>
      <c r="R60" s="38"/>
      <c r="S60" s="38"/>
      <c r="T60" s="38"/>
      <c r="U60" s="38"/>
      <c r="V60" s="52" t="s">
        <v>51</v>
      </c>
      <c r="W60" s="38"/>
      <c r="X60" s="38"/>
      <c r="Y60" s="38"/>
      <c r="Z60" s="38"/>
      <c r="AA60" s="38"/>
      <c r="AB60" s="38"/>
      <c r="AC60" s="38"/>
      <c r="AD60" s="38"/>
      <c r="AE60" s="38"/>
      <c r="AF60" s="38"/>
      <c r="AG60" s="38"/>
      <c r="AH60" s="52" t="s">
        <v>50</v>
      </c>
      <c r="AI60" s="38"/>
      <c r="AJ60" s="38"/>
      <c r="AK60" s="38"/>
      <c r="AL60" s="38"/>
      <c r="AM60" s="52" t="s">
        <v>51</v>
      </c>
      <c r="AN60" s="38"/>
      <c r="AO60" s="38"/>
      <c r="AP60" s="36"/>
      <c r="AQ60" s="36"/>
      <c r="AR60" s="39"/>
      <c r="BG60" s="34"/>
    </row>
    <row r="61" spans="1:59"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9"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9"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9" s="2" customFormat="1" ht="12.75">
      <c r="A64" s="34"/>
      <c r="B64" s="35"/>
      <c r="C64" s="36"/>
      <c r="D64" s="49" t="s">
        <v>52</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53</v>
      </c>
      <c r="AI64" s="53"/>
      <c r="AJ64" s="53"/>
      <c r="AK64" s="53"/>
      <c r="AL64" s="53"/>
      <c r="AM64" s="53"/>
      <c r="AN64" s="53"/>
      <c r="AO64" s="53"/>
      <c r="AP64" s="36"/>
      <c r="AQ64" s="36"/>
      <c r="AR64" s="39"/>
      <c r="BG64" s="34"/>
    </row>
    <row r="65" spans="1:59"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9"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9"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9"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9"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9"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9"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9"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9"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9"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9" s="2" customFormat="1" ht="12.75">
      <c r="A75" s="34"/>
      <c r="B75" s="35"/>
      <c r="C75" s="36"/>
      <c r="D75" s="52" t="s">
        <v>50</v>
      </c>
      <c r="E75" s="38"/>
      <c r="F75" s="38"/>
      <c r="G75" s="38"/>
      <c r="H75" s="38"/>
      <c r="I75" s="38"/>
      <c r="J75" s="38"/>
      <c r="K75" s="38"/>
      <c r="L75" s="38"/>
      <c r="M75" s="38"/>
      <c r="N75" s="38"/>
      <c r="O75" s="38"/>
      <c r="P75" s="38"/>
      <c r="Q75" s="38"/>
      <c r="R75" s="38"/>
      <c r="S75" s="38"/>
      <c r="T75" s="38"/>
      <c r="U75" s="38"/>
      <c r="V75" s="52" t="s">
        <v>51</v>
      </c>
      <c r="W75" s="38"/>
      <c r="X75" s="38"/>
      <c r="Y75" s="38"/>
      <c r="Z75" s="38"/>
      <c r="AA75" s="38"/>
      <c r="AB75" s="38"/>
      <c r="AC75" s="38"/>
      <c r="AD75" s="38"/>
      <c r="AE75" s="38"/>
      <c r="AF75" s="38"/>
      <c r="AG75" s="38"/>
      <c r="AH75" s="52" t="s">
        <v>50</v>
      </c>
      <c r="AI75" s="38"/>
      <c r="AJ75" s="38"/>
      <c r="AK75" s="38"/>
      <c r="AL75" s="38"/>
      <c r="AM75" s="52" t="s">
        <v>51</v>
      </c>
      <c r="AN75" s="38"/>
      <c r="AO75" s="38"/>
      <c r="AP75" s="36"/>
      <c r="AQ75" s="36"/>
      <c r="AR75" s="39"/>
      <c r="BG75" s="34"/>
    </row>
    <row r="76" spans="1:59"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G76" s="34"/>
    </row>
    <row r="77" spans="1:59"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G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G81" s="34"/>
    </row>
    <row r="82" spans="1:91" s="2" customFormat="1" ht="24.95" customHeight="1">
      <c r="A82" s="34"/>
      <c r="B82" s="35"/>
      <c r="C82" s="23"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G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G83" s="34"/>
    </row>
    <row r="84" spans="1:91" s="4" customFormat="1" ht="12" customHeight="1">
      <c r="B84" s="58"/>
      <c r="C84" s="29" t="s">
        <v>14</v>
      </c>
      <c r="D84" s="59"/>
      <c r="E84" s="59"/>
      <c r="F84" s="59"/>
      <c r="G84" s="59"/>
      <c r="H84" s="59"/>
      <c r="I84" s="59"/>
      <c r="J84" s="59"/>
      <c r="K84" s="59"/>
      <c r="L84" s="59" t="str">
        <f>K5</f>
        <v>Amperdesign</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17</v>
      </c>
      <c r="D85" s="63"/>
      <c r="E85" s="63"/>
      <c r="F85" s="63"/>
      <c r="G85" s="63"/>
      <c r="H85" s="63"/>
      <c r="I85" s="63"/>
      <c r="J85" s="63"/>
      <c r="K85" s="63"/>
      <c r="L85" s="273" t="str">
        <f>K6</f>
        <v>Příprava území – lokalita P.Cingra ve Starém Bohumíně - přípojka pro čerpací stanici</v>
      </c>
      <c r="M85" s="274"/>
      <c r="N85" s="274"/>
      <c r="O85" s="274"/>
      <c r="P85" s="274"/>
      <c r="Q85" s="274"/>
      <c r="R85" s="274"/>
      <c r="S85" s="274"/>
      <c r="T85" s="274"/>
      <c r="U85" s="274"/>
      <c r="V85" s="274"/>
      <c r="W85" s="274"/>
      <c r="X85" s="274"/>
      <c r="Y85" s="274"/>
      <c r="Z85" s="274"/>
      <c r="AA85" s="274"/>
      <c r="AB85" s="274"/>
      <c r="AC85" s="274"/>
      <c r="AD85" s="274"/>
      <c r="AE85" s="274"/>
      <c r="AF85" s="274"/>
      <c r="AG85" s="274"/>
      <c r="AH85" s="274"/>
      <c r="AI85" s="274"/>
      <c r="AJ85" s="274"/>
      <c r="AK85" s="274"/>
      <c r="AL85" s="274"/>
      <c r="AM85" s="274"/>
      <c r="AN85" s="274"/>
      <c r="AO85" s="274"/>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G86" s="34"/>
    </row>
    <row r="87" spans="1:91" s="2" customFormat="1" ht="12" customHeight="1">
      <c r="A87" s="34"/>
      <c r="B87" s="35"/>
      <c r="C87" s="29" t="s">
        <v>21</v>
      </c>
      <c r="D87" s="36"/>
      <c r="E87" s="36"/>
      <c r="F87" s="36"/>
      <c r="G87" s="36"/>
      <c r="H87" s="36"/>
      <c r="I87" s="36"/>
      <c r="J87" s="36"/>
      <c r="K87" s="36"/>
      <c r="L87" s="65" t="str">
        <f>IF(K8="","",K8)</f>
        <v>Bohumín</v>
      </c>
      <c r="M87" s="36"/>
      <c r="N87" s="36"/>
      <c r="O87" s="36"/>
      <c r="P87" s="36"/>
      <c r="Q87" s="36"/>
      <c r="R87" s="36"/>
      <c r="S87" s="36"/>
      <c r="T87" s="36"/>
      <c r="U87" s="36"/>
      <c r="V87" s="36"/>
      <c r="W87" s="36"/>
      <c r="X87" s="36"/>
      <c r="Y87" s="36"/>
      <c r="Z87" s="36"/>
      <c r="AA87" s="36"/>
      <c r="AB87" s="36"/>
      <c r="AC87" s="36"/>
      <c r="AD87" s="36"/>
      <c r="AE87" s="36"/>
      <c r="AF87" s="36"/>
      <c r="AG87" s="36"/>
      <c r="AH87" s="36"/>
      <c r="AI87" s="29" t="s">
        <v>23</v>
      </c>
      <c r="AJ87" s="36"/>
      <c r="AK87" s="36"/>
      <c r="AL87" s="36"/>
      <c r="AM87" s="275" t="str">
        <f>IF(AN8= "","",AN8)</f>
        <v>18. 1. 2021</v>
      </c>
      <c r="AN87" s="275"/>
      <c r="AO87" s="36"/>
      <c r="AP87" s="36"/>
      <c r="AQ87" s="36"/>
      <c r="AR87" s="39"/>
      <c r="BG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G88" s="34"/>
    </row>
    <row r="89" spans="1:91" s="2" customFormat="1" ht="15.2" customHeight="1">
      <c r="A89" s="34"/>
      <c r="B89" s="35"/>
      <c r="C89" s="29" t="s">
        <v>25</v>
      </c>
      <c r="D89" s="36"/>
      <c r="E89" s="36"/>
      <c r="F89" s="36"/>
      <c r="G89" s="36"/>
      <c r="H89" s="36"/>
      <c r="I89" s="36"/>
      <c r="J89" s="36"/>
      <c r="K89" s="36"/>
      <c r="L89" s="59" t="str">
        <f>IF(E11= "","",E11)</f>
        <v>Město Bohumín</v>
      </c>
      <c r="M89" s="36"/>
      <c r="N89" s="36"/>
      <c r="O89" s="36"/>
      <c r="P89" s="36"/>
      <c r="Q89" s="36"/>
      <c r="R89" s="36"/>
      <c r="S89" s="36"/>
      <c r="T89" s="36"/>
      <c r="U89" s="36"/>
      <c r="V89" s="36"/>
      <c r="W89" s="36"/>
      <c r="X89" s="36"/>
      <c r="Y89" s="36"/>
      <c r="Z89" s="36"/>
      <c r="AA89" s="36"/>
      <c r="AB89" s="36"/>
      <c r="AC89" s="36"/>
      <c r="AD89" s="36"/>
      <c r="AE89" s="36"/>
      <c r="AF89" s="36"/>
      <c r="AG89" s="36"/>
      <c r="AH89" s="36"/>
      <c r="AI89" s="29" t="s">
        <v>31</v>
      </c>
      <c r="AJ89" s="36"/>
      <c r="AK89" s="36"/>
      <c r="AL89" s="36"/>
      <c r="AM89" s="276" t="str">
        <f>IF(E17="","",E17)</f>
        <v>Amper design, s.r.o.</v>
      </c>
      <c r="AN89" s="277"/>
      <c r="AO89" s="277"/>
      <c r="AP89" s="277"/>
      <c r="AQ89" s="36"/>
      <c r="AR89" s="39"/>
      <c r="AS89" s="278" t="s">
        <v>55</v>
      </c>
      <c r="AT89" s="279"/>
      <c r="AU89" s="67"/>
      <c r="AV89" s="67"/>
      <c r="AW89" s="67"/>
      <c r="AX89" s="67"/>
      <c r="AY89" s="67"/>
      <c r="AZ89" s="67"/>
      <c r="BA89" s="67"/>
      <c r="BB89" s="67"/>
      <c r="BC89" s="67"/>
      <c r="BD89" s="67"/>
      <c r="BE89" s="67"/>
      <c r="BF89" s="68"/>
      <c r="BG89" s="34"/>
    </row>
    <row r="90" spans="1:91" s="2" customFormat="1" ht="15.2" customHeight="1">
      <c r="A90" s="34"/>
      <c r="B90" s="35"/>
      <c r="C90" s="29" t="s">
        <v>29</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33</v>
      </c>
      <c r="AJ90" s="36"/>
      <c r="AK90" s="36"/>
      <c r="AL90" s="36"/>
      <c r="AM90" s="276" t="str">
        <f>IF(E20="","",E20)</f>
        <v>Amper design, s.r.o.</v>
      </c>
      <c r="AN90" s="277"/>
      <c r="AO90" s="277"/>
      <c r="AP90" s="277"/>
      <c r="AQ90" s="36"/>
      <c r="AR90" s="39"/>
      <c r="AS90" s="280"/>
      <c r="AT90" s="281"/>
      <c r="AU90" s="69"/>
      <c r="AV90" s="69"/>
      <c r="AW90" s="69"/>
      <c r="AX90" s="69"/>
      <c r="AY90" s="69"/>
      <c r="AZ90" s="69"/>
      <c r="BA90" s="69"/>
      <c r="BB90" s="69"/>
      <c r="BC90" s="69"/>
      <c r="BD90" s="69"/>
      <c r="BE90" s="69"/>
      <c r="BF90" s="70"/>
      <c r="BG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82"/>
      <c r="AT91" s="283"/>
      <c r="AU91" s="71"/>
      <c r="AV91" s="71"/>
      <c r="AW91" s="71"/>
      <c r="AX91" s="71"/>
      <c r="AY91" s="71"/>
      <c r="AZ91" s="71"/>
      <c r="BA91" s="71"/>
      <c r="BB91" s="71"/>
      <c r="BC91" s="71"/>
      <c r="BD91" s="71"/>
      <c r="BE91" s="71"/>
      <c r="BF91" s="72"/>
      <c r="BG91" s="34"/>
    </row>
    <row r="92" spans="1:91" s="2" customFormat="1" ht="29.25" customHeight="1">
      <c r="A92" s="34"/>
      <c r="B92" s="35"/>
      <c r="C92" s="284" t="s">
        <v>56</v>
      </c>
      <c r="D92" s="285"/>
      <c r="E92" s="285"/>
      <c r="F92" s="285"/>
      <c r="G92" s="285"/>
      <c r="H92" s="73"/>
      <c r="I92" s="286" t="s">
        <v>57</v>
      </c>
      <c r="J92" s="285"/>
      <c r="K92" s="285"/>
      <c r="L92" s="285"/>
      <c r="M92" s="285"/>
      <c r="N92" s="285"/>
      <c r="O92" s="285"/>
      <c r="P92" s="285"/>
      <c r="Q92" s="285"/>
      <c r="R92" s="285"/>
      <c r="S92" s="285"/>
      <c r="T92" s="285"/>
      <c r="U92" s="285"/>
      <c r="V92" s="285"/>
      <c r="W92" s="285"/>
      <c r="X92" s="285"/>
      <c r="Y92" s="285"/>
      <c r="Z92" s="285"/>
      <c r="AA92" s="285"/>
      <c r="AB92" s="285"/>
      <c r="AC92" s="285"/>
      <c r="AD92" s="285"/>
      <c r="AE92" s="285"/>
      <c r="AF92" s="285"/>
      <c r="AG92" s="287" t="s">
        <v>58</v>
      </c>
      <c r="AH92" s="285"/>
      <c r="AI92" s="285"/>
      <c r="AJ92" s="285"/>
      <c r="AK92" s="285"/>
      <c r="AL92" s="285"/>
      <c r="AM92" s="285"/>
      <c r="AN92" s="286" t="s">
        <v>59</v>
      </c>
      <c r="AO92" s="285"/>
      <c r="AP92" s="288"/>
      <c r="AQ92" s="74" t="s">
        <v>60</v>
      </c>
      <c r="AR92" s="39"/>
      <c r="AS92" s="75" t="s">
        <v>61</v>
      </c>
      <c r="AT92" s="76" t="s">
        <v>62</v>
      </c>
      <c r="AU92" s="76" t="s">
        <v>63</v>
      </c>
      <c r="AV92" s="76" t="s">
        <v>64</v>
      </c>
      <c r="AW92" s="76" t="s">
        <v>65</v>
      </c>
      <c r="AX92" s="76" t="s">
        <v>66</v>
      </c>
      <c r="AY92" s="76" t="s">
        <v>67</v>
      </c>
      <c r="AZ92" s="76" t="s">
        <v>68</v>
      </c>
      <c r="BA92" s="76" t="s">
        <v>69</v>
      </c>
      <c r="BB92" s="76" t="s">
        <v>70</v>
      </c>
      <c r="BC92" s="76" t="s">
        <v>71</v>
      </c>
      <c r="BD92" s="76" t="s">
        <v>72</v>
      </c>
      <c r="BE92" s="76" t="s">
        <v>73</v>
      </c>
      <c r="BF92" s="77" t="s">
        <v>74</v>
      </c>
      <c r="BG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79"/>
      <c r="BE93" s="79"/>
      <c r="BF93" s="80"/>
      <c r="BG93" s="34"/>
    </row>
    <row r="94" spans="1:91" s="6" customFormat="1" ht="32.450000000000003" customHeight="1">
      <c r="B94" s="81"/>
      <c r="C94" s="82" t="s">
        <v>75</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92">
        <f>ROUND(AG95,2)</f>
        <v>0</v>
      </c>
      <c r="AH94" s="292"/>
      <c r="AI94" s="292"/>
      <c r="AJ94" s="292"/>
      <c r="AK94" s="292"/>
      <c r="AL94" s="292"/>
      <c r="AM94" s="292"/>
      <c r="AN94" s="293">
        <f>SUM(AG94,AV94)</f>
        <v>0</v>
      </c>
      <c r="AO94" s="293"/>
      <c r="AP94" s="293"/>
      <c r="AQ94" s="85" t="s">
        <v>1</v>
      </c>
      <c r="AR94" s="86"/>
      <c r="AS94" s="87">
        <f>ROUND(AS95,2)</f>
        <v>0</v>
      </c>
      <c r="AT94" s="88">
        <f>ROUND(AT95,2)</f>
        <v>0</v>
      </c>
      <c r="AU94" s="89">
        <f>ROUND(AU95,2)</f>
        <v>0</v>
      </c>
      <c r="AV94" s="89">
        <f>ROUND(SUM(AX94:AY94),2)</f>
        <v>0</v>
      </c>
      <c r="AW94" s="90">
        <f>ROUND(AW95,5)</f>
        <v>0</v>
      </c>
      <c r="AX94" s="89">
        <f>ROUND(BB94*L29,2)</f>
        <v>0</v>
      </c>
      <c r="AY94" s="89">
        <f>ROUND(BC94*L30,2)</f>
        <v>0</v>
      </c>
      <c r="AZ94" s="89">
        <f>ROUND(BD94*L29,2)</f>
        <v>0</v>
      </c>
      <c r="BA94" s="89">
        <f>ROUND(BE94*L30,2)</f>
        <v>0</v>
      </c>
      <c r="BB94" s="89">
        <f>ROUND(BB95,2)</f>
        <v>0</v>
      </c>
      <c r="BC94" s="89">
        <f>ROUND(BC95,2)</f>
        <v>0</v>
      </c>
      <c r="BD94" s="89">
        <f>ROUND(BD95,2)</f>
        <v>0</v>
      </c>
      <c r="BE94" s="89">
        <f>ROUND(BE95,2)</f>
        <v>0</v>
      </c>
      <c r="BF94" s="91">
        <f>ROUND(BF95,2)</f>
        <v>0</v>
      </c>
      <c r="BS94" s="92" t="s">
        <v>76</v>
      </c>
      <c r="BT94" s="92" t="s">
        <v>77</v>
      </c>
      <c r="BU94" s="93" t="s">
        <v>78</v>
      </c>
      <c r="BV94" s="92" t="s">
        <v>79</v>
      </c>
      <c r="BW94" s="92" t="s">
        <v>6</v>
      </c>
      <c r="BX94" s="92" t="s">
        <v>80</v>
      </c>
      <c r="CL94" s="92" t="s">
        <v>1</v>
      </c>
    </row>
    <row r="95" spans="1:91" s="7" customFormat="1" ht="16.5" customHeight="1">
      <c r="A95" s="94" t="s">
        <v>81</v>
      </c>
      <c r="B95" s="95"/>
      <c r="C95" s="96"/>
      <c r="D95" s="291" t="s">
        <v>82</v>
      </c>
      <c r="E95" s="291"/>
      <c r="F95" s="291"/>
      <c r="G95" s="291"/>
      <c r="H95" s="291"/>
      <c r="I95" s="97"/>
      <c r="J95" s="291" t="s">
        <v>83</v>
      </c>
      <c r="K95" s="291"/>
      <c r="L95" s="291"/>
      <c r="M95" s="291"/>
      <c r="N95" s="291"/>
      <c r="O95" s="291"/>
      <c r="P95" s="291"/>
      <c r="Q95" s="291"/>
      <c r="R95" s="291"/>
      <c r="S95" s="291"/>
      <c r="T95" s="291"/>
      <c r="U95" s="291"/>
      <c r="V95" s="291"/>
      <c r="W95" s="291"/>
      <c r="X95" s="291"/>
      <c r="Y95" s="291"/>
      <c r="Z95" s="291"/>
      <c r="AA95" s="291"/>
      <c r="AB95" s="291"/>
      <c r="AC95" s="291"/>
      <c r="AD95" s="291"/>
      <c r="AE95" s="291"/>
      <c r="AF95" s="291"/>
      <c r="AG95" s="289">
        <f>'1 - IO 01 - Přípojka elek...'!K32</f>
        <v>0</v>
      </c>
      <c r="AH95" s="290"/>
      <c r="AI95" s="290"/>
      <c r="AJ95" s="290"/>
      <c r="AK95" s="290"/>
      <c r="AL95" s="290"/>
      <c r="AM95" s="290"/>
      <c r="AN95" s="289">
        <f>SUM(AG95,AV95)</f>
        <v>0</v>
      </c>
      <c r="AO95" s="290"/>
      <c r="AP95" s="290"/>
      <c r="AQ95" s="98" t="s">
        <v>84</v>
      </c>
      <c r="AR95" s="99"/>
      <c r="AS95" s="100">
        <f>'1 - IO 01 - Přípojka elek...'!K30</f>
        <v>0</v>
      </c>
      <c r="AT95" s="101">
        <f>'1 - IO 01 - Přípojka elek...'!K31</f>
        <v>0</v>
      </c>
      <c r="AU95" s="101">
        <v>0</v>
      </c>
      <c r="AV95" s="101">
        <f>ROUND(SUM(AX95:AY95),2)</f>
        <v>0</v>
      </c>
      <c r="AW95" s="102">
        <f>'1 - IO 01 - Přípojka elek...'!T126</f>
        <v>0</v>
      </c>
      <c r="AX95" s="101">
        <f>'1 - IO 01 - Přípojka elek...'!K35</f>
        <v>0</v>
      </c>
      <c r="AY95" s="101">
        <f>'1 - IO 01 - Přípojka elek...'!K36</f>
        <v>0</v>
      </c>
      <c r="AZ95" s="101">
        <f>'1 - IO 01 - Přípojka elek...'!K37</f>
        <v>0</v>
      </c>
      <c r="BA95" s="101">
        <f>'1 - IO 01 - Přípojka elek...'!K38</f>
        <v>0</v>
      </c>
      <c r="BB95" s="101">
        <f>'1 - IO 01 - Přípojka elek...'!F35</f>
        <v>0</v>
      </c>
      <c r="BC95" s="101">
        <f>'1 - IO 01 - Přípojka elek...'!F36</f>
        <v>0</v>
      </c>
      <c r="BD95" s="101">
        <f>'1 - IO 01 - Přípojka elek...'!F37</f>
        <v>0</v>
      </c>
      <c r="BE95" s="101">
        <f>'1 - IO 01 - Přípojka elek...'!F38</f>
        <v>0</v>
      </c>
      <c r="BF95" s="103">
        <f>'1 - IO 01 - Přípojka elek...'!F39</f>
        <v>0</v>
      </c>
      <c r="BT95" s="104" t="s">
        <v>82</v>
      </c>
      <c r="BV95" s="104" t="s">
        <v>79</v>
      </c>
      <c r="BW95" s="104" t="s">
        <v>85</v>
      </c>
      <c r="BX95" s="104" t="s">
        <v>6</v>
      </c>
      <c r="CL95" s="104" t="s">
        <v>1</v>
      </c>
      <c r="CM95" s="104" t="s">
        <v>86</v>
      </c>
    </row>
    <row r="96" spans="1:91" s="2" customFormat="1" ht="30" customHeight="1">
      <c r="A96" s="34"/>
      <c r="B96" s="35"/>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9"/>
      <c r="AS96" s="34"/>
      <c r="AT96" s="34"/>
      <c r="AU96" s="34"/>
      <c r="AV96" s="34"/>
      <c r="AW96" s="34"/>
      <c r="AX96" s="34"/>
      <c r="AY96" s="34"/>
      <c r="AZ96" s="34"/>
      <c r="BA96" s="34"/>
      <c r="BB96" s="34"/>
      <c r="BC96" s="34"/>
      <c r="BD96" s="34"/>
      <c r="BE96" s="34"/>
      <c r="BF96" s="34"/>
      <c r="BG96" s="34"/>
    </row>
    <row r="97" spans="1:59" s="2" customFormat="1" ht="6.95" customHeight="1">
      <c r="A97" s="34"/>
      <c r="B97" s="54"/>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39"/>
      <c r="AS97" s="34"/>
      <c r="AT97" s="34"/>
      <c r="AU97" s="34"/>
      <c r="AV97" s="34"/>
      <c r="AW97" s="34"/>
      <c r="AX97" s="34"/>
      <c r="AY97" s="34"/>
      <c r="AZ97" s="34"/>
      <c r="BA97" s="34"/>
      <c r="BB97" s="34"/>
      <c r="BC97" s="34"/>
      <c r="BD97" s="34"/>
      <c r="BE97" s="34"/>
      <c r="BF97" s="34"/>
      <c r="BG97" s="34"/>
    </row>
  </sheetData>
  <sheetProtection algorithmName="SHA-512" hashValue="39jBrxyczFdq2Zsl/zYivmpbglC93RIk/wqttlBwWtVTpYpQtoZRrdMhvPJ3W4W2MyKLwjW5wjZYR6n7H5BGSw==" saltValue="pZLRV/oZRhOHgYuXjV5TwQwwOC5BCOK2lTCXH39OoTj4L0A0oRwQgcJRsG9csFmSJ8d/uMSmhtMPvpB1wYiqAw==" spinCount="100000" sheet="1" objects="1" scenarios="1" formatColumns="0" formatRows="0"/>
  <mergeCells count="42">
    <mergeCell ref="AR2:BG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G5:BG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1 - IO 01 - Přípojka elek...'!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94"/>
      <c r="N2" s="294"/>
      <c r="O2" s="294"/>
      <c r="P2" s="294"/>
      <c r="Q2" s="294"/>
      <c r="R2" s="294"/>
      <c r="S2" s="294"/>
      <c r="T2" s="294"/>
      <c r="U2" s="294"/>
      <c r="V2" s="294"/>
      <c r="W2" s="294"/>
      <c r="X2" s="294"/>
      <c r="Y2" s="294"/>
      <c r="Z2" s="294"/>
      <c r="AT2" s="17" t="s">
        <v>85</v>
      </c>
    </row>
    <row r="3" spans="1:46" s="1" customFormat="1" ht="6.95" customHeight="1">
      <c r="B3" s="105"/>
      <c r="C3" s="106"/>
      <c r="D3" s="106"/>
      <c r="E3" s="106"/>
      <c r="F3" s="106"/>
      <c r="G3" s="106"/>
      <c r="H3" s="106"/>
      <c r="I3" s="106"/>
      <c r="J3" s="106"/>
      <c r="K3" s="106"/>
      <c r="L3" s="106"/>
      <c r="M3" s="20"/>
      <c r="AT3" s="17" t="s">
        <v>86</v>
      </c>
    </row>
    <row r="4" spans="1:46" s="1" customFormat="1" ht="24.95" customHeight="1">
      <c r="B4" s="20"/>
      <c r="D4" s="107" t="s">
        <v>87</v>
      </c>
      <c r="M4" s="20"/>
      <c r="N4" s="108" t="s">
        <v>11</v>
      </c>
      <c r="AT4" s="17" t="s">
        <v>4</v>
      </c>
    </row>
    <row r="5" spans="1:46" s="1" customFormat="1" ht="6.95" customHeight="1">
      <c r="B5" s="20"/>
      <c r="M5" s="20"/>
    </row>
    <row r="6" spans="1:46" s="1" customFormat="1" ht="12" customHeight="1">
      <c r="B6" s="20"/>
      <c r="D6" s="109" t="s">
        <v>17</v>
      </c>
      <c r="M6" s="20"/>
    </row>
    <row r="7" spans="1:46" s="1" customFormat="1" ht="26.25" customHeight="1">
      <c r="B7" s="20"/>
      <c r="E7" s="295" t="str">
        <f>'Rekapitulace stavby'!K6</f>
        <v>Příprava území – lokalita P.Cingra ve Starém Bohumíně - přípojka pro čerpací stanici</v>
      </c>
      <c r="F7" s="296"/>
      <c r="G7" s="296"/>
      <c r="H7" s="296"/>
      <c r="M7" s="20"/>
    </row>
    <row r="8" spans="1:46" s="2" customFormat="1" ht="12" customHeight="1">
      <c r="A8" s="34"/>
      <c r="B8" s="39"/>
      <c r="C8" s="34"/>
      <c r="D8" s="109" t="s">
        <v>88</v>
      </c>
      <c r="E8" s="34"/>
      <c r="F8" s="34"/>
      <c r="G8" s="34"/>
      <c r="H8" s="34"/>
      <c r="I8" s="34"/>
      <c r="J8" s="34"/>
      <c r="K8" s="34"/>
      <c r="L8" s="34"/>
      <c r="M8" s="51"/>
      <c r="S8" s="34"/>
      <c r="T8" s="34"/>
      <c r="U8" s="34"/>
      <c r="V8" s="34"/>
      <c r="W8" s="34"/>
      <c r="X8" s="34"/>
      <c r="Y8" s="34"/>
      <c r="Z8" s="34"/>
      <c r="AA8" s="34"/>
      <c r="AB8" s="34"/>
      <c r="AC8" s="34"/>
      <c r="AD8" s="34"/>
      <c r="AE8" s="34"/>
    </row>
    <row r="9" spans="1:46" s="2" customFormat="1" ht="16.5" customHeight="1">
      <c r="A9" s="34"/>
      <c r="B9" s="39"/>
      <c r="C9" s="34"/>
      <c r="D9" s="34"/>
      <c r="E9" s="297" t="s">
        <v>89</v>
      </c>
      <c r="F9" s="298"/>
      <c r="G9" s="298"/>
      <c r="H9" s="298"/>
      <c r="I9" s="34"/>
      <c r="J9" s="34"/>
      <c r="K9" s="34"/>
      <c r="L9" s="34"/>
      <c r="M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34"/>
      <c r="M10" s="51"/>
      <c r="S10" s="34"/>
      <c r="T10" s="34"/>
      <c r="U10" s="34"/>
      <c r="V10" s="34"/>
      <c r="W10" s="34"/>
      <c r="X10" s="34"/>
      <c r="Y10" s="34"/>
      <c r="Z10" s="34"/>
      <c r="AA10" s="34"/>
      <c r="AB10" s="34"/>
      <c r="AC10" s="34"/>
      <c r="AD10" s="34"/>
      <c r="AE10" s="34"/>
    </row>
    <row r="11" spans="1:46" s="2" customFormat="1" ht="12" customHeight="1">
      <c r="A11" s="34"/>
      <c r="B11" s="39"/>
      <c r="C11" s="34"/>
      <c r="D11" s="109" t="s">
        <v>19</v>
      </c>
      <c r="E11" s="34"/>
      <c r="F11" s="110" t="s">
        <v>1</v>
      </c>
      <c r="G11" s="34"/>
      <c r="H11" s="34"/>
      <c r="I11" s="109" t="s">
        <v>20</v>
      </c>
      <c r="J11" s="110" t="s">
        <v>1</v>
      </c>
      <c r="K11" s="34"/>
      <c r="L11" s="34"/>
      <c r="M11" s="51"/>
      <c r="S11" s="34"/>
      <c r="T11" s="34"/>
      <c r="U11" s="34"/>
      <c r="V11" s="34"/>
      <c r="W11" s="34"/>
      <c r="X11" s="34"/>
      <c r="Y11" s="34"/>
      <c r="Z11" s="34"/>
      <c r="AA11" s="34"/>
      <c r="AB11" s="34"/>
      <c r="AC11" s="34"/>
      <c r="AD11" s="34"/>
      <c r="AE11" s="34"/>
    </row>
    <row r="12" spans="1:46" s="2" customFormat="1" ht="12" customHeight="1">
      <c r="A12" s="34"/>
      <c r="B12" s="39"/>
      <c r="C12" s="34"/>
      <c r="D12" s="109" t="s">
        <v>21</v>
      </c>
      <c r="E12" s="34"/>
      <c r="F12" s="110" t="s">
        <v>22</v>
      </c>
      <c r="G12" s="34"/>
      <c r="H12" s="34"/>
      <c r="I12" s="109" t="s">
        <v>23</v>
      </c>
      <c r="J12" s="111" t="str">
        <f>'Rekapitulace stavby'!AN8</f>
        <v>18. 1. 2021</v>
      </c>
      <c r="K12" s="34"/>
      <c r="L12" s="34"/>
      <c r="M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34"/>
      <c r="M13" s="51"/>
      <c r="S13" s="34"/>
      <c r="T13" s="34"/>
      <c r="U13" s="34"/>
      <c r="V13" s="34"/>
      <c r="W13" s="34"/>
      <c r="X13" s="34"/>
      <c r="Y13" s="34"/>
      <c r="Z13" s="34"/>
      <c r="AA13" s="34"/>
      <c r="AB13" s="34"/>
      <c r="AC13" s="34"/>
      <c r="AD13" s="34"/>
      <c r="AE13" s="34"/>
    </row>
    <row r="14" spans="1:46" s="2" customFormat="1" ht="12" customHeight="1">
      <c r="A14" s="34"/>
      <c r="B14" s="39"/>
      <c r="C14" s="34"/>
      <c r="D14" s="109" t="s">
        <v>25</v>
      </c>
      <c r="E14" s="34"/>
      <c r="F14" s="34"/>
      <c r="G14" s="34"/>
      <c r="H14" s="34"/>
      <c r="I14" s="109" t="s">
        <v>26</v>
      </c>
      <c r="J14" s="110" t="s">
        <v>1</v>
      </c>
      <c r="K14" s="34"/>
      <c r="L14" s="34"/>
      <c r="M14" s="51"/>
      <c r="S14" s="34"/>
      <c r="T14" s="34"/>
      <c r="U14" s="34"/>
      <c r="V14" s="34"/>
      <c r="W14" s="34"/>
      <c r="X14" s="34"/>
      <c r="Y14" s="34"/>
      <c r="Z14" s="34"/>
      <c r="AA14" s="34"/>
      <c r="AB14" s="34"/>
      <c r="AC14" s="34"/>
      <c r="AD14" s="34"/>
      <c r="AE14" s="34"/>
    </row>
    <row r="15" spans="1:46" s="2" customFormat="1" ht="18" customHeight="1">
      <c r="A15" s="34"/>
      <c r="B15" s="39"/>
      <c r="C15" s="34"/>
      <c r="D15" s="34"/>
      <c r="E15" s="110" t="s">
        <v>27</v>
      </c>
      <c r="F15" s="34"/>
      <c r="G15" s="34"/>
      <c r="H15" s="34"/>
      <c r="I15" s="109" t="s">
        <v>28</v>
      </c>
      <c r="J15" s="110" t="s">
        <v>1</v>
      </c>
      <c r="K15" s="34"/>
      <c r="L15" s="34"/>
      <c r="M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34"/>
      <c r="M16" s="51"/>
      <c r="S16" s="34"/>
      <c r="T16" s="34"/>
      <c r="U16" s="34"/>
      <c r="V16" s="34"/>
      <c r="W16" s="34"/>
      <c r="X16" s="34"/>
      <c r="Y16" s="34"/>
      <c r="Z16" s="34"/>
      <c r="AA16" s="34"/>
      <c r="AB16" s="34"/>
      <c r="AC16" s="34"/>
      <c r="AD16" s="34"/>
      <c r="AE16" s="34"/>
    </row>
    <row r="17" spans="1:31" s="2" customFormat="1" ht="12" customHeight="1">
      <c r="A17" s="34"/>
      <c r="B17" s="39"/>
      <c r="C17" s="34"/>
      <c r="D17" s="109" t="s">
        <v>29</v>
      </c>
      <c r="E17" s="34"/>
      <c r="F17" s="34"/>
      <c r="G17" s="34"/>
      <c r="H17" s="34"/>
      <c r="I17" s="109" t="s">
        <v>26</v>
      </c>
      <c r="J17" s="30" t="str">
        <f>'Rekapitulace stavby'!AN13</f>
        <v>Vyplň údaj</v>
      </c>
      <c r="K17" s="34"/>
      <c r="L17" s="34"/>
      <c r="M17" s="51"/>
      <c r="S17" s="34"/>
      <c r="T17" s="34"/>
      <c r="U17" s="34"/>
      <c r="V17" s="34"/>
      <c r="W17" s="34"/>
      <c r="X17" s="34"/>
      <c r="Y17" s="34"/>
      <c r="Z17" s="34"/>
      <c r="AA17" s="34"/>
      <c r="AB17" s="34"/>
      <c r="AC17" s="34"/>
      <c r="AD17" s="34"/>
      <c r="AE17" s="34"/>
    </row>
    <row r="18" spans="1:31" s="2" customFormat="1" ht="18" customHeight="1">
      <c r="A18" s="34"/>
      <c r="B18" s="39"/>
      <c r="C18" s="34"/>
      <c r="D18" s="34"/>
      <c r="E18" s="299" t="str">
        <f>'Rekapitulace stavby'!E14</f>
        <v>Vyplň údaj</v>
      </c>
      <c r="F18" s="300"/>
      <c r="G18" s="300"/>
      <c r="H18" s="300"/>
      <c r="I18" s="109" t="s">
        <v>28</v>
      </c>
      <c r="J18" s="30" t="str">
        <f>'Rekapitulace stavby'!AN14</f>
        <v>Vyplň údaj</v>
      </c>
      <c r="K18" s="34"/>
      <c r="L18" s="34"/>
      <c r="M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34"/>
      <c r="M19" s="51"/>
      <c r="S19" s="34"/>
      <c r="T19" s="34"/>
      <c r="U19" s="34"/>
      <c r="V19" s="34"/>
      <c r="W19" s="34"/>
      <c r="X19" s="34"/>
      <c r="Y19" s="34"/>
      <c r="Z19" s="34"/>
      <c r="AA19" s="34"/>
      <c r="AB19" s="34"/>
      <c r="AC19" s="34"/>
      <c r="AD19" s="34"/>
      <c r="AE19" s="34"/>
    </row>
    <row r="20" spans="1:31" s="2" customFormat="1" ht="12" customHeight="1">
      <c r="A20" s="34"/>
      <c r="B20" s="39"/>
      <c r="C20" s="34"/>
      <c r="D20" s="109" t="s">
        <v>31</v>
      </c>
      <c r="E20" s="34"/>
      <c r="F20" s="34"/>
      <c r="G20" s="34"/>
      <c r="H20" s="34"/>
      <c r="I20" s="109" t="s">
        <v>26</v>
      </c>
      <c r="J20" s="110" t="s">
        <v>1</v>
      </c>
      <c r="K20" s="34"/>
      <c r="L20" s="34"/>
      <c r="M20" s="51"/>
      <c r="S20" s="34"/>
      <c r="T20" s="34"/>
      <c r="U20" s="34"/>
      <c r="V20" s="34"/>
      <c r="W20" s="34"/>
      <c r="X20" s="34"/>
      <c r="Y20" s="34"/>
      <c r="Z20" s="34"/>
      <c r="AA20" s="34"/>
      <c r="AB20" s="34"/>
      <c r="AC20" s="34"/>
      <c r="AD20" s="34"/>
      <c r="AE20" s="34"/>
    </row>
    <row r="21" spans="1:31" s="2" customFormat="1" ht="18" customHeight="1">
      <c r="A21" s="34"/>
      <c r="B21" s="39"/>
      <c r="C21" s="34"/>
      <c r="D21" s="34"/>
      <c r="E21" s="110" t="s">
        <v>32</v>
      </c>
      <c r="F21" s="34"/>
      <c r="G21" s="34"/>
      <c r="H21" s="34"/>
      <c r="I21" s="109" t="s">
        <v>28</v>
      </c>
      <c r="J21" s="110" t="s">
        <v>1</v>
      </c>
      <c r="K21" s="34"/>
      <c r="L21" s="34"/>
      <c r="M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34"/>
      <c r="M22" s="51"/>
      <c r="S22" s="34"/>
      <c r="T22" s="34"/>
      <c r="U22" s="34"/>
      <c r="V22" s="34"/>
      <c r="W22" s="34"/>
      <c r="X22" s="34"/>
      <c r="Y22" s="34"/>
      <c r="Z22" s="34"/>
      <c r="AA22" s="34"/>
      <c r="AB22" s="34"/>
      <c r="AC22" s="34"/>
      <c r="AD22" s="34"/>
      <c r="AE22" s="34"/>
    </row>
    <row r="23" spans="1:31" s="2" customFormat="1" ht="12" customHeight="1">
      <c r="A23" s="34"/>
      <c r="B23" s="39"/>
      <c r="C23" s="34"/>
      <c r="D23" s="109" t="s">
        <v>33</v>
      </c>
      <c r="E23" s="34"/>
      <c r="F23" s="34"/>
      <c r="G23" s="34"/>
      <c r="H23" s="34"/>
      <c r="I23" s="109" t="s">
        <v>26</v>
      </c>
      <c r="J23" s="110" t="s">
        <v>1</v>
      </c>
      <c r="K23" s="34"/>
      <c r="L23" s="34"/>
      <c r="M23" s="51"/>
      <c r="S23" s="34"/>
      <c r="T23" s="34"/>
      <c r="U23" s="34"/>
      <c r="V23" s="34"/>
      <c r="W23" s="34"/>
      <c r="X23" s="34"/>
      <c r="Y23" s="34"/>
      <c r="Z23" s="34"/>
      <c r="AA23" s="34"/>
      <c r="AB23" s="34"/>
      <c r="AC23" s="34"/>
      <c r="AD23" s="34"/>
      <c r="AE23" s="34"/>
    </row>
    <row r="24" spans="1:31" s="2" customFormat="1" ht="18" customHeight="1">
      <c r="A24" s="34"/>
      <c r="B24" s="39"/>
      <c r="C24" s="34"/>
      <c r="D24" s="34"/>
      <c r="E24" s="110" t="s">
        <v>32</v>
      </c>
      <c r="F24" s="34"/>
      <c r="G24" s="34"/>
      <c r="H24" s="34"/>
      <c r="I24" s="109" t="s">
        <v>28</v>
      </c>
      <c r="J24" s="110" t="s">
        <v>1</v>
      </c>
      <c r="K24" s="34"/>
      <c r="L24" s="34"/>
      <c r="M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34"/>
      <c r="M25" s="51"/>
      <c r="S25" s="34"/>
      <c r="T25" s="34"/>
      <c r="U25" s="34"/>
      <c r="V25" s="34"/>
      <c r="W25" s="34"/>
      <c r="X25" s="34"/>
      <c r="Y25" s="34"/>
      <c r="Z25" s="34"/>
      <c r="AA25" s="34"/>
      <c r="AB25" s="34"/>
      <c r="AC25" s="34"/>
      <c r="AD25" s="34"/>
      <c r="AE25" s="34"/>
    </row>
    <row r="26" spans="1:31" s="2" customFormat="1" ht="12" customHeight="1">
      <c r="A26" s="34"/>
      <c r="B26" s="39"/>
      <c r="C26" s="34"/>
      <c r="D26" s="109" t="s">
        <v>34</v>
      </c>
      <c r="E26" s="34"/>
      <c r="F26" s="34"/>
      <c r="G26" s="34"/>
      <c r="H26" s="34"/>
      <c r="I26" s="34"/>
      <c r="J26" s="34"/>
      <c r="K26" s="34"/>
      <c r="L26" s="34"/>
      <c r="M26" s="51"/>
      <c r="S26" s="34"/>
      <c r="T26" s="34"/>
      <c r="U26" s="34"/>
      <c r="V26" s="34"/>
      <c r="W26" s="34"/>
      <c r="X26" s="34"/>
      <c r="Y26" s="34"/>
      <c r="Z26" s="34"/>
      <c r="AA26" s="34"/>
      <c r="AB26" s="34"/>
      <c r="AC26" s="34"/>
      <c r="AD26" s="34"/>
      <c r="AE26" s="34"/>
    </row>
    <row r="27" spans="1:31" s="8" customFormat="1" ht="16.5" customHeight="1">
      <c r="A27" s="112"/>
      <c r="B27" s="113"/>
      <c r="C27" s="112"/>
      <c r="D27" s="112"/>
      <c r="E27" s="301" t="s">
        <v>1</v>
      </c>
      <c r="F27" s="301"/>
      <c r="G27" s="301"/>
      <c r="H27" s="301"/>
      <c r="I27" s="112"/>
      <c r="J27" s="112"/>
      <c r="K27" s="112"/>
      <c r="L27" s="112"/>
      <c r="M27" s="114"/>
      <c r="S27" s="112"/>
      <c r="T27" s="112"/>
      <c r="U27" s="112"/>
      <c r="V27" s="112"/>
      <c r="W27" s="112"/>
      <c r="X27" s="112"/>
      <c r="Y27" s="112"/>
      <c r="Z27" s="112"/>
      <c r="AA27" s="112"/>
      <c r="AB27" s="112"/>
      <c r="AC27" s="112"/>
      <c r="AD27" s="112"/>
      <c r="AE27" s="112"/>
    </row>
    <row r="28" spans="1:31" s="2" customFormat="1" ht="6.95" customHeight="1">
      <c r="A28" s="34"/>
      <c r="B28" s="39"/>
      <c r="C28" s="34"/>
      <c r="D28" s="34"/>
      <c r="E28" s="34"/>
      <c r="F28" s="34"/>
      <c r="G28" s="34"/>
      <c r="H28" s="34"/>
      <c r="I28" s="34"/>
      <c r="J28" s="34"/>
      <c r="K28" s="34"/>
      <c r="L28" s="34"/>
      <c r="M28" s="51"/>
      <c r="S28" s="34"/>
      <c r="T28" s="34"/>
      <c r="U28" s="34"/>
      <c r="V28" s="34"/>
      <c r="W28" s="34"/>
      <c r="X28" s="34"/>
      <c r="Y28" s="34"/>
      <c r="Z28" s="34"/>
      <c r="AA28" s="34"/>
      <c r="AB28" s="34"/>
      <c r="AC28" s="34"/>
      <c r="AD28" s="34"/>
      <c r="AE28" s="34"/>
    </row>
    <row r="29" spans="1:31" s="2" customFormat="1" ht="6.95" customHeight="1">
      <c r="A29" s="34"/>
      <c r="B29" s="39"/>
      <c r="C29" s="34"/>
      <c r="D29" s="115"/>
      <c r="E29" s="115"/>
      <c r="F29" s="115"/>
      <c r="G29" s="115"/>
      <c r="H29" s="115"/>
      <c r="I29" s="115"/>
      <c r="J29" s="115"/>
      <c r="K29" s="115"/>
      <c r="L29" s="115"/>
      <c r="M29" s="51"/>
      <c r="S29" s="34"/>
      <c r="T29" s="34"/>
      <c r="U29" s="34"/>
      <c r="V29" s="34"/>
      <c r="W29" s="34"/>
      <c r="X29" s="34"/>
      <c r="Y29" s="34"/>
      <c r="Z29" s="34"/>
      <c r="AA29" s="34"/>
      <c r="AB29" s="34"/>
      <c r="AC29" s="34"/>
      <c r="AD29" s="34"/>
      <c r="AE29" s="34"/>
    </row>
    <row r="30" spans="1:31" s="2" customFormat="1" ht="12.75">
      <c r="A30" s="34"/>
      <c r="B30" s="39"/>
      <c r="C30" s="34"/>
      <c r="D30" s="34"/>
      <c r="E30" s="109" t="s">
        <v>90</v>
      </c>
      <c r="F30" s="34"/>
      <c r="G30" s="34"/>
      <c r="H30" s="34"/>
      <c r="I30" s="34"/>
      <c r="J30" s="34"/>
      <c r="K30" s="116">
        <f>I96</f>
        <v>0</v>
      </c>
      <c r="L30" s="34"/>
      <c r="M30" s="51"/>
      <c r="S30" s="34"/>
      <c r="T30" s="34"/>
      <c r="U30" s="34"/>
      <c r="V30" s="34"/>
      <c r="W30" s="34"/>
      <c r="X30" s="34"/>
      <c r="Y30" s="34"/>
      <c r="Z30" s="34"/>
      <c r="AA30" s="34"/>
      <c r="AB30" s="34"/>
      <c r="AC30" s="34"/>
      <c r="AD30" s="34"/>
      <c r="AE30" s="34"/>
    </row>
    <row r="31" spans="1:31" s="2" customFormat="1" ht="12.75">
      <c r="A31" s="34"/>
      <c r="B31" s="39"/>
      <c r="C31" s="34"/>
      <c r="D31" s="34"/>
      <c r="E31" s="109" t="s">
        <v>91</v>
      </c>
      <c r="F31" s="34"/>
      <c r="G31" s="34"/>
      <c r="H31" s="34"/>
      <c r="I31" s="34"/>
      <c r="J31" s="34"/>
      <c r="K31" s="116">
        <f>J96</f>
        <v>0</v>
      </c>
      <c r="L31" s="34"/>
      <c r="M31" s="51"/>
      <c r="S31" s="34"/>
      <c r="T31" s="34"/>
      <c r="U31" s="34"/>
      <c r="V31" s="34"/>
      <c r="W31" s="34"/>
      <c r="X31" s="34"/>
      <c r="Y31" s="34"/>
      <c r="Z31" s="34"/>
      <c r="AA31" s="34"/>
      <c r="AB31" s="34"/>
      <c r="AC31" s="34"/>
      <c r="AD31" s="34"/>
      <c r="AE31" s="34"/>
    </row>
    <row r="32" spans="1:31" s="2" customFormat="1" ht="25.35" customHeight="1">
      <c r="A32" s="34"/>
      <c r="B32" s="39"/>
      <c r="C32" s="34"/>
      <c r="D32" s="117" t="s">
        <v>35</v>
      </c>
      <c r="E32" s="34"/>
      <c r="F32" s="34"/>
      <c r="G32" s="34"/>
      <c r="H32" s="34"/>
      <c r="I32" s="34"/>
      <c r="J32" s="34"/>
      <c r="K32" s="118">
        <f>ROUND(K126, 2)</f>
        <v>0</v>
      </c>
      <c r="L32" s="34"/>
      <c r="M32" s="51"/>
      <c r="S32" s="34"/>
      <c r="T32" s="34"/>
      <c r="U32" s="34"/>
      <c r="V32" s="34"/>
      <c r="W32" s="34"/>
      <c r="X32" s="34"/>
      <c r="Y32" s="34"/>
      <c r="Z32" s="34"/>
      <c r="AA32" s="34"/>
      <c r="AB32" s="34"/>
      <c r="AC32" s="34"/>
      <c r="AD32" s="34"/>
      <c r="AE32" s="34"/>
    </row>
    <row r="33" spans="1:31" s="2" customFormat="1" ht="6.95" customHeight="1">
      <c r="A33" s="34"/>
      <c r="B33" s="39"/>
      <c r="C33" s="34"/>
      <c r="D33" s="115"/>
      <c r="E33" s="115"/>
      <c r="F33" s="115"/>
      <c r="G33" s="115"/>
      <c r="H33" s="115"/>
      <c r="I33" s="115"/>
      <c r="J33" s="115"/>
      <c r="K33" s="115"/>
      <c r="L33" s="115"/>
      <c r="M33" s="51"/>
      <c r="S33" s="34"/>
      <c r="T33" s="34"/>
      <c r="U33" s="34"/>
      <c r="V33" s="34"/>
      <c r="W33" s="34"/>
      <c r="X33" s="34"/>
      <c r="Y33" s="34"/>
      <c r="Z33" s="34"/>
      <c r="AA33" s="34"/>
      <c r="AB33" s="34"/>
      <c r="AC33" s="34"/>
      <c r="AD33" s="34"/>
      <c r="AE33" s="34"/>
    </row>
    <row r="34" spans="1:31" s="2" customFormat="1" ht="14.45" customHeight="1">
      <c r="A34" s="34"/>
      <c r="B34" s="39"/>
      <c r="C34" s="34"/>
      <c r="D34" s="34"/>
      <c r="E34" s="34"/>
      <c r="F34" s="119" t="s">
        <v>37</v>
      </c>
      <c r="G34" s="34"/>
      <c r="H34" s="34"/>
      <c r="I34" s="119" t="s">
        <v>36</v>
      </c>
      <c r="J34" s="34"/>
      <c r="K34" s="119" t="s">
        <v>38</v>
      </c>
      <c r="L34" s="34"/>
      <c r="M34" s="51"/>
      <c r="S34" s="34"/>
      <c r="T34" s="34"/>
      <c r="U34" s="34"/>
      <c r="V34" s="34"/>
      <c r="W34" s="34"/>
      <c r="X34" s="34"/>
      <c r="Y34" s="34"/>
      <c r="Z34" s="34"/>
      <c r="AA34" s="34"/>
      <c r="AB34" s="34"/>
      <c r="AC34" s="34"/>
      <c r="AD34" s="34"/>
      <c r="AE34" s="34"/>
    </row>
    <row r="35" spans="1:31" s="2" customFormat="1" ht="14.45" customHeight="1">
      <c r="A35" s="34"/>
      <c r="B35" s="39"/>
      <c r="C35" s="34"/>
      <c r="D35" s="120" t="s">
        <v>39</v>
      </c>
      <c r="E35" s="109" t="s">
        <v>40</v>
      </c>
      <c r="F35" s="116">
        <f>ROUND((SUM(BE126:BE199)),  2)</f>
        <v>0</v>
      </c>
      <c r="G35" s="34"/>
      <c r="H35" s="34"/>
      <c r="I35" s="121">
        <v>0.21</v>
      </c>
      <c r="J35" s="34"/>
      <c r="K35" s="116">
        <f>ROUND(((SUM(BE126:BE199))*I35),  2)</f>
        <v>0</v>
      </c>
      <c r="L35" s="34"/>
      <c r="M35" s="51"/>
      <c r="S35" s="34"/>
      <c r="T35" s="34"/>
      <c r="U35" s="34"/>
      <c r="V35" s="34"/>
      <c r="W35" s="34"/>
      <c r="X35" s="34"/>
      <c r="Y35" s="34"/>
      <c r="Z35" s="34"/>
      <c r="AA35" s="34"/>
      <c r="AB35" s="34"/>
      <c r="AC35" s="34"/>
      <c r="AD35" s="34"/>
      <c r="AE35" s="34"/>
    </row>
    <row r="36" spans="1:31" s="2" customFormat="1" ht="14.45" customHeight="1">
      <c r="A36" s="34"/>
      <c r="B36" s="39"/>
      <c r="C36" s="34"/>
      <c r="D36" s="34"/>
      <c r="E36" s="109" t="s">
        <v>41</v>
      </c>
      <c r="F36" s="116">
        <f>ROUND((SUM(BF126:BF199)),  2)</f>
        <v>0</v>
      </c>
      <c r="G36" s="34"/>
      <c r="H36" s="34"/>
      <c r="I36" s="121">
        <v>0.15</v>
      </c>
      <c r="J36" s="34"/>
      <c r="K36" s="116">
        <f>ROUND(((SUM(BF126:BF199))*I36),  2)</f>
        <v>0</v>
      </c>
      <c r="L36" s="34"/>
      <c r="M36" s="51"/>
      <c r="S36" s="34"/>
      <c r="T36" s="34"/>
      <c r="U36" s="34"/>
      <c r="V36" s="34"/>
      <c r="W36" s="34"/>
      <c r="X36" s="34"/>
      <c r="Y36" s="34"/>
      <c r="Z36" s="34"/>
      <c r="AA36" s="34"/>
      <c r="AB36" s="34"/>
      <c r="AC36" s="34"/>
      <c r="AD36" s="34"/>
      <c r="AE36" s="34"/>
    </row>
    <row r="37" spans="1:31" s="2" customFormat="1" ht="14.45" hidden="1" customHeight="1">
      <c r="A37" s="34"/>
      <c r="B37" s="39"/>
      <c r="C37" s="34"/>
      <c r="D37" s="34"/>
      <c r="E37" s="109" t="s">
        <v>42</v>
      </c>
      <c r="F37" s="116">
        <f>ROUND((SUM(BG126:BG199)),  2)</f>
        <v>0</v>
      </c>
      <c r="G37" s="34"/>
      <c r="H37" s="34"/>
      <c r="I37" s="121">
        <v>0.21</v>
      </c>
      <c r="J37" s="34"/>
      <c r="K37" s="116">
        <f>0</f>
        <v>0</v>
      </c>
      <c r="L37" s="34"/>
      <c r="M37" s="51"/>
      <c r="S37" s="34"/>
      <c r="T37" s="34"/>
      <c r="U37" s="34"/>
      <c r="V37" s="34"/>
      <c r="W37" s="34"/>
      <c r="X37" s="34"/>
      <c r="Y37" s="34"/>
      <c r="Z37" s="34"/>
      <c r="AA37" s="34"/>
      <c r="AB37" s="34"/>
      <c r="AC37" s="34"/>
      <c r="AD37" s="34"/>
      <c r="AE37" s="34"/>
    </row>
    <row r="38" spans="1:31" s="2" customFormat="1" ht="14.45" hidden="1" customHeight="1">
      <c r="A38" s="34"/>
      <c r="B38" s="39"/>
      <c r="C38" s="34"/>
      <c r="D38" s="34"/>
      <c r="E38" s="109" t="s">
        <v>43</v>
      </c>
      <c r="F38" s="116">
        <f>ROUND((SUM(BH126:BH199)),  2)</f>
        <v>0</v>
      </c>
      <c r="G38" s="34"/>
      <c r="H38" s="34"/>
      <c r="I38" s="121">
        <v>0.15</v>
      </c>
      <c r="J38" s="34"/>
      <c r="K38" s="116">
        <f>0</f>
        <v>0</v>
      </c>
      <c r="L38" s="34"/>
      <c r="M38" s="51"/>
      <c r="S38" s="34"/>
      <c r="T38" s="34"/>
      <c r="U38" s="34"/>
      <c r="V38" s="34"/>
      <c r="W38" s="34"/>
      <c r="X38" s="34"/>
      <c r="Y38" s="34"/>
      <c r="Z38" s="34"/>
      <c r="AA38" s="34"/>
      <c r="AB38" s="34"/>
      <c r="AC38" s="34"/>
      <c r="AD38" s="34"/>
      <c r="AE38" s="34"/>
    </row>
    <row r="39" spans="1:31" s="2" customFormat="1" ht="14.45" hidden="1" customHeight="1">
      <c r="A39" s="34"/>
      <c r="B39" s="39"/>
      <c r="C39" s="34"/>
      <c r="D39" s="34"/>
      <c r="E39" s="109" t="s">
        <v>44</v>
      </c>
      <c r="F39" s="116">
        <f>ROUND((SUM(BI126:BI199)),  2)</f>
        <v>0</v>
      </c>
      <c r="G39" s="34"/>
      <c r="H39" s="34"/>
      <c r="I39" s="121">
        <v>0</v>
      </c>
      <c r="J39" s="34"/>
      <c r="K39" s="116">
        <f>0</f>
        <v>0</v>
      </c>
      <c r="L39" s="34"/>
      <c r="M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34"/>
      <c r="M40" s="51"/>
      <c r="S40" s="34"/>
      <c r="T40" s="34"/>
      <c r="U40" s="34"/>
      <c r="V40" s="34"/>
      <c r="W40" s="34"/>
      <c r="X40" s="34"/>
      <c r="Y40" s="34"/>
      <c r="Z40" s="34"/>
      <c r="AA40" s="34"/>
      <c r="AB40" s="34"/>
      <c r="AC40" s="34"/>
      <c r="AD40" s="34"/>
      <c r="AE40" s="34"/>
    </row>
    <row r="41" spans="1:31" s="2" customFormat="1" ht="25.35" customHeight="1">
      <c r="A41" s="34"/>
      <c r="B41" s="39"/>
      <c r="C41" s="122"/>
      <c r="D41" s="123" t="s">
        <v>45</v>
      </c>
      <c r="E41" s="124"/>
      <c r="F41" s="124"/>
      <c r="G41" s="125" t="s">
        <v>46</v>
      </c>
      <c r="H41" s="126" t="s">
        <v>47</v>
      </c>
      <c r="I41" s="124"/>
      <c r="J41" s="124"/>
      <c r="K41" s="127">
        <f>SUM(K32:K39)</f>
        <v>0</v>
      </c>
      <c r="L41" s="128"/>
      <c r="M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34"/>
      <c r="M42" s="51"/>
      <c r="S42" s="34"/>
      <c r="T42" s="34"/>
      <c r="U42" s="34"/>
      <c r="V42" s="34"/>
      <c r="W42" s="34"/>
      <c r="X42" s="34"/>
      <c r="Y42" s="34"/>
      <c r="Z42" s="34"/>
      <c r="AA42" s="34"/>
      <c r="AB42" s="34"/>
      <c r="AC42" s="34"/>
      <c r="AD42" s="34"/>
      <c r="AE42" s="34"/>
    </row>
    <row r="43" spans="1:31" s="1" customFormat="1" ht="14.45" customHeight="1">
      <c r="B43" s="20"/>
      <c r="M43" s="20"/>
    </row>
    <row r="44" spans="1:31" s="1" customFormat="1" ht="14.45" customHeight="1">
      <c r="B44" s="20"/>
      <c r="M44" s="20"/>
    </row>
    <row r="45" spans="1:31" s="1" customFormat="1" ht="14.45" customHeight="1">
      <c r="B45" s="20"/>
      <c r="M45" s="20"/>
    </row>
    <row r="46" spans="1:31" s="1" customFormat="1" ht="14.45" customHeight="1">
      <c r="B46" s="20"/>
      <c r="M46" s="20"/>
    </row>
    <row r="47" spans="1:31" s="1" customFormat="1" ht="14.45" customHeight="1">
      <c r="B47" s="20"/>
      <c r="M47" s="20"/>
    </row>
    <row r="48" spans="1:31" s="1" customFormat="1" ht="14.45" customHeight="1">
      <c r="B48" s="20"/>
      <c r="M48" s="20"/>
    </row>
    <row r="49" spans="1:31" s="1" customFormat="1" ht="14.45" customHeight="1">
      <c r="B49" s="20"/>
      <c r="M49" s="20"/>
    </row>
    <row r="50" spans="1:31" s="2" customFormat="1" ht="14.45" customHeight="1">
      <c r="B50" s="51"/>
      <c r="D50" s="129" t="s">
        <v>48</v>
      </c>
      <c r="E50" s="130"/>
      <c r="F50" s="130"/>
      <c r="G50" s="129" t="s">
        <v>49</v>
      </c>
      <c r="H50" s="130"/>
      <c r="I50" s="130"/>
      <c r="J50" s="130"/>
      <c r="K50" s="130"/>
      <c r="L50" s="130"/>
      <c r="M50" s="51"/>
    </row>
    <row r="51" spans="1:31" ht="11.25">
      <c r="B51" s="20"/>
      <c r="M51" s="20"/>
    </row>
    <row r="52" spans="1:31" ht="11.25">
      <c r="B52" s="20"/>
      <c r="M52" s="20"/>
    </row>
    <row r="53" spans="1:31" ht="11.25">
      <c r="B53" s="20"/>
      <c r="M53" s="20"/>
    </row>
    <row r="54" spans="1:31" ht="11.25">
      <c r="B54" s="20"/>
      <c r="M54" s="20"/>
    </row>
    <row r="55" spans="1:31" ht="11.25">
      <c r="B55" s="20"/>
      <c r="M55" s="20"/>
    </row>
    <row r="56" spans="1:31" ht="11.25">
      <c r="B56" s="20"/>
      <c r="M56" s="20"/>
    </row>
    <row r="57" spans="1:31" ht="11.25">
      <c r="B57" s="20"/>
      <c r="M57" s="20"/>
    </row>
    <row r="58" spans="1:31" ht="11.25">
      <c r="B58" s="20"/>
      <c r="M58" s="20"/>
    </row>
    <row r="59" spans="1:31" ht="11.25">
      <c r="B59" s="20"/>
      <c r="M59" s="20"/>
    </row>
    <row r="60" spans="1:31" ht="11.25">
      <c r="B60" s="20"/>
      <c r="M60" s="20"/>
    </row>
    <row r="61" spans="1:31" s="2" customFormat="1" ht="12.75">
      <c r="A61" s="34"/>
      <c r="B61" s="39"/>
      <c r="C61" s="34"/>
      <c r="D61" s="131" t="s">
        <v>50</v>
      </c>
      <c r="E61" s="132"/>
      <c r="F61" s="133" t="s">
        <v>51</v>
      </c>
      <c r="G61" s="131" t="s">
        <v>50</v>
      </c>
      <c r="H61" s="132"/>
      <c r="I61" s="132"/>
      <c r="J61" s="134" t="s">
        <v>51</v>
      </c>
      <c r="K61" s="132"/>
      <c r="L61" s="132"/>
      <c r="M61" s="51"/>
      <c r="S61" s="34"/>
      <c r="T61" s="34"/>
      <c r="U61" s="34"/>
      <c r="V61" s="34"/>
      <c r="W61" s="34"/>
      <c r="X61" s="34"/>
      <c r="Y61" s="34"/>
      <c r="Z61" s="34"/>
      <c r="AA61" s="34"/>
      <c r="AB61" s="34"/>
      <c r="AC61" s="34"/>
      <c r="AD61" s="34"/>
      <c r="AE61" s="34"/>
    </row>
    <row r="62" spans="1:31" ht="11.25">
      <c r="B62" s="20"/>
      <c r="M62" s="20"/>
    </row>
    <row r="63" spans="1:31" ht="11.25">
      <c r="B63" s="20"/>
      <c r="M63" s="20"/>
    </row>
    <row r="64" spans="1:31" ht="11.25">
      <c r="B64" s="20"/>
      <c r="M64" s="20"/>
    </row>
    <row r="65" spans="1:31" s="2" customFormat="1" ht="12.75">
      <c r="A65" s="34"/>
      <c r="B65" s="39"/>
      <c r="C65" s="34"/>
      <c r="D65" s="129" t="s">
        <v>52</v>
      </c>
      <c r="E65" s="135"/>
      <c r="F65" s="135"/>
      <c r="G65" s="129" t="s">
        <v>53</v>
      </c>
      <c r="H65" s="135"/>
      <c r="I65" s="135"/>
      <c r="J65" s="135"/>
      <c r="K65" s="135"/>
      <c r="L65" s="135"/>
      <c r="M65" s="51"/>
      <c r="S65" s="34"/>
      <c r="T65" s="34"/>
      <c r="U65" s="34"/>
      <c r="V65" s="34"/>
      <c r="W65" s="34"/>
      <c r="X65" s="34"/>
      <c r="Y65" s="34"/>
      <c r="Z65" s="34"/>
      <c r="AA65" s="34"/>
      <c r="AB65" s="34"/>
      <c r="AC65" s="34"/>
      <c r="AD65" s="34"/>
      <c r="AE65" s="34"/>
    </row>
    <row r="66" spans="1:31" ht="11.25">
      <c r="B66" s="20"/>
      <c r="M66" s="20"/>
    </row>
    <row r="67" spans="1:31" ht="11.25">
      <c r="B67" s="20"/>
      <c r="M67" s="20"/>
    </row>
    <row r="68" spans="1:31" ht="11.25">
      <c r="B68" s="20"/>
      <c r="M68" s="20"/>
    </row>
    <row r="69" spans="1:31" ht="11.25">
      <c r="B69" s="20"/>
      <c r="M69" s="20"/>
    </row>
    <row r="70" spans="1:31" ht="11.25">
      <c r="B70" s="20"/>
      <c r="M70" s="20"/>
    </row>
    <row r="71" spans="1:31" ht="11.25">
      <c r="B71" s="20"/>
      <c r="M71" s="20"/>
    </row>
    <row r="72" spans="1:31" ht="11.25">
      <c r="B72" s="20"/>
      <c r="M72" s="20"/>
    </row>
    <row r="73" spans="1:31" ht="11.25">
      <c r="B73" s="20"/>
      <c r="M73" s="20"/>
    </row>
    <row r="74" spans="1:31" ht="11.25">
      <c r="B74" s="20"/>
      <c r="M74" s="20"/>
    </row>
    <row r="75" spans="1:31" ht="11.25">
      <c r="B75" s="20"/>
      <c r="M75" s="20"/>
    </row>
    <row r="76" spans="1:31" s="2" customFormat="1" ht="12.75">
      <c r="A76" s="34"/>
      <c r="B76" s="39"/>
      <c r="C76" s="34"/>
      <c r="D76" s="131" t="s">
        <v>50</v>
      </c>
      <c r="E76" s="132"/>
      <c r="F76" s="133" t="s">
        <v>51</v>
      </c>
      <c r="G76" s="131" t="s">
        <v>50</v>
      </c>
      <c r="H76" s="132"/>
      <c r="I76" s="132"/>
      <c r="J76" s="134" t="s">
        <v>51</v>
      </c>
      <c r="K76" s="132"/>
      <c r="L76" s="132"/>
      <c r="M76" s="51"/>
      <c r="S76" s="34"/>
      <c r="T76" s="34"/>
      <c r="U76" s="34"/>
      <c r="V76" s="34"/>
      <c r="W76" s="34"/>
      <c r="X76" s="34"/>
      <c r="Y76" s="34"/>
      <c r="Z76" s="34"/>
      <c r="AA76" s="34"/>
      <c r="AB76" s="34"/>
      <c r="AC76" s="34"/>
      <c r="AD76" s="34"/>
      <c r="AE76" s="34"/>
    </row>
    <row r="77" spans="1:31" s="2" customFormat="1" ht="14.45" customHeight="1">
      <c r="A77" s="34"/>
      <c r="B77" s="136"/>
      <c r="C77" s="137"/>
      <c r="D77" s="137"/>
      <c r="E77" s="137"/>
      <c r="F77" s="137"/>
      <c r="G77" s="137"/>
      <c r="H77" s="137"/>
      <c r="I77" s="137"/>
      <c r="J77" s="137"/>
      <c r="K77" s="137"/>
      <c r="L77" s="137"/>
      <c r="M77" s="51"/>
      <c r="S77" s="34"/>
      <c r="T77" s="34"/>
      <c r="U77" s="34"/>
      <c r="V77" s="34"/>
      <c r="W77" s="34"/>
      <c r="X77" s="34"/>
      <c r="Y77" s="34"/>
      <c r="Z77" s="34"/>
      <c r="AA77" s="34"/>
      <c r="AB77" s="34"/>
      <c r="AC77" s="34"/>
      <c r="AD77" s="34"/>
      <c r="AE77" s="34"/>
    </row>
    <row r="81" spans="1:47" s="2" customFormat="1" ht="6.95" customHeight="1">
      <c r="A81" s="34"/>
      <c r="B81" s="138"/>
      <c r="C81" s="139"/>
      <c r="D81" s="139"/>
      <c r="E81" s="139"/>
      <c r="F81" s="139"/>
      <c r="G81" s="139"/>
      <c r="H81" s="139"/>
      <c r="I81" s="139"/>
      <c r="J81" s="139"/>
      <c r="K81" s="139"/>
      <c r="L81" s="139"/>
      <c r="M81" s="51"/>
      <c r="S81" s="34"/>
      <c r="T81" s="34"/>
      <c r="U81" s="34"/>
      <c r="V81" s="34"/>
      <c r="W81" s="34"/>
      <c r="X81" s="34"/>
      <c r="Y81" s="34"/>
      <c r="Z81" s="34"/>
      <c r="AA81" s="34"/>
      <c r="AB81" s="34"/>
      <c r="AC81" s="34"/>
      <c r="AD81" s="34"/>
      <c r="AE81" s="34"/>
    </row>
    <row r="82" spans="1:47" s="2" customFormat="1" ht="24.95" customHeight="1">
      <c r="A82" s="34"/>
      <c r="B82" s="35"/>
      <c r="C82" s="23" t="s">
        <v>92</v>
      </c>
      <c r="D82" s="36"/>
      <c r="E82" s="36"/>
      <c r="F82" s="36"/>
      <c r="G82" s="36"/>
      <c r="H82" s="36"/>
      <c r="I82" s="36"/>
      <c r="J82" s="36"/>
      <c r="K82" s="36"/>
      <c r="L82" s="36"/>
      <c r="M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36"/>
      <c r="M83" s="51"/>
      <c r="S83" s="34"/>
      <c r="T83" s="34"/>
      <c r="U83" s="34"/>
      <c r="V83" s="34"/>
      <c r="W83" s="34"/>
      <c r="X83" s="34"/>
      <c r="Y83" s="34"/>
      <c r="Z83" s="34"/>
      <c r="AA83" s="34"/>
      <c r="AB83" s="34"/>
      <c r="AC83" s="34"/>
      <c r="AD83" s="34"/>
      <c r="AE83" s="34"/>
    </row>
    <row r="84" spans="1:47" s="2" customFormat="1" ht="12" customHeight="1">
      <c r="A84" s="34"/>
      <c r="B84" s="35"/>
      <c r="C84" s="29" t="s">
        <v>17</v>
      </c>
      <c r="D84" s="36"/>
      <c r="E84" s="36"/>
      <c r="F84" s="36"/>
      <c r="G84" s="36"/>
      <c r="H84" s="36"/>
      <c r="I84" s="36"/>
      <c r="J84" s="36"/>
      <c r="K84" s="36"/>
      <c r="L84" s="36"/>
      <c r="M84" s="51"/>
      <c r="S84" s="34"/>
      <c r="T84" s="34"/>
      <c r="U84" s="34"/>
      <c r="V84" s="34"/>
      <c r="W84" s="34"/>
      <c r="X84" s="34"/>
      <c r="Y84" s="34"/>
      <c r="Z84" s="34"/>
      <c r="AA84" s="34"/>
      <c r="AB84" s="34"/>
      <c r="AC84" s="34"/>
      <c r="AD84" s="34"/>
      <c r="AE84" s="34"/>
    </row>
    <row r="85" spans="1:47" s="2" customFormat="1" ht="26.25" customHeight="1">
      <c r="A85" s="34"/>
      <c r="B85" s="35"/>
      <c r="C85" s="36"/>
      <c r="D85" s="36"/>
      <c r="E85" s="302" t="str">
        <f>E7</f>
        <v>Příprava území – lokalita P.Cingra ve Starém Bohumíně - přípojka pro čerpací stanici</v>
      </c>
      <c r="F85" s="303"/>
      <c r="G85" s="303"/>
      <c r="H85" s="303"/>
      <c r="I85" s="36"/>
      <c r="J85" s="36"/>
      <c r="K85" s="36"/>
      <c r="L85" s="36"/>
      <c r="M85" s="51"/>
      <c r="S85" s="34"/>
      <c r="T85" s="34"/>
      <c r="U85" s="34"/>
      <c r="V85" s="34"/>
      <c r="W85" s="34"/>
      <c r="X85" s="34"/>
      <c r="Y85" s="34"/>
      <c r="Z85" s="34"/>
      <c r="AA85" s="34"/>
      <c r="AB85" s="34"/>
      <c r="AC85" s="34"/>
      <c r="AD85" s="34"/>
      <c r="AE85" s="34"/>
    </row>
    <row r="86" spans="1:47" s="2" customFormat="1" ht="12" customHeight="1">
      <c r="A86" s="34"/>
      <c r="B86" s="35"/>
      <c r="C86" s="29" t="s">
        <v>88</v>
      </c>
      <c r="D86" s="36"/>
      <c r="E86" s="36"/>
      <c r="F86" s="36"/>
      <c r="G86" s="36"/>
      <c r="H86" s="36"/>
      <c r="I86" s="36"/>
      <c r="J86" s="36"/>
      <c r="K86" s="36"/>
      <c r="L86" s="36"/>
      <c r="M86" s="51"/>
      <c r="S86" s="34"/>
      <c r="T86" s="34"/>
      <c r="U86" s="34"/>
      <c r="V86" s="34"/>
      <c r="W86" s="34"/>
      <c r="X86" s="34"/>
      <c r="Y86" s="34"/>
      <c r="Z86" s="34"/>
      <c r="AA86" s="34"/>
      <c r="AB86" s="34"/>
      <c r="AC86" s="34"/>
      <c r="AD86" s="34"/>
      <c r="AE86" s="34"/>
    </row>
    <row r="87" spans="1:47" s="2" customFormat="1" ht="16.5" customHeight="1">
      <c r="A87" s="34"/>
      <c r="B87" s="35"/>
      <c r="C87" s="36"/>
      <c r="D87" s="36"/>
      <c r="E87" s="273" t="str">
        <f>E9</f>
        <v>1 - IO 01 - Přípojka elektro 0,4kV</v>
      </c>
      <c r="F87" s="304"/>
      <c r="G87" s="304"/>
      <c r="H87" s="304"/>
      <c r="I87" s="36"/>
      <c r="J87" s="36"/>
      <c r="K87" s="36"/>
      <c r="L87" s="36"/>
      <c r="M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36"/>
      <c r="M88" s="51"/>
      <c r="S88" s="34"/>
      <c r="T88" s="34"/>
      <c r="U88" s="34"/>
      <c r="V88" s="34"/>
      <c r="W88" s="34"/>
      <c r="X88" s="34"/>
      <c r="Y88" s="34"/>
      <c r="Z88" s="34"/>
      <c r="AA88" s="34"/>
      <c r="AB88" s="34"/>
      <c r="AC88" s="34"/>
      <c r="AD88" s="34"/>
      <c r="AE88" s="34"/>
    </row>
    <row r="89" spans="1:47" s="2" customFormat="1" ht="12" customHeight="1">
      <c r="A89" s="34"/>
      <c r="B89" s="35"/>
      <c r="C89" s="29" t="s">
        <v>21</v>
      </c>
      <c r="D89" s="36"/>
      <c r="E89" s="36"/>
      <c r="F89" s="27" t="str">
        <f>F12</f>
        <v>Bohumín</v>
      </c>
      <c r="G89" s="36"/>
      <c r="H89" s="36"/>
      <c r="I89" s="29" t="s">
        <v>23</v>
      </c>
      <c r="J89" s="66" t="str">
        <f>IF(J12="","",J12)</f>
        <v>18. 1. 2021</v>
      </c>
      <c r="K89" s="36"/>
      <c r="L89" s="36"/>
      <c r="M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36"/>
      <c r="M90" s="51"/>
      <c r="S90" s="34"/>
      <c r="T90" s="34"/>
      <c r="U90" s="34"/>
      <c r="V90" s="34"/>
      <c r="W90" s="34"/>
      <c r="X90" s="34"/>
      <c r="Y90" s="34"/>
      <c r="Z90" s="34"/>
      <c r="AA90" s="34"/>
      <c r="AB90" s="34"/>
      <c r="AC90" s="34"/>
      <c r="AD90" s="34"/>
      <c r="AE90" s="34"/>
    </row>
    <row r="91" spans="1:47" s="2" customFormat="1" ht="15.2" customHeight="1">
      <c r="A91" s="34"/>
      <c r="B91" s="35"/>
      <c r="C91" s="29" t="s">
        <v>25</v>
      </c>
      <c r="D91" s="36"/>
      <c r="E91" s="36"/>
      <c r="F91" s="27" t="str">
        <f>E15</f>
        <v>Město Bohumín</v>
      </c>
      <c r="G91" s="36"/>
      <c r="H91" s="36"/>
      <c r="I91" s="29" t="s">
        <v>31</v>
      </c>
      <c r="J91" s="32" t="str">
        <f>E21</f>
        <v>Amper design, s.r.o.</v>
      </c>
      <c r="K91" s="36"/>
      <c r="L91" s="36"/>
      <c r="M91" s="51"/>
      <c r="S91" s="34"/>
      <c r="T91" s="34"/>
      <c r="U91" s="34"/>
      <c r="V91" s="34"/>
      <c r="W91" s="34"/>
      <c r="X91" s="34"/>
      <c r="Y91" s="34"/>
      <c r="Z91" s="34"/>
      <c r="AA91" s="34"/>
      <c r="AB91" s="34"/>
      <c r="AC91" s="34"/>
      <c r="AD91" s="34"/>
      <c r="AE91" s="34"/>
    </row>
    <row r="92" spans="1:47" s="2" customFormat="1" ht="15.2" customHeight="1">
      <c r="A92" s="34"/>
      <c r="B92" s="35"/>
      <c r="C92" s="29" t="s">
        <v>29</v>
      </c>
      <c r="D92" s="36"/>
      <c r="E92" s="36"/>
      <c r="F92" s="27" t="str">
        <f>IF(E18="","",E18)</f>
        <v>Vyplň údaj</v>
      </c>
      <c r="G92" s="36"/>
      <c r="H92" s="36"/>
      <c r="I92" s="29" t="s">
        <v>33</v>
      </c>
      <c r="J92" s="32" t="str">
        <f>E24</f>
        <v>Amper design, s.r.o.</v>
      </c>
      <c r="K92" s="36"/>
      <c r="L92" s="36"/>
      <c r="M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36"/>
      <c r="M93" s="51"/>
      <c r="S93" s="34"/>
      <c r="T93" s="34"/>
      <c r="U93" s="34"/>
      <c r="V93" s="34"/>
      <c r="W93" s="34"/>
      <c r="X93" s="34"/>
      <c r="Y93" s="34"/>
      <c r="Z93" s="34"/>
      <c r="AA93" s="34"/>
      <c r="AB93" s="34"/>
      <c r="AC93" s="34"/>
      <c r="AD93" s="34"/>
      <c r="AE93" s="34"/>
    </row>
    <row r="94" spans="1:47" s="2" customFormat="1" ht="29.25" customHeight="1">
      <c r="A94" s="34"/>
      <c r="B94" s="35"/>
      <c r="C94" s="140" t="s">
        <v>93</v>
      </c>
      <c r="D94" s="141"/>
      <c r="E94" s="141"/>
      <c r="F94" s="141"/>
      <c r="G94" s="141"/>
      <c r="H94" s="141"/>
      <c r="I94" s="142" t="s">
        <v>94</v>
      </c>
      <c r="J94" s="142" t="s">
        <v>95</v>
      </c>
      <c r="K94" s="142" t="s">
        <v>96</v>
      </c>
      <c r="L94" s="141"/>
      <c r="M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36"/>
      <c r="M95" s="51"/>
      <c r="S95" s="34"/>
      <c r="T95" s="34"/>
      <c r="U95" s="34"/>
      <c r="V95" s="34"/>
      <c r="W95" s="34"/>
      <c r="X95" s="34"/>
      <c r="Y95" s="34"/>
      <c r="Z95" s="34"/>
      <c r="AA95" s="34"/>
      <c r="AB95" s="34"/>
      <c r="AC95" s="34"/>
      <c r="AD95" s="34"/>
      <c r="AE95" s="34"/>
    </row>
    <row r="96" spans="1:47" s="2" customFormat="1" ht="22.9" customHeight="1">
      <c r="A96" s="34"/>
      <c r="B96" s="35"/>
      <c r="C96" s="143" t="s">
        <v>97</v>
      </c>
      <c r="D96" s="36"/>
      <c r="E96" s="36"/>
      <c r="F96" s="36"/>
      <c r="G96" s="36"/>
      <c r="H96" s="36"/>
      <c r="I96" s="84">
        <f t="shared" ref="I96:J98" si="0">Q126</f>
        <v>0</v>
      </c>
      <c r="J96" s="84">
        <f t="shared" si="0"/>
        <v>0</v>
      </c>
      <c r="K96" s="84">
        <f>K126</f>
        <v>0</v>
      </c>
      <c r="L96" s="36"/>
      <c r="M96" s="51"/>
      <c r="S96" s="34"/>
      <c r="T96" s="34"/>
      <c r="U96" s="34"/>
      <c r="V96" s="34"/>
      <c r="W96" s="34"/>
      <c r="X96" s="34"/>
      <c r="Y96" s="34"/>
      <c r="Z96" s="34"/>
      <c r="AA96" s="34"/>
      <c r="AB96" s="34"/>
      <c r="AC96" s="34"/>
      <c r="AD96" s="34"/>
      <c r="AE96" s="34"/>
      <c r="AU96" s="17" t="s">
        <v>98</v>
      </c>
    </row>
    <row r="97" spans="1:31" s="9" customFormat="1" ht="24.95" customHeight="1">
      <c r="B97" s="144"/>
      <c r="C97" s="145"/>
      <c r="D97" s="146" t="s">
        <v>99</v>
      </c>
      <c r="E97" s="147"/>
      <c r="F97" s="147"/>
      <c r="G97" s="147"/>
      <c r="H97" s="147"/>
      <c r="I97" s="148">
        <f t="shared" si="0"/>
        <v>0</v>
      </c>
      <c r="J97" s="148">
        <f t="shared" si="0"/>
        <v>0</v>
      </c>
      <c r="K97" s="148">
        <f>K127</f>
        <v>0</v>
      </c>
      <c r="L97" s="145"/>
      <c r="M97" s="149"/>
    </row>
    <row r="98" spans="1:31" s="10" customFormat="1" ht="19.899999999999999" customHeight="1">
      <c r="B98" s="150"/>
      <c r="C98" s="151"/>
      <c r="D98" s="152" t="s">
        <v>100</v>
      </c>
      <c r="E98" s="153"/>
      <c r="F98" s="153"/>
      <c r="G98" s="153"/>
      <c r="H98" s="153"/>
      <c r="I98" s="154">
        <f t="shared" si="0"/>
        <v>0</v>
      </c>
      <c r="J98" s="154">
        <f t="shared" si="0"/>
        <v>0</v>
      </c>
      <c r="K98" s="154">
        <f>K128</f>
        <v>0</v>
      </c>
      <c r="L98" s="151"/>
      <c r="M98" s="155"/>
    </row>
    <row r="99" spans="1:31" s="10" customFormat="1" ht="19.899999999999999" customHeight="1">
      <c r="B99" s="150"/>
      <c r="C99" s="151"/>
      <c r="D99" s="152" t="s">
        <v>101</v>
      </c>
      <c r="E99" s="153"/>
      <c r="F99" s="153"/>
      <c r="G99" s="153"/>
      <c r="H99" s="153"/>
      <c r="I99" s="154">
        <f>Q162</f>
        <v>0</v>
      </c>
      <c r="J99" s="154">
        <f>R162</f>
        <v>0</v>
      </c>
      <c r="K99" s="154">
        <f>K162</f>
        <v>0</v>
      </c>
      <c r="L99" s="151"/>
      <c r="M99" s="155"/>
    </row>
    <row r="100" spans="1:31" s="9" customFormat="1" ht="24.95" customHeight="1">
      <c r="B100" s="144"/>
      <c r="C100" s="145"/>
      <c r="D100" s="146" t="s">
        <v>102</v>
      </c>
      <c r="E100" s="147"/>
      <c r="F100" s="147"/>
      <c r="G100" s="147"/>
      <c r="H100" s="147"/>
      <c r="I100" s="148">
        <f t="shared" ref="I100:J102" si="1">Q172</f>
        <v>0</v>
      </c>
      <c r="J100" s="148">
        <f t="shared" si="1"/>
        <v>0</v>
      </c>
      <c r="K100" s="148">
        <f>K172</f>
        <v>0</v>
      </c>
      <c r="L100" s="145"/>
      <c r="M100" s="149"/>
    </row>
    <row r="101" spans="1:31" s="10" customFormat="1" ht="19.899999999999999" customHeight="1">
      <c r="B101" s="150"/>
      <c r="C101" s="151"/>
      <c r="D101" s="152" t="s">
        <v>103</v>
      </c>
      <c r="E101" s="153"/>
      <c r="F101" s="153"/>
      <c r="G101" s="153"/>
      <c r="H101" s="153"/>
      <c r="I101" s="154">
        <f t="shared" si="1"/>
        <v>0</v>
      </c>
      <c r="J101" s="154">
        <f t="shared" si="1"/>
        <v>0</v>
      </c>
      <c r="K101" s="154">
        <f>K173</f>
        <v>0</v>
      </c>
      <c r="L101" s="151"/>
      <c r="M101" s="155"/>
    </row>
    <row r="102" spans="1:31" s="10" customFormat="1" ht="14.85" customHeight="1">
      <c r="B102" s="150"/>
      <c r="C102" s="151"/>
      <c r="D102" s="152" t="s">
        <v>104</v>
      </c>
      <c r="E102" s="153"/>
      <c r="F102" s="153"/>
      <c r="G102" s="153"/>
      <c r="H102" s="153"/>
      <c r="I102" s="154">
        <f t="shared" si="1"/>
        <v>0</v>
      </c>
      <c r="J102" s="154">
        <f t="shared" si="1"/>
        <v>0</v>
      </c>
      <c r="K102" s="154">
        <f>K174</f>
        <v>0</v>
      </c>
      <c r="L102" s="151"/>
      <c r="M102" s="155"/>
    </row>
    <row r="103" spans="1:31" s="10" customFormat="1" ht="14.85" customHeight="1">
      <c r="B103" s="150"/>
      <c r="C103" s="151"/>
      <c r="D103" s="152" t="s">
        <v>105</v>
      </c>
      <c r="E103" s="153"/>
      <c r="F103" s="153"/>
      <c r="G103" s="153"/>
      <c r="H103" s="153"/>
      <c r="I103" s="154">
        <f>Q179</f>
        <v>0</v>
      </c>
      <c r="J103" s="154">
        <f>R179</f>
        <v>0</v>
      </c>
      <c r="K103" s="154">
        <f>K179</f>
        <v>0</v>
      </c>
      <c r="L103" s="151"/>
      <c r="M103" s="155"/>
    </row>
    <row r="104" spans="1:31" s="10" customFormat="1" ht="14.85" customHeight="1">
      <c r="B104" s="150"/>
      <c r="C104" s="151"/>
      <c r="D104" s="152" t="s">
        <v>106</v>
      </c>
      <c r="E104" s="153"/>
      <c r="F104" s="153"/>
      <c r="G104" s="153"/>
      <c r="H104" s="153"/>
      <c r="I104" s="154">
        <f>Q191</f>
        <v>0</v>
      </c>
      <c r="J104" s="154">
        <f>R191</f>
        <v>0</v>
      </c>
      <c r="K104" s="154">
        <f>K191</f>
        <v>0</v>
      </c>
      <c r="L104" s="151"/>
      <c r="M104" s="155"/>
    </row>
    <row r="105" spans="1:31" s="9" customFormat="1" ht="24.95" customHeight="1">
      <c r="B105" s="144"/>
      <c r="C105" s="145"/>
      <c r="D105" s="146" t="s">
        <v>107</v>
      </c>
      <c r="E105" s="147"/>
      <c r="F105" s="147"/>
      <c r="G105" s="147"/>
      <c r="H105" s="147"/>
      <c r="I105" s="148">
        <f>Q194</f>
        <v>0</v>
      </c>
      <c r="J105" s="148">
        <f>R194</f>
        <v>0</v>
      </c>
      <c r="K105" s="148">
        <f>K194</f>
        <v>0</v>
      </c>
      <c r="L105" s="145"/>
      <c r="M105" s="149"/>
    </row>
    <row r="106" spans="1:31" s="10" customFormat="1" ht="19.899999999999999" customHeight="1">
      <c r="B106" s="150"/>
      <c r="C106" s="151"/>
      <c r="D106" s="152" t="s">
        <v>108</v>
      </c>
      <c r="E106" s="153"/>
      <c r="F106" s="153"/>
      <c r="G106" s="153"/>
      <c r="H106" s="153"/>
      <c r="I106" s="154">
        <f>Q195</f>
        <v>0</v>
      </c>
      <c r="J106" s="154">
        <f>R195</f>
        <v>0</v>
      </c>
      <c r="K106" s="154">
        <f>K195</f>
        <v>0</v>
      </c>
      <c r="L106" s="151"/>
      <c r="M106" s="155"/>
    </row>
    <row r="107" spans="1:31" s="2" customFormat="1" ht="21.75" customHeight="1">
      <c r="A107" s="34"/>
      <c r="B107" s="35"/>
      <c r="C107" s="36"/>
      <c r="D107" s="36"/>
      <c r="E107" s="36"/>
      <c r="F107" s="36"/>
      <c r="G107" s="36"/>
      <c r="H107" s="36"/>
      <c r="I107" s="36"/>
      <c r="J107" s="36"/>
      <c r="K107" s="36"/>
      <c r="L107" s="36"/>
      <c r="M107" s="51"/>
      <c r="S107" s="34"/>
      <c r="T107" s="34"/>
      <c r="U107" s="34"/>
      <c r="V107" s="34"/>
      <c r="W107" s="34"/>
      <c r="X107" s="34"/>
      <c r="Y107" s="34"/>
      <c r="Z107" s="34"/>
      <c r="AA107" s="34"/>
      <c r="AB107" s="34"/>
      <c r="AC107" s="34"/>
      <c r="AD107" s="34"/>
      <c r="AE107" s="34"/>
    </row>
    <row r="108" spans="1:31" s="2" customFormat="1" ht="6.95" customHeight="1">
      <c r="A108" s="34"/>
      <c r="B108" s="54"/>
      <c r="C108" s="55"/>
      <c r="D108" s="55"/>
      <c r="E108" s="55"/>
      <c r="F108" s="55"/>
      <c r="G108" s="55"/>
      <c r="H108" s="55"/>
      <c r="I108" s="55"/>
      <c r="J108" s="55"/>
      <c r="K108" s="55"/>
      <c r="L108" s="55"/>
      <c r="M108" s="51"/>
      <c r="S108" s="34"/>
      <c r="T108" s="34"/>
      <c r="U108" s="34"/>
      <c r="V108" s="34"/>
      <c r="W108" s="34"/>
      <c r="X108" s="34"/>
      <c r="Y108" s="34"/>
      <c r="Z108" s="34"/>
      <c r="AA108" s="34"/>
      <c r="AB108" s="34"/>
      <c r="AC108" s="34"/>
      <c r="AD108" s="34"/>
      <c r="AE108" s="34"/>
    </row>
    <row r="112" spans="1:31" s="2" customFormat="1" ht="6.95" customHeight="1">
      <c r="A112" s="34"/>
      <c r="B112" s="56"/>
      <c r="C112" s="57"/>
      <c r="D112" s="57"/>
      <c r="E112" s="57"/>
      <c r="F112" s="57"/>
      <c r="G112" s="57"/>
      <c r="H112" s="57"/>
      <c r="I112" s="57"/>
      <c r="J112" s="57"/>
      <c r="K112" s="57"/>
      <c r="L112" s="57"/>
      <c r="M112" s="51"/>
      <c r="S112" s="34"/>
      <c r="T112" s="34"/>
      <c r="U112" s="34"/>
      <c r="V112" s="34"/>
      <c r="W112" s="34"/>
      <c r="X112" s="34"/>
      <c r="Y112" s="34"/>
      <c r="Z112" s="34"/>
      <c r="AA112" s="34"/>
      <c r="AB112" s="34"/>
      <c r="AC112" s="34"/>
      <c r="AD112" s="34"/>
      <c r="AE112" s="34"/>
    </row>
    <row r="113" spans="1:63" s="2" customFormat="1" ht="24.95" customHeight="1">
      <c r="A113" s="34"/>
      <c r="B113" s="35"/>
      <c r="C113" s="23" t="s">
        <v>109</v>
      </c>
      <c r="D113" s="36"/>
      <c r="E113" s="36"/>
      <c r="F113" s="36"/>
      <c r="G113" s="36"/>
      <c r="H113" s="36"/>
      <c r="I113" s="36"/>
      <c r="J113" s="36"/>
      <c r="K113" s="36"/>
      <c r="L113" s="36"/>
      <c r="M113" s="51"/>
      <c r="S113" s="34"/>
      <c r="T113" s="34"/>
      <c r="U113" s="34"/>
      <c r="V113" s="34"/>
      <c r="W113" s="34"/>
      <c r="X113" s="34"/>
      <c r="Y113" s="34"/>
      <c r="Z113" s="34"/>
      <c r="AA113" s="34"/>
      <c r="AB113" s="34"/>
      <c r="AC113" s="34"/>
      <c r="AD113" s="34"/>
      <c r="AE113" s="34"/>
    </row>
    <row r="114" spans="1:63" s="2" customFormat="1" ht="6.95" customHeight="1">
      <c r="A114" s="34"/>
      <c r="B114" s="35"/>
      <c r="C114" s="36"/>
      <c r="D114" s="36"/>
      <c r="E114" s="36"/>
      <c r="F114" s="36"/>
      <c r="G114" s="36"/>
      <c r="H114" s="36"/>
      <c r="I114" s="36"/>
      <c r="J114" s="36"/>
      <c r="K114" s="36"/>
      <c r="L114" s="36"/>
      <c r="M114" s="51"/>
      <c r="S114" s="34"/>
      <c r="T114" s="34"/>
      <c r="U114" s="34"/>
      <c r="V114" s="34"/>
      <c r="W114" s="34"/>
      <c r="X114" s="34"/>
      <c r="Y114" s="34"/>
      <c r="Z114" s="34"/>
      <c r="AA114" s="34"/>
      <c r="AB114" s="34"/>
      <c r="AC114" s="34"/>
      <c r="AD114" s="34"/>
      <c r="AE114" s="34"/>
    </row>
    <row r="115" spans="1:63" s="2" customFormat="1" ht="12" customHeight="1">
      <c r="A115" s="34"/>
      <c r="B115" s="35"/>
      <c r="C115" s="29" t="s">
        <v>17</v>
      </c>
      <c r="D115" s="36"/>
      <c r="E115" s="36"/>
      <c r="F115" s="36"/>
      <c r="G115" s="36"/>
      <c r="H115" s="36"/>
      <c r="I115" s="36"/>
      <c r="J115" s="36"/>
      <c r="K115" s="36"/>
      <c r="L115" s="36"/>
      <c r="M115" s="51"/>
      <c r="S115" s="34"/>
      <c r="T115" s="34"/>
      <c r="U115" s="34"/>
      <c r="V115" s="34"/>
      <c r="W115" s="34"/>
      <c r="X115" s="34"/>
      <c r="Y115" s="34"/>
      <c r="Z115" s="34"/>
      <c r="AA115" s="34"/>
      <c r="AB115" s="34"/>
      <c r="AC115" s="34"/>
      <c r="AD115" s="34"/>
      <c r="AE115" s="34"/>
    </row>
    <row r="116" spans="1:63" s="2" customFormat="1" ht="26.25" customHeight="1">
      <c r="A116" s="34"/>
      <c r="B116" s="35"/>
      <c r="C116" s="36"/>
      <c r="D116" s="36"/>
      <c r="E116" s="302" t="str">
        <f>E7</f>
        <v>Příprava území – lokalita P.Cingra ve Starém Bohumíně - přípojka pro čerpací stanici</v>
      </c>
      <c r="F116" s="303"/>
      <c r="G116" s="303"/>
      <c r="H116" s="303"/>
      <c r="I116" s="36"/>
      <c r="J116" s="36"/>
      <c r="K116" s="36"/>
      <c r="L116" s="36"/>
      <c r="M116" s="51"/>
      <c r="S116" s="34"/>
      <c r="T116" s="34"/>
      <c r="U116" s="34"/>
      <c r="V116" s="34"/>
      <c r="W116" s="34"/>
      <c r="X116" s="34"/>
      <c r="Y116" s="34"/>
      <c r="Z116" s="34"/>
      <c r="AA116" s="34"/>
      <c r="AB116" s="34"/>
      <c r="AC116" s="34"/>
      <c r="AD116" s="34"/>
      <c r="AE116" s="34"/>
    </row>
    <row r="117" spans="1:63" s="2" customFormat="1" ht="12" customHeight="1">
      <c r="A117" s="34"/>
      <c r="B117" s="35"/>
      <c r="C117" s="29" t="s">
        <v>88</v>
      </c>
      <c r="D117" s="36"/>
      <c r="E117" s="36"/>
      <c r="F117" s="36"/>
      <c r="G117" s="36"/>
      <c r="H117" s="36"/>
      <c r="I117" s="36"/>
      <c r="J117" s="36"/>
      <c r="K117" s="36"/>
      <c r="L117" s="36"/>
      <c r="M117" s="51"/>
      <c r="S117" s="34"/>
      <c r="T117" s="34"/>
      <c r="U117" s="34"/>
      <c r="V117" s="34"/>
      <c r="W117" s="34"/>
      <c r="X117" s="34"/>
      <c r="Y117" s="34"/>
      <c r="Z117" s="34"/>
      <c r="AA117" s="34"/>
      <c r="AB117" s="34"/>
      <c r="AC117" s="34"/>
      <c r="AD117" s="34"/>
      <c r="AE117" s="34"/>
    </row>
    <row r="118" spans="1:63" s="2" customFormat="1" ht="16.5" customHeight="1">
      <c r="A118" s="34"/>
      <c r="B118" s="35"/>
      <c r="C118" s="36"/>
      <c r="D118" s="36"/>
      <c r="E118" s="273" t="str">
        <f>E9</f>
        <v>1 - IO 01 - Přípojka elektro 0,4kV</v>
      </c>
      <c r="F118" s="304"/>
      <c r="G118" s="304"/>
      <c r="H118" s="304"/>
      <c r="I118" s="36"/>
      <c r="J118" s="36"/>
      <c r="K118" s="36"/>
      <c r="L118" s="36"/>
      <c r="M118" s="51"/>
      <c r="S118" s="34"/>
      <c r="T118" s="34"/>
      <c r="U118" s="34"/>
      <c r="V118" s="34"/>
      <c r="W118" s="34"/>
      <c r="X118" s="34"/>
      <c r="Y118" s="34"/>
      <c r="Z118" s="34"/>
      <c r="AA118" s="34"/>
      <c r="AB118" s="34"/>
      <c r="AC118" s="34"/>
      <c r="AD118" s="34"/>
      <c r="AE118" s="34"/>
    </row>
    <row r="119" spans="1:63" s="2" customFormat="1" ht="6.95" customHeight="1">
      <c r="A119" s="34"/>
      <c r="B119" s="35"/>
      <c r="C119" s="36"/>
      <c r="D119" s="36"/>
      <c r="E119" s="36"/>
      <c r="F119" s="36"/>
      <c r="G119" s="36"/>
      <c r="H119" s="36"/>
      <c r="I119" s="36"/>
      <c r="J119" s="36"/>
      <c r="K119" s="36"/>
      <c r="L119" s="36"/>
      <c r="M119" s="51"/>
      <c r="S119" s="34"/>
      <c r="T119" s="34"/>
      <c r="U119" s="34"/>
      <c r="V119" s="34"/>
      <c r="W119" s="34"/>
      <c r="X119" s="34"/>
      <c r="Y119" s="34"/>
      <c r="Z119" s="34"/>
      <c r="AA119" s="34"/>
      <c r="AB119" s="34"/>
      <c r="AC119" s="34"/>
      <c r="AD119" s="34"/>
      <c r="AE119" s="34"/>
    </row>
    <row r="120" spans="1:63" s="2" customFormat="1" ht="12" customHeight="1">
      <c r="A120" s="34"/>
      <c r="B120" s="35"/>
      <c r="C120" s="29" t="s">
        <v>21</v>
      </c>
      <c r="D120" s="36"/>
      <c r="E120" s="36"/>
      <c r="F120" s="27" t="str">
        <f>F12</f>
        <v>Bohumín</v>
      </c>
      <c r="G120" s="36"/>
      <c r="H120" s="36"/>
      <c r="I120" s="29" t="s">
        <v>23</v>
      </c>
      <c r="J120" s="66" t="str">
        <f>IF(J12="","",J12)</f>
        <v>18. 1. 2021</v>
      </c>
      <c r="K120" s="36"/>
      <c r="L120" s="36"/>
      <c r="M120" s="51"/>
      <c r="S120" s="34"/>
      <c r="T120" s="34"/>
      <c r="U120" s="34"/>
      <c r="V120" s="34"/>
      <c r="W120" s="34"/>
      <c r="X120" s="34"/>
      <c r="Y120" s="34"/>
      <c r="Z120" s="34"/>
      <c r="AA120" s="34"/>
      <c r="AB120" s="34"/>
      <c r="AC120" s="34"/>
      <c r="AD120" s="34"/>
      <c r="AE120" s="34"/>
    </row>
    <row r="121" spans="1:63" s="2" customFormat="1" ht="6.95" customHeight="1">
      <c r="A121" s="34"/>
      <c r="B121" s="35"/>
      <c r="C121" s="36"/>
      <c r="D121" s="36"/>
      <c r="E121" s="36"/>
      <c r="F121" s="36"/>
      <c r="G121" s="36"/>
      <c r="H121" s="36"/>
      <c r="I121" s="36"/>
      <c r="J121" s="36"/>
      <c r="K121" s="36"/>
      <c r="L121" s="36"/>
      <c r="M121" s="51"/>
      <c r="S121" s="34"/>
      <c r="T121" s="34"/>
      <c r="U121" s="34"/>
      <c r="V121" s="34"/>
      <c r="W121" s="34"/>
      <c r="X121" s="34"/>
      <c r="Y121" s="34"/>
      <c r="Z121" s="34"/>
      <c r="AA121" s="34"/>
      <c r="AB121" s="34"/>
      <c r="AC121" s="34"/>
      <c r="AD121" s="34"/>
      <c r="AE121" s="34"/>
    </row>
    <row r="122" spans="1:63" s="2" customFormat="1" ht="15.2" customHeight="1">
      <c r="A122" s="34"/>
      <c r="B122" s="35"/>
      <c r="C122" s="29" t="s">
        <v>25</v>
      </c>
      <c r="D122" s="36"/>
      <c r="E122" s="36"/>
      <c r="F122" s="27" t="str">
        <f>E15</f>
        <v>Město Bohumín</v>
      </c>
      <c r="G122" s="36"/>
      <c r="H122" s="36"/>
      <c r="I122" s="29" t="s">
        <v>31</v>
      </c>
      <c r="J122" s="32" t="str">
        <f>E21</f>
        <v>Amper design, s.r.o.</v>
      </c>
      <c r="K122" s="36"/>
      <c r="L122" s="36"/>
      <c r="M122" s="51"/>
      <c r="S122" s="34"/>
      <c r="T122" s="34"/>
      <c r="U122" s="34"/>
      <c r="V122" s="34"/>
      <c r="W122" s="34"/>
      <c r="X122" s="34"/>
      <c r="Y122" s="34"/>
      <c r="Z122" s="34"/>
      <c r="AA122" s="34"/>
      <c r="AB122" s="34"/>
      <c r="AC122" s="34"/>
      <c r="AD122" s="34"/>
      <c r="AE122" s="34"/>
    </row>
    <row r="123" spans="1:63" s="2" customFormat="1" ht="15.2" customHeight="1">
      <c r="A123" s="34"/>
      <c r="B123" s="35"/>
      <c r="C123" s="29" t="s">
        <v>29</v>
      </c>
      <c r="D123" s="36"/>
      <c r="E123" s="36"/>
      <c r="F123" s="27" t="str">
        <f>IF(E18="","",E18)</f>
        <v>Vyplň údaj</v>
      </c>
      <c r="G123" s="36"/>
      <c r="H123" s="36"/>
      <c r="I123" s="29" t="s">
        <v>33</v>
      </c>
      <c r="J123" s="32" t="str">
        <f>E24</f>
        <v>Amper design, s.r.o.</v>
      </c>
      <c r="K123" s="36"/>
      <c r="L123" s="36"/>
      <c r="M123" s="51"/>
      <c r="S123" s="34"/>
      <c r="T123" s="34"/>
      <c r="U123" s="34"/>
      <c r="V123" s="34"/>
      <c r="W123" s="34"/>
      <c r="X123" s="34"/>
      <c r="Y123" s="34"/>
      <c r="Z123" s="34"/>
      <c r="AA123" s="34"/>
      <c r="AB123" s="34"/>
      <c r="AC123" s="34"/>
      <c r="AD123" s="34"/>
      <c r="AE123" s="34"/>
    </row>
    <row r="124" spans="1:63" s="2" customFormat="1" ht="10.35" customHeight="1">
      <c r="A124" s="34"/>
      <c r="B124" s="35"/>
      <c r="C124" s="36"/>
      <c r="D124" s="36"/>
      <c r="E124" s="36"/>
      <c r="F124" s="36"/>
      <c r="G124" s="36"/>
      <c r="H124" s="36"/>
      <c r="I124" s="36"/>
      <c r="J124" s="36"/>
      <c r="K124" s="36"/>
      <c r="L124" s="36"/>
      <c r="M124" s="51"/>
      <c r="S124" s="34"/>
      <c r="T124" s="34"/>
      <c r="U124" s="34"/>
      <c r="V124" s="34"/>
      <c r="W124" s="34"/>
      <c r="X124" s="34"/>
      <c r="Y124" s="34"/>
      <c r="Z124" s="34"/>
      <c r="AA124" s="34"/>
      <c r="AB124" s="34"/>
      <c r="AC124" s="34"/>
      <c r="AD124" s="34"/>
      <c r="AE124" s="34"/>
    </row>
    <row r="125" spans="1:63" s="11" customFormat="1" ht="29.25" customHeight="1">
      <c r="A125" s="156"/>
      <c r="B125" s="157"/>
      <c r="C125" s="158" t="s">
        <v>110</v>
      </c>
      <c r="D125" s="159" t="s">
        <v>60</v>
      </c>
      <c r="E125" s="159" t="s">
        <v>56</v>
      </c>
      <c r="F125" s="159" t="s">
        <v>57</v>
      </c>
      <c r="G125" s="159" t="s">
        <v>111</v>
      </c>
      <c r="H125" s="159" t="s">
        <v>112</v>
      </c>
      <c r="I125" s="159" t="s">
        <v>113</v>
      </c>
      <c r="J125" s="159" t="s">
        <v>114</v>
      </c>
      <c r="K125" s="160" t="s">
        <v>96</v>
      </c>
      <c r="L125" s="161" t="s">
        <v>115</v>
      </c>
      <c r="M125" s="162"/>
      <c r="N125" s="75" t="s">
        <v>1</v>
      </c>
      <c r="O125" s="76" t="s">
        <v>39</v>
      </c>
      <c r="P125" s="76" t="s">
        <v>116</v>
      </c>
      <c r="Q125" s="76" t="s">
        <v>117</v>
      </c>
      <c r="R125" s="76" t="s">
        <v>118</v>
      </c>
      <c r="S125" s="76" t="s">
        <v>119</v>
      </c>
      <c r="T125" s="76" t="s">
        <v>120</v>
      </c>
      <c r="U125" s="76" t="s">
        <v>121</v>
      </c>
      <c r="V125" s="76" t="s">
        <v>122</v>
      </c>
      <c r="W125" s="76" t="s">
        <v>123</v>
      </c>
      <c r="X125" s="77" t="s">
        <v>124</v>
      </c>
      <c r="Y125" s="156"/>
      <c r="Z125" s="156"/>
      <c r="AA125" s="156"/>
      <c r="AB125" s="156"/>
      <c r="AC125" s="156"/>
      <c r="AD125" s="156"/>
      <c r="AE125" s="156"/>
    </row>
    <row r="126" spans="1:63" s="2" customFormat="1" ht="22.9" customHeight="1">
      <c r="A126" s="34"/>
      <c r="B126" s="35"/>
      <c r="C126" s="82" t="s">
        <v>125</v>
      </c>
      <c r="D126" s="36"/>
      <c r="E126" s="36"/>
      <c r="F126" s="36"/>
      <c r="G126" s="36"/>
      <c r="H126" s="36"/>
      <c r="I126" s="36"/>
      <c r="J126" s="36"/>
      <c r="K126" s="163">
        <f>BK126</f>
        <v>0</v>
      </c>
      <c r="L126" s="36"/>
      <c r="M126" s="39"/>
      <c r="N126" s="78"/>
      <c r="O126" s="164"/>
      <c r="P126" s="79"/>
      <c r="Q126" s="165">
        <f>Q127+Q172+Q194</f>
        <v>0</v>
      </c>
      <c r="R126" s="165">
        <f>R127+R172+R194</f>
        <v>0</v>
      </c>
      <c r="S126" s="79"/>
      <c r="T126" s="166">
        <f>T127+T172+T194</f>
        <v>0</v>
      </c>
      <c r="U126" s="79"/>
      <c r="V126" s="166">
        <f>V127+V172+V194</f>
        <v>8.9599999999999999E-4</v>
      </c>
      <c r="W126" s="79"/>
      <c r="X126" s="167">
        <f>X127+X172+X194</f>
        <v>0</v>
      </c>
      <c r="Y126" s="34"/>
      <c r="Z126" s="34"/>
      <c r="AA126" s="34"/>
      <c r="AB126" s="34"/>
      <c r="AC126" s="34"/>
      <c r="AD126" s="34"/>
      <c r="AE126" s="34"/>
      <c r="AT126" s="17" t="s">
        <v>76</v>
      </c>
      <c r="AU126" s="17" t="s">
        <v>98</v>
      </c>
      <c r="BK126" s="168">
        <f>BK127+BK172+BK194</f>
        <v>0</v>
      </c>
    </row>
    <row r="127" spans="1:63" s="12" customFormat="1" ht="25.9" customHeight="1">
      <c r="B127" s="169"/>
      <c r="C127" s="170"/>
      <c r="D127" s="171" t="s">
        <v>76</v>
      </c>
      <c r="E127" s="172" t="s">
        <v>126</v>
      </c>
      <c r="F127" s="172" t="s">
        <v>127</v>
      </c>
      <c r="G127" s="170"/>
      <c r="H127" s="170"/>
      <c r="I127" s="173"/>
      <c r="J127" s="173"/>
      <c r="K127" s="174">
        <f>BK127</f>
        <v>0</v>
      </c>
      <c r="L127" s="170"/>
      <c r="M127" s="175"/>
      <c r="N127" s="176"/>
      <c r="O127" s="177"/>
      <c r="P127" s="177"/>
      <c r="Q127" s="178">
        <f>Q128+Q162</f>
        <v>0</v>
      </c>
      <c r="R127" s="178">
        <f>R128+R162</f>
        <v>0</v>
      </c>
      <c r="S127" s="177"/>
      <c r="T127" s="179">
        <f>T128+T162</f>
        <v>0</v>
      </c>
      <c r="U127" s="177"/>
      <c r="V127" s="179">
        <f>V128+V162</f>
        <v>8.9599999999999999E-4</v>
      </c>
      <c r="W127" s="177"/>
      <c r="X127" s="180">
        <f>X128+X162</f>
        <v>0</v>
      </c>
      <c r="AR127" s="181" t="s">
        <v>82</v>
      </c>
      <c r="AT127" s="182" t="s">
        <v>76</v>
      </c>
      <c r="AU127" s="182" t="s">
        <v>77</v>
      </c>
      <c r="AY127" s="181" t="s">
        <v>128</v>
      </c>
      <c r="BK127" s="183">
        <f>BK128+BK162</f>
        <v>0</v>
      </c>
    </row>
    <row r="128" spans="1:63" s="12" customFormat="1" ht="22.9" customHeight="1">
      <c r="B128" s="169"/>
      <c r="C128" s="170"/>
      <c r="D128" s="171" t="s">
        <v>76</v>
      </c>
      <c r="E128" s="184" t="s">
        <v>82</v>
      </c>
      <c r="F128" s="184" t="s">
        <v>129</v>
      </c>
      <c r="G128" s="170"/>
      <c r="H128" s="170"/>
      <c r="I128" s="173"/>
      <c r="J128" s="173"/>
      <c r="K128" s="185">
        <f>BK128</f>
        <v>0</v>
      </c>
      <c r="L128" s="170"/>
      <c r="M128" s="175"/>
      <c r="N128" s="176"/>
      <c r="O128" s="177"/>
      <c r="P128" s="177"/>
      <c r="Q128" s="178">
        <f>SUM(Q129:Q161)</f>
        <v>0</v>
      </c>
      <c r="R128" s="178">
        <f>SUM(R129:R161)</f>
        <v>0</v>
      </c>
      <c r="S128" s="177"/>
      <c r="T128" s="179">
        <f>SUM(T129:T161)</f>
        <v>0</v>
      </c>
      <c r="U128" s="177"/>
      <c r="V128" s="179">
        <f>SUM(V129:V161)</f>
        <v>8.9599999999999999E-4</v>
      </c>
      <c r="W128" s="177"/>
      <c r="X128" s="180">
        <f>SUM(X129:X161)</f>
        <v>0</v>
      </c>
      <c r="AR128" s="181" t="s">
        <v>82</v>
      </c>
      <c r="AT128" s="182" t="s">
        <v>76</v>
      </c>
      <c r="AU128" s="182" t="s">
        <v>82</v>
      </c>
      <c r="AY128" s="181" t="s">
        <v>128</v>
      </c>
      <c r="BK128" s="183">
        <f>SUM(BK129:BK161)</f>
        <v>0</v>
      </c>
    </row>
    <row r="129" spans="1:65" s="2" customFormat="1" ht="21.75" customHeight="1">
      <c r="A129" s="34"/>
      <c r="B129" s="35"/>
      <c r="C129" s="186" t="s">
        <v>82</v>
      </c>
      <c r="D129" s="186" t="s">
        <v>130</v>
      </c>
      <c r="E129" s="187" t="s">
        <v>131</v>
      </c>
      <c r="F129" s="188" t="s">
        <v>132</v>
      </c>
      <c r="G129" s="189" t="s">
        <v>133</v>
      </c>
      <c r="H129" s="190">
        <v>56.7</v>
      </c>
      <c r="I129" s="191"/>
      <c r="J129" s="191"/>
      <c r="K129" s="192">
        <f>ROUND(P129*H129,2)</f>
        <v>0</v>
      </c>
      <c r="L129" s="193"/>
      <c r="M129" s="39"/>
      <c r="N129" s="194" t="s">
        <v>1</v>
      </c>
      <c r="O129" s="195" t="s">
        <v>40</v>
      </c>
      <c r="P129" s="196">
        <f>I129+J129</f>
        <v>0</v>
      </c>
      <c r="Q129" s="196">
        <f>ROUND(I129*H129,2)</f>
        <v>0</v>
      </c>
      <c r="R129" s="196">
        <f>ROUND(J129*H129,2)</f>
        <v>0</v>
      </c>
      <c r="S129" s="71"/>
      <c r="T129" s="197">
        <f>S129*H129</f>
        <v>0</v>
      </c>
      <c r="U129" s="197">
        <v>0</v>
      </c>
      <c r="V129" s="197">
        <f>U129*H129</f>
        <v>0</v>
      </c>
      <c r="W129" s="197">
        <v>0</v>
      </c>
      <c r="X129" s="198">
        <f>W129*H129</f>
        <v>0</v>
      </c>
      <c r="Y129" s="34"/>
      <c r="Z129" s="34"/>
      <c r="AA129" s="34"/>
      <c r="AB129" s="34"/>
      <c r="AC129" s="34"/>
      <c r="AD129" s="34"/>
      <c r="AE129" s="34"/>
      <c r="AR129" s="199" t="s">
        <v>134</v>
      </c>
      <c r="AT129" s="199" t="s">
        <v>130</v>
      </c>
      <c r="AU129" s="199" t="s">
        <v>86</v>
      </c>
      <c r="AY129" s="17" t="s">
        <v>128</v>
      </c>
      <c r="BE129" s="200">
        <f>IF(O129="základní",K129,0)</f>
        <v>0</v>
      </c>
      <c r="BF129" s="200">
        <f>IF(O129="snížená",K129,0)</f>
        <v>0</v>
      </c>
      <c r="BG129" s="200">
        <f>IF(O129="zákl. přenesená",K129,0)</f>
        <v>0</v>
      </c>
      <c r="BH129" s="200">
        <f>IF(O129="sníž. přenesená",K129,0)</f>
        <v>0</v>
      </c>
      <c r="BI129" s="200">
        <f>IF(O129="nulová",K129,0)</f>
        <v>0</v>
      </c>
      <c r="BJ129" s="17" t="s">
        <v>82</v>
      </c>
      <c r="BK129" s="200">
        <f>ROUND(P129*H129,2)</f>
        <v>0</v>
      </c>
      <c r="BL129" s="17" t="s">
        <v>134</v>
      </c>
      <c r="BM129" s="199" t="s">
        <v>135</v>
      </c>
    </row>
    <row r="130" spans="1:65" s="13" customFormat="1" ht="11.25">
      <c r="B130" s="201"/>
      <c r="C130" s="202"/>
      <c r="D130" s="203" t="s">
        <v>136</v>
      </c>
      <c r="E130" s="204" t="s">
        <v>1</v>
      </c>
      <c r="F130" s="205" t="s">
        <v>137</v>
      </c>
      <c r="G130" s="202"/>
      <c r="H130" s="204" t="s">
        <v>1</v>
      </c>
      <c r="I130" s="206"/>
      <c r="J130" s="206"/>
      <c r="K130" s="202"/>
      <c r="L130" s="202"/>
      <c r="M130" s="207"/>
      <c r="N130" s="208"/>
      <c r="O130" s="209"/>
      <c r="P130" s="209"/>
      <c r="Q130" s="209"/>
      <c r="R130" s="209"/>
      <c r="S130" s="209"/>
      <c r="T130" s="209"/>
      <c r="U130" s="209"/>
      <c r="V130" s="209"/>
      <c r="W130" s="209"/>
      <c r="X130" s="210"/>
      <c r="AT130" s="211" t="s">
        <v>136</v>
      </c>
      <c r="AU130" s="211" t="s">
        <v>86</v>
      </c>
      <c r="AV130" s="13" t="s">
        <v>82</v>
      </c>
      <c r="AW130" s="13" t="s">
        <v>5</v>
      </c>
      <c r="AX130" s="13" t="s">
        <v>77</v>
      </c>
      <c r="AY130" s="211" t="s">
        <v>128</v>
      </c>
    </row>
    <row r="131" spans="1:65" s="14" customFormat="1" ht="11.25">
      <c r="B131" s="212"/>
      <c r="C131" s="213"/>
      <c r="D131" s="203" t="s">
        <v>136</v>
      </c>
      <c r="E131" s="214" t="s">
        <v>1</v>
      </c>
      <c r="F131" s="215" t="s">
        <v>138</v>
      </c>
      <c r="G131" s="213"/>
      <c r="H131" s="216">
        <v>56.7</v>
      </c>
      <c r="I131" s="217"/>
      <c r="J131" s="217"/>
      <c r="K131" s="213"/>
      <c r="L131" s="213"/>
      <c r="M131" s="218"/>
      <c r="N131" s="219"/>
      <c r="O131" s="220"/>
      <c r="P131" s="220"/>
      <c r="Q131" s="220"/>
      <c r="R131" s="220"/>
      <c r="S131" s="220"/>
      <c r="T131" s="220"/>
      <c r="U131" s="220"/>
      <c r="V131" s="220"/>
      <c r="W131" s="220"/>
      <c r="X131" s="221"/>
      <c r="AT131" s="222" t="s">
        <v>136</v>
      </c>
      <c r="AU131" s="222" t="s">
        <v>86</v>
      </c>
      <c r="AV131" s="14" t="s">
        <v>86</v>
      </c>
      <c r="AW131" s="14" t="s">
        <v>5</v>
      </c>
      <c r="AX131" s="14" t="s">
        <v>82</v>
      </c>
      <c r="AY131" s="222" t="s">
        <v>128</v>
      </c>
    </row>
    <row r="132" spans="1:65" s="2" customFormat="1" ht="33" customHeight="1">
      <c r="A132" s="34"/>
      <c r="B132" s="35"/>
      <c r="C132" s="186" t="s">
        <v>86</v>
      </c>
      <c r="D132" s="186" t="s">
        <v>130</v>
      </c>
      <c r="E132" s="187" t="s">
        <v>139</v>
      </c>
      <c r="F132" s="188" t="s">
        <v>140</v>
      </c>
      <c r="G132" s="189" t="s">
        <v>141</v>
      </c>
      <c r="H132" s="190">
        <v>47.16</v>
      </c>
      <c r="I132" s="191"/>
      <c r="J132" s="191"/>
      <c r="K132" s="192">
        <f>ROUND(P132*H132,2)</f>
        <v>0</v>
      </c>
      <c r="L132" s="193"/>
      <c r="M132" s="39"/>
      <c r="N132" s="194" t="s">
        <v>1</v>
      </c>
      <c r="O132" s="195" t="s">
        <v>40</v>
      </c>
      <c r="P132" s="196">
        <f>I132+J132</f>
        <v>0</v>
      </c>
      <c r="Q132" s="196">
        <f>ROUND(I132*H132,2)</f>
        <v>0</v>
      </c>
      <c r="R132" s="196">
        <f>ROUND(J132*H132,2)</f>
        <v>0</v>
      </c>
      <c r="S132" s="71"/>
      <c r="T132" s="197">
        <f>S132*H132</f>
        <v>0</v>
      </c>
      <c r="U132" s="197">
        <v>0</v>
      </c>
      <c r="V132" s="197">
        <f>U132*H132</f>
        <v>0</v>
      </c>
      <c r="W132" s="197">
        <v>0</v>
      </c>
      <c r="X132" s="198">
        <f>W132*H132</f>
        <v>0</v>
      </c>
      <c r="Y132" s="34"/>
      <c r="Z132" s="34"/>
      <c r="AA132" s="34"/>
      <c r="AB132" s="34"/>
      <c r="AC132" s="34"/>
      <c r="AD132" s="34"/>
      <c r="AE132" s="34"/>
      <c r="AR132" s="199" t="s">
        <v>134</v>
      </c>
      <c r="AT132" s="199" t="s">
        <v>130</v>
      </c>
      <c r="AU132" s="199" t="s">
        <v>86</v>
      </c>
      <c r="AY132" s="17" t="s">
        <v>128</v>
      </c>
      <c r="BE132" s="200">
        <f>IF(O132="základní",K132,0)</f>
        <v>0</v>
      </c>
      <c r="BF132" s="200">
        <f>IF(O132="snížená",K132,0)</f>
        <v>0</v>
      </c>
      <c r="BG132" s="200">
        <f>IF(O132="zákl. přenesená",K132,0)</f>
        <v>0</v>
      </c>
      <c r="BH132" s="200">
        <f>IF(O132="sníž. přenesená",K132,0)</f>
        <v>0</v>
      </c>
      <c r="BI132" s="200">
        <f>IF(O132="nulová",K132,0)</f>
        <v>0</v>
      </c>
      <c r="BJ132" s="17" t="s">
        <v>82</v>
      </c>
      <c r="BK132" s="200">
        <f>ROUND(P132*H132,2)</f>
        <v>0</v>
      </c>
      <c r="BL132" s="17" t="s">
        <v>134</v>
      </c>
      <c r="BM132" s="199" t="s">
        <v>142</v>
      </c>
    </row>
    <row r="133" spans="1:65" s="13" customFormat="1" ht="11.25">
      <c r="B133" s="201"/>
      <c r="C133" s="202"/>
      <c r="D133" s="203" t="s">
        <v>136</v>
      </c>
      <c r="E133" s="204" t="s">
        <v>1</v>
      </c>
      <c r="F133" s="205" t="s">
        <v>137</v>
      </c>
      <c r="G133" s="202"/>
      <c r="H133" s="204" t="s">
        <v>1</v>
      </c>
      <c r="I133" s="206"/>
      <c r="J133" s="206"/>
      <c r="K133" s="202"/>
      <c r="L133" s="202"/>
      <c r="M133" s="207"/>
      <c r="N133" s="208"/>
      <c r="O133" s="209"/>
      <c r="P133" s="209"/>
      <c r="Q133" s="209"/>
      <c r="R133" s="209"/>
      <c r="S133" s="209"/>
      <c r="T133" s="209"/>
      <c r="U133" s="209"/>
      <c r="V133" s="209"/>
      <c r="W133" s="209"/>
      <c r="X133" s="210"/>
      <c r="AT133" s="211" t="s">
        <v>136</v>
      </c>
      <c r="AU133" s="211" t="s">
        <v>86</v>
      </c>
      <c r="AV133" s="13" t="s">
        <v>82</v>
      </c>
      <c r="AW133" s="13" t="s">
        <v>5</v>
      </c>
      <c r="AX133" s="13" t="s">
        <v>77</v>
      </c>
      <c r="AY133" s="211" t="s">
        <v>128</v>
      </c>
    </row>
    <row r="134" spans="1:65" s="14" customFormat="1" ht="11.25">
      <c r="B134" s="212"/>
      <c r="C134" s="213"/>
      <c r="D134" s="203" t="s">
        <v>136</v>
      </c>
      <c r="E134" s="214" t="s">
        <v>1</v>
      </c>
      <c r="F134" s="215" t="s">
        <v>143</v>
      </c>
      <c r="G134" s="213"/>
      <c r="H134" s="216">
        <v>45.36</v>
      </c>
      <c r="I134" s="217"/>
      <c r="J134" s="217"/>
      <c r="K134" s="213"/>
      <c r="L134" s="213"/>
      <c r="M134" s="218"/>
      <c r="N134" s="219"/>
      <c r="O134" s="220"/>
      <c r="P134" s="220"/>
      <c r="Q134" s="220"/>
      <c r="R134" s="220"/>
      <c r="S134" s="220"/>
      <c r="T134" s="220"/>
      <c r="U134" s="220"/>
      <c r="V134" s="220"/>
      <c r="W134" s="220"/>
      <c r="X134" s="221"/>
      <c r="AT134" s="222" t="s">
        <v>136</v>
      </c>
      <c r="AU134" s="222" t="s">
        <v>86</v>
      </c>
      <c r="AV134" s="14" t="s">
        <v>86</v>
      </c>
      <c r="AW134" s="14" t="s">
        <v>5</v>
      </c>
      <c r="AX134" s="14" t="s">
        <v>77</v>
      </c>
      <c r="AY134" s="222" t="s">
        <v>128</v>
      </c>
    </row>
    <row r="135" spans="1:65" s="13" customFormat="1" ht="11.25">
      <c r="B135" s="201"/>
      <c r="C135" s="202"/>
      <c r="D135" s="203" t="s">
        <v>136</v>
      </c>
      <c r="E135" s="204" t="s">
        <v>1</v>
      </c>
      <c r="F135" s="205" t="s">
        <v>144</v>
      </c>
      <c r="G135" s="202"/>
      <c r="H135" s="204" t="s">
        <v>1</v>
      </c>
      <c r="I135" s="206"/>
      <c r="J135" s="206"/>
      <c r="K135" s="202"/>
      <c r="L135" s="202"/>
      <c r="M135" s="207"/>
      <c r="N135" s="208"/>
      <c r="O135" s="209"/>
      <c r="P135" s="209"/>
      <c r="Q135" s="209"/>
      <c r="R135" s="209"/>
      <c r="S135" s="209"/>
      <c r="T135" s="209"/>
      <c r="U135" s="209"/>
      <c r="V135" s="209"/>
      <c r="W135" s="209"/>
      <c r="X135" s="210"/>
      <c r="AT135" s="211" t="s">
        <v>136</v>
      </c>
      <c r="AU135" s="211" t="s">
        <v>86</v>
      </c>
      <c r="AV135" s="13" t="s">
        <v>82</v>
      </c>
      <c r="AW135" s="13" t="s">
        <v>5</v>
      </c>
      <c r="AX135" s="13" t="s">
        <v>77</v>
      </c>
      <c r="AY135" s="211" t="s">
        <v>128</v>
      </c>
    </row>
    <row r="136" spans="1:65" s="14" customFormat="1" ht="11.25">
      <c r="B136" s="212"/>
      <c r="C136" s="213"/>
      <c r="D136" s="203" t="s">
        <v>136</v>
      </c>
      <c r="E136" s="214" t="s">
        <v>1</v>
      </c>
      <c r="F136" s="215" t="s">
        <v>145</v>
      </c>
      <c r="G136" s="213"/>
      <c r="H136" s="216">
        <v>1.8</v>
      </c>
      <c r="I136" s="217"/>
      <c r="J136" s="217"/>
      <c r="K136" s="213"/>
      <c r="L136" s="213"/>
      <c r="M136" s="218"/>
      <c r="N136" s="219"/>
      <c r="O136" s="220"/>
      <c r="P136" s="220"/>
      <c r="Q136" s="220"/>
      <c r="R136" s="220"/>
      <c r="S136" s="220"/>
      <c r="T136" s="220"/>
      <c r="U136" s="220"/>
      <c r="V136" s="220"/>
      <c r="W136" s="220"/>
      <c r="X136" s="221"/>
      <c r="AT136" s="222" t="s">
        <v>136</v>
      </c>
      <c r="AU136" s="222" t="s">
        <v>86</v>
      </c>
      <c r="AV136" s="14" t="s">
        <v>86</v>
      </c>
      <c r="AW136" s="14" t="s">
        <v>5</v>
      </c>
      <c r="AX136" s="14" t="s">
        <v>77</v>
      </c>
      <c r="AY136" s="222" t="s">
        <v>128</v>
      </c>
    </row>
    <row r="137" spans="1:65" s="15" customFormat="1" ht="11.25">
      <c r="B137" s="223"/>
      <c r="C137" s="224"/>
      <c r="D137" s="203" t="s">
        <v>136</v>
      </c>
      <c r="E137" s="225" t="s">
        <v>1</v>
      </c>
      <c r="F137" s="226" t="s">
        <v>146</v>
      </c>
      <c r="G137" s="224"/>
      <c r="H137" s="227">
        <v>47.16</v>
      </c>
      <c r="I137" s="228"/>
      <c r="J137" s="228"/>
      <c r="K137" s="224"/>
      <c r="L137" s="224"/>
      <c r="M137" s="229"/>
      <c r="N137" s="230"/>
      <c r="O137" s="231"/>
      <c r="P137" s="231"/>
      <c r="Q137" s="231"/>
      <c r="R137" s="231"/>
      <c r="S137" s="231"/>
      <c r="T137" s="231"/>
      <c r="U137" s="231"/>
      <c r="V137" s="231"/>
      <c r="W137" s="231"/>
      <c r="X137" s="232"/>
      <c r="AT137" s="233" t="s">
        <v>136</v>
      </c>
      <c r="AU137" s="233" t="s">
        <v>86</v>
      </c>
      <c r="AV137" s="15" t="s">
        <v>134</v>
      </c>
      <c r="AW137" s="15" t="s">
        <v>5</v>
      </c>
      <c r="AX137" s="15" t="s">
        <v>82</v>
      </c>
      <c r="AY137" s="233" t="s">
        <v>128</v>
      </c>
    </row>
    <row r="138" spans="1:65" s="2" customFormat="1" ht="33" customHeight="1">
      <c r="A138" s="34"/>
      <c r="B138" s="35"/>
      <c r="C138" s="186" t="s">
        <v>147</v>
      </c>
      <c r="D138" s="186" t="s">
        <v>130</v>
      </c>
      <c r="E138" s="187" t="s">
        <v>148</v>
      </c>
      <c r="F138" s="188" t="s">
        <v>149</v>
      </c>
      <c r="G138" s="189" t="s">
        <v>141</v>
      </c>
      <c r="H138" s="190">
        <v>0.22500000000000001</v>
      </c>
      <c r="I138" s="191"/>
      <c r="J138" s="191"/>
      <c r="K138" s="192">
        <f>ROUND(P138*H138,2)</f>
        <v>0</v>
      </c>
      <c r="L138" s="193"/>
      <c r="M138" s="39"/>
      <c r="N138" s="194" t="s">
        <v>1</v>
      </c>
      <c r="O138" s="195" t="s">
        <v>40</v>
      </c>
      <c r="P138" s="196">
        <f>I138+J138</f>
        <v>0</v>
      </c>
      <c r="Q138" s="196">
        <f>ROUND(I138*H138,2)</f>
        <v>0</v>
      </c>
      <c r="R138" s="196">
        <f>ROUND(J138*H138,2)</f>
        <v>0</v>
      </c>
      <c r="S138" s="71"/>
      <c r="T138" s="197">
        <f>S138*H138</f>
        <v>0</v>
      </c>
      <c r="U138" s="197">
        <v>0</v>
      </c>
      <c r="V138" s="197">
        <f>U138*H138</f>
        <v>0</v>
      </c>
      <c r="W138" s="197">
        <v>0</v>
      </c>
      <c r="X138" s="198">
        <f>W138*H138</f>
        <v>0</v>
      </c>
      <c r="Y138" s="34"/>
      <c r="Z138" s="34"/>
      <c r="AA138" s="34"/>
      <c r="AB138" s="34"/>
      <c r="AC138" s="34"/>
      <c r="AD138" s="34"/>
      <c r="AE138" s="34"/>
      <c r="AR138" s="199" t="s">
        <v>134</v>
      </c>
      <c r="AT138" s="199" t="s">
        <v>130</v>
      </c>
      <c r="AU138" s="199" t="s">
        <v>86</v>
      </c>
      <c r="AY138" s="17" t="s">
        <v>128</v>
      </c>
      <c r="BE138" s="200">
        <f>IF(O138="základní",K138,0)</f>
        <v>0</v>
      </c>
      <c r="BF138" s="200">
        <f>IF(O138="snížená",K138,0)</f>
        <v>0</v>
      </c>
      <c r="BG138" s="200">
        <f>IF(O138="zákl. přenesená",K138,0)</f>
        <v>0</v>
      </c>
      <c r="BH138" s="200">
        <f>IF(O138="sníž. přenesená",K138,0)</f>
        <v>0</v>
      </c>
      <c r="BI138" s="200">
        <f>IF(O138="nulová",K138,0)</f>
        <v>0</v>
      </c>
      <c r="BJ138" s="17" t="s">
        <v>82</v>
      </c>
      <c r="BK138" s="200">
        <f>ROUND(P138*H138,2)</f>
        <v>0</v>
      </c>
      <c r="BL138" s="17" t="s">
        <v>134</v>
      </c>
      <c r="BM138" s="199" t="s">
        <v>150</v>
      </c>
    </row>
    <row r="139" spans="1:65" s="13" customFormat="1" ht="22.5">
      <c r="B139" s="201"/>
      <c r="C139" s="202"/>
      <c r="D139" s="203" t="s">
        <v>136</v>
      </c>
      <c r="E139" s="204" t="s">
        <v>1</v>
      </c>
      <c r="F139" s="205" t="s">
        <v>151</v>
      </c>
      <c r="G139" s="202"/>
      <c r="H139" s="204" t="s">
        <v>1</v>
      </c>
      <c r="I139" s="206"/>
      <c r="J139" s="206"/>
      <c r="K139" s="202"/>
      <c r="L139" s="202"/>
      <c r="M139" s="207"/>
      <c r="N139" s="208"/>
      <c r="O139" s="209"/>
      <c r="P139" s="209"/>
      <c r="Q139" s="209"/>
      <c r="R139" s="209"/>
      <c r="S139" s="209"/>
      <c r="T139" s="209"/>
      <c r="U139" s="209"/>
      <c r="V139" s="209"/>
      <c r="W139" s="209"/>
      <c r="X139" s="210"/>
      <c r="AT139" s="211" t="s">
        <v>136</v>
      </c>
      <c r="AU139" s="211" t="s">
        <v>86</v>
      </c>
      <c r="AV139" s="13" t="s">
        <v>82</v>
      </c>
      <c r="AW139" s="13" t="s">
        <v>5</v>
      </c>
      <c r="AX139" s="13" t="s">
        <v>77</v>
      </c>
      <c r="AY139" s="211" t="s">
        <v>128</v>
      </c>
    </row>
    <row r="140" spans="1:65" s="14" customFormat="1" ht="11.25">
      <c r="B140" s="212"/>
      <c r="C140" s="213"/>
      <c r="D140" s="203" t="s">
        <v>136</v>
      </c>
      <c r="E140" s="214" t="s">
        <v>1</v>
      </c>
      <c r="F140" s="215" t="s">
        <v>152</v>
      </c>
      <c r="G140" s="213"/>
      <c r="H140" s="216">
        <v>0.22500000000000001</v>
      </c>
      <c r="I140" s="217"/>
      <c r="J140" s="217"/>
      <c r="K140" s="213"/>
      <c r="L140" s="213"/>
      <c r="M140" s="218"/>
      <c r="N140" s="219"/>
      <c r="O140" s="220"/>
      <c r="P140" s="220"/>
      <c r="Q140" s="220"/>
      <c r="R140" s="220"/>
      <c r="S140" s="220"/>
      <c r="T140" s="220"/>
      <c r="U140" s="220"/>
      <c r="V140" s="220"/>
      <c r="W140" s="220"/>
      <c r="X140" s="221"/>
      <c r="AT140" s="222" t="s">
        <v>136</v>
      </c>
      <c r="AU140" s="222" t="s">
        <v>86</v>
      </c>
      <c r="AV140" s="14" t="s">
        <v>86</v>
      </c>
      <c r="AW140" s="14" t="s">
        <v>5</v>
      </c>
      <c r="AX140" s="14" t="s">
        <v>82</v>
      </c>
      <c r="AY140" s="222" t="s">
        <v>128</v>
      </c>
    </row>
    <row r="141" spans="1:65" s="2" customFormat="1" ht="21.75" customHeight="1">
      <c r="A141" s="34"/>
      <c r="B141" s="35"/>
      <c r="C141" s="186" t="s">
        <v>134</v>
      </c>
      <c r="D141" s="186" t="s">
        <v>130</v>
      </c>
      <c r="E141" s="187" t="s">
        <v>153</v>
      </c>
      <c r="F141" s="188" t="s">
        <v>154</v>
      </c>
      <c r="G141" s="189" t="s">
        <v>155</v>
      </c>
      <c r="H141" s="190">
        <v>0.40500000000000003</v>
      </c>
      <c r="I141" s="191"/>
      <c r="J141" s="191"/>
      <c r="K141" s="192">
        <f>ROUND(P141*H141,2)</f>
        <v>0</v>
      </c>
      <c r="L141" s="193"/>
      <c r="M141" s="39"/>
      <c r="N141" s="194" t="s">
        <v>1</v>
      </c>
      <c r="O141" s="195" t="s">
        <v>40</v>
      </c>
      <c r="P141" s="196">
        <f>I141+J141</f>
        <v>0</v>
      </c>
      <c r="Q141" s="196">
        <f>ROUND(I141*H141,2)</f>
        <v>0</v>
      </c>
      <c r="R141" s="196">
        <f>ROUND(J141*H141,2)</f>
        <v>0</v>
      </c>
      <c r="S141" s="71"/>
      <c r="T141" s="197">
        <f>S141*H141</f>
        <v>0</v>
      </c>
      <c r="U141" s="197">
        <v>0</v>
      </c>
      <c r="V141" s="197">
        <f>U141*H141</f>
        <v>0</v>
      </c>
      <c r="W141" s="197">
        <v>0</v>
      </c>
      <c r="X141" s="198">
        <f>W141*H141</f>
        <v>0</v>
      </c>
      <c r="Y141" s="34"/>
      <c r="Z141" s="34"/>
      <c r="AA141" s="34"/>
      <c r="AB141" s="34"/>
      <c r="AC141" s="34"/>
      <c r="AD141" s="34"/>
      <c r="AE141" s="34"/>
      <c r="AR141" s="199" t="s">
        <v>134</v>
      </c>
      <c r="AT141" s="199" t="s">
        <v>130</v>
      </c>
      <c r="AU141" s="199" t="s">
        <v>86</v>
      </c>
      <c r="AY141" s="17" t="s">
        <v>128</v>
      </c>
      <c r="BE141" s="200">
        <f>IF(O141="základní",K141,0)</f>
        <v>0</v>
      </c>
      <c r="BF141" s="200">
        <f>IF(O141="snížená",K141,0)</f>
        <v>0</v>
      </c>
      <c r="BG141" s="200">
        <f>IF(O141="zákl. přenesená",K141,0)</f>
        <v>0</v>
      </c>
      <c r="BH141" s="200">
        <f>IF(O141="sníž. přenesená",K141,0)</f>
        <v>0</v>
      </c>
      <c r="BI141" s="200">
        <f>IF(O141="nulová",K141,0)</f>
        <v>0</v>
      </c>
      <c r="BJ141" s="17" t="s">
        <v>82</v>
      </c>
      <c r="BK141" s="200">
        <f>ROUND(P141*H141,2)</f>
        <v>0</v>
      </c>
      <c r="BL141" s="17" t="s">
        <v>134</v>
      </c>
      <c r="BM141" s="199" t="s">
        <v>156</v>
      </c>
    </row>
    <row r="142" spans="1:65" s="14" customFormat="1" ht="11.25">
      <c r="B142" s="212"/>
      <c r="C142" s="213"/>
      <c r="D142" s="203" t="s">
        <v>136</v>
      </c>
      <c r="E142" s="214" t="s">
        <v>1</v>
      </c>
      <c r="F142" s="215" t="s">
        <v>157</v>
      </c>
      <c r="G142" s="213"/>
      <c r="H142" s="216">
        <v>0.40500000000000003</v>
      </c>
      <c r="I142" s="217"/>
      <c r="J142" s="217"/>
      <c r="K142" s="213"/>
      <c r="L142" s="213"/>
      <c r="M142" s="218"/>
      <c r="N142" s="219"/>
      <c r="O142" s="220"/>
      <c r="P142" s="220"/>
      <c r="Q142" s="220"/>
      <c r="R142" s="220"/>
      <c r="S142" s="220"/>
      <c r="T142" s="220"/>
      <c r="U142" s="220"/>
      <c r="V142" s="220"/>
      <c r="W142" s="220"/>
      <c r="X142" s="221"/>
      <c r="AT142" s="222" t="s">
        <v>136</v>
      </c>
      <c r="AU142" s="222" t="s">
        <v>86</v>
      </c>
      <c r="AV142" s="14" t="s">
        <v>86</v>
      </c>
      <c r="AW142" s="14" t="s">
        <v>5</v>
      </c>
      <c r="AX142" s="14" t="s">
        <v>82</v>
      </c>
      <c r="AY142" s="222" t="s">
        <v>128</v>
      </c>
    </row>
    <row r="143" spans="1:65" s="2" customFormat="1" ht="16.5" customHeight="1">
      <c r="A143" s="34"/>
      <c r="B143" s="35"/>
      <c r="C143" s="186" t="s">
        <v>158</v>
      </c>
      <c r="D143" s="186" t="s">
        <v>130</v>
      </c>
      <c r="E143" s="187" t="s">
        <v>159</v>
      </c>
      <c r="F143" s="188" t="s">
        <v>160</v>
      </c>
      <c r="G143" s="189" t="s">
        <v>141</v>
      </c>
      <c r="H143" s="190">
        <v>5.67</v>
      </c>
      <c r="I143" s="191"/>
      <c r="J143" s="191"/>
      <c r="K143" s="192">
        <f>ROUND(P143*H143,2)</f>
        <v>0</v>
      </c>
      <c r="L143" s="193"/>
      <c r="M143" s="39"/>
      <c r="N143" s="194" t="s">
        <v>1</v>
      </c>
      <c r="O143" s="195" t="s">
        <v>40</v>
      </c>
      <c r="P143" s="196">
        <f>I143+J143</f>
        <v>0</v>
      </c>
      <c r="Q143" s="196">
        <f>ROUND(I143*H143,2)</f>
        <v>0</v>
      </c>
      <c r="R143" s="196">
        <f>ROUND(J143*H143,2)</f>
        <v>0</v>
      </c>
      <c r="S143" s="71"/>
      <c r="T143" s="197">
        <f>S143*H143</f>
        <v>0</v>
      </c>
      <c r="U143" s="197">
        <v>0</v>
      </c>
      <c r="V143" s="197">
        <f>U143*H143</f>
        <v>0</v>
      </c>
      <c r="W143" s="197">
        <v>0</v>
      </c>
      <c r="X143" s="198">
        <f>W143*H143</f>
        <v>0</v>
      </c>
      <c r="Y143" s="34"/>
      <c r="Z143" s="34"/>
      <c r="AA143" s="34"/>
      <c r="AB143" s="34"/>
      <c r="AC143" s="34"/>
      <c r="AD143" s="34"/>
      <c r="AE143" s="34"/>
      <c r="AR143" s="199" t="s">
        <v>134</v>
      </c>
      <c r="AT143" s="199" t="s">
        <v>130</v>
      </c>
      <c r="AU143" s="199" t="s">
        <v>86</v>
      </c>
      <c r="AY143" s="17" t="s">
        <v>128</v>
      </c>
      <c r="BE143" s="200">
        <f>IF(O143="základní",K143,0)</f>
        <v>0</v>
      </c>
      <c r="BF143" s="200">
        <f>IF(O143="snížená",K143,0)</f>
        <v>0</v>
      </c>
      <c r="BG143" s="200">
        <f>IF(O143="zákl. přenesená",K143,0)</f>
        <v>0</v>
      </c>
      <c r="BH143" s="200">
        <f>IF(O143="sníž. přenesená",K143,0)</f>
        <v>0</v>
      </c>
      <c r="BI143" s="200">
        <f>IF(O143="nulová",K143,0)</f>
        <v>0</v>
      </c>
      <c r="BJ143" s="17" t="s">
        <v>82</v>
      </c>
      <c r="BK143" s="200">
        <f>ROUND(P143*H143,2)</f>
        <v>0</v>
      </c>
      <c r="BL143" s="17" t="s">
        <v>134</v>
      </c>
      <c r="BM143" s="199" t="s">
        <v>161</v>
      </c>
    </row>
    <row r="144" spans="1:65" s="13" customFormat="1" ht="11.25">
      <c r="B144" s="201"/>
      <c r="C144" s="202"/>
      <c r="D144" s="203" t="s">
        <v>136</v>
      </c>
      <c r="E144" s="204" t="s">
        <v>1</v>
      </c>
      <c r="F144" s="205" t="s">
        <v>137</v>
      </c>
      <c r="G144" s="202"/>
      <c r="H144" s="204" t="s">
        <v>1</v>
      </c>
      <c r="I144" s="206"/>
      <c r="J144" s="206"/>
      <c r="K144" s="202"/>
      <c r="L144" s="202"/>
      <c r="M144" s="207"/>
      <c r="N144" s="208"/>
      <c r="O144" s="209"/>
      <c r="P144" s="209"/>
      <c r="Q144" s="209"/>
      <c r="R144" s="209"/>
      <c r="S144" s="209"/>
      <c r="T144" s="209"/>
      <c r="U144" s="209"/>
      <c r="V144" s="209"/>
      <c r="W144" s="209"/>
      <c r="X144" s="210"/>
      <c r="AT144" s="211" t="s">
        <v>136</v>
      </c>
      <c r="AU144" s="211" t="s">
        <v>86</v>
      </c>
      <c r="AV144" s="13" t="s">
        <v>82</v>
      </c>
      <c r="AW144" s="13" t="s">
        <v>5</v>
      </c>
      <c r="AX144" s="13" t="s">
        <v>77</v>
      </c>
      <c r="AY144" s="211" t="s">
        <v>128</v>
      </c>
    </row>
    <row r="145" spans="1:65" s="14" customFormat="1" ht="11.25">
      <c r="B145" s="212"/>
      <c r="C145" s="213"/>
      <c r="D145" s="203" t="s">
        <v>136</v>
      </c>
      <c r="E145" s="214" t="s">
        <v>1</v>
      </c>
      <c r="F145" s="215" t="s">
        <v>162</v>
      </c>
      <c r="G145" s="213"/>
      <c r="H145" s="216">
        <v>5.67</v>
      </c>
      <c r="I145" s="217"/>
      <c r="J145" s="217"/>
      <c r="K145" s="213"/>
      <c r="L145" s="213"/>
      <c r="M145" s="218"/>
      <c r="N145" s="219"/>
      <c r="O145" s="220"/>
      <c r="P145" s="220"/>
      <c r="Q145" s="220"/>
      <c r="R145" s="220"/>
      <c r="S145" s="220"/>
      <c r="T145" s="220"/>
      <c r="U145" s="220"/>
      <c r="V145" s="220"/>
      <c r="W145" s="220"/>
      <c r="X145" s="221"/>
      <c r="AT145" s="222" t="s">
        <v>136</v>
      </c>
      <c r="AU145" s="222" t="s">
        <v>86</v>
      </c>
      <c r="AV145" s="14" t="s">
        <v>86</v>
      </c>
      <c r="AW145" s="14" t="s">
        <v>5</v>
      </c>
      <c r="AX145" s="14" t="s">
        <v>82</v>
      </c>
      <c r="AY145" s="222" t="s">
        <v>128</v>
      </c>
    </row>
    <row r="146" spans="1:65" s="2" customFormat="1" ht="21.75" customHeight="1">
      <c r="A146" s="34"/>
      <c r="B146" s="35"/>
      <c r="C146" s="186" t="s">
        <v>163</v>
      </c>
      <c r="D146" s="186" t="s">
        <v>130</v>
      </c>
      <c r="E146" s="187" t="s">
        <v>164</v>
      </c>
      <c r="F146" s="188" t="s">
        <v>165</v>
      </c>
      <c r="G146" s="189" t="s">
        <v>141</v>
      </c>
      <c r="H146" s="190">
        <v>26.79</v>
      </c>
      <c r="I146" s="191"/>
      <c r="J146" s="191"/>
      <c r="K146" s="192">
        <f>ROUND(P146*H146,2)</f>
        <v>0</v>
      </c>
      <c r="L146" s="193"/>
      <c r="M146" s="39"/>
      <c r="N146" s="194" t="s">
        <v>1</v>
      </c>
      <c r="O146" s="195" t="s">
        <v>40</v>
      </c>
      <c r="P146" s="196">
        <f>I146+J146</f>
        <v>0</v>
      </c>
      <c r="Q146" s="196">
        <f>ROUND(I146*H146,2)</f>
        <v>0</v>
      </c>
      <c r="R146" s="196">
        <f>ROUND(J146*H146,2)</f>
        <v>0</v>
      </c>
      <c r="S146" s="71"/>
      <c r="T146" s="197">
        <f>S146*H146</f>
        <v>0</v>
      </c>
      <c r="U146" s="197">
        <v>0</v>
      </c>
      <c r="V146" s="197">
        <f>U146*H146</f>
        <v>0</v>
      </c>
      <c r="W146" s="197">
        <v>0</v>
      </c>
      <c r="X146" s="198">
        <f>W146*H146</f>
        <v>0</v>
      </c>
      <c r="Y146" s="34"/>
      <c r="Z146" s="34"/>
      <c r="AA146" s="34"/>
      <c r="AB146" s="34"/>
      <c r="AC146" s="34"/>
      <c r="AD146" s="34"/>
      <c r="AE146" s="34"/>
      <c r="AR146" s="199" t="s">
        <v>134</v>
      </c>
      <c r="AT146" s="199" t="s">
        <v>130</v>
      </c>
      <c r="AU146" s="199" t="s">
        <v>86</v>
      </c>
      <c r="AY146" s="17" t="s">
        <v>128</v>
      </c>
      <c r="BE146" s="200">
        <f>IF(O146="základní",K146,0)</f>
        <v>0</v>
      </c>
      <c r="BF146" s="200">
        <f>IF(O146="snížená",K146,0)</f>
        <v>0</v>
      </c>
      <c r="BG146" s="200">
        <f>IF(O146="zákl. přenesená",K146,0)</f>
        <v>0</v>
      </c>
      <c r="BH146" s="200">
        <f>IF(O146="sníž. přenesená",K146,0)</f>
        <v>0</v>
      </c>
      <c r="BI146" s="200">
        <f>IF(O146="nulová",K146,0)</f>
        <v>0</v>
      </c>
      <c r="BJ146" s="17" t="s">
        <v>82</v>
      </c>
      <c r="BK146" s="200">
        <f>ROUND(P146*H146,2)</f>
        <v>0</v>
      </c>
      <c r="BL146" s="17" t="s">
        <v>134</v>
      </c>
      <c r="BM146" s="199" t="s">
        <v>166</v>
      </c>
    </row>
    <row r="147" spans="1:65" s="13" customFormat="1" ht="11.25">
      <c r="B147" s="201"/>
      <c r="C147" s="202"/>
      <c r="D147" s="203" t="s">
        <v>136</v>
      </c>
      <c r="E147" s="204" t="s">
        <v>1</v>
      </c>
      <c r="F147" s="205" t="s">
        <v>137</v>
      </c>
      <c r="G147" s="202"/>
      <c r="H147" s="204" t="s">
        <v>1</v>
      </c>
      <c r="I147" s="206"/>
      <c r="J147" s="206"/>
      <c r="K147" s="202"/>
      <c r="L147" s="202"/>
      <c r="M147" s="207"/>
      <c r="N147" s="208"/>
      <c r="O147" s="209"/>
      <c r="P147" s="209"/>
      <c r="Q147" s="209"/>
      <c r="R147" s="209"/>
      <c r="S147" s="209"/>
      <c r="T147" s="209"/>
      <c r="U147" s="209"/>
      <c r="V147" s="209"/>
      <c r="W147" s="209"/>
      <c r="X147" s="210"/>
      <c r="AT147" s="211" t="s">
        <v>136</v>
      </c>
      <c r="AU147" s="211" t="s">
        <v>86</v>
      </c>
      <c r="AV147" s="13" t="s">
        <v>82</v>
      </c>
      <c r="AW147" s="13" t="s">
        <v>5</v>
      </c>
      <c r="AX147" s="13" t="s">
        <v>77</v>
      </c>
      <c r="AY147" s="211" t="s">
        <v>128</v>
      </c>
    </row>
    <row r="148" spans="1:65" s="14" customFormat="1" ht="11.25">
      <c r="B148" s="212"/>
      <c r="C148" s="213"/>
      <c r="D148" s="203" t="s">
        <v>136</v>
      </c>
      <c r="E148" s="214" t="s">
        <v>1</v>
      </c>
      <c r="F148" s="215" t="s">
        <v>167</v>
      </c>
      <c r="G148" s="213"/>
      <c r="H148" s="216">
        <v>25.515000000000001</v>
      </c>
      <c r="I148" s="217"/>
      <c r="J148" s="217"/>
      <c r="K148" s="213"/>
      <c r="L148" s="213"/>
      <c r="M148" s="218"/>
      <c r="N148" s="219"/>
      <c r="O148" s="220"/>
      <c r="P148" s="220"/>
      <c r="Q148" s="220"/>
      <c r="R148" s="220"/>
      <c r="S148" s="220"/>
      <c r="T148" s="220"/>
      <c r="U148" s="220"/>
      <c r="V148" s="220"/>
      <c r="W148" s="220"/>
      <c r="X148" s="221"/>
      <c r="AT148" s="222" t="s">
        <v>136</v>
      </c>
      <c r="AU148" s="222" t="s">
        <v>86</v>
      </c>
      <c r="AV148" s="14" t="s">
        <v>86</v>
      </c>
      <c r="AW148" s="14" t="s">
        <v>5</v>
      </c>
      <c r="AX148" s="14" t="s">
        <v>77</v>
      </c>
      <c r="AY148" s="222" t="s">
        <v>128</v>
      </c>
    </row>
    <row r="149" spans="1:65" s="13" customFormat="1" ht="11.25">
      <c r="B149" s="201"/>
      <c r="C149" s="202"/>
      <c r="D149" s="203" t="s">
        <v>136</v>
      </c>
      <c r="E149" s="204" t="s">
        <v>1</v>
      </c>
      <c r="F149" s="205" t="s">
        <v>144</v>
      </c>
      <c r="G149" s="202"/>
      <c r="H149" s="204" t="s">
        <v>1</v>
      </c>
      <c r="I149" s="206"/>
      <c r="J149" s="206"/>
      <c r="K149" s="202"/>
      <c r="L149" s="202"/>
      <c r="M149" s="207"/>
      <c r="N149" s="208"/>
      <c r="O149" s="209"/>
      <c r="P149" s="209"/>
      <c r="Q149" s="209"/>
      <c r="R149" s="209"/>
      <c r="S149" s="209"/>
      <c r="T149" s="209"/>
      <c r="U149" s="209"/>
      <c r="V149" s="209"/>
      <c r="W149" s="209"/>
      <c r="X149" s="210"/>
      <c r="AT149" s="211" t="s">
        <v>136</v>
      </c>
      <c r="AU149" s="211" t="s">
        <v>86</v>
      </c>
      <c r="AV149" s="13" t="s">
        <v>82</v>
      </c>
      <c r="AW149" s="13" t="s">
        <v>5</v>
      </c>
      <c r="AX149" s="13" t="s">
        <v>77</v>
      </c>
      <c r="AY149" s="211" t="s">
        <v>128</v>
      </c>
    </row>
    <row r="150" spans="1:65" s="14" customFormat="1" ht="11.25">
      <c r="B150" s="212"/>
      <c r="C150" s="213"/>
      <c r="D150" s="203" t="s">
        <v>136</v>
      </c>
      <c r="E150" s="214" t="s">
        <v>1</v>
      </c>
      <c r="F150" s="215" t="s">
        <v>168</v>
      </c>
      <c r="G150" s="213"/>
      <c r="H150" s="216">
        <v>1.2749999999999999</v>
      </c>
      <c r="I150" s="217"/>
      <c r="J150" s="217"/>
      <c r="K150" s="213"/>
      <c r="L150" s="213"/>
      <c r="M150" s="218"/>
      <c r="N150" s="219"/>
      <c r="O150" s="220"/>
      <c r="P150" s="220"/>
      <c r="Q150" s="220"/>
      <c r="R150" s="220"/>
      <c r="S150" s="220"/>
      <c r="T150" s="220"/>
      <c r="U150" s="220"/>
      <c r="V150" s="220"/>
      <c r="W150" s="220"/>
      <c r="X150" s="221"/>
      <c r="AT150" s="222" t="s">
        <v>136</v>
      </c>
      <c r="AU150" s="222" t="s">
        <v>86</v>
      </c>
      <c r="AV150" s="14" t="s">
        <v>86</v>
      </c>
      <c r="AW150" s="14" t="s">
        <v>5</v>
      </c>
      <c r="AX150" s="14" t="s">
        <v>77</v>
      </c>
      <c r="AY150" s="222" t="s">
        <v>128</v>
      </c>
    </row>
    <row r="151" spans="1:65" s="15" customFormat="1" ht="11.25">
      <c r="B151" s="223"/>
      <c r="C151" s="224"/>
      <c r="D151" s="203" t="s">
        <v>136</v>
      </c>
      <c r="E151" s="225" t="s">
        <v>1</v>
      </c>
      <c r="F151" s="226" t="s">
        <v>146</v>
      </c>
      <c r="G151" s="224"/>
      <c r="H151" s="227">
        <v>26.79</v>
      </c>
      <c r="I151" s="228"/>
      <c r="J151" s="228"/>
      <c r="K151" s="224"/>
      <c r="L151" s="224"/>
      <c r="M151" s="229"/>
      <c r="N151" s="230"/>
      <c r="O151" s="231"/>
      <c r="P151" s="231"/>
      <c r="Q151" s="231"/>
      <c r="R151" s="231"/>
      <c r="S151" s="231"/>
      <c r="T151" s="231"/>
      <c r="U151" s="231"/>
      <c r="V151" s="231"/>
      <c r="W151" s="231"/>
      <c r="X151" s="232"/>
      <c r="AT151" s="233" t="s">
        <v>136</v>
      </c>
      <c r="AU151" s="233" t="s">
        <v>86</v>
      </c>
      <c r="AV151" s="15" t="s">
        <v>134</v>
      </c>
      <c r="AW151" s="15" t="s">
        <v>5</v>
      </c>
      <c r="AX151" s="15" t="s">
        <v>82</v>
      </c>
      <c r="AY151" s="233" t="s">
        <v>128</v>
      </c>
    </row>
    <row r="152" spans="1:65" s="2" customFormat="1" ht="21.75" customHeight="1">
      <c r="A152" s="34"/>
      <c r="B152" s="35"/>
      <c r="C152" s="186" t="s">
        <v>169</v>
      </c>
      <c r="D152" s="186" t="s">
        <v>130</v>
      </c>
      <c r="E152" s="187" t="s">
        <v>170</v>
      </c>
      <c r="F152" s="188" t="s">
        <v>171</v>
      </c>
      <c r="G152" s="189" t="s">
        <v>141</v>
      </c>
      <c r="H152" s="190">
        <v>14.324999999999999</v>
      </c>
      <c r="I152" s="191"/>
      <c r="J152" s="191"/>
      <c r="K152" s="192">
        <f>ROUND(P152*H152,2)</f>
        <v>0</v>
      </c>
      <c r="L152" s="193"/>
      <c r="M152" s="39"/>
      <c r="N152" s="194" t="s">
        <v>1</v>
      </c>
      <c r="O152" s="195" t="s">
        <v>40</v>
      </c>
      <c r="P152" s="196">
        <f>I152+J152</f>
        <v>0</v>
      </c>
      <c r="Q152" s="196">
        <f>ROUND(I152*H152,2)</f>
        <v>0</v>
      </c>
      <c r="R152" s="196">
        <f>ROUND(J152*H152,2)</f>
        <v>0</v>
      </c>
      <c r="S152" s="71"/>
      <c r="T152" s="197">
        <f>S152*H152</f>
        <v>0</v>
      </c>
      <c r="U152" s="197">
        <v>0</v>
      </c>
      <c r="V152" s="197">
        <f>U152*H152</f>
        <v>0</v>
      </c>
      <c r="W152" s="197">
        <v>0</v>
      </c>
      <c r="X152" s="198">
        <f>W152*H152</f>
        <v>0</v>
      </c>
      <c r="Y152" s="34"/>
      <c r="Z152" s="34"/>
      <c r="AA152" s="34"/>
      <c r="AB152" s="34"/>
      <c r="AC152" s="34"/>
      <c r="AD152" s="34"/>
      <c r="AE152" s="34"/>
      <c r="AR152" s="199" t="s">
        <v>134</v>
      </c>
      <c r="AT152" s="199" t="s">
        <v>130</v>
      </c>
      <c r="AU152" s="199" t="s">
        <v>86</v>
      </c>
      <c r="AY152" s="17" t="s">
        <v>128</v>
      </c>
      <c r="BE152" s="200">
        <f>IF(O152="základní",K152,0)</f>
        <v>0</v>
      </c>
      <c r="BF152" s="200">
        <f>IF(O152="snížená",K152,0)</f>
        <v>0</v>
      </c>
      <c r="BG152" s="200">
        <f>IF(O152="zákl. přenesená",K152,0)</f>
        <v>0</v>
      </c>
      <c r="BH152" s="200">
        <f>IF(O152="sníž. přenesená",K152,0)</f>
        <v>0</v>
      </c>
      <c r="BI152" s="200">
        <f>IF(O152="nulová",K152,0)</f>
        <v>0</v>
      </c>
      <c r="BJ152" s="17" t="s">
        <v>82</v>
      </c>
      <c r="BK152" s="200">
        <f>ROUND(P152*H152,2)</f>
        <v>0</v>
      </c>
      <c r="BL152" s="17" t="s">
        <v>134</v>
      </c>
      <c r="BM152" s="199" t="s">
        <v>172</v>
      </c>
    </row>
    <row r="153" spans="1:65" s="13" customFormat="1" ht="11.25">
      <c r="B153" s="201"/>
      <c r="C153" s="202"/>
      <c r="D153" s="203" t="s">
        <v>136</v>
      </c>
      <c r="E153" s="204" t="s">
        <v>1</v>
      </c>
      <c r="F153" s="205" t="s">
        <v>137</v>
      </c>
      <c r="G153" s="202"/>
      <c r="H153" s="204" t="s">
        <v>1</v>
      </c>
      <c r="I153" s="206"/>
      <c r="J153" s="206"/>
      <c r="K153" s="202"/>
      <c r="L153" s="202"/>
      <c r="M153" s="207"/>
      <c r="N153" s="208"/>
      <c r="O153" s="209"/>
      <c r="P153" s="209"/>
      <c r="Q153" s="209"/>
      <c r="R153" s="209"/>
      <c r="S153" s="209"/>
      <c r="T153" s="209"/>
      <c r="U153" s="209"/>
      <c r="V153" s="209"/>
      <c r="W153" s="209"/>
      <c r="X153" s="210"/>
      <c r="AT153" s="211" t="s">
        <v>136</v>
      </c>
      <c r="AU153" s="211" t="s">
        <v>86</v>
      </c>
      <c r="AV153" s="13" t="s">
        <v>82</v>
      </c>
      <c r="AW153" s="13" t="s">
        <v>5</v>
      </c>
      <c r="AX153" s="13" t="s">
        <v>77</v>
      </c>
      <c r="AY153" s="211" t="s">
        <v>128</v>
      </c>
    </row>
    <row r="154" spans="1:65" s="14" customFormat="1" ht="11.25">
      <c r="B154" s="212"/>
      <c r="C154" s="213"/>
      <c r="D154" s="203" t="s">
        <v>136</v>
      </c>
      <c r="E154" s="214" t="s">
        <v>1</v>
      </c>
      <c r="F154" s="215" t="s">
        <v>173</v>
      </c>
      <c r="G154" s="213"/>
      <c r="H154" s="216">
        <v>14.175000000000001</v>
      </c>
      <c r="I154" s="217"/>
      <c r="J154" s="217"/>
      <c r="K154" s="213"/>
      <c r="L154" s="213"/>
      <c r="M154" s="218"/>
      <c r="N154" s="219"/>
      <c r="O154" s="220"/>
      <c r="P154" s="220"/>
      <c r="Q154" s="220"/>
      <c r="R154" s="220"/>
      <c r="S154" s="220"/>
      <c r="T154" s="220"/>
      <c r="U154" s="220"/>
      <c r="V154" s="220"/>
      <c r="W154" s="220"/>
      <c r="X154" s="221"/>
      <c r="AT154" s="222" t="s">
        <v>136</v>
      </c>
      <c r="AU154" s="222" t="s">
        <v>86</v>
      </c>
      <c r="AV154" s="14" t="s">
        <v>86</v>
      </c>
      <c r="AW154" s="14" t="s">
        <v>5</v>
      </c>
      <c r="AX154" s="14" t="s">
        <v>77</v>
      </c>
      <c r="AY154" s="222" t="s">
        <v>128</v>
      </c>
    </row>
    <row r="155" spans="1:65" s="13" customFormat="1" ht="11.25">
      <c r="B155" s="201"/>
      <c r="C155" s="202"/>
      <c r="D155" s="203" t="s">
        <v>136</v>
      </c>
      <c r="E155" s="204" t="s">
        <v>1</v>
      </c>
      <c r="F155" s="205" t="s">
        <v>144</v>
      </c>
      <c r="G155" s="202"/>
      <c r="H155" s="204" t="s">
        <v>1</v>
      </c>
      <c r="I155" s="206"/>
      <c r="J155" s="206"/>
      <c r="K155" s="202"/>
      <c r="L155" s="202"/>
      <c r="M155" s="207"/>
      <c r="N155" s="208"/>
      <c r="O155" s="209"/>
      <c r="P155" s="209"/>
      <c r="Q155" s="209"/>
      <c r="R155" s="209"/>
      <c r="S155" s="209"/>
      <c r="T155" s="209"/>
      <c r="U155" s="209"/>
      <c r="V155" s="209"/>
      <c r="W155" s="209"/>
      <c r="X155" s="210"/>
      <c r="AT155" s="211" t="s">
        <v>136</v>
      </c>
      <c r="AU155" s="211" t="s">
        <v>86</v>
      </c>
      <c r="AV155" s="13" t="s">
        <v>82</v>
      </c>
      <c r="AW155" s="13" t="s">
        <v>5</v>
      </c>
      <c r="AX155" s="13" t="s">
        <v>77</v>
      </c>
      <c r="AY155" s="211" t="s">
        <v>128</v>
      </c>
    </row>
    <row r="156" spans="1:65" s="14" customFormat="1" ht="11.25">
      <c r="B156" s="212"/>
      <c r="C156" s="213"/>
      <c r="D156" s="203" t="s">
        <v>136</v>
      </c>
      <c r="E156" s="214" t="s">
        <v>1</v>
      </c>
      <c r="F156" s="215" t="s">
        <v>174</v>
      </c>
      <c r="G156" s="213"/>
      <c r="H156" s="216">
        <v>0.15</v>
      </c>
      <c r="I156" s="217"/>
      <c r="J156" s="217"/>
      <c r="K156" s="213"/>
      <c r="L156" s="213"/>
      <c r="M156" s="218"/>
      <c r="N156" s="219"/>
      <c r="O156" s="220"/>
      <c r="P156" s="220"/>
      <c r="Q156" s="220"/>
      <c r="R156" s="220"/>
      <c r="S156" s="220"/>
      <c r="T156" s="220"/>
      <c r="U156" s="220"/>
      <c r="V156" s="220"/>
      <c r="W156" s="220"/>
      <c r="X156" s="221"/>
      <c r="AT156" s="222" t="s">
        <v>136</v>
      </c>
      <c r="AU156" s="222" t="s">
        <v>86</v>
      </c>
      <c r="AV156" s="14" t="s">
        <v>86</v>
      </c>
      <c r="AW156" s="14" t="s">
        <v>5</v>
      </c>
      <c r="AX156" s="14" t="s">
        <v>77</v>
      </c>
      <c r="AY156" s="222" t="s">
        <v>128</v>
      </c>
    </row>
    <row r="157" spans="1:65" s="15" customFormat="1" ht="11.25">
      <c r="B157" s="223"/>
      <c r="C157" s="224"/>
      <c r="D157" s="203" t="s">
        <v>136</v>
      </c>
      <c r="E157" s="225" t="s">
        <v>1</v>
      </c>
      <c r="F157" s="226" t="s">
        <v>146</v>
      </c>
      <c r="G157" s="224"/>
      <c r="H157" s="227">
        <v>14.325000000000001</v>
      </c>
      <c r="I157" s="228"/>
      <c r="J157" s="228"/>
      <c r="K157" s="224"/>
      <c r="L157" s="224"/>
      <c r="M157" s="229"/>
      <c r="N157" s="230"/>
      <c r="O157" s="231"/>
      <c r="P157" s="231"/>
      <c r="Q157" s="231"/>
      <c r="R157" s="231"/>
      <c r="S157" s="231"/>
      <c r="T157" s="231"/>
      <c r="U157" s="231"/>
      <c r="V157" s="231"/>
      <c r="W157" s="231"/>
      <c r="X157" s="232"/>
      <c r="AT157" s="233" t="s">
        <v>136</v>
      </c>
      <c r="AU157" s="233" t="s">
        <v>86</v>
      </c>
      <c r="AV157" s="15" t="s">
        <v>134</v>
      </c>
      <c r="AW157" s="15" t="s">
        <v>5</v>
      </c>
      <c r="AX157" s="15" t="s">
        <v>82</v>
      </c>
      <c r="AY157" s="233" t="s">
        <v>128</v>
      </c>
    </row>
    <row r="158" spans="1:65" s="2" customFormat="1" ht="21.75" customHeight="1">
      <c r="A158" s="34"/>
      <c r="B158" s="35"/>
      <c r="C158" s="186" t="s">
        <v>175</v>
      </c>
      <c r="D158" s="186" t="s">
        <v>130</v>
      </c>
      <c r="E158" s="187" t="s">
        <v>176</v>
      </c>
      <c r="F158" s="188" t="s">
        <v>177</v>
      </c>
      <c r="G158" s="189" t="s">
        <v>133</v>
      </c>
      <c r="H158" s="190">
        <v>56.7</v>
      </c>
      <c r="I158" s="191"/>
      <c r="J158" s="191"/>
      <c r="K158" s="192">
        <f>ROUND(P158*H158,2)</f>
        <v>0</v>
      </c>
      <c r="L158" s="193"/>
      <c r="M158" s="39"/>
      <c r="N158" s="194" t="s">
        <v>1</v>
      </c>
      <c r="O158" s="195" t="s">
        <v>40</v>
      </c>
      <c r="P158" s="196">
        <f>I158+J158</f>
        <v>0</v>
      </c>
      <c r="Q158" s="196">
        <f>ROUND(I158*H158,2)</f>
        <v>0</v>
      </c>
      <c r="R158" s="196">
        <f>ROUND(J158*H158,2)</f>
        <v>0</v>
      </c>
      <c r="S158" s="71"/>
      <c r="T158" s="197">
        <f>S158*H158</f>
        <v>0</v>
      </c>
      <c r="U158" s="197">
        <v>0</v>
      </c>
      <c r="V158" s="197">
        <f>U158*H158</f>
        <v>0</v>
      </c>
      <c r="W158" s="197">
        <v>0</v>
      </c>
      <c r="X158" s="198">
        <f>W158*H158</f>
        <v>0</v>
      </c>
      <c r="Y158" s="34"/>
      <c r="Z158" s="34"/>
      <c r="AA158" s="34"/>
      <c r="AB158" s="34"/>
      <c r="AC158" s="34"/>
      <c r="AD158" s="34"/>
      <c r="AE158" s="34"/>
      <c r="AR158" s="199" t="s">
        <v>134</v>
      </c>
      <c r="AT158" s="199" t="s">
        <v>130</v>
      </c>
      <c r="AU158" s="199" t="s">
        <v>86</v>
      </c>
      <c r="AY158" s="17" t="s">
        <v>128</v>
      </c>
      <c r="BE158" s="200">
        <f>IF(O158="základní",K158,0)</f>
        <v>0</v>
      </c>
      <c r="BF158" s="200">
        <f>IF(O158="snížená",K158,0)</f>
        <v>0</v>
      </c>
      <c r="BG158" s="200">
        <f>IF(O158="zákl. přenesená",K158,0)</f>
        <v>0</v>
      </c>
      <c r="BH158" s="200">
        <f>IF(O158="sníž. přenesená",K158,0)</f>
        <v>0</v>
      </c>
      <c r="BI158" s="200">
        <f>IF(O158="nulová",K158,0)</f>
        <v>0</v>
      </c>
      <c r="BJ158" s="17" t="s">
        <v>82</v>
      </c>
      <c r="BK158" s="200">
        <f>ROUND(P158*H158,2)</f>
        <v>0</v>
      </c>
      <c r="BL158" s="17" t="s">
        <v>134</v>
      </c>
      <c r="BM158" s="199" t="s">
        <v>178</v>
      </c>
    </row>
    <row r="159" spans="1:65" s="2" customFormat="1" ht="21.75" customHeight="1">
      <c r="A159" s="34"/>
      <c r="B159" s="35"/>
      <c r="C159" s="186" t="s">
        <v>179</v>
      </c>
      <c r="D159" s="186" t="s">
        <v>130</v>
      </c>
      <c r="E159" s="187" t="s">
        <v>180</v>
      </c>
      <c r="F159" s="188" t="s">
        <v>181</v>
      </c>
      <c r="G159" s="189" t="s">
        <v>133</v>
      </c>
      <c r="H159" s="190">
        <v>59.7</v>
      </c>
      <c r="I159" s="191"/>
      <c r="J159" s="191"/>
      <c r="K159" s="192">
        <f>ROUND(P159*H159,2)</f>
        <v>0</v>
      </c>
      <c r="L159" s="193"/>
      <c r="M159" s="39"/>
      <c r="N159" s="194" t="s">
        <v>1</v>
      </c>
      <c r="O159" s="195" t="s">
        <v>40</v>
      </c>
      <c r="P159" s="196">
        <f>I159+J159</f>
        <v>0</v>
      </c>
      <c r="Q159" s="196">
        <f>ROUND(I159*H159,2)</f>
        <v>0</v>
      </c>
      <c r="R159" s="196">
        <f>ROUND(J159*H159,2)</f>
        <v>0</v>
      </c>
      <c r="S159" s="71"/>
      <c r="T159" s="197">
        <f>S159*H159</f>
        <v>0</v>
      </c>
      <c r="U159" s="197">
        <v>0</v>
      </c>
      <c r="V159" s="197">
        <f>U159*H159</f>
        <v>0</v>
      </c>
      <c r="W159" s="197">
        <v>0</v>
      </c>
      <c r="X159" s="198">
        <f>W159*H159</f>
        <v>0</v>
      </c>
      <c r="Y159" s="34"/>
      <c r="Z159" s="34"/>
      <c r="AA159" s="34"/>
      <c r="AB159" s="34"/>
      <c r="AC159" s="34"/>
      <c r="AD159" s="34"/>
      <c r="AE159" s="34"/>
      <c r="AR159" s="199" t="s">
        <v>134</v>
      </c>
      <c r="AT159" s="199" t="s">
        <v>130</v>
      </c>
      <c r="AU159" s="199" t="s">
        <v>86</v>
      </c>
      <c r="AY159" s="17" t="s">
        <v>128</v>
      </c>
      <c r="BE159" s="200">
        <f>IF(O159="základní",K159,0)</f>
        <v>0</v>
      </c>
      <c r="BF159" s="200">
        <f>IF(O159="snížená",K159,0)</f>
        <v>0</v>
      </c>
      <c r="BG159" s="200">
        <f>IF(O159="zákl. přenesená",K159,0)</f>
        <v>0</v>
      </c>
      <c r="BH159" s="200">
        <f>IF(O159="sníž. přenesená",K159,0)</f>
        <v>0</v>
      </c>
      <c r="BI159" s="200">
        <f>IF(O159="nulová",K159,0)</f>
        <v>0</v>
      </c>
      <c r="BJ159" s="17" t="s">
        <v>82</v>
      </c>
      <c r="BK159" s="200">
        <f>ROUND(P159*H159,2)</f>
        <v>0</v>
      </c>
      <c r="BL159" s="17" t="s">
        <v>134</v>
      </c>
      <c r="BM159" s="199" t="s">
        <v>182</v>
      </c>
    </row>
    <row r="160" spans="1:65" s="2" customFormat="1" ht="16.5" customHeight="1">
      <c r="A160" s="34"/>
      <c r="B160" s="35"/>
      <c r="C160" s="234" t="s">
        <v>183</v>
      </c>
      <c r="D160" s="234" t="s">
        <v>184</v>
      </c>
      <c r="E160" s="235" t="s">
        <v>185</v>
      </c>
      <c r="F160" s="236" t="s">
        <v>186</v>
      </c>
      <c r="G160" s="237" t="s">
        <v>187</v>
      </c>
      <c r="H160" s="238">
        <v>0.89600000000000002</v>
      </c>
      <c r="I160" s="239"/>
      <c r="J160" s="240"/>
      <c r="K160" s="241">
        <f>ROUND(P160*H160,2)</f>
        <v>0</v>
      </c>
      <c r="L160" s="240"/>
      <c r="M160" s="242"/>
      <c r="N160" s="243" t="s">
        <v>1</v>
      </c>
      <c r="O160" s="195" t="s">
        <v>40</v>
      </c>
      <c r="P160" s="196">
        <f>I160+J160</f>
        <v>0</v>
      </c>
      <c r="Q160" s="196">
        <f>ROUND(I160*H160,2)</f>
        <v>0</v>
      </c>
      <c r="R160" s="196">
        <f>ROUND(J160*H160,2)</f>
        <v>0</v>
      </c>
      <c r="S160" s="71"/>
      <c r="T160" s="197">
        <f>S160*H160</f>
        <v>0</v>
      </c>
      <c r="U160" s="197">
        <v>1E-3</v>
      </c>
      <c r="V160" s="197">
        <f>U160*H160</f>
        <v>8.9599999999999999E-4</v>
      </c>
      <c r="W160" s="197">
        <v>0</v>
      </c>
      <c r="X160" s="198">
        <f>W160*H160</f>
        <v>0</v>
      </c>
      <c r="Y160" s="34"/>
      <c r="Z160" s="34"/>
      <c r="AA160" s="34"/>
      <c r="AB160" s="34"/>
      <c r="AC160" s="34"/>
      <c r="AD160" s="34"/>
      <c r="AE160" s="34"/>
      <c r="AR160" s="199" t="s">
        <v>175</v>
      </c>
      <c r="AT160" s="199" t="s">
        <v>184</v>
      </c>
      <c r="AU160" s="199" t="s">
        <v>86</v>
      </c>
      <c r="AY160" s="17" t="s">
        <v>128</v>
      </c>
      <c r="BE160" s="200">
        <f>IF(O160="základní",K160,0)</f>
        <v>0</v>
      </c>
      <c r="BF160" s="200">
        <f>IF(O160="snížená",K160,0)</f>
        <v>0</v>
      </c>
      <c r="BG160" s="200">
        <f>IF(O160="zákl. přenesená",K160,0)</f>
        <v>0</v>
      </c>
      <c r="BH160" s="200">
        <f>IF(O160="sníž. přenesená",K160,0)</f>
        <v>0</v>
      </c>
      <c r="BI160" s="200">
        <f>IF(O160="nulová",K160,0)</f>
        <v>0</v>
      </c>
      <c r="BJ160" s="17" t="s">
        <v>82</v>
      </c>
      <c r="BK160" s="200">
        <f>ROUND(P160*H160,2)</f>
        <v>0</v>
      </c>
      <c r="BL160" s="17" t="s">
        <v>134</v>
      </c>
      <c r="BM160" s="199" t="s">
        <v>188</v>
      </c>
    </row>
    <row r="161" spans="1:65" s="14" customFormat="1" ht="11.25">
      <c r="B161" s="212"/>
      <c r="C161" s="213"/>
      <c r="D161" s="203" t="s">
        <v>136</v>
      </c>
      <c r="E161" s="213"/>
      <c r="F161" s="215" t="s">
        <v>189</v>
      </c>
      <c r="G161" s="213"/>
      <c r="H161" s="216">
        <v>0.89600000000000002</v>
      </c>
      <c r="I161" s="217"/>
      <c r="J161" s="217"/>
      <c r="K161" s="213"/>
      <c r="L161" s="213"/>
      <c r="M161" s="218"/>
      <c r="N161" s="219"/>
      <c r="O161" s="220"/>
      <c r="P161" s="220"/>
      <c r="Q161" s="220"/>
      <c r="R161" s="220"/>
      <c r="S161" s="220"/>
      <c r="T161" s="220"/>
      <c r="U161" s="220"/>
      <c r="V161" s="220"/>
      <c r="W161" s="220"/>
      <c r="X161" s="221"/>
      <c r="AT161" s="222" t="s">
        <v>136</v>
      </c>
      <c r="AU161" s="222" t="s">
        <v>86</v>
      </c>
      <c r="AV161" s="14" t="s">
        <v>86</v>
      </c>
      <c r="AW161" s="14" t="s">
        <v>4</v>
      </c>
      <c r="AX161" s="14" t="s">
        <v>82</v>
      </c>
      <c r="AY161" s="222" t="s">
        <v>128</v>
      </c>
    </row>
    <row r="162" spans="1:65" s="12" customFormat="1" ht="22.9" customHeight="1">
      <c r="B162" s="169"/>
      <c r="C162" s="170"/>
      <c r="D162" s="171" t="s">
        <v>76</v>
      </c>
      <c r="E162" s="184" t="s">
        <v>134</v>
      </c>
      <c r="F162" s="184" t="s">
        <v>190</v>
      </c>
      <c r="G162" s="170"/>
      <c r="H162" s="170"/>
      <c r="I162" s="173"/>
      <c r="J162" s="173"/>
      <c r="K162" s="185">
        <f>BK162</f>
        <v>0</v>
      </c>
      <c r="L162" s="170"/>
      <c r="M162" s="175"/>
      <c r="N162" s="176"/>
      <c r="O162" s="177"/>
      <c r="P162" s="177"/>
      <c r="Q162" s="178">
        <f>SUM(Q163:Q171)</f>
        <v>0</v>
      </c>
      <c r="R162" s="178">
        <f>SUM(R163:R171)</f>
        <v>0</v>
      </c>
      <c r="S162" s="177"/>
      <c r="T162" s="179">
        <f>SUM(T163:T171)</f>
        <v>0</v>
      </c>
      <c r="U162" s="177"/>
      <c r="V162" s="179">
        <f>SUM(V163:V171)</f>
        <v>0</v>
      </c>
      <c r="W162" s="177"/>
      <c r="X162" s="180">
        <f>SUM(X163:X171)</f>
        <v>0</v>
      </c>
      <c r="AR162" s="181" t="s">
        <v>82</v>
      </c>
      <c r="AT162" s="182" t="s">
        <v>76</v>
      </c>
      <c r="AU162" s="182" t="s">
        <v>82</v>
      </c>
      <c r="AY162" s="181" t="s">
        <v>128</v>
      </c>
      <c r="BK162" s="183">
        <f>SUM(BK163:BK171)</f>
        <v>0</v>
      </c>
    </row>
    <row r="163" spans="1:65" s="2" customFormat="1" ht="21.75" customHeight="1">
      <c r="A163" s="34"/>
      <c r="B163" s="35"/>
      <c r="C163" s="186" t="s">
        <v>191</v>
      </c>
      <c r="D163" s="186" t="s">
        <v>130</v>
      </c>
      <c r="E163" s="187" t="s">
        <v>192</v>
      </c>
      <c r="F163" s="188" t="s">
        <v>193</v>
      </c>
      <c r="G163" s="189" t="s">
        <v>141</v>
      </c>
      <c r="H163" s="190">
        <v>5.82</v>
      </c>
      <c r="I163" s="191"/>
      <c r="J163" s="191"/>
      <c r="K163" s="192">
        <f>ROUND(P163*H163,2)</f>
        <v>0</v>
      </c>
      <c r="L163" s="193"/>
      <c r="M163" s="39"/>
      <c r="N163" s="194" t="s">
        <v>1</v>
      </c>
      <c r="O163" s="195" t="s">
        <v>40</v>
      </c>
      <c r="P163" s="196">
        <f>I163+J163</f>
        <v>0</v>
      </c>
      <c r="Q163" s="196">
        <f>ROUND(I163*H163,2)</f>
        <v>0</v>
      </c>
      <c r="R163" s="196">
        <f>ROUND(J163*H163,2)</f>
        <v>0</v>
      </c>
      <c r="S163" s="71"/>
      <c r="T163" s="197">
        <f>S163*H163</f>
        <v>0</v>
      </c>
      <c r="U163" s="197">
        <v>0</v>
      </c>
      <c r="V163" s="197">
        <f>U163*H163</f>
        <v>0</v>
      </c>
      <c r="W163" s="197">
        <v>0</v>
      </c>
      <c r="X163" s="198">
        <f>W163*H163</f>
        <v>0</v>
      </c>
      <c r="Y163" s="34"/>
      <c r="Z163" s="34"/>
      <c r="AA163" s="34"/>
      <c r="AB163" s="34"/>
      <c r="AC163" s="34"/>
      <c r="AD163" s="34"/>
      <c r="AE163" s="34"/>
      <c r="AR163" s="199" t="s">
        <v>134</v>
      </c>
      <c r="AT163" s="199" t="s">
        <v>130</v>
      </c>
      <c r="AU163" s="199" t="s">
        <v>86</v>
      </c>
      <c r="AY163" s="17" t="s">
        <v>128</v>
      </c>
      <c r="BE163" s="200">
        <f>IF(O163="základní",K163,0)</f>
        <v>0</v>
      </c>
      <c r="BF163" s="200">
        <f>IF(O163="snížená",K163,0)</f>
        <v>0</v>
      </c>
      <c r="BG163" s="200">
        <f>IF(O163="zákl. přenesená",K163,0)</f>
        <v>0</v>
      </c>
      <c r="BH163" s="200">
        <f>IF(O163="sníž. přenesená",K163,0)</f>
        <v>0</v>
      </c>
      <c r="BI163" s="200">
        <f>IF(O163="nulová",K163,0)</f>
        <v>0</v>
      </c>
      <c r="BJ163" s="17" t="s">
        <v>82</v>
      </c>
      <c r="BK163" s="200">
        <f>ROUND(P163*H163,2)</f>
        <v>0</v>
      </c>
      <c r="BL163" s="17" t="s">
        <v>134</v>
      </c>
      <c r="BM163" s="199" t="s">
        <v>194</v>
      </c>
    </row>
    <row r="164" spans="1:65" s="13" customFormat="1" ht="11.25">
      <c r="B164" s="201"/>
      <c r="C164" s="202"/>
      <c r="D164" s="203" t="s">
        <v>136</v>
      </c>
      <c r="E164" s="204" t="s">
        <v>1</v>
      </c>
      <c r="F164" s="205" t="s">
        <v>137</v>
      </c>
      <c r="G164" s="202"/>
      <c r="H164" s="204" t="s">
        <v>1</v>
      </c>
      <c r="I164" s="206"/>
      <c r="J164" s="206"/>
      <c r="K164" s="202"/>
      <c r="L164" s="202"/>
      <c r="M164" s="207"/>
      <c r="N164" s="208"/>
      <c r="O164" s="209"/>
      <c r="P164" s="209"/>
      <c r="Q164" s="209"/>
      <c r="R164" s="209"/>
      <c r="S164" s="209"/>
      <c r="T164" s="209"/>
      <c r="U164" s="209"/>
      <c r="V164" s="209"/>
      <c r="W164" s="209"/>
      <c r="X164" s="210"/>
      <c r="AT164" s="211" t="s">
        <v>136</v>
      </c>
      <c r="AU164" s="211" t="s">
        <v>86</v>
      </c>
      <c r="AV164" s="13" t="s">
        <v>82</v>
      </c>
      <c r="AW164" s="13" t="s">
        <v>5</v>
      </c>
      <c r="AX164" s="13" t="s">
        <v>77</v>
      </c>
      <c r="AY164" s="211" t="s">
        <v>128</v>
      </c>
    </row>
    <row r="165" spans="1:65" s="14" customFormat="1" ht="11.25">
      <c r="B165" s="212"/>
      <c r="C165" s="213"/>
      <c r="D165" s="203" t="s">
        <v>136</v>
      </c>
      <c r="E165" s="214" t="s">
        <v>1</v>
      </c>
      <c r="F165" s="215" t="s">
        <v>162</v>
      </c>
      <c r="G165" s="213"/>
      <c r="H165" s="216">
        <v>5.67</v>
      </c>
      <c r="I165" s="217"/>
      <c r="J165" s="217"/>
      <c r="K165" s="213"/>
      <c r="L165" s="213"/>
      <c r="M165" s="218"/>
      <c r="N165" s="219"/>
      <c r="O165" s="220"/>
      <c r="P165" s="220"/>
      <c r="Q165" s="220"/>
      <c r="R165" s="220"/>
      <c r="S165" s="220"/>
      <c r="T165" s="220"/>
      <c r="U165" s="220"/>
      <c r="V165" s="220"/>
      <c r="W165" s="220"/>
      <c r="X165" s="221"/>
      <c r="AT165" s="222" t="s">
        <v>136</v>
      </c>
      <c r="AU165" s="222" t="s">
        <v>86</v>
      </c>
      <c r="AV165" s="14" t="s">
        <v>86</v>
      </c>
      <c r="AW165" s="14" t="s">
        <v>5</v>
      </c>
      <c r="AX165" s="14" t="s">
        <v>77</v>
      </c>
      <c r="AY165" s="222" t="s">
        <v>128</v>
      </c>
    </row>
    <row r="166" spans="1:65" s="13" customFormat="1" ht="11.25">
      <c r="B166" s="201"/>
      <c r="C166" s="202"/>
      <c r="D166" s="203" t="s">
        <v>136</v>
      </c>
      <c r="E166" s="204" t="s">
        <v>1</v>
      </c>
      <c r="F166" s="205" t="s">
        <v>144</v>
      </c>
      <c r="G166" s="202"/>
      <c r="H166" s="204" t="s">
        <v>1</v>
      </c>
      <c r="I166" s="206"/>
      <c r="J166" s="206"/>
      <c r="K166" s="202"/>
      <c r="L166" s="202"/>
      <c r="M166" s="207"/>
      <c r="N166" s="208"/>
      <c r="O166" s="209"/>
      <c r="P166" s="209"/>
      <c r="Q166" s="209"/>
      <c r="R166" s="209"/>
      <c r="S166" s="209"/>
      <c r="T166" s="209"/>
      <c r="U166" s="209"/>
      <c r="V166" s="209"/>
      <c r="W166" s="209"/>
      <c r="X166" s="210"/>
      <c r="AT166" s="211" t="s">
        <v>136</v>
      </c>
      <c r="AU166" s="211" t="s">
        <v>86</v>
      </c>
      <c r="AV166" s="13" t="s">
        <v>82</v>
      </c>
      <c r="AW166" s="13" t="s">
        <v>5</v>
      </c>
      <c r="AX166" s="13" t="s">
        <v>77</v>
      </c>
      <c r="AY166" s="211" t="s">
        <v>128</v>
      </c>
    </row>
    <row r="167" spans="1:65" s="14" customFormat="1" ht="11.25">
      <c r="B167" s="212"/>
      <c r="C167" s="213"/>
      <c r="D167" s="203" t="s">
        <v>136</v>
      </c>
      <c r="E167" s="214" t="s">
        <v>1</v>
      </c>
      <c r="F167" s="215" t="s">
        <v>174</v>
      </c>
      <c r="G167" s="213"/>
      <c r="H167" s="216">
        <v>0.15</v>
      </c>
      <c r="I167" s="217"/>
      <c r="J167" s="217"/>
      <c r="K167" s="213"/>
      <c r="L167" s="213"/>
      <c r="M167" s="218"/>
      <c r="N167" s="219"/>
      <c r="O167" s="220"/>
      <c r="P167" s="220"/>
      <c r="Q167" s="220"/>
      <c r="R167" s="220"/>
      <c r="S167" s="220"/>
      <c r="T167" s="220"/>
      <c r="U167" s="220"/>
      <c r="V167" s="220"/>
      <c r="W167" s="220"/>
      <c r="X167" s="221"/>
      <c r="AT167" s="222" t="s">
        <v>136</v>
      </c>
      <c r="AU167" s="222" t="s">
        <v>86</v>
      </c>
      <c r="AV167" s="14" t="s">
        <v>86</v>
      </c>
      <c r="AW167" s="14" t="s">
        <v>5</v>
      </c>
      <c r="AX167" s="14" t="s">
        <v>77</v>
      </c>
      <c r="AY167" s="222" t="s">
        <v>128</v>
      </c>
    </row>
    <row r="168" spans="1:65" s="15" customFormat="1" ht="11.25">
      <c r="B168" s="223"/>
      <c r="C168" s="224"/>
      <c r="D168" s="203" t="s">
        <v>136</v>
      </c>
      <c r="E168" s="225" t="s">
        <v>1</v>
      </c>
      <c r="F168" s="226" t="s">
        <v>146</v>
      </c>
      <c r="G168" s="224"/>
      <c r="H168" s="227">
        <v>5.82</v>
      </c>
      <c r="I168" s="228"/>
      <c r="J168" s="228"/>
      <c r="K168" s="224"/>
      <c r="L168" s="224"/>
      <c r="M168" s="229"/>
      <c r="N168" s="230"/>
      <c r="O168" s="231"/>
      <c r="P168" s="231"/>
      <c r="Q168" s="231"/>
      <c r="R168" s="231"/>
      <c r="S168" s="231"/>
      <c r="T168" s="231"/>
      <c r="U168" s="231"/>
      <c r="V168" s="231"/>
      <c r="W168" s="231"/>
      <c r="X168" s="232"/>
      <c r="AT168" s="233" t="s">
        <v>136</v>
      </c>
      <c r="AU168" s="233" t="s">
        <v>86</v>
      </c>
      <c r="AV168" s="15" t="s">
        <v>134</v>
      </c>
      <c r="AW168" s="15" t="s">
        <v>5</v>
      </c>
      <c r="AX168" s="15" t="s">
        <v>82</v>
      </c>
      <c r="AY168" s="233" t="s">
        <v>128</v>
      </c>
    </row>
    <row r="169" spans="1:65" s="2" customFormat="1" ht="21.75" customHeight="1">
      <c r="A169" s="34"/>
      <c r="B169" s="35"/>
      <c r="C169" s="186" t="s">
        <v>195</v>
      </c>
      <c r="D169" s="186" t="s">
        <v>130</v>
      </c>
      <c r="E169" s="187" t="s">
        <v>196</v>
      </c>
      <c r="F169" s="188" t="s">
        <v>197</v>
      </c>
      <c r="G169" s="189" t="s">
        <v>141</v>
      </c>
      <c r="H169" s="190">
        <v>0.22500000000000001</v>
      </c>
      <c r="I169" s="191"/>
      <c r="J169" s="191"/>
      <c r="K169" s="192">
        <f>ROUND(P169*H169,2)</f>
        <v>0</v>
      </c>
      <c r="L169" s="193"/>
      <c r="M169" s="39"/>
      <c r="N169" s="194" t="s">
        <v>1</v>
      </c>
      <c r="O169" s="195" t="s">
        <v>40</v>
      </c>
      <c r="P169" s="196">
        <f>I169+J169</f>
        <v>0</v>
      </c>
      <c r="Q169" s="196">
        <f>ROUND(I169*H169,2)</f>
        <v>0</v>
      </c>
      <c r="R169" s="196">
        <f>ROUND(J169*H169,2)</f>
        <v>0</v>
      </c>
      <c r="S169" s="71"/>
      <c r="T169" s="197">
        <f>S169*H169</f>
        <v>0</v>
      </c>
      <c r="U169" s="197">
        <v>0</v>
      </c>
      <c r="V169" s="197">
        <f>U169*H169</f>
        <v>0</v>
      </c>
      <c r="W169" s="197">
        <v>0</v>
      </c>
      <c r="X169" s="198">
        <f>W169*H169</f>
        <v>0</v>
      </c>
      <c r="Y169" s="34"/>
      <c r="Z169" s="34"/>
      <c r="AA169" s="34"/>
      <c r="AB169" s="34"/>
      <c r="AC169" s="34"/>
      <c r="AD169" s="34"/>
      <c r="AE169" s="34"/>
      <c r="AR169" s="199" t="s">
        <v>134</v>
      </c>
      <c r="AT169" s="199" t="s">
        <v>130</v>
      </c>
      <c r="AU169" s="199" t="s">
        <v>86</v>
      </c>
      <c r="AY169" s="17" t="s">
        <v>128</v>
      </c>
      <c r="BE169" s="200">
        <f>IF(O169="základní",K169,0)</f>
        <v>0</v>
      </c>
      <c r="BF169" s="200">
        <f>IF(O169="snížená",K169,0)</f>
        <v>0</v>
      </c>
      <c r="BG169" s="200">
        <f>IF(O169="zákl. přenesená",K169,0)</f>
        <v>0</v>
      </c>
      <c r="BH169" s="200">
        <f>IF(O169="sníž. přenesená",K169,0)</f>
        <v>0</v>
      </c>
      <c r="BI169" s="200">
        <f>IF(O169="nulová",K169,0)</f>
        <v>0</v>
      </c>
      <c r="BJ169" s="17" t="s">
        <v>82</v>
      </c>
      <c r="BK169" s="200">
        <f>ROUND(P169*H169,2)</f>
        <v>0</v>
      </c>
      <c r="BL169" s="17" t="s">
        <v>134</v>
      </c>
      <c r="BM169" s="199" t="s">
        <v>198</v>
      </c>
    </row>
    <row r="170" spans="1:65" s="13" customFormat="1" ht="11.25">
      <c r="B170" s="201"/>
      <c r="C170" s="202"/>
      <c r="D170" s="203" t="s">
        <v>136</v>
      </c>
      <c r="E170" s="204" t="s">
        <v>1</v>
      </c>
      <c r="F170" s="205" t="s">
        <v>144</v>
      </c>
      <c r="G170" s="202"/>
      <c r="H170" s="204" t="s">
        <v>1</v>
      </c>
      <c r="I170" s="206"/>
      <c r="J170" s="206"/>
      <c r="K170" s="202"/>
      <c r="L170" s="202"/>
      <c r="M170" s="207"/>
      <c r="N170" s="208"/>
      <c r="O170" s="209"/>
      <c r="P170" s="209"/>
      <c r="Q170" s="209"/>
      <c r="R170" s="209"/>
      <c r="S170" s="209"/>
      <c r="T170" s="209"/>
      <c r="U170" s="209"/>
      <c r="V170" s="209"/>
      <c r="W170" s="209"/>
      <c r="X170" s="210"/>
      <c r="AT170" s="211" t="s">
        <v>136</v>
      </c>
      <c r="AU170" s="211" t="s">
        <v>86</v>
      </c>
      <c r="AV170" s="13" t="s">
        <v>82</v>
      </c>
      <c r="AW170" s="13" t="s">
        <v>5</v>
      </c>
      <c r="AX170" s="13" t="s">
        <v>77</v>
      </c>
      <c r="AY170" s="211" t="s">
        <v>128</v>
      </c>
    </row>
    <row r="171" spans="1:65" s="14" customFormat="1" ht="11.25">
      <c r="B171" s="212"/>
      <c r="C171" s="213"/>
      <c r="D171" s="203" t="s">
        <v>136</v>
      </c>
      <c r="E171" s="214" t="s">
        <v>1</v>
      </c>
      <c r="F171" s="215" t="s">
        <v>199</v>
      </c>
      <c r="G171" s="213"/>
      <c r="H171" s="216">
        <v>0.22500000000000001</v>
      </c>
      <c r="I171" s="217"/>
      <c r="J171" s="217"/>
      <c r="K171" s="213"/>
      <c r="L171" s="213"/>
      <c r="M171" s="218"/>
      <c r="N171" s="219"/>
      <c r="O171" s="220"/>
      <c r="P171" s="220"/>
      <c r="Q171" s="220"/>
      <c r="R171" s="220"/>
      <c r="S171" s="220"/>
      <c r="T171" s="220"/>
      <c r="U171" s="220"/>
      <c r="V171" s="220"/>
      <c r="W171" s="220"/>
      <c r="X171" s="221"/>
      <c r="AT171" s="222" t="s">
        <v>136</v>
      </c>
      <c r="AU171" s="222" t="s">
        <v>86</v>
      </c>
      <c r="AV171" s="14" t="s">
        <v>86</v>
      </c>
      <c r="AW171" s="14" t="s">
        <v>5</v>
      </c>
      <c r="AX171" s="14" t="s">
        <v>82</v>
      </c>
      <c r="AY171" s="222" t="s">
        <v>128</v>
      </c>
    </row>
    <row r="172" spans="1:65" s="12" customFormat="1" ht="25.9" customHeight="1">
      <c r="B172" s="169"/>
      <c r="C172" s="170"/>
      <c r="D172" s="171" t="s">
        <v>76</v>
      </c>
      <c r="E172" s="172" t="s">
        <v>184</v>
      </c>
      <c r="F172" s="172" t="s">
        <v>200</v>
      </c>
      <c r="G172" s="170"/>
      <c r="H172" s="170"/>
      <c r="I172" s="173"/>
      <c r="J172" s="173"/>
      <c r="K172" s="174">
        <f>BK172</f>
        <v>0</v>
      </c>
      <c r="L172" s="170"/>
      <c r="M172" s="175"/>
      <c r="N172" s="176"/>
      <c r="O172" s="177"/>
      <c r="P172" s="177"/>
      <c r="Q172" s="178">
        <f>Q173</f>
        <v>0</v>
      </c>
      <c r="R172" s="178">
        <f>R173</f>
        <v>0</v>
      </c>
      <c r="S172" s="177"/>
      <c r="T172" s="179">
        <f>T173</f>
        <v>0</v>
      </c>
      <c r="U172" s="177"/>
      <c r="V172" s="179">
        <f>V173</f>
        <v>0</v>
      </c>
      <c r="W172" s="177"/>
      <c r="X172" s="180">
        <f>X173</f>
        <v>0</v>
      </c>
      <c r="AR172" s="181" t="s">
        <v>147</v>
      </c>
      <c r="AT172" s="182" t="s">
        <v>76</v>
      </c>
      <c r="AU172" s="182" t="s">
        <v>77</v>
      </c>
      <c r="AY172" s="181" t="s">
        <v>128</v>
      </c>
      <c r="BK172" s="183">
        <f>BK173</f>
        <v>0</v>
      </c>
    </row>
    <row r="173" spans="1:65" s="12" customFormat="1" ht="22.9" customHeight="1">
      <c r="B173" s="169"/>
      <c r="C173" s="170"/>
      <c r="D173" s="171" t="s">
        <v>76</v>
      </c>
      <c r="E173" s="184" t="s">
        <v>201</v>
      </c>
      <c r="F173" s="184" t="s">
        <v>202</v>
      </c>
      <c r="G173" s="170"/>
      <c r="H173" s="170"/>
      <c r="I173" s="173"/>
      <c r="J173" s="173"/>
      <c r="K173" s="185">
        <f>BK173</f>
        <v>0</v>
      </c>
      <c r="L173" s="170"/>
      <c r="M173" s="175"/>
      <c r="N173" s="176"/>
      <c r="O173" s="177"/>
      <c r="P173" s="177"/>
      <c r="Q173" s="178">
        <f>Q174+Q179+Q191</f>
        <v>0</v>
      </c>
      <c r="R173" s="178">
        <f>R174+R179+R191</f>
        <v>0</v>
      </c>
      <c r="S173" s="177"/>
      <c r="T173" s="179">
        <f>T174+T179+T191</f>
        <v>0</v>
      </c>
      <c r="U173" s="177"/>
      <c r="V173" s="179">
        <f>V174+V179+V191</f>
        <v>0</v>
      </c>
      <c r="W173" s="177"/>
      <c r="X173" s="180">
        <f>X174+X179+X191</f>
        <v>0</v>
      </c>
      <c r="AR173" s="181" t="s">
        <v>147</v>
      </c>
      <c r="AT173" s="182" t="s">
        <v>76</v>
      </c>
      <c r="AU173" s="182" t="s">
        <v>82</v>
      </c>
      <c r="AY173" s="181" t="s">
        <v>128</v>
      </c>
      <c r="BK173" s="183">
        <f>BK174+BK179+BK191</f>
        <v>0</v>
      </c>
    </row>
    <row r="174" spans="1:65" s="12" customFormat="1" ht="20.85" customHeight="1">
      <c r="B174" s="169"/>
      <c r="C174" s="170"/>
      <c r="D174" s="171" t="s">
        <v>76</v>
      </c>
      <c r="E174" s="184" t="s">
        <v>203</v>
      </c>
      <c r="F174" s="184" t="s">
        <v>204</v>
      </c>
      <c r="G174" s="170"/>
      <c r="H174" s="170"/>
      <c r="I174" s="173"/>
      <c r="J174" s="173"/>
      <c r="K174" s="185">
        <f>BK174</f>
        <v>0</v>
      </c>
      <c r="L174" s="170"/>
      <c r="M174" s="175"/>
      <c r="N174" s="176"/>
      <c r="O174" s="177"/>
      <c r="P174" s="177"/>
      <c r="Q174" s="178">
        <f>SUM(Q175:Q178)</f>
        <v>0</v>
      </c>
      <c r="R174" s="178">
        <f>SUM(R175:R178)</f>
        <v>0</v>
      </c>
      <c r="S174" s="177"/>
      <c r="T174" s="179">
        <f>SUM(T175:T178)</f>
        <v>0</v>
      </c>
      <c r="U174" s="177"/>
      <c r="V174" s="179">
        <f>SUM(V175:V178)</f>
        <v>0</v>
      </c>
      <c r="W174" s="177"/>
      <c r="X174" s="180">
        <f>SUM(X175:X178)</f>
        <v>0</v>
      </c>
      <c r="AR174" s="181" t="s">
        <v>82</v>
      </c>
      <c r="AT174" s="182" t="s">
        <v>76</v>
      </c>
      <c r="AU174" s="182" t="s">
        <v>86</v>
      </c>
      <c r="AY174" s="181" t="s">
        <v>128</v>
      </c>
      <c r="BK174" s="183">
        <f>SUM(BK175:BK178)</f>
        <v>0</v>
      </c>
    </row>
    <row r="175" spans="1:65" s="2" customFormat="1" ht="33" customHeight="1">
      <c r="A175" s="34"/>
      <c r="B175" s="35"/>
      <c r="C175" s="186" t="s">
        <v>205</v>
      </c>
      <c r="D175" s="186" t="s">
        <v>130</v>
      </c>
      <c r="E175" s="187" t="s">
        <v>206</v>
      </c>
      <c r="F175" s="188" t="s">
        <v>207</v>
      </c>
      <c r="G175" s="189" t="s">
        <v>208</v>
      </c>
      <c r="H175" s="190">
        <v>1</v>
      </c>
      <c r="I175" s="191"/>
      <c r="J175" s="191"/>
      <c r="K175" s="192">
        <f>ROUND(P175*H175,2)</f>
        <v>0</v>
      </c>
      <c r="L175" s="193"/>
      <c r="M175" s="39"/>
      <c r="N175" s="194" t="s">
        <v>1</v>
      </c>
      <c r="O175" s="195" t="s">
        <v>40</v>
      </c>
      <c r="P175" s="196">
        <f>I175+J175</f>
        <v>0</v>
      </c>
      <c r="Q175" s="196">
        <f>ROUND(I175*H175,2)</f>
        <v>0</v>
      </c>
      <c r="R175" s="196">
        <f>ROUND(J175*H175,2)</f>
        <v>0</v>
      </c>
      <c r="S175" s="71"/>
      <c r="T175" s="197">
        <f>S175*H175</f>
        <v>0</v>
      </c>
      <c r="U175" s="197">
        <v>0</v>
      </c>
      <c r="V175" s="197">
        <f>U175*H175</f>
        <v>0</v>
      </c>
      <c r="W175" s="197">
        <v>0</v>
      </c>
      <c r="X175" s="198">
        <f>W175*H175</f>
        <v>0</v>
      </c>
      <c r="Y175" s="34"/>
      <c r="Z175" s="34"/>
      <c r="AA175" s="34"/>
      <c r="AB175" s="34"/>
      <c r="AC175" s="34"/>
      <c r="AD175" s="34"/>
      <c r="AE175" s="34"/>
      <c r="AR175" s="199" t="s">
        <v>134</v>
      </c>
      <c r="AT175" s="199" t="s">
        <v>130</v>
      </c>
      <c r="AU175" s="199" t="s">
        <v>147</v>
      </c>
      <c r="AY175" s="17" t="s">
        <v>128</v>
      </c>
      <c r="BE175" s="200">
        <f>IF(O175="základní",K175,0)</f>
        <v>0</v>
      </c>
      <c r="BF175" s="200">
        <f>IF(O175="snížená",K175,0)</f>
        <v>0</v>
      </c>
      <c r="BG175" s="200">
        <f>IF(O175="zákl. přenesená",K175,0)</f>
        <v>0</v>
      </c>
      <c r="BH175" s="200">
        <f>IF(O175="sníž. přenesená",K175,0)</f>
        <v>0</v>
      </c>
      <c r="BI175" s="200">
        <f>IF(O175="nulová",K175,0)</f>
        <v>0</v>
      </c>
      <c r="BJ175" s="17" t="s">
        <v>82</v>
      </c>
      <c r="BK175" s="200">
        <f>ROUND(P175*H175,2)</f>
        <v>0</v>
      </c>
      <c r="BL175" s="17" t="s">
        <v>134</v>
      </c>
      <c r="BM175" s="199" t="s">
        <v>86</v>
      </c>
    </row>
    <row r="176" spans="1:65" s="2" customFormat="1" ht="16.5" customHeight="1">
      <c r="A176" s="34"/>
      <c r="B176" s="35"/>
      <c r="C176" s="186" t="s">
        <v>209</v>
      </c>
      <c r="D176" s="186" t="s">
        <v>130</v>
      </c>
      <c r="E176" s="187" t="s">
        <v>210</v>
      </c>
      <c r="F176" s="188" t="s">
        <v>211</v>
      </c>
      <c r="G176" s="189" t="s">
        <v>212</v>
      </c>
      <c r="H176" s="190">
        <v>3</v>
      </c>
      <c r="I176" s="191"/>
      <c r="J176" s="191"/>
      <c r="K176" s="192">
        <f>ROUND(P176*H176,2)</f>
        <v>0</v>
      </c>
      <c r="L176" s="193"/>
      <c r="M176" s="39"/>
      <c r="N176" s="194" t="s">
        <v>1</v>
      </c>
      <c r="O176" s="195" t="s">
        <v>40</v>
      </c>
      <c r="P176" s="196">
        <f>I176+J176</f>
        <v>0</v>
      </c>
      <c r="Q176" s="196">
        <f>ROUND(I176*H176,2)</f>
        <v>0</v>
      </c>
      <c r="R176" s="196">
        <f>ROUND(J176*H176,2)</f>
        <v>0</v>
      </c>
      <c r="S176" s="71"/>
      <c r="T176" s="197">
        <f>S176*H176</f>
        <v>0</v>
      </c>
      <c r="U176" s="197">
        <v>0</v>
      </c>
      <c r="V176" s="197">
        <f>U176*H176</f>
        <v>0</v>
      </c>
      <c r="W176" s="197">
        <v>0</v>
      </c>
      <c r="X176" s="198">
        <f>W176*H176</f>
        <v>0</v>
      </c>
      <c r="Y176" s="34"/>
      <c r="Z176" s="34"/>
      <c r="AA176" s="34"/>
      <c r="AB176" s="34"/>
      <c r="AC176" s="34"/>
      <c r="AD176" s="34"/>
      <c r="AE176" s="34"/>
      <c r="AR176" s="199" t="s">
        <v>134</v>
      </c>
      <c r="AT176" s="199" t="s">
        <v>130</v>
      </c>
      <c r="AU176" s="199" t="s">
        <v>147</v>
      </c>
      <c r="AY176" s="17" t="s">
        <v>128</v>
      </c>
      <c r="BE176" s="200">
        <f>IF(O176="základní",K176,0)</f>
        <v>0</v>
      </c>
      <c r="BF176" s="200">
        <f>IF(O176="snížená",K176,0)</f>
        <v>0</v>
      </c>
      <c r="BG176" s="200">
        <f>IF(O176="zákl. přenesená",K176,0)</f>
        <v>0</v>
      </c>
      <c r="BH176" s="200">
        <f>IF(O176="sníž. přenesená",K176,0)</f>
        <v>0</v>
      </c>
      <c r="BI176" s="200">
        <f>IF(O176="nulová",K176,0)</f>
        <v>0</v>
      </c>
      <c r="BJ176" s="17" t="s">
        <v>82</v>
      </c>
      <c r="BK176" s="200">
        <f>ROUND(P176*H176,2)</f>
        <v>0</v>
      </c>
      <c r="BL176" s="17" t="s">
        <v>134</v>
      </c>
      <c r="BM176" s="199" t="s">
        <v>134</v>
      </c>
    </row>
    <row r="177" spans="1:65" s="2" customFormat="1" ht="16.5" customHeight="1">
      <c r="A177" s="34"/>
      <c r="B177" s="35"/>
      <c r="C177" s="186" t="s">
        <v>9</v>
      </c>
      <c r="D177" s="186" t="s">
        <v>130</v>
      </c>
      <c r="E177" s="187" t="s">
        <v>213</v>
      </c>
      <c r="F177" s="188" t="s">
        <v>214</v>
      </c>
      <c r="G177" s="189" t="s">
        <v>212</v>
      </c>
      <c r="H177" s="190">
        <v>1</v>
      </c>
      <c r="I177" s="191"/>
      <c r="J177" s="191"/>
      <c r="K177" s="192">
        <f>ROUND(P177*H177,2)</f>
        <v>0</v>
      </c>
      <c r="L177" s="193"/>
      <c r="M177" s="39"/>
      <c r="N177" s="194" t="s">
        <v>1</v>
      </c>
      <c r="O177" s="195" t="s">
        <v>40</v>
      </c>
      <c r="P177" s="196">
        <f>I177+J177</f>
        <v>0</v>
      </c>
      <c r="Q177" s="196">
        <f>ROUND(I177*H177,2)</f>
        <v>0</v>
      </c>
      <c r="R177" s="196">
        <f>ROUND(J177*H177,2)</f>
        <v>0</v>
      </c>
      <c r="S177" s="71"/>
      <c r="T177" s="197">
        <f>S177*H177</f>
        <v>0</v>
      </c>
      <c r="U177" s="197">
        <v>0</v>
      </c>
      <c r="V177" s="197">
        <f>U177*H177</f>
        <v>0</v>
      </c>
      <c r="W177" s="197">
        <v>0</v>
      </c>
      <c r="X177" s="198">
        <f>W177*H177</f>
        <v>0</v>
      </c>
      <c r="Y177" s="34"/>
      <c r="Z177" s="34"/>
      <c r="AA177" s="34"/>
      <c r="AB177" s="34"/>
      <c r="AC177" s="34"/>
      <c r="AD177" s="34"/>
      <c r="AE177" s="34"/>
      <c r="AR177" s="199" t="s">
        <v>134</v>
      </c>
      <c r="AT177" s="199" t="s">
        <v>130</v>
      </c>
      <c r="AU177" s="199" t="s">
        <v>147</v>
      </c>
      <c r="AY177" s="17" t="s">
        <v>128</v>
      </c>
      <c r="BE177" s="200">
        <f>IF(O177="základní",K177,0)</f>
        <v>0</v>
      </c>
      <c r="BF177" s="200">
        <f>IF(O177="snížená",K177,0)</f>
        <v>0</v>
      </c>
      <c r="BG177" s="200">
        <f>IF(O177="zákl. přenesená",K177,0)</f>
        <v>0</v>
      </c>
      <c r="BH177" s="200">
        <f>IF(O177="sníž. přenesená",K177,0)</f>
        <v>0</v>
      </c>
      <c r="BI177" s="200">
        <f>IF(O177="nulová",K177,0)</f>
        <v>0</v>
      </c>
      <c r="BJ177" s="17" t="s">
        <v>82</v>
      </c>
      <c r="BK177" s="200">
        <f>ROUND(P177*H177,2)</f>
        <v>0</v>
      </c>
      <c r="BL177" s="17" t="s">
        <v>134</v>
      </c>
      <c r="BM177" s="199" t="s">
        <v>163</v>
      </c>
    </row>
    <row r="178" spans="1:65" s="2" customFormat="1" ht="126.75">
      <c r="A178" s="34"/>
      <c r="B178" s="35"/>
      <c r="C178" s="36"/>
      <c r="D178" s="203" t="s">
        <v>215</v>
      </c>
      <c r="E178" s="36"/>
      <c r="F178" s="244" t="s">
        <v>216</v>
      </c>
      <c r="G178" s="36"/>
      <c r="H178" s="36"/>
      <c r="I178" s="245"/>
      <c r="J178" s="245"/>
      <c r="K178" s="36"/>
      <c r="L178" s="36"/>
      <c r="M178" s="39"/>
      <c r="N178" s="246"/>
      <c r="O178" s="247"/>
      <c r="P178" s="71"/>
      <c r="Q178" s="71"/>
      <c r="R178" s="71"/>
      <c r="S178" s="71"/>
      <c r="T178" s="71"/>
      <c r="U178" s="71"/>
      <c r="V178" s="71"/>
      <c r="W178" s="71"/>
      <c r="X178" s="72"/>
      <c r="Y178" s="34"/>
      <c r="Z178" s="34"/>
      <c r="AA178" s="34"/>
      <c r="AB178" s="34"/>
      <c r="AC178" s="34"/>
      <c r="AD178" s="34"/>
      <c r="AE178" s="34"/>
      <c r="AT178" s="17" t="s">
        <v>215</v>
      </c>
      <c r="AU178" s="17" t="s">
        <v>147</v>
      </c>
    </row>
    <row r="179" spans="1:65" s="12" customFormat="1" ht="20.85" customHeight="1">
      <c r="B179" s="169"/>
      <c r="C179" s="170"/>
      <c r="D179" s="171" t="s">
        <v>76</v>
      </c>
      <c r="E179" s="184" t="s">
        <v>217</v>
      </c>
      <c r="F179" s="184" t="s">
        <v>218</v>
      </c>
      <c r="G179" s="170"/>
      <c r="H179" s="170"/>
      <c r="I179" s="173"/>
      <c r="J179" s="173"/>
      <c r="K179" s="185">
        <f>BK179</f>
        <v>0</v>
      </c>
      <c r="L179" s="170"/>
      <c r="M179" s="175"/>
      <c r="N179" s="176"/>
      <c r="O179" s="177"/>
      <c r="P179" s="177"/>
      <c r="Q179" s="178">
        <f>SUM(Q180:Q190)</f>
        <v>0</v>
      </c>
      <c r="R179" s="178">
        <f>SUM(R180:R190)</f>
        <v>0</v>
      </c>
      <c r="S179" s="177"/>
      <c r="T179" s="179">
        <f>SUM(T180:T190)</f>
        <v>0</v>
      </c>
      <c r="U179" s="177"/>
      <c r="V179" s="179">
        <f>SUM(V180:V190)</f>
        <v>0</v>
      </c>
      <c r="W179" s="177"/>
      <c r="X179" s="180">
        <f>SUM(X180:X190)</f>
        <v>0</v>
      </c>
      <c r="AR179" s="181" t="s">
        <v>82</v>
      </c>
      <c r="AT179" s="182" t="s">
        <v>76</v>
      </c>
      <c r="AU179" s="182" t="s">
        <v>86</v>
      </c>
      <c r="AY179" s="181" t="s">
        <v>128</v>
      </c>
      <c r="BK179" s="183">
        <f>SUM(BK180:BK190)</f>
        <v>0</v>
      </c>
    </row>
    <row r="180" spans="1:65" s="2" customFormat="1" ht="21.75" customHeight="1">
      <c r="A180" s="34"/>
      <c r="B180" s="35"/>
      <c r="C180" s="186" t="s">
        <v>219</v>
      </c>
      <c r="D180" s="186" t="s">
        <v>130</v>
      </c>
      <c r="E180" s="187" t="s">
        <v>220</v>
      </c>
      <c r="F180" s="188" t="s">
        <v>221</v>
      </c>
      <c r="G180" s="189" t="s">
        <v>222</v>
      </c>
      <c r="H180" s="190">
        <v>14</v>
      </c>
      <c r="I180" s="191"/>
      <c r="J180" s="191"/>
      <c r="K180" s="192">
        <f t="shared" ref="K180:K190" si="2">ROUND(P180*H180,2)</f>
        <v>0</v>
      </c>
      <c r="L180" s="193"/>
      <c r="M180" s="39"/>
      <c r="N180" s="194" t="s">
        <v>1</v>
      </c>
      <c r="O180" s="195" t="s">
        <v>40</v>
      </c>
      <c r="P180" s="196">
        <f t="shared" ref="P180:P190" si="3">I180+J180</f>
        <v>0</v>
      </c>
      <c r="Q180" s="196">
        <f t="shared" ref="Q180:Q190" si="4">ROUND(I180*H180,2)</f>
        <v>0</v>
      </c>
      <c r="R180" s="196">
        <f t="shared" ref="R180:R190" si="5">ROUND(J180*H180,2)</f>
        <v>0</v>
      </c>
      <c r="S180" s="71"/>
      <c r="T180" s="197">
        <f t="shared" ref="T180:T190" si="6">S180*H180</f>
        <v>0</v>
      </c>
      <c r="U180" s="197">
        <v>0</v>
      </c>
      <c r="V180" s="197">
        <f t="shared" ref="V180:V190" si="7">U180*H180</f>
        <v>0</v>
      </c>
      <c r="W180" s="197">
        <v>0</v>
      </c>
      <c r="X180" s="198">
        <f t="shared" ref="X180:X190" si="8">W180*H180</f>
        <v>0</v>
      </c>
      <c r="Y180" s="34"/>
      <c r="Z180" s="34"/>
      <c r="AA180" s="34"/>
      <c r="AB180" s="34"/>
      <c r="AC180" s="34"/>
      <c r="AD180" s="34"/>
      <c r="AE180" s="34"/>
      <c r="AR180" s="199" t="s">
        <v>134</v>
      </c>
      <c r="AT180" s="199" t="s">
        <v>130</v>
      </c>
      <c r="AU180" s="199" t="s">
        <v>147</v>
      </c>
      <c r="AY180" s="17" t="s">
        <v>128</v>
      </c>
      <c r="BE180" s="200">
        <f t="shared" ref="BE180:BE190" si="9">IF(O180="základní",K180,0)</f>
        <v>0</v>
      </c>
      <c r="BF180" s="200">
        <f t="shared" ref="BF180:BF190" si="10">IF(O180="snížená",K180,0)</f>
        <v>0</v>
      </c>
      <c r="BG180" s="200">
        <f t="shared" ref="BG180:BG190" si="11">IF(O180="zákl. přenesená",K180,0)</f>
        <v>0</v>
      </c>
      <c r="BH180" s="200">
        <f t="shared" ref="BH180:BH190" si="12">IF(O180="sníž. přenesená",K180,0)</f>
        <v>0</v>
      </c>
      <c r="BI180" s="200">
        <f t="shared" ref="BI180:BI190" si="13">IF(O180="nulová",K180,0)</f>
        <v>0</v>
      </c>
      <c r="BJ180" s="17" t="s">
        <v>82</v>
      </c>
      <c r="BK180" s="200">
        <f t="shared" ref="BK180:BK190" si="14">ROUND(P180*H180,2)</f>
        <v>0</v>
      </c>
      <c r="BL180" s="17" t="s">
        <v>134</v>
      </c>
      <c r="BM180" s="199" t="s">
        <v>175</v>
      </c>
    </row>
    <row r="181" spans="1:65" s="2" customFormat="1" ht="21.75" customHeight="1">
      <c r="A181" s="34"/>
      <c r="B181" s="35"/>
      <c r="C181" s="186" t="s">
        <v>223</v>
      </c>
      <c r="D181" s="186" t="s">
        <v>130</v>
      </c>
      <c r="E181" s="187" t="s">
        <v>224</v>
      </c>
      <c r="F181" s="188" t="s">
        <v>225</v>
      </c>
      <c r="G181" s="189" t="s">
        <v>222</v>
      </c>
      <c r="H181" s="190">
        <v>168</v>
      </c>
      <c r="I181" s="191"/>
      <c r="J181" s="191"/>
      <c r="K181" s="192">
        <f t="shared" si="2"/>
        <v>0</v>
      </c>
      <c r="L181" s="193"/>
      <c r="M181" s="39"/>
      <c r="N181" s="194" t="s">
        <v>1</v>
      </c>
      <c r="O181" s="195" t="s">
        <v>40</v>
      </c>
      <c r="P181" s="196">
        <f t="shared" si="3"/>
        <v>0</v>
      </c>
      <c r="Q181" s="196">
        <f t="shared" si="4"/>
        <v>0</v>
      </c>
      <c r="R181" s="196">
        <f t="shared" si="5"/>
        <v>0</v>
      </c>
      <c r="S181" s="71"/>
      <c r="T181" s="197">
        <f t="shared" si="6"/>
        <v>0</v>
      </c>
      <c r="U181" s="197">
        <v>0</v>
      </c>
      <c r="V181" s="197">
        <f t="shared" si="7"/>
        <v>0</v>
      </c>
      <c r="W181" s="197">
        <v>0</v>
      </c>
      <c r="X181" s="198">
        <f t="shared" si="8"/>
        <v>0</v>
      </c>
      <c r="Y181" s="34"/>
      <c r="Z181" s="34"/>
      <c r="AA181" s="34"/>
      <c r="AB181" s="34"/>
      <c r="AC181" s="34"/>
      <c r="AD181" s="34"/>
      <c r="AE181" s="34"/>
      <c r="AR181" s="199" t="s">
        <v>134</v>
      </c>
      <c r="AT181" s="199" t="s">
        <v>130</v>
      </c>
      <c r="AU181" s="199" t="s">
        <v>147</v>
      </c>
      <c r="AY181" s="17" t="s">
        <v>128</v>
      </c>
      <c r="BE181" s="200">
        <f t="shared" si="9"/>
        <v>0</v>
      </c>
      <c r="BF181" s="200">
        <f t="shared" si="10"/>
        <v>0</v>
      </c>
      <c r="BG181" s="200">
        <f t="shared" si="11"/>
        <v>0</v>
      </c>
      <c r="BH181" s="200">
        <f t="shared" si="12"/>
        <v>0</v>
      </c>
      <c r="BI181" s="200">
        <f t="shared" si="13"/>
        <v>0</v>
      </c>
      <c r="BJ181" s="17" t="s">
        <v>82</v>
      </c>
      <c r="BK181" s="200">
        <f t="shared" si="14"/>
        <v>0</v>
      </c>
      <c r="BL181" s="17" t="s">
        <v>134</v>
      </c>
      <c r="BM181" s="199" t="s">
        <v>183</v>
      </c>
    </row>
    <row r="182" spans="1:65" s="2" customFormat="1" ht="21.75" customHeight="1">
      <c r="A182" s="34"/>
      <c r="B182" s="35"/>
      <c r="C182" s="186" t="s">
        <v>226</v>
      </c>
      <c r="D182" s="186" t="s">
        <v>130</v>
      </c>
      <c r="E182" s="187" t="s">
        <v>227</v>
      </c>
      <c r="F182" s="188" t="s">
        <v>228</v>
      </c>
      <c r="G182" s="189" t="s">
        <v>222</v>
      </c>
      <c r="H182" s="190">
        <v>182</v>
      </c>
      <c r="I182" s="191"/>
      <c r="J182" s="191"/>
      <c r="K182" s="192">
        <f t="shared" si="2"/>
        <v>0</v>
      </c>
      <c r="L182" s="193"/>
      <c r="M182" s="39"/>
      <c r="N182" s="194" t="s">
        <v>1</v>
      </c>
      <c r="O182" s="195" t="s">
        <v>40</v>
      </c>
      <c r="P182" s="196">
        <f t="shared" si="3"/>
        <v>0</v>
      </c>
      <c r="Q182" s="196">
        <f t="shared" si="4"/>
        <v>0</v>
      </c>
      <c r="R182" s="196">
        <f t="shared" si="5"/>
        <v>0</v>
      </c>
      <c r="S182" s="71"/>
      <c r="T182" s="197">
        <f t="shared" si="6"/>
        <v>0</v>
      </c>
      <c r="U182" s="197">
        <v>0</v>
      </c>
      <c r="V182" s="197">
        <f t="shared" si="7"/>
        <v>0</v>
      </c>
      <c r="W182" s="197">
        <v>0</v>
      </c>
      <c r="X182" s="198">
        <f t="shared" si="8"/>
        <v>0</v>
      </c>
      <c r="Y182" s="34"/>
      <c r="Z182" s="34"/>
      <c r="AA182" s="34"/>
      <c r="AB182" s="34"/>
      <c r="AC182" s="34"/>
      <c r="AD182" s="34"/>
      <c r="AE182" s="34"/>
      <c r="AR182" s="199" t="s">
        <v>134</v>
      </c>
      <c r="AT182" s="199" t="s">
        <v>130</v>
      </c>
      <c r="AU182" s="199" t="s">
        <v>147</v>
      </c>
      <c r="AY182" s="17" t="s">
        <v>128</v>
      </c>
      <c r="BE182" s="200">
        <f t="shared" si="9"/>
        <v>0</v>
      </c>
      <c r="BF182" s="200">
        <f t="shared" si="10"/>
        <v>0</v>
      </c>
      <c r="BG182" s="200">
        <f t="shared" si="11"/>
        <v>0</v>
      </c>
      <c r="BH182" s="200">
        <f t="shared" si="12"/>
        <v>0</v>
      </c>
      <c r="BI182" s="200">
        <f t="shared" si="13"/>
        <v>0</v>
      </c>
      <c r="BJ182" s="17" t="s">
        <v>82</v>
      </c>
      <c r="BK182" s="200">
        <f t="shared" si="14"/>
        <v>0</v>
      </c>
      <c r="BL182" s="17" t="s">
        <v>134</v>
      </c>
      <c r="BM182" s="199" t="s">
        <v>195</v>
      </c>
    </row>
    <row r="183" spans="1:65" s="2" customFormat="1" ht="33" customHeight="1">
      <c r="A183" s="34"/>
      <c r="B183" s="35"/>
      <c r="C183" s="186" t="s">
        <v>229</v>
      </c>
      <c r="D183" s="186" t="s">
        <v>130</v>
      </c>
      <c r="E183" s="187" t="s">
        <v>230</v>
      </c>
      <c r="F183" s="188" t="s">
        <v>231</v>
      </c>
      <c r="G183" s="189" t="s">
        <v>222</v>
      </c>
      <c r="H183" s="190">
        <v>173</v>
      </c>
      <c r="I183" s="191"/>
      <c r="J183" s="191"/>
      <c r="K183" s="192">
        <f t="shared" si="2"/>
        <v>0</v>
      </c>
      <c r="L183" s="193"/>
      <c r="M183" s="39"/>
      <c r="N183" s="194" t="s">
        <v>1</v>
      </c>
      <c r="O183" s="195" t="s">
        <v>40</v>
      </c>
      <c r="P183" s="196">
        <f t="shared" si="3"/>
        <v>0</v>
      </c>
      <c r="Q183" s="196">
        <f t="shared" si="4"/>
        <v>0</v>
      </c>
      <c r="R183" s="196">
        <f t="shared" si="5"/>
        <v>0</v>
      </c>
      <c r="S183" s="71"/>
      <c r="T183" s="197">
        <f t="shared" si="6"/>
        <v>0</v>
      </c>
      <c r="U183" s="197">
        <v>0</v>
      </c>
      <c r="V183" s="197">
        <f t="shared" si="7"/>
        <v>0</v>
      </c>
      <c r="W183" s="197">
        <v>0</v>
      </c>
      <c r="X183" s="198">
        <f t="shared" si="8"/>
        <v>0</v>
      </c>
      <c r="Y183" s="34"/>
      <c r="Z183" s="34"/>
      <c r="AA183" s="34"/>
      <c r="AB183" s="34"/>
      <c r="AC183" s="34"/>
      <c r="AD183" s="34"/>
      <c r="AE183" s="34"/>
      <c r="AR183" s="199" t="s">
        <v>134</v>
      </c>
      <c r="AT183" s="199" t="s">
        <v>130</v>
      </c>
      <c r="AU183" s="199" t="s">
        <v>147</v>
      </c>
      <c r="AY183" s="17" t="s">
        <v>128</v>
      </c>
      <c r="BE183" s="200">
        <f t="shared" si="9"/>
        <v>0</v>
      </c>
      <c r="BF183" s="200">
        <f t="shared" si="10"/>
        <v>0</v>
      </c>
      <c r="BG183" s="200">
        <f t="shared" si="11"/>
        <v>0</v>
      </c>
      <c r="BH183" s="200">
        <f t="shared" si="12"/>
        <v>0</v>
      </c>
      <c r="BI183" s="200">
        <f t="shared" si="13"/>
        <v>0</v>
      </c>
      <c r="BJ183" s="17" t="s">
        <v>82</v>
      </c>
      <c r="BK183" s="200">
        <f t="shared" si="14"/>
        <v>0</v>
      </c>
      <c r="BL183" s="17" t="s">
        <v>134</v>
      </c>
      <c r="BM183" s="199" t="s">
        <v>209</v>
      </c>
    </row>
    <row r="184" spans="1:65" s="2" customFormat="1" ht="21.75" customHeight="1">
      <c r="A184" s="34"/>
      <c r="B184" s="35"/>
      <c r="C184" s="186" t="s">
        <v>232</v>
      </c>
      <c r="D184" s="186" t="s">
        <v>130</v>
      </c>
      <c r="E184" s="187" t="s">
        <v>233</v>
      </c>
      <c r="F184" s="188" t="s">
        <v>234</v>
      </c>
      <c r="G184" s="189" t="s">
        <v>212</v>
      </c>
      <c r="H184" s="190">
        <v>3</v>
      </c>
      <c r="I184" s="191"/>
      <c r="J184" s="191"/>
      <c r="K184" s="192">
        <f t="shared" si="2"/>
        <v>0</v>
      </c>
      <c r="L184" s="193"/>
      <c r="M184" s="39"/>
      <c r="N184" s="194" t="s">
        <v>1</v>
      </c>
      <c r="O184" s="195" t="s">
        <v>40</v>
      </c>
      <c r="P184" s="196">
        <f t="shared" si="3"/>
        <v>0</v>
      </c>
      <c r="Q184" s="196">
        <f t="shared" si="4"/>
        <v>0</v>
      </c>
      <c r="R184" s="196">
        <f t="shared" si="5"/>
        <v>0</v>
      </c>
      <c r="S184" s="71"/>
      <c r="T184" s="197">
        <f t="shared" si="6"/>
        <v>0</v>
      </c>
      <c r="U184" s="197">
        <v>0</v>
      </c>
      <c r="V184" s="197">
        <f t="shared" si="7"/>
        <v>0</v>
      </c>
      <c r="W184" s="197">
        <v>0</v>
      </c>
      <c r="X184" s="198">
        <f t="shared" si="8"/>
        <v>0</v>
      </c>
      <c r="Y184" s="34"/>
      <c r="Z184" s="34"/>
      <c r="AA184" s="34"/>
      <c r="AB184" s="34"/>
      <c r="AC184" s="34"/>
      <c r="AD184" s="34"/>
      <c r="AE184" s="34"/>
      <c r="AR184" s="199" t="s">
        <v>134</v>
      </c>
      <c r="AT184" s="199" t="s">
        <v>130</v>
      </c>
      <c r="AU184" s="199" t="s">
        <v>147</v>
      </c>
      <c r="AY184" s="17" t="s">
        <v>128</v>
      </c>
      <c r="BE184" s="200">
        <f t="shared" si="9"/>
        <v>0</v>
      </c>
      <c r="BF184" s="200">
        <f t="shared" si="10"/>
        <v>0</v>
      </c>
      <c r="BG184" s="200">
        <f t="shared" si="11"/>
        <v>0</v>
      </c>
      <c r="BH184" s="200">
        <f t="shared" si="12"/>
        <v>0</v>
      </c>
      <c r="BI184" s="200">
        <f t="shared" si="13"/>
        <v>0</v>
      </c>
      <c r="BJ184" s="17" t="s">
        <v>82</v>
      </c>
      <c r="BK184" s="200">
        <f t="shared" si="14"/>
        <v>0</v>
      </c>
      <c r="BL184" s="17" t="s">
        <v>134</v>
      </c>
      <c r="BM184" s="199" t="s">
        <v>219</v>
      </c>
    </row>
    <row r="185" spans="1:65" s="2" customFormat="1" ht="21.75" customHeight="1">
      <c r="A185" s="34"/>
      <c r="B185" s="35"/>
      <c r="C185" s="186" t="s">
        <v>8</v>
      </c>
      <c r="D185" s="186" t="s">
        <v>130</v>
      </c>
      <c r="E185" s="187" t="s">
        <v>235</v>
      </c>
      <c r="F185" s="188" t="s">
        <v>236</v>
      </c>
      <c r="G185" s="189" t="s">
        <v>222</v>
      </c>
      <c r="H185" s="190">
        <v>50</v>
      </c>
      <c r="I185" s="191"/>
      <c r="J185" s="191"/>
      <c r="K185" s="192">
        <f t="shared" si="2"/>
        <v>0</v>
      </c>
      <c r="L185" s="193"/>
      <c r="M185" s="39"/>
      <c r="N185" s="194" t="s">
        <v>1</v>
      </c>
      <c r="O185" s="195" t="s">
        <v>40</v>
      </c>
      <c r="P185" s="196">
        <f t="shared" si="3"/>
        <v>0</v>
      </c>
      <c r="Q185" s="196">
        <f t="shared" si="4"/>
        <v>0</v>
      </c>
      <c r="R185" s="196">
        <f t="shared" si="5"/>
        <v>0</v>
      </c>
      <c r="S185" s="71"/>
      <c r="T185" s="197">
        <f t="shared" si="6"/>
        <v>0</v>
      </c>
      <c r="U185" s="197">
        <v>0</v>
      </c>
      <c r="V185" s="197">
        <f t="shared" si="7"/>
        <v>0</v>
      </c>
      <c r="W185" s="197">
        <v>0</v>
      </c>
      <c r="X185" s="198">
        <f t="shared" si="8"/>
        <v>0</v>
      </c>
      <c r="Y185" s="34"/>
      <c r="Z185" s="34"/>
      <c r="AA185" s="34"/>
      <c r="AB185" s="34"/>
      <c r="AC185" s="34"/>
      <c r="AD185" s="34"/>
      <c r="AE185" s="34"/>
      <c r="AR185" s="199" t="s">
        <v>134</v>
      </c>
      <c r="AT185" s="199" t="s">
        <v>130</v>
      </c>
      <c r="AU185" s="199" t="s">
        <v>147</v>
      </c>
      <c r="AY185" s="17" t="s">
        <v>128</v>
      </c>
      <c r="BE185" s="200">
        <f t="shared" si="9"/>
        <v>0</v>
      </c>
      <c r="BF185" s="200">
        <f t="shared" si="10"/>
        <v>0</v>
      </c>
      <c r="BG185" s="200">
        <f t="shared" si="11"/>
        <v>0</v>
      </c>
      <c r="BH185" s="200">
        <f t="shared" si="12"/>
        <v>0</v>
      </c>
      <c r="BI185" s="200">
        <f t="shared" si="13"/>
        <v>0</v>
      </c>
      <c r="BJ185" s="17" t="s">
        <v>82</v>
      </c>
      <c r="BK185" s="200">
        <f t="shared" si="14"/>
        <v>0</v>
      </c>
      <c r="BL185" s="17" t="s">
        <v>134</v>
      </c>
      <c r="BM185" s="199" t="s">
        <v>226</v>
      </c>
    </row>
    <row r="186" spans="1:65" s="2" customFormat="1" ht="33" customHeight="1">
      <c r="A186" s="34"/>
      <c r="B186" s="35"/>
      <c r="C186" s="186" t="s">
        <v>237</v>
      </c>
      <c r="D186" s="186" t="s">
        <v>130</v>
      </c>
      <c r="E186" s="187" t="s">
        <v>238</v>
      </c>
      <c r="F186" s="188" t="s">
        <v>239</v>
      </c>
      <c r="G186" s="189" t="s">
        <v>212</v>
      </c>
      <c r="H186" s="190">
        <v>2</v>
      </c>
      <c r="I186" s="191"/>
      <c r="J186" s="191"/>
      <c r="K186" s="192">
        <f t="shared" si="2"/>
        <v>0</v>
      </c>
      <c r="L186" s="193"/>
      <c r="M186" s="39"/>
      <c r="N186" s="194" t="s">
        <v>1</v>
      </c>
      <c r="O186" s="195" t="s">
        <v>40</v>
      </c>
      <c r="P186" s="196">
        <f t="shared" si="3"/>
        <v>0</v>
      </c>
      <c r="Q186" s="196">
        <f t="shared" si="4"/>
        <v>0</v>
      </c>
      <c r="R186" s="196">
        <f t="shared" si="5"/>
        <v>0</v>
      </c>
      <c r="S186" s="71"/>
      <c r="T186" s="197">
        <f t="shared" si="6"/>
        <v>0</v>
      </c>
      <c r="U186" s="197">
        <v>0</v>
      </c>
      <c r="V186" s="197">
        <f t="shared" si="7"/>
        <v>0</v>
      </c>
      <c r="W186" s="197">
        <v>0</v>
      </c>
      <c r="X186" s="198">
        <f t="shared" si="8"/>
        <v>0</v>
      </c>
      <c r="Y186" s="34"/>
      <c r="Z186" s="34"/>
      <c r="AA186" s="34"/>
      <c r="AB186" s="34"/>
      <c r="AC186" s="34"/>
      <c r="AD186" s="34"/>
      <c r="AE186" s="34"/>
      <c r="AR186" s="199" t="s">
        <v>134</v>
      </c>
      <c r="AT186" s="199" t="s">
        <v>130</v>
      </c>
      <c r="AU186" s="199" t="s">
        <v>147</v>
      </c>
      <c r="AY186" s="17" t="s">
        <v>128</v>
      </c>
      <c r="BE186" s="200">
        <f t="shared" si="9"/>
        <v>0</v>
      </c>
      <c r="BF186" s="200">
        <f t="shared" si="10"/>
        <v>0</v>
      </c>
      <c r="BG186" s="200">
        <f t="shared" si="11"/>
        <v>0</v>
      </c>
      <c r="BH186" s="200">
        <f t="shared" si="12"/>
        <v>0</v>
      </c>
      <c r="BI186" s="200">
        <f t="shared" si="13"/>
        <v>0</v>
      </c>
      <c r="BJ186" s="17" t="s">
        <v>82</v>
      </c>
      <c r="BK186" s="200">
        <f t="shared" si="14"/>
        <v>0</v>
      </c>
      <c r="BL186" s="17" t="s">
        <v>134</v>
      </c>
      <c r="BM186" s="199" t="s">
        <v>232</v>
      </c>
    </row>
    <row r="187" spans="1:65" s="2" customFormat="1" ht="44.25" customHeight="1">
      <c r="A187" s="34"/>
      <c r="B187" s="35"/>
      <c r="C187" s="186" t="s">
        <v>240</v>
      </c>
      <c r="D187" s="186" t="s">
        <v>130</v>
      </c>
      <c r="E187" s="187" t="s">
        <v>241</v>
      </c>
      <c r="F187" s="188" t="s">
        <v>242</v>
      </c>
      <c r="G187" s="189" t="s">
        <v>212</v>
      </c>
      <c r="H187" s="190">
        <v>2</v>
      </c>
      <c r="I187" s="191"/>
      <c r="J187" s="191"/>
      <c r="K187" s="192">
        <f t="shared" si="2"/>
        <v>0</v>
      </c>
      <c r="L187" s="193"/>
      <c r="M187" s="39"/>
      <c r="N187" s="194" t="s">
        <v>1</v>
      </c>
      <c r="O187" s="195" t="s">
        <v>40</v>
      </c>
      <c r="P187" s="196">
        <f t="shared" si="3"/>
        <v>0</v>
      </c>
      <c r="Q187" s="196">
        <f t="shared" si="4"/>
        <v>0</v>
      </c>
      <c r="R187" s="196">
        <f t="shared" si="5"/>
        <v>0</v>
      </c>
      <c r="S187" s="71"/>
      <c r="T187" s="197">
        <f t="shared" si="6"/>
        <v>0</v>
      </c>
      <c r="U187" s="197">
        <v>0</v>
      </c>
      <c r="V187" s="197">
        <f t="shared" si="7"/>
        <v>0</v>
      </c>
      <c r="W187" s="197">
        <v>0</v>
      </c>
      <c r="X187" s="198">
        <f t="shared" si="8"/>
        <v>0</v>
      </c>
      <c r="Y187" s="34"/>
      <c r="Z187" s="34"/>
      <c r="AA187" s="34"/>
      <c r="AB187" s="34"/>
      <c r="AC187" s="34"/>
      <c r="AD187" s="34"/>
      <c r="AE187" s="34"/>
      <c r="AR187" s="199" t="s">
        <v>134</v>
      </c>
      <c r="AT187" s="199" t="s">
        <v>130</v>
      </c>
      <c r="AU187" s="199" t="s">
        <v>147</v>
      </c>
      <c r="AY187" s="17" t="s">
        <v>128</v>
      </c>
      <c r="BE187" s="200">
        <f t="shared" si="9"/>
        <v>0</v>
      </c>
      <c r="BF187" s="200">
        <f t="shared" si="10"/>
        <v>0</v>
      </c>
      <c r="BG187" s="200">
        <f t="shared" si="11"/>
        <v>0</v>
      </c>
      <c r="BH187" s="200">
        <f t="shared" si="12"/>
        <v>0</v>
      </c>
      <c r="BI187" s="200">
        <f t="shared" si="13"/>
        <v>0</v>
      </c>
      <c r="BJ187" s="17" t="s">
        <v>82</v>
      </c>
      <c r="BK187" s="200">
        <f t="shared" si="14"/>
        <v>0</v>
      </c>
      <c r="BL187" s="17" t="s">
        <v>134</v>
      </c>
      <c r="BM187" s="199" t="s">
        <v>237</v>
      </c>
    </row>
    <row r="188" spans="1:65" s="2" customFormat="1" ht="44.25" customHeight="1">
      <c r="A188" s="34"/>
      <c r="B188" s="35"/>
      <c r="C188" s="186" t="s">
        <v>243</v>
      </c>
      <c r="D188" s="186" t="s">
        <v>130</v>
      </c>
      <c r="E188" s="187" t="s">
        <v>244</v>
      </c>
      <c r="F188" s="188" t="s">
        <v>245</v>
      </c>
      <c r="G188" s="189" t="s">
        <v>222</v>
      </c>
      <c r="H188" s="190">
        <v>3</v>
      </c>
      <c r="I188" s="191"/>
      <c r="J188" s="191"/>
      <c r="K188" s="192">
        <f t="shared" si="2"/>
        <v>0</v>
      </c>
      <c r="L188" s="193"/>
      <c r="M188" s="39"/>
      <c r="N188" s="194" t="s">
        <v>1</v>
      </c>
      <c r="O188" s="195" t="s">
        <v>40</v>
      </c>
      <c r="P188" s="196">
        <f t="shared" si="3"/>
        <v>0</v>
      </c>
      <c r="Q188" s="196">
        <f t="shared" si="4"/>
        <v>0</v>
      </c>
      <c r="R188" s="196">
        <f t="shared" si="5"/>
        <v>0</v>
      </c>
      <c r="S188" s="71"/>
      <c r="T188" s="197">
        <f t="shared" si="6"/>
        <v>0</v>
      </c>
      <c r="U188" s="197">
        <v>0</v>
      </c>
      <c r="V188" s="197">
        <f t="shared" si="7"/>
        <v>0</v>
      </c>
      <c r="W188" s="197">
        <v>0</v>
      </c>
      <c r="X188" s="198">
        <f t="shared" si="8"/>
        <v>0</v>
      </c>
      <c r="Y188" s="34"/>
      <c r="Z188" s="34"/>
      <c r="AA188" s="34"/>
      <c r="AB188" s="34"/>
      <c r="AC188" s="34"/>
      <c r="AD188" s="34"/>
      <c r="AE188" s="34"/>
      <c r="AR188" s="199" t="s">
        <v>134</v>
      </c>
      <c r="AT188" s="199" t="s">
        <v>130</v>
      </c>
      <c r="AU188" s="199" t="s">
        <v>147</v>
      </c>
      <c r="AY188" s="17" t="s">
        <v>128</v>
      </c>
      <c r="BE188" s="200">
        <f t="shared" si="9"/>
        <v>0</v>
      </c>
      <c r="BF188" s="200">
        <f t="shared" si="10"/>
        <v>0</v>
      </c>
      <c r="BG188" s="200">
        <f t="shared" si="11"/>
        <v>0</v>
      </c>
      <c r="BH188" s="200">
        <f t="shared" si="12"/>
        <v>0</v>
      </c>
      <c r="BI188" s="200">
        <f t="shared" si="13"/>
        <v>0</v>
      </c>
      <c r="BJ188" s="17" t="s">
        <v>82</v>
      </c>
      <c r="BK188" s="200">
        <f t="shared" si="14"/>
        <v>0</v>
      </c>
      <c r="BL188" s="17" t="s">
        <v>134</v>
      </c>
      <c r="BM188" s="199" t="s">
        <v>243</v>
      </c>
    </row>
    <row r="189" spans="1:65" s="2" customFormat="1" ht="16.5" customHeight="1">
      <c r="A189" s="34"/>
      <c r="B189" s="35"/>
      <c r="C189" s="186" t="s">
        <v>246</v>
      </c>
      <c r="D189" s="186" t="s">
        <v>130</v>
      </c>
      <c r="E189" s="187" t="s">
        <v>247</v>
      </c>
      <c r="F189" s="188" t="s">
        <v>248</v>
      </c>
      <c r="G189" s="189" t="s">
        <v>212</v>
      </c>
      <c r="H189" s="190">
        <v>18</v>
      </c>
      <c r="I189" s="191"/>
      <c r="J189" s="191"/>
      <c r="K189" s="192">
        <f t="shared" si="2"/>
        <v>0</v>
      </c>
      <c r="L189" s="193"/>
      <c r="M189" s="39"/>
      <c r="N189" s="194" t="s">
        <v>1</v>
      </c>
      <c r="O189" s="195" t="s">
        <v>40</v>
      </c>
      <c r="P189" s="196">
        <f t="shared" si="3"/>
        <v>0</v>
      </c>
      <c r="Q189" s="196">
        <f t="shared" si="4"/>
        <v>0</v>
      </c>
      <c r="R189" s="196">
        <f t="shared" si="5"/>
        <v>0</v>
      </c>
      <c r="S189" s="71"/>
      <c r="T189" s="197">
        <f t="shared" si="6"/>
        <v>0</v>
      </c>
      <c r="U189" s="197">
        <v>0</v>
      </c>
      <c r="V189" s="197">
        <f t="shared" si="7"/>
        <v>0</v>
      </c>
      <c r="W189" s="197">
        <v>0</v>
      </c>
      <c r="X189" s="198">
        <f t="shared" si="8"/>
        <v>0</v>
      </c>
      <c r="Y189" s="34"/>
      <c r="Z189" s="34"/>
      <c r="AA189" s="34"/>
      <c r="AB189" s="34"/>
      <c r="AC189" s="34"/>
      <c r="AD189" s="34"/>
      <c r="AE189" s="34"/>
      <c r="AR189" s="199" t="s">
        <v>134</v>
      </c>
      <c r="AT189" s="199" t="s">
        <v>130</v>
      </c>
      <c r="AU189" s="199" t="s">
        <v>147</v>
      </c>
      <c r="AY189" s="17" t="s">
        <v>128</v>
      </c>
      <c r="BE189" s="200">
        <f t="shared" si="9"/>
        <v>0</v>
      </c>
      <c r="BF189" s="200">
        <f t="shared" si="10"/>
        <v>0</v>
      </c>
      <c r="BG189" s="200">
        <f t="shared" si="11"/>
        <v>0</v>
      </c>
      <c r="BH189" s="200">
        <f t="shared" si="12"/>
        <v>0</v>
      </c>
      <c r="BI189" s="200">
        <f t="shared" si="13"/>
        <v>0</v>
      </c>
      <c r="BJ189" s="17" t="s">
        <v>82</v>
      </c>
      <c r="BK189" s="200">
        <f t="shared" si="14"/>
        <v>0</v>
      </c>
      <c r="BL189" s="17" t="s">
        <v>134</v>
      </c>
      <c r="BM189" s="199" t="s">
        <v>249</v>
      </c>
    </row>
    <row r="190" spans="1:65" s="2" customFormat="1" ht="16.5" customHeight="1">
      <c r="A190" s="34"/>
      <c r="B190" s="35"/>
      <c r="C190" s="186" t="s">
        <v>249</v>
      </c>
      <c r="D190" s="186" t="s">
        <v>130</v>
      </c>
      <c r="E190" s="187" t="s">
        <v>250</v>
      </c>
      <c r="F190" s="188" t="s">
        <v>251</v>
      </c>
      <c r="G190" s="189" t="s">
        <v>222</v>
      </c>
      <c r="H190" s="190">
        <v>165</v>
      </c>
      <c r="I190" s="191"/>
      <c r="J190" s="191"/>
      <c r="K190" s="192">
        <f t="shared" si="2"/>
        <v>0</v>
      </c>
      <c r="L190" s="193"/>
      <c r="M190" s="39"/>
      <c r="N190" s="194" t="s">
        <v>1</v>
      </c>
      <c r="O190" s="195" t="s">
        <v>40</v>
      </c>
      <c r="P190" s="196">
        <f t="shared" si="3"/>
        <v>0</v>
      </c>
      <c r="Q190" s="196">
        <f t="shared" si="4"/>
        <v>0</v>
      </c>
      <c r="R190" s="196">
        <f t="shared" si="5"/>
        <v>0</v>
      </c>
      <c r="S190" s="71"/>
      <c r="T190" s="197">
        <f t="shared" si="6"/>
        <v>0</v>
      </c>
      <c r="U190" s="197">
        <v>0</v>
      </c>
      <c r="V190" s="197">
        <f t="shared" si="7"/>
        <v>0</v>
      </c>
      <c r="W190" s="197">
        <v>0</v>
      </c>
      <c r="X190" s="198">
        <f t="shared" si="8"/>
        <v>0</v>
      </c>
      <c r="Y190" s="34"/>
      <c r="Z190" s="34"/>
      <c r="AA190" s="34"/>
      <c r="AB190" s="34"/>
      <c r="AC190" s="34"/>
      <c r="AD190" s="34"/>
      <c r="AE190" s="34"/>
      <c r="AR190" s="199" t="s">
        <v>134</v>
      </c>
      <c r="AT190" s="199" t="s">
        <v>130</v>
      </c>
      <c r="AU190" s="199" t="s">
        <v>147</v>
      </c>
      <c r="AY190" s="17" t="s">
        <v>128</v>
      </c>
      <c r="BE190" s="200">
        <f t="shared" si="9"/>
        <v>0</v>
      </c>
      <c r="BF190" s="200">
        <f t="shared" si="10"/>
        <v>0</v>
      </c>
      <c r="BG190" s="200">
        <f t="shared" si="11"/>
        <v>0</v>
      </c>
      <c r="BH190" s="200">
        <f t="shared" si="12"/>
        <v>0</v>
      </c>
      <c r="BI190" s="200">
        <f t="shared" si="13"/>
        <v>0</v>
      </c>
      <c r="BJ190" s="17" t="s">
        <v>82</v>
      </c>
      <c r="BK190" s="200">
        <f t="shared" si="14"/>
        <v>0</v>
      </c>
      <c r="BL190" s="17" t="s">
        <v>134</v>
      </c>
      <c r="BM190" s="199" t="s">
        <v>252</v>
      </c>
    </row>
    <row r="191" spans="1:65" s="12" customFormat="1" ht="20.85" customHeight="1">
      <c r="B191" s="169"/>
      <c r="C191" s="170"/>
      <c r="D191" s="171" t="s">
        <v>76</v>
      </c>
      <c r="E191" s="184" t="s">
        <v>253</v>
      </c>
      <c r="F191" s="184" t="s">
        <v>254</v>
      </c>
      <c r="G191" s="170"/>
      <c r="H191" s="170"/>
      <c r="I191" s="173"/>
      <c r="J191" s="173"/>
      <c r="K191" s="185">
        <f>BK191</f>
        <v>0</v>
      </c>
      <c r="L191" s="170"/>
      <c r="M191" s="175"/>
      <c r="N191" s="176"/>
      <c r="O191" s="177"/>
      <c r="P191" s="177"/>
      <c r="Q191" s="178">
        <f>SUM(Q192:Q193)</f>
        <v>0</v>
      </c>
      <c r="R191" s="178">
        <f>SUM(R192:R193)</f>
        <v>0</v>
      </c>
      <c r="S191" s="177"/>
      <c r="T191" s="179">
        <f>SUM(T192:T193)</f>
        <v>0</v>
      </c>
      <c r="U191" s="177"/>
      <c r="V191" s="179">
        <f>SUM(V192:V193)</f>
        <v>0</v>
      </c>
      <c r="W191" s="177"/>
      <c r="X191" s="180">
        <f>SUM(X192:X193)</f>
        <v>0</v>
      </c>
      <c r="AR191" s="181" t="s">
        <v>82</v>
      </c>
      <c r="AT191" s="182" t="s">
        <v>76</v>
      </c>
      <c r="AU191" s="182" t="s">
        <v>86</v>
      </c>
      <c r="AY191" s="181" t="s">
        <v>128</v>
      </c>
      <c r="BK191" s="183">
        <f>SUM(BK192:BK193)</f>
        <v>0</v>
      </c>
    </row>
    <row r="192" spans="1:65" s="2" customFormat="1" ht="21.75" customHeight="1">
      <c r="A192" s="34"/>
      <c r="B192" s="35"/>
      <c r="C192" s="186" t="s">
        <v>255</v>
      </c>
      <c r="D192" s="186" t="s">
        <v>130</v>
      </c>
      <c r="E192" s="187" t="s">
        <v>256</v>
      </c>
      <c r="F192" s="188" t="s">
        <v>257</v>
      </c>
      <c r="G192" s="189" t="s">
        <v>208</v>
      </c>
      <c r="H192" s="190">
        <v>1</v>
      </c>
      <c r="I192" s="191"/>
      <c r="J192" s="191"/>
      <c r="K192" s="192">
        <f>ROUND(P192*H192,2)</f>
        <v>0</v>
      </c>
      <c r="L192" s="193"/>
      <c r="M192" s="39"/>
      <c r="N192" s="194" t="s">
        <v>1</v>
      </c>
      <c r="O192" s="195" t="s">
        <v>40</v>
      </c>
      <c r="P192" s="196">
        <f>I192+J192</f>
        <v>0</v>
      </c>
      <c r="Q192" s="196">
        <f>ROUND(I192*H192,2)</f>
        <v>0</v>
      </c>
      <c r="R192" s="196">
        <f>ROUND(J192*H192,2)</f>
        <v>0</v>
      </c>
      <c r="S192" s="71"/>
      <c r="T192" s="197">
        <f>S192*H192</f>
        <v>0</v>
      </c>
      <c r="U192" s="197">
        <v>0</v>
      </c>
      <c r="V192" s="197">
        <f>U192*H192</f>
        <v>0</v>
      </c>
      <c r="W192" s="197">
        <v>0</v>
      </c>
      <c r="X192" s="198">
        <f>W192*H192</f>
        <v>0</v>
      </c>
      <c r="Y192" s="34"/>
      <c r="Z192" s="34"/>
      <c r="AA192" s="34"/>
      <c r="AB192" s="34"/>
      <c r="AC192" s="34"/>
      <c r="AD192" s="34"/>
      <c r="AE192" s="34"/>
      <c r="AR192" s="199" t="s">
        <v>134</v>
      </c>
      <c r="AT192" s="199" t="s">
        <v>130</v>
      </c>
      <c r="AU192" s="199" t="s">
        <v>147</v>
      </c>
      <c r="AY192" s="17" t="s">
        <v>128</v>
      </c>
      <c r="BE192" s="200">
        <f>IF(O192="základní",K192,0)</f>
        <v>0</v>
      </c>
      <c r="BF192" s="200">
        <f>IF(O192="snížená",K192,0)</f>
        <v>0</v>
      </c>
      <c r="BG192" s="200">
        <f>IF(O192="zákl. přenesená",K192,0)</f>
        <v>0</v>
      </c>
      <c r="BH192" s="200">
        <f>IF(O192="sníž. přenesená",K192,0)</f>
        <v>0</v>
      </c>
      <c r="BI192" s="200">
        <f>IF(O192="nulová",K192,0)</f>
        <v>0</v>
      </c>
      <c r="BJ192" s="17" t="s">
        <v>82</v>
      </c>
      <c r="BK192" s="200">
        <f>ROUND(P192*H192,2)</f>
        <v>0</v>
      </c>
      <c r="BL192" s="17" t="s">
        <v>134</v>
      </c>
      <c r="BM192" s="199" t="s">
        <v>258</v>
      </c>
    </row>
    <row r="193" spans="1:65" s="2" customFormat="1" ht="16.5" customHeight="1">
      <c r="A193" s="34"/>
      <c r="B193" s="35"/>
      <c r="C193" s="186" t="s">
        <v>252</v>
      </c>
      <c r="D193" s="186" t="s">
        <v>130</v>
      </c>
      <c r="E193" s="187" t="s">
        <v>259</v>
      </c>
      <c r="F193" s="188" t="s">
        <v>260</v>
      </c>
      <c r="G193" s="189" t="s">
        <v>208</v>
      </c>
      <c r="H193" s="190">
        <v>1</v>
      </c>
      <c r="I193" s="191"/>
      <c r="J193" s="191"/>
      <c r="K193" s="192">
        <f>ROUND(P193*H193,2)</f>
        <v>0</v>
      </c>
      <c r="L193" s="193"/>
      <c r="M193" s="39"/>
      <c r="N193" s="194" t="s">
        <v>1</v>
      </c>
      <c r="O193" s="195" t="s">
        <v>40</v>
      </c>
      <c r="P193" s="196">
        <f>I193+J193</f>
        <v>0</v>
      </c>
      <c r="Q193" s="196">
        <f>ROUND(I193*H193,2)</f>
        <v>0</v>
      </c>
      <c r="R193" s="196">
        <f>ROUND(J193*H193,2)</f>
        <v>0</v>
      </c>
      <c r="S193" s="71"/>
      <c r="T193" s="197">
        <f>S193*H193</f>
        <v>0</v>
      </c>
      <c r="U193" s="197">
        <v>0</v>
      </c>
      <c r="V193" s="197">
        <f>U193*H193</f>
        <v>0</v>
      </c>
      <c r="W193" s="197">
        <v>0</v>
      </c>
      <c r="X193" s="198">
        <f>W193*H193</f>
        <v>0</v>
      </c>
      <c r="Y193" s="34"/>
      <c r="Z193" s="34"/>
      <c r="AA193" s="34"/>
      <c r="AB193" s="34"/>
      <c r="AC193" s="34"/>
      <c r="AD193" s="34"/>
      <c r="AE193" s="34"/>
      <c r="AR193" s="199" t="s">
        <v>134</v>
      </c>
      <c r="AT193" s="199" t="s">
        <v>130</v>
      </c>
      <c r="AU193" s="199" t="s">
        <v>147</v>
      </c>
      <c r="AY193" s="17" t="s">
        <v>128</v>
      </c>
      <c r="BE193" s="200">
        <f>IF(O193="základní",K193,0)</f>
        <v>0</v>
      </c>
      <c r="BF193" s="200">
        <f>IF(O193="snížená",K193,0)</f>
        <v>0</v>
      </c>
      <c r="BG193" s="200">
        <f>IF(O193="zákl. přenesená",K193,0)</f>
        <v>0</v>
      </c>
      <c r="BH193" s="200">
        <f>IF(O193="sníž. přenesená",K193,0)</f>
        <v>0</v>
      </c>
      <c r="BI193" s="200">
        <f>IF(O193="nulová",K193,0)</f>
        <v>0</v>
      </c>
      <c r="BJ193" s="17" t="s">
        <v>82</v>
      </c>
      <c r="BK193" s="200">
        <f>ROUND(P193*H193,2)</f>
        <v>0</v>
      </c>
      <c r="BL193" s="17" t="s">
        <v>134</v>
      </c>
      <c r="BM193" s="199" t="s">
        <v>261</v>
      </c>
    </row>
    <row r="194" spans="1:65" s="12" customFormat="1" ht="25.9" customHeight="1">
      <c r="B194" s="169"/>
      <c r="C194" s="170"/>
      <c r="D194" s="171" t="s">
        <v>76</v>
      </c>
      <c r="E194" s="172" t="s">
        <v>262</v>
      </c>
      <c r="F194" s="172" t="s">
        <v>263</v>
      </c>
      <c r="G194" s="170"/>
      <c r="H194" s="170"/>
      <c r="I194" s="173"/>
      <c r="J194" s="173"/>
      <c r="K194" s="174">
        <f>BK194</f>
        <v>0</v>
      </c>
      <c r="L194" s="170"/>
      <c r="M194" s="175"/>
      <c r="N194" s="176"/>
      <c r="O194" s="177"/>
      <c r="P194" s="177"/>
      <c r="Q194" s="178">
        <f>Q195</f>
        <v>0</v>
      </c>
      <c r="R194" s="178">
        <f>R195</f>
        <v>0</v>
      </c>
      <c r="S194" s="177"/>
      <c r="T194" s="179">
        <f>T195</f>
        <v>0</v>
      </c>
      <c r="U194" s="177"/>
      <c r="V194" s="179">
        <f>V195</f>
        <v>0</v>
      </c>
      <c r="W194" s="177"/>
      <c r="X194" s="180">
        <f>X195</f>
        <v>0</v>
      </c>
      <c r="AR194" s="181" t="s">
        <v>134</v>
      </c>
      <c r="AT194" s="182" t="s">
        <v>76</v>
      </c>
      <c r="AU194" s="182" t="s">
        <v>77</v>
      </c>
      <c r="AY194" s="181" t="s">
        <v>128</v>
      </c>
      <c r="BK194" s="183">
        <f>BK195</f>
        <v>0</v>
      </c>
    </row>
    <row r="195" spans="1:65" s="12" customFormat="1" ht="22.9" customHeight="1">
      <c r="B195" s="169"/>
      <c r="C195" s="170"/>
      <c r="D195" s="171" t="s">
        <v>76</v>
      </c>
      <c r="E195" s="184" t="s">
        <v>264</v>
      </c>
      <c r="F195" s="184" t="s">
        <v>265</v>
      </c>
      <c r="G195" s="170"/>
      <c r="H195" s="170"/>
      <c r="I195" s="173"/>
      <c r="J195" s="173"/>
      <c r="K195" s="185">
        <f>BK195</f>
        <v>0</v>
      </c>
      <c r="L195" s="170"/>
      <c r="M195" s="175"/>
      <c r="N195" s="176"/>
      <c r="O195" s="177"/>
      <c r="P195" s="177"/>
      <c r="Q195" s="178">
        <f>SUM(Q196:Q199)</f>
        <v>0</v>
      </c>
      <c r="R195" s="178">
        <f>SUM(R196:R199)</f>
        <v>0</v>
      </c>
      <c r="S195" s="177"/>
      <c r="T195" s="179">
        <f>SUM(T196:T199)</f>
        <v>0</v>
      </c>
      <c r="U195" s="177"/>
      <c r="V195" s="179">
        <f>SUM(V196:V199)</f>
        <v>0</v>
      </c>
      <c r="W195" s="177"/>
      <c r="X195" s="180">
        <f>SUM(X196:X199)</f>
        <v>0</v>
      </c>
      <c r="AR195" s="181" t="s">
        <v>82</v>
      </c>
      <c r="AT195" s="182" t="s">
        <v>76</v>
      </c>
      <c r="AU195" s="182" t="s">
        <v>82</v>
      </c>
      <c r="AY195" s="181" t="s">
        <v>128</v>
      </c>
      <c r="BK195" s="183">
        <f>SUM(BK196:BK199)</f>
        <v>0</v>
      </c>
    </row>
    <row r="196" spans="1:65" s="2" customFormat="1" ht="16.5" customHeight="1">
      <c r="A196" s="34"/>
      <c r="B196" s="35"/>
      <c r="C196" s="186" t="s">
        <v>266</v>
      </c>
      <c r="D196" s="186" t="s">
        <v>130</v>
      </c>
      <c r="E196" s="187" t="s">
        <v>267</v>
      </c>
      <c r="F196" s="188" t="s">
        <v>268</v>
      </c>
      <c r="G196" s="189" t="s">
        <v>208</v>
      </c>
      <c r="H196" s="190">
        <v>1</v>
      </c>
      <c r="I196" s="191"/>
      <c r="J196" s="191"/>
      <c r="K196" s="192">
        <f>ROUND(P196*H196,2)</f>
        <v>0</v>
      </c>
      <c r="L196" s="193"/>
      <c r="M196" s="39"/>
      <c r="N196" s="194" t="s">
        <v>1</v>
      </c>
      <c r="O196" s="195" t="s">
        <v>40</v>
      </c>
      <c r="P196" s="196">
        <f>I196+J196</f>
        <v>0</v>
      </c>
      <c r="Q196" s="196">
        <f>ROUND(I196*H196,2)</f>
        <v>0</v>
      </c>
      <c r="R196" s="196">
        <f>ROUND(J196*H196,2)</f>
        <v>0</v>
      </c>
      <c r="S196" s="71"/>
      <c r="T196" s="197">
        <f>S196*H196</f>
        <v>0</v>
      </c>
      <c r="U196" s="197">
        <v>0</v>
      </c>
      <c r="V196" s="197">
        <f>U196*H196</f>
        <v>0</v>
      </c>
      <c r="W196" s="197">
        <v>0</v>
      </c>
      <c r="X196" s="198">
        <f>W196*H196</f>
        <v>0</v>
      </c>
      <c r="Y196" s="34"/>
      <c r="Z196" s="34"/>
      <c r="AA196" s="34"/>
      <c r="AB196" s="34"/>
      <c r="AC196" s="34"/>
      <c r="AD196" s="34"/>
      <c r="AE196" s="34"/>
      <c r="AR196" s="199" t="s">
        <v>134</v>
      </c>
      <c r="AT196" s="199" t="s">
        <v>130</v>
      </c>
      <c r="AU196" s="199" t="s">
        <v>86</v>
      </c>
      <c r="AY196" s="17" t="s">
        <v>128</v>
      </c>
      <c r="BE196" s="200">
        <f>IF(O196="základní",K196,0)</f>
        <v>0</v>
      </c>
      <c r="BF196" s="200">
        <f>IF(O196="snížená",K196,0)</f>
        <v>0</v>
      </c>
      <c r="BG196" s="200">
        <f>IF(O196="zákl. přenesená",K196,0)</f>
        <v>0</v>
      </c>
      <c r="BH196" s="200">
        <f>IF(O196="sníž. přenesená",K196,0)</f>
        <v>0</v>
      </c>
      <c r="BI196" s="200">
        <f>IF(O196="nulová",K196,0)</f>
        <v>0</v>
      </c>
      <c r="BJ196" s="17" t="s">
        <v>82</v>
      </c>
      <c r="BK196" s="200">
        <f>ROUND(P196*H196,2)</f>
        <v>0</v>
      </c>
      <c r="BL196" s="17" t="s">
        <v>134</v>
      </c>
      <c r="BM196" s="199" t="s">
        <v>269</v>
      </c>
    </row>
    <row r="197" spans="1:65" s="2" customFormat="1" ht="16.5" customHeight="1">
      <c r="A197" s="34"/>
      <c r="B197" s="35"/>
      <c r="C197" s="186" t="s">
        <v>258</v>
      </c>
      <c r="D197" s="186" t="s">
        <v>130</v>
      </c>
      <c r="E197" s="187" t="s">
        <v>270</v>
      </c>
      <c r="F197" s="188" t="s">
        <v>271</v>
      </c>
      <c r="G197" s="189" t="s">
        <v>208</v>
      </c>
      <c r="H197" s="190">
        <v>1</v>
      </c>
      <c r="I197" s="191"/>
      <c r="J197" s="191"/>
      <c r="K197" s="192">
        <f>ROUND(P197*H197,2)</f>
        <v>0</v>
      </c>
      <c r="L197" s="193"/>
      <c r="M197" s="39"/>
      <c r="N197" s="194" t="s">
        <v>1</v>
      </c>
      <c r="O197" s="195" t="s">
        <v>40</v>
      </c>
      <c r="P197" s="196">
        <f>I197+J197</f>
        <v>0</v>
      </c>
      <c r="Q197" s="196">
        <f>ROUND(I197*H197,2)</f>
        <v>0</v>
      </c>
      <c r="R197" s="196">
        <f>ROUND(J197*H197,2)</f>
        <v>0</v>
      </c>
      <c r="S197" s="71"/>
      <c r="T197" s="197">
        <f>S197*H197</f>
        <v>0</v>
      </c>
      <c r="U197" s="197">
        <v>0</v>
      </c>
      <c r="V197" s="197">
        <f>U197*H197</f>
        <v>0</v>
      </c>
      <c r="W197" s="197">
        <v>0</v>
      </c>
      <c r="X197" s="198">
        <f>W197*H197</f>
        <v>0</v>
      </c>
      <c r="Y197" s="34"/>
      <c r="Z197" s="34"/>
      <c r="AA197" s="34"/>
      <c r="AB197" s="34"/>
      <c r="AC197" s="34"/>
      <c r="AD197" s="34"/>
      <c r="AE197" s="34"/>
      <c r="AR197" s="199" t="s">
        <v>134</v>
      </c>
      <c r="AT197" s="199" t="s">
        <v>130</v>
      </c>
      <c r="AU197" s="199" t="s">
        <v>86</v>
      </c>
      <c r="AY197" s="17" t="s">
        <v>128</v>
      </c>
      <c r="BE197" s="200">
        <f>IF(O197="základní",K197,0)</f>
        <v>0</v>
      </c>
      <c r="BF197" s="200">
        <f>IF(O197="snížená",K197,0)</f>
        <v>0</v>
      </c>
      <c r="BG197" s="200">
        <f>IF(O197="zákl. přenesená",K197,0)</f>
        <v>0</v>
      </c>
      <c r="BH197" s="200">
        <f>IF(O197="sníž. přenesená",K197,0)</f>
        <v>0</v>
      </c>
      <c r="BI197" s="200">
        <f>IF(O197="nulová",K197,0)</f>
        <v>0</v>
      </c>
      <c r="BJ197" s="17" t="s">
        <v>82</v>
      </c>
      <c r="BK197" s="200">
        <f>ROUND(P197*H197,2)</f>
        <v>0</v>
      </c>
      <c r="BL197" s="17" t="s">
        <v>134</v>
      </c>
      <c r="BM197" s="199" t="s">
        <v>272</v>
      </c>
    </row>
    <row r="198" spans="1:65" s="2" customFormat="1" ht="16.5" customHeight="1">
      <c r="A198" s="34"/>
      <c r="B198" s="35"/>
      <c r="C198" s="186" t="s">
        <v>273</v>
      </c>
      <c r="D198" s="186" t="s">
        <v>130</v>
      </c>
      <c r="E198" s="187" t="s">
        <v>274</v>
      </c>
      <c r="F198" s="188" t="s">
        <v>275</v>
      </c>
      <c r="G198" s="189" t="s">
        <v>208</v>
      </c>
      <c r="H198" s="190">
        <v>1</v>
      </c>
      <c r="I198" s="191"/>
      <c r="J198" s="191"/>
      <c r="K198" s="192">
        <f>ROUND(P198*H198,2)</f>
        <v>0</v>
      </c>
      <c r="L198" s="193"/>
      <c r="M198" s="39"/>
      <c r="N198" s="194" t="s">
        <v>1</v>
      </c>
      <c r="O198" s="195" t="s">
        <v>40</v>
      </c>
      <c r="P198" s="196">
        <f>I198+J198</f>
        <v>0</v>
      </c>
      <c r="Q198" s="196">
        <f>ROUND(I198*H198,2)</f>
        <v>0</v>
      </c>
      <c r="R198" s="196">
        <f>ROUND(J198*H198,2)</f>
        <v>0</v>
      </c>
      <c r="S198" s="71"/>
      <c r="T198" s="197">
        <f>S198*H198</f>
        <v>0</v>
      </c>
      <c r="U198" s="197">
        <v>0</v>
      </c>
      <c r="V198" s="197">
        <f>U198*H198</f>
        <v>0</v>
      </c>
      <c r="W198" s="197">
        <v>0</v>
      </c>
      <c r="X198" s="198">
        <f>W198*H198</f>
        <v>0</v>
      </c>
      <c r="Y198" s="34"/>
      <c r="Z198" s="34"/>
      <c r="AA198" s="34"/>
      <c r="AB198" s="34"/>
      <c r="AC198" s="34"/>
      <c r="AD198" s="34"/>
      <c r="AE198" s="34"/>
      <c r="AR198" s="199" t="s">
        <v>134</v>
      </c>
      <c r="AT198" s="199" t="s">
        <v>130</v>
      </c>
      <c r="AU198" s="199" t="s">
        <v>86</v>
      </c>
      <c r="AY198" s="17" t="s">
        <v>128</v>
      </c>
      <c r="BE198" s="200">
        <f>IF(O198="základní",K198,0)</f>
        <v>0</v>
      </c>
      <c r="BF198" s="200">
        <f>IF(O198="snížená",K198,0)</f>
        <v>0</v>
      </c>
      <c r="BG198" s="200">
        <f>IF(O198="zákl. přenesená",K198,0)</f>
        <v>0</v>
      </c>
      <c r="BH198" s="200">
        <f>IF(O198="sníž. přenesená",K198,0)</f>
        <v>0</v>
      </c>
      <c r="BI198" s="200">
        <f>IF(O198="nulová",K198,0)</f>
        <v>0</v>
      </c>
      <c r="BJ198" s="17" t="s">
        <v>82</v>
      </c>
      <c r="BK198" s="200">
        <f>ROUND(P198*H198,2)</f>
        <v>0</v>
      </c>
      <c r="BL198" s="17" t="s">
        <v>134</v>
      </c>
      <c r="BM198" s="199" t="s">
        <v>276</v>
      </c>
    </row>
    <row r="199" spans="1:65" s="2" customFormat="1" ht="16.5" customHeight="1">
      <c r="A199" s="34"/>
      <c r="B199" s="35"/>
      <c r="C199" s="186" t="s">
        <v>261</v>
      </c>
      <c r="D199" s="186" t="s">
        <v>130</v>
      </c>
      <c r="E199" s="187" t="s">
        <v>277</v>
      </c>
      <c r="F199" s="188" t="s">
        <v>278</v>
      </c>
      <c r="G199" s="189" t="s">
        <v>208</v>
      </c>
      <c r="H199" s="190">
        <v>1</v>
      </c>
      <c r="I199" s="191"/>
      <c r="J199" s="191"/>
      <c r="K199" s="192">
        <f>ROUND(P199*H199,2)</f>
        <v>0</v>
      </c>
      <c r="L199" s="193"/>
      <c r="M199" s="39"/>
      <c r="N199" s="248" t="s">
        <v>1</v>
      </c>
      <c r="O199" s="249" t="s">
        <v>40</v>
      </c>
      <c r="P199" s="250">
        <f>I199+J199</f>
        <v>0</v>
      </c>
      <c r="Q199" s="250">
        <f>ROUND(I199*H199,2)</f>
        <v>0</v>
      </c>
      <c r="R199" s="250">
        <f>ROUND(J199*H199,2)</f>
        <v>0</v>
      </c>
      <c r="S199" s="251"/>
      <c r="T199" s="252">
        <f>S199*H199</f>
        <v>0</v>
      </c>
      <c r="U199" s="252">
        <v>0</v>
      </c>
      <c r="V199" s="252">
        <f>U199*H199</f>
        <v>0</v>
      </c>
      <c r="W199" s="252">
        <v>0</v>
      </c>
      <c r="X199" s="253">
        <f>W199*H199</f>
        <v>0</v>
      </c>
      <c r="Y199" s="34"/>
      <c r="Z199" s="34"/>
      <c r="AA199" s="34"/>
      <c r="AB199" s="34"/>
      <c r="AC199" s="34"/>
      <c r="AD199" s="34"/>
      <c r="AE199" s="34"/>
      <c r="AR199" s="199" t="s">
        <v>134</v>
      </c>
      <c r="AT199" s="199" t="s">
        <v>130</v>
      </c>
      <c r="AU199" s="199" t="s">
        <v>86</v>
      </c>
      <c r="AY199" s="17" t="s">
        <v>128</v>
      </c>
      <c r="BE199" s="200">
        <f>IF(O199="základní",K199,0)</f>
        <v>0</v>
      </c>
      <c r="BF199" s="200">
        <f>IF(O199="snížená",K199,0)</f>
        <v>0</v>
      </c>
      <c r="BG199" s="200">
        <f>IF(O199="zákl. přenesená",K199,0)</f>
        <v>0</v>
      </c>
      <c r="BH199" s="200">
        <f>IF(O199="sníž. přenesená",K199,0)</f>
        <v>0</v>
      </c>
      <c r="BI199" s="200">
        <f>IF(O199="nulová",K199,0)</f>
        <v>0</v>
      </c>
      <c r="BJ199" s="17" t="s">
        <v>82</v>
      </c>
      <c r="BK199" s="200">
        <f>ROUND(P199*H199,2)</f>
        <v>0</v>
      </c>
      <c r="BL199" s="17" t="s">
        <v>134</v>
      </c>
      <c r="BM199" s="199" t="s">
        <v>279</v>
      </c>
    </row>
    <row r="200" spans="1:65" s="2" customFormat="1" ht="6.95" customHeight="1">
      <c r="A200" s="34"/>
      <c r="B200" s="54"/>
      <c r="C200" s="55"/>
      <c r="D200" s="55"/>
      <c r="E200" s="55"/>
      <c r="F200" s="55"/>
      <c r="G200" s="55"/>
      <c r="H200" s="55"/>
      <c r="I200" s="55"/>
      <c r="J200" s="55"/>
      <c r="K200" s="55"/>
      <c r="L200" s="55"/>
      <c r="M200" s="39"/>
      <c r="N200" s="34"/>
      <c r="P200" s="34"/>
      <c r="Q200" s="34"/>
      <c r="R200" s="34"/>
      <c r="S200" s="34"/>
      <c r="T200" s="34"/>
      <c r="U200" s="34"/>
      <c r="V200" s="34"/>
      <c r="W200" s="34"/>
      <c r="X200" s="34"/>
      <c r="Y200" s="34"/>
      <c r="Z200" s="34"/>
      <c r="AA200" s="34"/>
      <c r="AB200" s="34"/>
      <c r="AC200" s="34"/>
      <c r="AD200" s="34"/>
      <c r="AE200" s="34"/>
    </row>
  </sheetData>
  <sheetProtection algorithmName="SHA-512" hashValue="YWXoxS4aESUgRdJMOBjweCnZKZIjbqVnawrk2bJBqKMAMW4snAfRVQMXtwEAgrx/eKOohcs6UWJI8zDhsX6dWg==" saltValue="5/wPNaNkJLq1GZUNH65dyBxqSYBXrt2vT98DdMQaT7rcKC6osTB+/pbanxqAvX8agGXx6mCnPXBRo9QjDY3OBg==" spinCount="100000" sheet="1" objects="1" scenarios="1" formatColumns="0" formatRows="0" autoFilter="0"/>
  <autoFilter ref="C125:L199"/>
  <mergeCells count="9">
    <mergeCell ref="E87:H87"/>
    <mergeCell ref="E116:H116"/>
    <mergeCell ref="E118:H118"/>
    <mergeCell ref="M2:Z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1 - IO 01 - Přípojka elek...</vt:lpstr>
      <vt:lpstr>'1 - IO 01 - Přípojka elek...'!Názvy_tisku</vt:lpstr>
      <vt:lpstr>'Rekapitulace stavby'!Názvy_tisku</vt:lpstr>
      <vt:lpstr>'1 - IO 01 - Přípojka elek...'!Oblast_tisku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Nevyjel</dc:creator>
  <cp:lastModifiedBy>Jochimová Lenka</cp:lastModifiedBy>
  <dcterms:created xsi:type="dcterms:W3CDTF">2021-01-18T05:57:08Z</dcterms:created>
  <dcterms:modified xsi:type="dcterms:W3CDTF">2021-02-15T08:19:21Z</dcterms:modified>
</cp:coreProperties>
</file>