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64"/>
  <workbookPr/>
  <mc:AlternateContent xmlns:mc="http://schemas.openxmlformats.org/markup-compatibility/2006">
    <mc:Choice Requires="x15">
      <x15ac:absPath xmlns:x15ac="http://schemas.microsoft.com/office/spreadsheetml/2010/11/ac" url="C:\Users\HP\Desktop\hb\TYP-A-SO01-SO04-ROZPOCTY_BD\NOVE_CLENENI\SLEPY_ROZPOCET\SO08-cp375_TYP_C\"/>
    </mc:Choice>
  </mc:AlternateContent>
  <xr:revisionPtr revIDLastSave="0" documentId="13_ncr:1_{229DBC84-4A5B-4ADC-88CE-2DD4B639E6CF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Rekapitulace stavby" sheetId="1" r:id="rId1"/>
    <sheet name="D.1.4.1 - Zdravotně techn..." sheetId="2" r:id="rId2"/>
    <sheet name="D.1.4.4 - Vytápění" sheetId="3" r:id="rId3"/>
    <sheet name="IO 01 - Vodovodní přípojka" sheetId="4" r:id="rId4"/>
    <sheet name="IO 02 - Přípojka jednotné..." sheetId="5" r:id="rId5"/>
  </sheets>
  <definedNames>
    <definedName name="_xlnm._FilterDatabase" localSheetId="1" hidden="1">'D.1.4.1 - Zdravotně techn...'!$C$129:$K$365</definedName>
    <definedName name="_xlnm._FilterDatabase" localSheetId="2" hidden="1">'D.1.4.4 - Vytápění'!$C$136:$K$272</definedName>
    <definedName name="_xlnm._FilterDatabase" localSheetId="3" hidden="1">'IO 01 - Vodovodní přípojka'!$C$126:$K$189</definedName>
    <definedName name="_xlnm._FilterDatabase" localSheetId="4" hidden="1">'IO 02 - Přípojka jednotné...'!$C$126:$K$178</definedName>
    <definedName name="_xlnm.Print_Titles" localSheetId="1">'D.1.4.1 - Zdravotně techn...'!$129:$129</definedName>
    <definedName name="_xlnm.Print_Titles" localSheetId="2">'D.1.4.4 - Vytápění'!$136:$136</definedName>
    <definedName name="_xlnm.Print_Titles" localSheetId="3">'IO 01 - Vodovodní přípojka'!$126:$126</definedName>
    <definedName name="_xlnm.Print_Titles" localSheetId="4">'IO 02 - Přípojka jednotné...'!$126:$126</definedName>
    <definedName name="_xlnm.Print_Titles" localSheetId="0">'Rekapitulace stavby'!$92:$92</definedName>
    <definedName name="_xlnm.Print_Area" localSheetId="1">'D.1.4.1 - Zdravotně techn...'!$C$4:$J$76,'D.1.4.1 - Zdravotně techn...'!$C$82:$J$109,'D.1.4.1 - Zdravotně techn...'!$C$115:$K$365</definedName>
    <definedName name="_xlnm.Print_Area" localSheetId="2">'D.1.4.4 - Vytápění'!$C$4:$J$76,'D.1.4.4 - Vytápění'!$C$82:$J$116,'D.1.4.4 - Vytápění'!$C$122:$K$272</definedName>
    <definedName name="_xlnm.Print_Area" localSheetId="3">'IO 01 - Vodovodní přípojka'!$C$4:$J$76,'IO 01 - Vodovodní přípojka'!$C$82:$J$106,'IO 01 - Vodovodní přípojka'!$C$112:$K$189</definedName>
    <definedName name="_xlnm.Print_Area" localSheetId="4">'IO 02 - Přípojka jednotné...'!$C$4:$J$76,'IO 02 - Přípojka jednotné...'!$C$82:$J$106,'IO 02 - Přípojka jednotné...'!$C$112:$K$178</definedName>
    <definedName name="_xlnm.Print_Area" localSheetId="0">'Rekapitulace stavby'!$D$4:$AO$76,'Rekapitulace stavby'!$C$82:$AQ$100</definedName>
  </definedNames>
  <calcPr calcId="191029"/>
</workbook>
</file>

<file path=xl/calcChain.xml><?xml version="1.0" encoding="utf-8"?>
<calcChain xmlns="http://schemas.openxmlformats.org/spreadsheetml/2006/main">
  <c r="J39" i="5" l="1"/>
  <c r="J38" i="5"/>
  <c r="AY99" i="1"/>
  <c r="J37" i="5"/>
  <c r="AX99" i="1" s="1"/>
  <c r="BI178" i="5"/>
  <c r="BH178" i="5"/>
  <c r="BG178" i="5"/>
  <c r="BE178" i="5"/>
  <c r="T178" i="5"/>
  <c r="R178" i="5"/>
  <c r="P178" i="5"/>
  <c r="BI177" i="5"/>
  <c r="BH177" i="5"/>
  <c r="BG177" i="5"/>
  <c r="BE177" i="5"/>
  <c r="T177" i="5"/>
  <c r="R177" i="5"/>
  <c r="P177" i="5"/>
  <c r="BI174" i="5"/>
  <c r="BH174" i="5"/>
  <c r="BG174" i="5"/>
  <c r="BE174" i="5"/>
  <c r="T174" i="5"/>
  <c r="T173" i="5" s="1"/>
  <c r="R174" i="5"/>
  <c r="R173" i="5"/>
  <c r="P174" i="5"/>
  <c r="P173" i="5" s="1"/>
  <c r="BI172" i="5"/>
  <c r="BH172" i="5"/>
  <c r="BG172" i="5"/>
  <c r="BE172" i="5"/>
  <c r="T172" i="5"/>
  <c r="R172" i="5"/>
  <c r="P172" i="5"/>
  <c r="BI171" i="5"/>
  <c r="BH171" i="5"/>
  <c r="BG171" i="5"/>
  <c r="BE171" i="5"/>
  <c r="T171" i="5"/>
  <c r="R171" i="5"/>
  <c r="P171" i="5"/>
  <c r="BI170" i="5"/>
  <c r="BH170" i="5"/>
  <c r="BG170" i="5"/>
  <c r="BE170" i="5"/>
  <c r="T170" i="5"/>
  <c r="R170" i="5"/>
  <c r="P170" i="5"/>
  <c r="BI169" i="5"/>
  <c r="BH169" i="5"/>
  <c r="BG169" i="5"/>
  <c r="BE169" i="5"/>
  <c r="T169" i="5"/>
  <c r="R169" i="5"/>
  <c r="P169" i="5"/>
  <c r="BI168" i="5"/>
  <c r="BH168" i="5"/>
  <c r="BG168" i="5"/>
  <c r="BE168" i="5"/>
  <c r="T168" i="5"/>
  <c r="R168" i="5"/>
  <c r="P168" i="5"/>
  <c r="BI167" i="5"/>
  <c r="BH167" i="5"/>
  <c r="BG167" i="5"/>
  <c r="BE167" i="5"/>
  <c r="T167" i="5"/>
  <c r="R167" i="5"/>
  <c r="P167" i="5"/>
  <c r="BI166" i="5"/>
  <c r="BH166" i="5"/>
  <c r="BG166" i="5"/>
  <c r="BE166" i="5"/>
  <c r="T166" i="5"/>
  <c r="R166" i="5"/>
  <c r="P166" i="5"/>
  <c r="BI165" i="5"/>
  <c r="BH165" i="5"/>
  <c r="BG165" i="5"/>
  <c r="BE165" i="5"/>
  <c r="T165" i="5"/>
  <c r="R165" i="5"/>
  <c r="P165" i="5"/>
  <c r="BI162" i="5"/>
  <c r="BH162" i="5"/>
  <c r="BG162" i="5"/>
  <c r="BE162" i="5"/>
  <c r="T162" i="5"/>
  <c r="T161" i="5"/>
  <c r="R162" i="5"/>
  <c r="R161" i="5" s="1"/>
  <c r="P162" i="5"/>
  <c r="P161" i="5"/>
  <c r="BI159" i="5"/>
  <c r="BH159" i="5"/>
  <c r="BG159" i="5"/>
  <c r="BE159" i="5"/>
  <c r="T159" i="5"/>
  <c r="R159" i="5"/>
  <c r="P159" i="5"/>
  <c r="BI157" i="5"/>
  <c r="BH157" i="5"/>
  <c r="BG157" i="5"/>
  <c r="BE157" i="5"/>
  <c r="T157" i="5"/>
  <c r="R157" i="5"/>
  <c r="P157" i="5"/>
  <c r="BI152" i="5"/>
  <c r="BH152" i="5"/>
  <c r="BG152" i="5"/>
  <c r="BE152" i="5"/>
  <c r="T152" i="5"/>
  <c r="R152" i="5"/>
  <c r="P152" i="5"/>
  <c r="BI150" i="5"/>
  <c r="BH150" i="5"/>
  <c r="BG150" i="5"/>
  <c r="BE150" i="5"/>
  <c r="T150" i="5"/>
  <c r="R150" i="5"/>
  <c r="P150" i="5"/>
  <c r="BI149" i="5"/>
  <c r="BH149" i="5"/>
  <c r="BG149" i="5"/>
  <c r="BE149" i="5"/>
  <c r="T149" i="5"/>
  <c r="R149" i="5"/>
  <c r="P149" i="5"/>
  <c r="BI147" i="5"/>
  <c r="BH147" i="5"/>
  <c r="BG147" i="5"/>
  <c r="BE147" i="5"/>
  <c r="T147" i="5"/>
  <c r="R147" i="5"/>
  <c r="P147" i="5"/>
  <c r="BI143" i="5"/>
  <c r="BH143" i="5"/>
  <c r="BG143" i="5"/>
  <c r="BE143" i="5"/>
  <c r="T143" i="5"/>
  <c r="R143" i="5"/>
  <c r="P143" i="5"/>
  <c r="BI142" i="5"/>
  <c r="BH142" i="5"/>
  <c r="BG142" i="5"/>
  <c r="BE142" i="5"/>
  <c r="T142" i="5"/>
  <c r="R142" i="5"/>
  <c r="P142" i="5"/>
  <c r="BI137" i="5"/>
  <c r="BH137" i="5"/>
  <c r="BG137" i="5"/>
  <c r="BE137" i="5"/>
  <c r="T137" i="5"/>
  <c r="R137" i="5"/>
  <c r="P137" i="5"/>
  <c r="BI136" i="5"/>
  <c r="BH136" i="5"/>
  <c r="BG136" i="5"/>
  <c r="BE136" i="5"/>
  <c r="T136" i="5"/>
  <c r="R136" i="5"/>
  <c r="P136" i="5"/>
  <c r="BI132" i="5"/>
  <c r="BH132" i="5"/>
  <c r="BG132" i="5"/>
  <c r="BE132" i="5"/>
  <c r="T132" i="5"/>
  <c r="R132" i="5"/>
  <c r="P132" i="5"/>
  <c r="BI130" i="5"/>
  <c r="BH130" i="5"/>
  <c r="BG130" i="5"/>
  <c r="BE130" i="5"/>
  <c r="T130" i="5"/>
  <c r="R130" i="5"/>
  <c r="P130" i="5"/>
  <c r="J123" i="5"/>
  <c r="F123" i="5"/>
  <c r="F121" i="5"/>
  <c r="E119" i="5"/>
  <c r="J93" i="5"/>
  <c r="F93" i="5"/>
  <c r="F91" i="5"/>
  <c r="E89" i="5"/>
  <c r="J26" i="5"/>
  <c r="E26" i="5"/>
  <c r="J124" i="5" s="1"/>
  <c r="J25" i="5"/>
  <c r="J20" i="5"/>
  <c r="E20" i="5"/>
  <c r="F124" i="5" s="1"/>
  <c r="J19" i="5"/>
  <c r="J14" i="5"/>
  <c r="J121" i="5" s="1"/>
  <c r="E7" i="5"/>
  <c r="E85" i="5"/>
  <c r="J39" i="4"/>
  <c r="J38" i="4"/>
  <c r="AY98" i="1"/>
  <c r="J37" i="4"/>
  <c r="AX98" i="1"/>
  <c r="BI189" i="4"/>
  <c r="BH189" i="4"/>
  <c r="BG189" i="4"/>
  <c r="BE189" i="4"/>
  <c r="T189" i="4"/>
  <c r="R189" i="4"/>
  <c r="P189" i="4"/>
  <c r="BI188" i="4"/>
  <c r="BH188" i="4"/>
  <c r="BG188" i="4"/>
  <c r="BE188" i="4"/>
  <c r="T188" i="4"/>
  <c r="R188" i="4"/>
  <c r="P188" i="4"/>
  <c r="BI185" i="4"/>
  <c r="BH185" i="4"/>
  <c r="BG185" i="4"/>
  <c r="BE185" i="4"/>
  <c r="T185" i="4"/>
  <c r="T184" i="4" s="1"/>
  <c r="R185" i="4"/>
  <c r="R184" i="4" s="1"/>
  <c r="P185" i="4"/>
  <c r="P184" i="4"/>
  <c r="BI183" i="4"/>
  <c r="BH183" i="4"/>
  <c r="BG183" i="4"/>
  <c r="BE183" i="4"/>
  <c r="T183" i="4"/>
  <c r="R183" i="4"/>
  <c r="P183" i="4"/>
  <c r="BI182" i="4"/>
  <c r="BH182" i="4"/>
  <c r="BG182" i="4"/>
  <c r="BE182" i="4"/>
  <c r="T182" i="4"/>
  <c r="R182" i="4"/>
  <c r="P182" i="4"/>
  <c r="BI181" i="4"/>
  <c r="BH181" i="4"/>
  <c r="BG181" i="4"/>
  <c r="BE181" i="4"/>
  <c r="T181" i="4"/>
  <c r="R181" i="4"/>
  <c r="P181" i="4"/>
  <c r="BI180" i="4"/>
  <c r="BH180" i="4"/>
  <c r="BG180" i="4"/>
  <c r="BE180" i="4"/>
  <c r="T180" i="4"/>
  <c r="R180" i="4"/>
  <c r="P180" i="4"/>
  <c r="BI179" i="4"/>
  <c r="BH179" i="4"/>
  <c r="BG179" i="4"/>
  <c r="BE179" i="4"/>
  <c r="T179" i="4"/>
  <c r="R179" i="4"/>
  <c r="P179" i="4"/>
  <c r="BI178" i="4"/>
  <c r="BH178" i="4"/>
  <c r="BG178" i="4"/>
  <c r="BE178" i="4"/>
  <c r="T178" i="4"/>
  <c r="R178" i="4"/>
  <c r="P178" i="4"/>
  <c r="BI177" i="4"/>
  <c r="BH177" i="4"/>
  <c r="BG177" i="4"/>
  <c r="BE177" i="4"/>
  <c r="T177" i="4"/>
  <c r="R177" i="4"/>
  <c r="P177" i="4"/>
  <c r="BI176" i="4"/>
  <c r="BH176" i="4"/>
  <c r="BG176" i="4"/>
  <c r="BE176" i="4"/>
  <c r="T176" i="4"/>
  <c r="R176" i="4"/>
  <c r="P176" i="4"/>
  <c r="BI175" i="4"/>
  <c r="BH175" i="4"/>
  <c r="BG175" i="4"/>
  <c r="BE175" i="4"/>
  <c r="T175" i="4"/>
  <c r="R175" i="4"/>
  <c r="P175" i="4"/>
  <c r="BI174" i="4"/>
  <c r="BH174" i="4"/>
  <c r="BG174" i="4"/>
  <c r="BE174" i="4"/>
  <c r="T174" i="4"/>
  <c r="R174" i="4"/>
  <c r="P174" i="4"/>
  <c r="BI173" i="4"/>
  <c r="BH173" i="4"/>
  <c r="BG173" i="4"/>
  <c r="BE173" i="4"/>
  <c r="T173" i="4"/>
  <c r="R173" i="4"/>
  <c r="P173" i="4"/>
  <c r="BI172" i="4"/>
  <c r="BH172" i="4"/>
  <c r="BG172" i="4"/>
  <c r="BE172" i="4"/>
  <c r="T172" i="4"/>
  <c r="R172" i="4"/>
  <c r="P172" i="4"/>
  <c r="BI171" i="4"/>
  <c r="BH171" i="4"/>
  <c r="BG171" i="4"/>
  <c r="BE171" i="4"/>
  <c r="T171" i="4"/>
  <c r="R171" i="4"/>
  <c r="P171" i="4"/>
  <c r="BI170" i="4"/>
  <c r="BH170" i="4"/>
  <c r="BG170" i="4"/>
  <c r="BE170" i="4"/>
  <c r="T170" i="4"/>
  <c r="R170" i="4"/>
  <c r="P170" i="4"/>
  <c r="BI169" i="4"/>
  <c r="BH169" i="4"/>
  <c r="BG169" i="4"/>
  <c r="BE169" i="4"/>
  <c r="T169" i="4"/>
  <c r="R169" i="4"/>
  <c r="P169" i="4"/>
  <c r="BI168" i="4"/>
  <c r="BH168" i="4"/>
  <c r="BG168" i="4"/>
  <c r="BE168" i="4"/>
  <c r="T168" i="4"/>
  <c r="R168" i="4"/>
  <c r="P168" i="4"/>
  <c r="BI167" i="4"/>
  <c r="BH167" i="4"/>
  <c r="BG167" i="4"/>
  <c r="BE167" i="4"/>
  <c r="T167" i="4"/>
  <c r="R167" i="4"/>
  <c r="P167" i="4"/>
  <c r="BI166" i="4"/>
  <c r="BH166" i="4"/>
  <c r="BG166" i="4"/>
  <c r="BE166" i="4"/>
  <c r="T166" i="4"/>
  <c r="R166" i="4"/>
  <c r="P166" i="4"/>
  <c r="BI165" i="4"/>
  <c r="BH165" i="4"/>
  <c r="BG165" i="4"/>
  <c r="BE165" i="4"/>
  <c r="T165" i="4"/>
  <c r="R165" i="4"/>
  <c r="P165" i="4"/>
  <c r="BI164" i="4"/>
  <c r="BH164" i="4"/>
  <c r="BG164" i="4"/>
  <c r="BE164" i="4"/>
  <c r="T164" i="4"/>
  <c r="R164" i="4"/>
  <c r="P164" i="4"/>
  <c r="BI162" i="4"/>
  <c r="BH162" i="4"/>
  <c r="BG162" i="4"/>
  <c r="BE162" i="4"/>
  <c r="T162" i="4"/>
  <c r="R162" i="4"/>
  <c r="P162" i="4"/>
  <c r="BI161" i="4"/>
  <c r="BH161" i="4"/>
  <c r="BG161" i="4"/>
  <c r="BE161" i="4"/>
  <c r="T161" i="4"/>
  <c r="R161" i="4"/>
  <c r="P161" i="4"/>
  <c r="BI158" i="4"/>
  <c r="BH158" i="4"/>
  <c r="BG158" i="4"/>
  <c r="BE158" i="4"/>
  <c r="T158" i="4"/>
  <c r="T157" i="4"/>
  <c r="R158" i="4"/>
  <c r="R157" i="4" s="1"/>
  <c r="P158" i="4"/>
  <c r="P157" i="4" s="1"/>
  <c r="BI155" i="4"/>
  <c r="BH155" i="4"/>
  <c r="BG155" i="4"/>
  <c r="BE155" i="4"/>
  <c r="T155" i="4"/>
  <c r="R155" i="4"/>
  <c r="P155" i="4"/>
  <c r="BI153" i="4"/>
  <c r="BH153" i="4"/>
  <c r="BG153" i="4"/>
  <c r="BE153" i="4"/>
  <c r="T153" i="4"/>
  <c r="R153" i="4"/>
  <c r="P153" i="4"/>
  <c r="BI151" i="4"/>
  <c r="BH151" i="4"/>
  <c r="BG151" i="4"/>
  <c r="BE151" i="4"/>
  <c r="T151" i="4"/>
  <c r="R151" i="4"/>
  <c r="P151" i="4"/>
  <c r="BI149" i="4"/>
  <c r="BH149" i="4"/>
  <c r="BG149" i="4"/>
  <c r="BE149" i="4"/>
  <c r="T149" i="4"/>
  <c r="R149" i="4"/>
  <c r="P149" i="4"/>
  <c r="BI147" i="4"/>
  <c r="BH147" i="4"/>
  <c r="BG147" i="4"/>
  <c r="BE147" i="4"/>
  <c r="T147" i="4"/>
  <c r="R147" i="4"/>
  <c r="P147" i="4"/>
  <c r="BI143" i="4"/>
  <c r="BH143" i="4"/>
  <c r="BG143" i="4"/>
  <c r="BE143" i="4"/>
  <c r="T143" i="4"/>
  <c r="R143" i="4"/>
  <c r="P143" i="4"/>
  <c r="BI142" i="4"/>
  <c r="BH142" i="4"/>
  <c r="BG142" i="4"/>
  <c r="BE142" i="4"/>
  <c r="T142" i="4"/>
  <c r="R142" i="4"/>
  <c r="P142" i="4"/>
  <c r="BI141" i="4"/>
  <c r="BH141" i="4"/>
  <c r="BG141" i="4"/>
  <c r="BE141" i="4"/>
  <c r="T141" i="4"/>
  <c r="R141" i="4"/>
  <c r="P141" i="4"/>
  <c r="BI137" i="4"/>
  <c r="BH137" i="4"/>
  <c r="BG137" i="4"/>
  <c r="BE137" i="4"/>
  <c r="T137" i="4"/>
  <c r="R137" i="4"/>
  <c r="P137" i="4"/>
  <c r="BI136" i="4"/>
  <c r="BH136" i="4"/>
  <c r="BG136" i="4"/>
  <c r="BE136" i="4"/>
  <c r="T136" i="4"/>
  <c r="R136" i="4"/>
  <c r="P136" i="4"/>
  <c r="BI130" i="4"/>
  <c r="BH130" i="4"/>
  <c r="BG130" i="4"/>
  <c r="BE130" i="4"/>
  <c r="T130" i="4"/>
  <c r="R130" i="4"/>
  <c r="P130" i="4"/>
  <c r="J123" i="4"/>
  <c r="F123" i="4"/>
  <c r="F121" i="4"/>
  <c r="E119" i="4"/>
  <c r="J93" i="4"/>
  <c r="F93" i="4"/>
  <c r="F91" i="4"/>
  <c r="E89" i="4"/>
  <c r="J26" i="4"/>
  <c r="E26" i="4"/>
  <c r="J94" i="4" s="1"/>
  <c r="J25" i="4"/>
  <c r="J20" i="4"/>
  <c r="E20" i="4"/>
  <c r="F124" i="4"/>
  <c r="J19" i="4"/>
  <c r="J14" i="4"/>
  <c r="J91" i="4"/>
  <c r="E7" i="4"/>
  <c r="E115" i="4"/>
  <c r="J39" i="3"/>
  <c r="J38" i="3"/>
  <c r="AY97" i="1"/>
  <c r="J37" i="3"/>
  <c r="AX97" i="1" s="1"/>
  <c r="BI272" i="3"/>
  <c r="BH272" i="3"/>
  <c r="BG272" i="3"/>
  <c r="BE272" i="3"/>
  <c r="T272" i="3"/>
  <c r="T271" i="3"/>
  <c r="R272" i="3"/>
  <c r="R271" i="3" s="1"/>
  <c r="P272" i="3"/>
  <c r="P271" i="3" s="1"/>
  <c r="BI270" i="3"/>
  <c r="BH270" i="3"/>
  <c r="BG270" i="3"/>
  <c r="BE270" i="3"/>
  <c r="T270" i="3"/>
  <c r="R270" i="3"/>
  <c r="P270" i="3"/>
  <c r="BI269" i="3"/>
  <c r="BH269" i="3"/>
  <c r="BG269" i="3"/>
  <c r="BE269" i="3"/>
  <c r="T269" i="3"/>
  <c r="R269" i="3"/>
  <c r="P269" i="3"/>
  <c r="BI266" i="3"/>
  <c r="BH266" i="3"/>
  <c r="BG266" i="3"/>
  <c r="BE266" i="3"/>
  <c r="T266" i="3"/>
  <c r="T265" i="3"/>
  <c r="R266" i="3"/>
  <c r="R265" i="3" s="1"/>
  <c r="P266" i="3"/>
  <c r="P265" i="3" s="1"/>
  <c r="BI264" i="3"/>
  <c r="BH264" i="3"/>
  <c r="BG264" i="3"/>
  <c r="BE264" i="3"/>
  <c r="T264" i="3"/>
  <c r="R264" i="3"/>
  <c r="P264" i="3"/>
  <c r="BI263" i="3"/>
  <c r="BH263" i="3"/>
  <c r="BG263" i="3"/>
  <c r="BE263" i="3"/>
  <c r="T263" i="3"/>
  <c r="R263" i="3"/>
  <c r="P263" i="3"/>
  <c r="BI261" i="3"/>
  <c r="BH261" i="3"/>
  <c r="BG261" i="3"/>
  <c r="BE261" i="3"/>
  <c r="T261" i="3"/>
  <c r="R261" i="3"/>
  <c r="P261" i="3"/>
  <c r="BI260" i="3"/>
  <c r="BH260" i="3"/>
  <c r="BG260" i="3"/>
  <c r="BE260" i="3"/>
  <c r="T260" i="3"/>
  <c r="R260" i="3"/>
  <c r="P260" i="3"/>
  <c r="BI259" i="3"/>
  <c r="BH259" i="3"/>
  <c r="BG259" i="3"/>
  <c r="BE259" i="3"/>
  <c r="T259" i="3"/>
  <c r="R259" i="3"/>
  <c r="P259" i="3"/>
  <c r="BI257" i="3"/>
  <c r="BH257" i="3"/>
  <c r="BG257" i="3"/>
  <c r="BE257" i="3"/>
  <c r="T257" i="3"/>
  <c r="R257" i="3"/>
  <c r="P257" i="3"/>
  <c r="BI256" i="3"/>
  <c r="BH256" i="3"/>
  <c r="BG256" i="3"/>
  <c r="BE256" i="3"/>
  <c r="T256" i="3"/>
  <c r="R256" i="3"/>
  <c r="P256" i="3"/>
  <c r="BI255" i="3"/>
  <c r="BH255" i="3"/>
  <c r="BG255" i="3"/>
  <c r="BE255" i="3"/>
  <c r="T255" i="3"/>
  <c r="R255" i="3"/>
  <c r="P255" i="3"/>
  <c r="BI254" i="3"/>
  <c r="BH254" i="3"/>
  <c r="BG254" i="3"/>
  <c r="BE254" i="3"/>
  <c r="T254" i="3"/>
  <c r="R254" i="3"/>
  <c r="P254" i="3"/>
  <c r="BI253" i="3"/>
  <c r="BH253" i="3"/>
  <c r="BG253" i="3"/>
  <c r="BE253" i="3"/>
  <c r="T253" i="3"/>
  <c r="R253" i="3"/>
  <c r="P253" i="3"/>
  <c r="BI252" i="3"/>
  <c r="BH252" i="3"/>
  <c r="BG252" i="3"/>
  <c r="BE252" i="3"/>
  <c r="T252" i="3"/>
  <c r="R252" i="3"/>
  <c r="P252" i="3"/>
  <c r="BI251" i="3"/>
  <c r="BH251" i="3"/>
  <c r="BG251" i="3"/>
  <c r="BE251" i="3"/>
  <c r="T251" i="3"/>
  <c r="R251" i="3"/>
  <c r="P251" i="3"/>
  <c r="BI250" i="3"/>
  <c r="BH250" i="3"/>
  <c r="BG250" i="3"/>
  <c r="BE250" i="3"/>
  <c r="T250" i="3"/>
  <c r="R250" i="3"/>
  <c r="P250" i="3"/>
  <c r="BI249" i="3"/>
  <c r="BH249" i="3"/>
  <c r="BG249" i="3"/>
  <c r="BE249" i="3"/>
  <c r="T249" i="3"/>
  <c r="R249" i="3"/>
  <c r="P249" i="3"/>
  <c r="BI247" i="3"/>
  <c r="BH247" i="3"/>
  <c r="BG247" i="3"/>
  <c r="BE247" i="3"/>
  <c r="T247" i="3"/>
  <c r="R247" i="3"/>
  <c r="P247" i="3"/>
  <c r="BI246" i="3"/>
  <c r="BH246" i="3"/>
  <c r="BG246" i="3"/>
  <c r="BE246" i="3"/>
  <c r="T246" i="3"/>
  <c r="R246" i="3"/>
  <c r="P246" i="3"/>
  <c r="BI245" i="3"/>
  <c r="BH245" i="3"/>
  <c r="BG245" i="3"/>
  <c r="BE245" i="3"/>
  <c r="T245" i="3"/>
  <c r="R245" i="3"/>
  <c r="P245" i="3"/>
  <c r="BI244" i="3"/>
  <c r="BH244" i="3"/>
  <c r="BG244" i="3"/>
  <c r="BE244" i="3"/>
  <c r="T244" i="3"/>
  <c r="R244" i="3"/>
  <c r="P244" i="3"/>
  <c r="BI243" i="3"/>
  <c r="BH243" i="3"/>
  <c r="BG243" i="3"/>
  <c r="BE243" i="3"/>
  <c r="T243" i="3"/>
  <c r="R243" i="3"/>
  <c r="P243" i="3"/>
  <c r="BI242" i="3"/>
  <c r="BH242" i="3"/>
  <c r="BG242" i="3"/>
  <c r="BE242" i="3"/>
  <c r="T242" i="3"/>
  <c r="R242" i="3"/>
  <c r="P242" i="3"/>
  <c r="BI241" i="3"/>
  <c r="BH241" i="3"/>
  <c r="BG241" i="3"/>
  <c r="BE241" i="3"/>
  <c r="T241" i="3"/>
  <c r="R241" i="3"/>
  <c r="P241" i="3"/>
  <c r="BI240" i="3"/>
  <c r="BH240" i="3"/>
  <c r="BG240" i="3"/>
  <c r="BE240" i="3"/>
  <c r="T240" i="3"/>
  <c r="R240" i="3"/>
  <c r="P240" i="3"/>
  <c r="BI239" i="3"/>
  <c r="BH239" i="3"/>
  <c r="BG239" i="3"/>
  <c r="BE239" i="3"/>
  <c r="T239" i="3"/>
  <c r="R239" i="3"/>
  <c r="P239" i="3"/>
  <c r="BI237" i="3"/>
  <c r="BH237" i="3"/>
  <c r="BG237" i="3"/>
  <c r="BE237" i="3"/>
  <c r="T237" i="3"/>
  <c r="R237" i="3"/>
  <c r="P237" i="3"/>
  <c r="BI235" i="3"/>
  <c r="BH235" i="3"/>
  <c r="BG235" i="3"/>
  <c r="BE235" i="3"/>
  <c r="T235" i="3"/>
  <c r="R235" i="3"/>
  <c r="P235" i="3"/>
  <c r="BI231" i="3"/>
  <c r="BH231" i="3"/>
  <c r="BG231" i="3"/>
  <c r="BE231" i="3"/>
  <c r="T231" i="3"/>
  <c r="R231" i="3"/>
  <c r="P231" i="3"/>
  <c r="BI230" i="3"/>
  <c r="BH230" i="3"/>
  <c r="BG230" i="3"/>
  <c r="BE230" i="3"/>
  <c r="T230" i="3"/>
  <c r="R230" i="3"/>
  <c r="P230" i="3"/>
  <c r="BI229" i="3"/>
  <c r="BH229" i="3"/>
  <c r="BG229" i="3"/>
  <c r="BE229" i="3"/>
  <c r="T229" i="3"/>
  <c r="R229" i="3"/>
  <c r="P229" i="3"/>
  <c r="BI228" i="3"/>
  <c r="BH228" i="3"/>
  <c r="BG228" i="3"/>
  <c r="BE228" i="3"/>
  <c r="T228" i="3"/>
  <c r="R228" i="3"/>
  <c r="P228" i="3"/>
  <c r="BI227" i="3"/>
  <c r="BH227" i="3"/>
  <c r="BG227" i="3"/>
  <c r="BE227" i="3"/>
  <c r="T227" i="3"/>
  <c r="R227" i="3"/>
  <c r="P227" i="3"/>
  <c r="BI226" i="3"/>
  <c r="BH226" i="3"/>
  <c r="BG226" i="3"/>
  <c r="BE226" i="3"/>
  <c r="T226" i="3"/>
  <c r="R226" i="3"/>
  <c r="P226" i="3"/>
  <c r="BI224" i="3"/>
  <c r="BH224" i="3"/>
  <c r="BG224" i="3"/>
  <c r="BE224" i="3"/>
  <c r="T224" i="3"/>
  <c r="R224" i="3"/>
  <c r="P224" i="3"/>
  <c r="BI223" i="3"/>
  <c r="BH223" i="3"/>
  <c r="BG223" i="3"/>
  <c r="BE223" i="3"/>
  <c r="T223" i="3"/>
  <c r="R223" i="3"/>
  <c r="P223" i="3"/>
  <c r="BI222" i="3"/>
  <c r="BH222" i="3"/>
  <c r="BG222" i="3"/>
  <c r="BE222" i="3"/>
  <c r="T222" i="3"/>
  <c r="R222" i="3"/>
  <c r="P222" i="3"/>
  <c r="BI221" i="3"/>
  <c r="BH221" i="3"/>
  <c r="BG221" i="3"/>
  <c r="BE221" i="3"/>
  <c r="T221" i="3"/>
  <c r="R221" i="3"/>
  <c r="P221" i="3"/>
  <c r="BI220" i="3"/>
  <c r="BH220" i="3"/>
  <c r="BG220" i="3"/>
  <c r="BE220" i="3"/>
  <c r="T220" i="3"/>
  <c r="R220" i="3"/>
  <c r="P220" i="3"/>
  <c r="BI219" i="3"/>
  <c r="BH219" i="3"/>
  <c r="BG219" i="3"/>
  <c r="BE219" i="3"/>
  <c r="T219" i="3"/>
  <c r="R219" i="3"/>
  <c r="P219" i="3"/>
  <c r="BI217" i="3"/>
  <c r="BH217" i="3"/>
  <c r="BG217" i="3"/>
  <c r="BE217" i="3"/>
  <c r="T217" i="3"/>
  <c r="R217" i="3"/>
  <c r="P217" i="3"/>
  <c r="BI215" i="3"/>
  <c r="BH215" i="3"/>
  <c r="BG215" i="3"/>
  <c r="BE215" i="3"/>
  <c r="T215" i="3"/>
  <c r="R215" i="3"/>
  <c r="P215" i="3"/>
  <c r="BI213" i="3"/>
  <c r="BH213" i="3"/>
  <c r="BG213" i="3"/>
  <c r="BE213" i="3"/>
  <c r="T213" i="3"/>
  <c r="R213" i="3"/>
  <c r="P213" i="3"/>
  <c r="BI211" i="3"/>
  <c r="BH211" i="3"/>
  <c r="BG211" i="3"/>
  <c r="BE211" i="3"/>
  <c r="T211" i="3"/>
  <c r="R211" i="3"/>
  <c r="P211" i="3"/>
  <c r="BI209" i="3"/>
  <c r="BH209" i="3"/>
  <c r="BG209" i="3"/>
  <c r="BE209" i="3"/>
  <c r="T209" i="3"/>
  <c r="R209" i="3"/>
  <c r="P209" i="3"/>
  <c r="BI207" i="3"/>
  <c r="BH207" i="3"/>
  <c r="BG207" i="3"/>
  <c r="BE207" i="3"/>
  <c r="T207" i="3"/>
  <c r="R207" i="3"/>
  <c r="P207" i="3"/>
  <c r="BI205" i="3"/>
  <c r="BH205" i="3"/>
  <c r="BG205" i="3"/>
  <c r="BE205" i="3"/>
  <c r="T205" i="3"/>
  <c r="R205" i="3"/>
  <c r="P205" i="3"/>
  <c r="BI203" i="3"/>
  <c r="BH203" i="3"/>
  <c r="BG203" i="3"/>
  <c r="BE203" i="3"/>
  <c r="T203" i="3"/>
  <c r="R203" i="3"/>
  <c r="P203" i="3"/>
  <c r="BI200" i="3"/>
  <c r="BH200" i="3"/>
  <c r="BG200" i="3"/>
  <c r="BE200" i="3"/>
  <c r="T200" i="3"/>
  <c r="T199" i="3"/>
  <c r="R200" i="3"/>
  <c r="R199" i="3" s="1"/>
  <c r="P200" i="3"/>
  <c r="P199" i="3" s="1"/>
  <c r="BI198" i="3"/>
  <c r="BH198" i="3"/>
  <c r="BG198" i="3"/>
  <c r="BE198" i="3"/>
  <c r="T198" i="3"/>
  <c r="R198" i="3"/>
  <c r="P198" i="3"/>
  <c r="BI196" i="3"/>
  <c r="BH196" i="3"/>
  <c r="BG196" i="3"/>
  <c r="BE196" i="3"/>
  <c r="T196" i="3"/>
  <c r="R196" i="3"/>
  <c r="P196" i="3"/>
  <c r="BI195" i="3"/>
  <c r="BH195" i="3"/>
  <c r="BG195" i="3"/>
  <c r="BE195" i="3"/>
  <c r="T195" i="3"/>
  <c r="R195" i="3"/>
  <c r="P195" i="3"/>
  <c r="BI194" i="3"/>
  <c r="BH194" i="3"/>
  <c r="BG194" i="3"/>
  <c r="BE194" i="3"/>
  <c r="T194" i="3"/>
  <c r="R194" i="3"/>
  <c r="P194" i="3"/>
  <c r="BI193" i="3"/>
  <c r="BH193" i="3"/>
  <c r="BG193" i="3"/>
  <c r="BE193" i="3"/>
  <c r="T193" i="3"/>
  <c r="R193" i="3"/>
  <c r="P193" i="3"/>
  <c r="BI192" i="3"/>
  <c r="BH192" i="3"/>
  <c r="BG192" i="3"/>
  <c r="BE192" i="3"/>
  <c r="T192" i="3"/>
  <c r="R192" i="3"/>
  <c r="P192" i="3"/>
  <c r="BI191" i="3"/>
  <c r="BH191" i="3"/>
  <c r="BG191" i="3"/>
  <c r="BE191" i="3"/>
  <c r="T191" i="3"/>
  <c r="R191" i="3"/>
  <c r="P191" i="3"/>
  <c r="BI190" i="3"/>
  <c r="BH190" i="3"/>
  <c r="BG190" i="3"/>
  <c r="BE190" i="3"/>
  <c r="T190" i="3"/>
  <c r="R190" i="3"/>
  <c r="P190" i="3"/>
  <c r="BI189" i="3"/>
  <c r="BH189" i="3"/>
  <c r="BG189" i="3"/>
  <c r="BE189" i="3"/>
  <c r="T189" i="3"/>
  <c r="R189" i="3"/>
  <c r="P189" i="3"/>
  <c r="BI188" i="3"/>
  <c r="BH188" i="3"/>
  <c r="BG188" i="3"/>
  <c r="BE188" i="3"/>
  <c r="T188" i="3"/>
  <c r="R188" i="3"/>
  <c r="P188" i="3"/>
  <c r="BI187" i="3"/>
  <c r="BH187" i="3"/>
  <c r="BG187" i="3"/>
  <c r="BE187" i="3"/>
  <c r="T187" i="3"/>
  <c r="R187" i="3"/>
  <c r="P187" i="3"/>
  <c r="BI186" i="3"/>
  <c r="BH186" i="3"/>
  <c r="BG186" i="3"/>
  <c r="BE186" i="3"/>
  <c r="T186" i="3"/>
  <c r="R186" i="3"/>
  <c r="P186" i="3"/>
  <c r="BI184" i="3"/>
  <c r="BH184" i="3"/>
  <c r="BG184" i="3"/>
  <c r="BE184" i="3"/>
  <c r="T184" i="3"/>
  <c r="R184" i="3"/>
  <c r="P184" i="3"/>
  <c r="BI182" i="3"/>
  <c r="BH182" i="3"/>
  <c r="BG182" i="3"/>
  <c r="BE182" i="3"/>
  <c r="T182" i="3"/>
  <c r="R182" i="3"/>
  <c r="P182" i="3"/>
  <c r="BI181" i="3"/>
  <c r="BH181" i="3"/>
  <c r="BG181" i="3"/>
  <c r="BE181" i="3"/>
  <c r="T181" i="3"/>
  <c r="R181" i="3"/>
  <c r="P181" i="3"/>
  <c r="BI180" i="3"/>
  <c r="BH180" i="3"/>
  <c r="BG180" i="3"/>
  <c r="BE180" i="3"/>
  <c r="T180" i="3"/>
  <c r="R180" i="3"/>
  <c r="P180" i="3"/>
  <c r="BI179" i="3"/>
  <c r="BH179" i="3"/>
  <c r="BG179" i="3"/>
  <c r="BE179" i="3"/>
  <c r="T179" i="3"/>
  <c r="R179" i="3"/>
  <c r="P179" i="3"/>
  <c r="BI178" i="3"/>
  <c r="BH178" i="3"/>
  <c r="BG178" i="3"/>
  <c r="BE178" i="3"/>
  <c r="T178" i="3"/>
  <c r="R178" i="3"/>
  <c r="P178" i="3"/>
  <c r="BI175" i="3"/>
  <c r="BH175" i="3"/>
  <c r="BG175" i="3"/>
  <c r="BE175" i="3"/>
  <c r="T175" i="3"/>
  <c r="T174" i="3"/>
  <c r="R175" i="3"/>
  <c r="R174" i="3" s="1"/>
  <c r="P175" i="3"/>
  <c r="P174" i="3" s="1"/>
  <c r="BI173" i="3"/>
  <c r="BH173" i="3"/>
  <c r="BG173" i="3"/>
  <c r="BE173" i="3"/>
  <c r="T173" i="3"/>
  <c r="R173" i="3"/>
  <c r="P173" i="3"/>
  <c r="BI172" i="3"/>
  <c r="BH172" i="3"/>
  <c r="BG172" i="3"/>
  <c r="BE172" i="3"/>
  <c r="T172" i="3"/>
  <c r="R172" i="3"/>
  <c r="P172" i="3"/>
  <c r="BI171" i="3"/>
  <c r="BH171" i="3"/>
  <c r="BG171" i="3"/>
  <c r="BE171" i="3"/>
  <c r="T171" i="3"/>
  <c r="R171" i="3"/>
  <c r="P171" i="3"/>
  <c r="BI170" i="3"/>
  <c r="BH170" i="3"/>
  <c r="BG170" i="3"/>
  <c r="BE170" i="3"/>
  <c r="T170" i="3"/>
  <c r="R170" i="3"/>
  <c r="P170" i="3"/>
  <c r="BI168" i="3"/>
  <c r="BH168" i="3"/>
  <c r="BG168" i="3"/>
  <c r="BE168" i="3"/>
  <c r="T168" i="3"/>
  <c r="R168" i="3"/>
  <c r="P168" i="3"/>
  <c r="BI166" i="3"/>
  <c r="BH166" i="3"/>
  <c r="BG166" i="3"/>
  <c r="BE166" i="3"/>
  <c r="T166" i="3"/>
  <c r="R166" i="3"/>
  <c r="P166" i="3"/>
  <c r="BI162" i="3"/>
  <c r="BH162" i="3"/>
  <c r="BG162" i="3"/>
  <c r="BE162" i="3"/>
  <c r="T162" i="3"/>
  <c r="R162" i="3"/>
  <c r="P162" i="3"/>
  <c r="BI160" i="3"/>
  <c r="BH160" i="3"/>
  <c r="BG160" i="3"/>
  <c r="BE160" i="3"/>
  <c r="T160" i="3"/>
  <c r="R160" i="3"/>
  <c r="P160" i="3"/>
  <c r="BI159" i="3"/>
  <c r="BH159" i="3"/>
  <c r="BG159" i="3"/>
  <c r="BE159" i="3"/>
  <c r="T159" i="3"/>
  <c r="R159" i="3"/>
  <c r="P159" i="3"/>
  <c r="BI155" i="3"/>
  <c r="BH155" i="3"/>
  <c r="BG155" i="3"/>
  <c r="BE155" i="3"/>
  <c r="T155" i="3"/>
  <c r="R155" i="3"/>
  <c r="P155" i="3"/>
  <c r="BI153" i="3"/>
  <c r="BH153" i="3"/>
  <c r="BG153" i="3"/>
  <c r="BE153" i="3"/>
  <c r="T153" i="3"/>
  <c r="R153" i="3"/>
  <c r="P153" i="3"/>
  <c r="BI152" i="3"/>
  <c r="BH152" i="3"/>
  <c r="BG152" i="3"/>
  <c r="BE152" i="3"/>
  <c r="T152" i="3"/>
  <c r="R152" i="3"/>
  <c r="P152" i="3"/>
  <c r="BI151" i="3"/>
  <c r="BH151" i="3"/>
  <c r="BG151" i="3"/>
  <c r="BE151" i="3"/>
  <c r="T151" i="3"/>
  <c r="R151" i="3"/>
  <c r="P151" i="3"/>
  <c r="BI150" i="3"/>
  <c r="BH150" i="3"/>
  <c r="BG150" i="3"/>
  <c r="BE150" i="3"/>
  <c r="T150" i="3"/>
  <c r="R150" i="3"/>
  <c r="P150" i="3"/>
  <c r="BI147" i="3"/>
  <c r="BH147" i="3"/>
  <c r="BG147" i="3"/>
  <c r="BE147" i="3"/>
  <c r="T147" i="3"/>
  <c r="R147" i="3"/>
  <c r="P147" i="3"/>
  <c r="BI146" i="3"/>
  <c r="BH146" i="3"/>
  <c r="BG146" i="3"/>
  <c r="BE146" i="3"/>
  <c r="T146" i="3"/>
  <c r="R146" i="3"/>
  <c r="P146" i="3"/>
  <c r="BI143" i="3"/>
  <c r="BH143" i="3"/>
  <c r="BG143" i="3"/>
  <c r="BE143" i="3"/>
  <c r="T143" i="3"/>
  <c r="R143" i="3"/>
  <c r="P143" i="3"/>
  <c r="BI142" i="3"/>
  <c r="BH142" i="3"/>
  <c r="BG142" i="3"/>
  <c r="BE142" i="3"/>
  <c r="T142" i="3"/>
  <c r="R142" i="3"/>
  <c r="P142" i="3"/>
  <c r="BI140" i="3"/>
  <c r="BH140" i="3"/>
  <c r="BG140" i="3"/>
  <c r="BE140" i="3"/>
  <c r="T140" i="3"/>
  <c r="R140" i="3"/>
  <c r="P140" i="3"/>
  <c r="J133" i="3"/>
  <c r="F133" i="3"/>
  <c r="F131" i="3"/>
  <c r="E129" i="3"/>
  <c r="J93" i="3"/>
  <c r="F93" i="3"/>
  <c r="F91" i="3"/>
  <c r="E89" i="3"/>
  <c r="J26" i="3"/>
  <c r="E26" i="3"/>
  <c r="J134" i="3" s="1"/>
  <c r="J25" i="3"/>
  <c r="J20" i="3"/>
  <c r="E20" i="3"/>
  <c r="F134" i="3"/>
  <c r="J19" i="3"/>
  <c r="J14" i="3"/>
  <c r="J91" i="3"/>
  <c r="E7" i="3"/>
  <c r="E125" i="3" s="1"/>
  <c r="T240" i="2"/>
  <c r="J39" i="2"/>
  <c r="J38" i="2"/>
  <c r="AY96" i="1"/>
  <c r="J37" i="2"/>
  <c r="AX96" i="1"/>
  <c r="BI365" i="2"/>
  <c r="BH365" i="2"/>
  <c r="BG365" i="2"/>
  <c r="BE365" i="2"/>
  <c r="T365" i="2"/>
  <c r="T364" i="2"/>
  <c r="R365" i="2"/>
  <c r="R364" i="2"/>
  <c r="P365" i="2"/>
  <c r="P364" i="2"/>
  <c r="BI363" i="2"/>
  <c r="BH363" i="2"/>
  <c r="BG363" i="2"/>
  <c r="BE363" i="2"/>
  <c r="T363" i="2"/>
  <c r="R363" i="2"/>
  <c r="P363" i="2"/>
  <c r="BI362" i="2"/>
  <c r="BH362" i="2"/>
  <c r="BG362" i="2"/>
  <c r="BE362" i="2"/>
  <c r="T362" i="2"/>
  <c r="R362" i="2"/>
  <c r="P362" i="2"/>
  <c r="BI360" i="2"/>
  <c r="BH360" i="2"/>
  <c r="BG360" i="2"/>
  <c r="BE360" i="2"/>
  <c r="T360" i="2"/>
  <c r="R360" i="2"/>
  <c r="P360" i="2"/>
  <c r="BI359" i="2"/>
  <c r="BH359" i="2"/>
  <c r="BG359" i="2"/>
  <c r="BE359" i="2"/>
  <c r="T359" i="2"/>
  <c r="R359" i="2"/>
  <c r="P359" i="2"/>
  <c r="BI357" i="2"/>
  <c r="BH357" i="2"/>
  <c r="BG357" i="2"/>
  <c r="BE357" i="2"/>
  <c r="T357" i="2"/>
  <c r="R357" i="2"/>
  <c r="P357" i="2"/>
  <c r="BI352" i="2"/>
  <c r="BH352" i="2"/>
  <c r="BG352" i="2"/>
  <c r="BE352" i="2"/>
  <c r="T352" i="2"/>
  <c r="R352" i="2"/>
  <c r="P352" i="2"/>
  <c r="BI350" i="2"/>
  <c r="BH350" i="2"/>
  <c r="BG350" i="2"/>
  <c r="BE350" i="2"/>
  <c r="T350" i="2"/>
  <c r="R350" i="2"/>
  <c r="P350" i="2"/>
  <c r="BI349" i="2"/>
  <c r="BH349" i="2"/>
  <c r="BG349" i="2"/>
  <c r="BE349" i="2"/>
  <c r="T349" i="2"/>
  <c r="R349" i="2"/>
  <c r="P349" i="2"/>
  <c r="BI348" i="2"/>
  <c r="BH348" i="2"/>
  <c r="BG348" i="2"/>
  <c r="BE348" i="2"/>
  <c r="T348" i="2"/>
  <c r="R348" i="2"/>
  <c r="P348" i="2"/>
  <c r="BI346" i="2"/>
  <c r="BH346" i="2"/>
  <c r="BG346" i="2"/>
  <c r="BE346" i="2"/>
  <c r="T346" i="2"/>
  <c r="R346" i="2"/>
  <c r="P346" i="2"/>
  <c r="BI345" i="2"/>
  <c r="BH345" i="2"/>
  <c r="BG345" i="2"/>
  <c r="BE345" i="2"/>
  <c r="T345" i="2"/>
  <c r="R345" i="2"/>
  <c r="P345" i="2"/>
  <c r="BI343" i="2"/>
  <c r="BH343" i="2"/>
  <c r="BG343" i="2"/>
  <c r="BE343" i="2"/>
  <c r="T343" i="2"/>
  <c r="R343" i="2"/>
  <c r="P343" i="2"/>
  <c r="BI341" i="2"/>
  <c r="BH341" i="2"/>
  <c r="BG341" i="2"/>
  <c r="BE341" i="2"/>
  <c r="T341" i="2"/>
  <c r="R341" i="2"/>
  <c r="P341" i="2"/>
  <c r="BI339" i="2"/>
  <c r="BH339" i="2"/>
  <c r="BG339" i="2"/>
  <c r="BE339" i="2"/>
  <c r="T339" i="2"/>
  <c r="R339" i="2"/>
  <c r="P339" i="2"/>
  <c r="BI337" i="2"/>
  <c r="BH337" i="2"/>
  <c r="BG337" i="2"/>
  <c r="BE337" i="2"/>
  <c r="T337" i="2"/>
  <c r="R337" i="2"/>
  <c r="P337" i="2"/>
  <c r="BI335" i="2"/>
  <c r="BH335" i="2"/>
  <c r="BG335" i="2"/>
  <c r="BE335" i="2"/>
  <c r="T335" i="2"/>
  <c r="R335" i="2"/>
  <c r="P335" i="2"/>
  <c r="BI334" i="2"/>
  <c r="BH334" i="2"/>
  <c r="BG334" i="2"/>
  <c r="BE334" i="2"/>
  <c r="T334" i="2"/>
  <c r="R334" i="2"/>
  <c r="P334" i="2"/>
  <c r="BI332" i="2"/>
  <c r="BH332" i="2"/>
  <c r="BG332" i="2"/>
  <c r="BE332" i="2"/>
  <c r="T332" i="2"/>
  <c r="R332" i="2"/>
  <c r="P332" i="2"/>
  <c r="BI330" i="2"/>
  <c r="BH330" i="2"/>
  <c r="BG330" i="2"/>
  <c r="BE330" i="2"/>
  <c r="T330" i="2"/>
  <c r="R330" i="2"/>
  <c r="P330" i="2"/>
  <c r="BI328" i="2"/>
  <c r="BH328" i="2"/>
  <c r="BG328" i="2"/>
  <c r="BE328" i="2"/>
  <c r="T328" i="2"/>
  <c r="R328" i="2"/>
  <c r="P328" i="2"/>
  <c r="BI326" i="2"/>
  <c r="BH326" i="2"/>
  <c r="BG326" i="2"/>
  <c r="BE326" i="2"/>
  <c r="T326" i="2"/>
  <c r="R326" i="2"/>
  <c r="P326" i="2"/>
  <c r="BI324" i="2"/>
  <c r="BH324" i="2"/>
  <c r="BG324" i="2"/>
  <c r="BE324" i="2"/>
  <c r="T324" i="2"/>
  <c r="R324" i="2"/>
  <c r="P324" i="2"/>
  <c r="BI323" i="2"/>
  <c r="BH323" i="2"/>
  <c r="BG323" i="2"/>
  <c r="BE323" i="2"/>
  <c r="T323" i="2"/>
  <c r="R323" i="2"/>
  <c r="P323" i="2"/>
  <c r="BI321" i="2"/>
  <c r="BH321" i="2"/>
  <c r="BG321" i="2"/>
  <c r="BE321" i="2"/>
  <c r="T321" i="2"/>
  <c r="R321" i="2"/>
  <c r="P321" i="2"/>
  <c r="BI319" i="2"/>
  <c r="BH319" i="2"/>
  <c r="BG319" i="2"/>
  <c r="BE319" i="2"/>
  <c r="T319" i="2"/>
  <c r="R319" i="2"/>
  <c r="P319" i="2"/>
  <c r="BI315" i="2"/>
  <c r="BH315" i="2"/>
  <c r="BG315" i="2"/>
  <c r="BE315" i="2"/>
  <c r="T315" i="2"/>
  <c r="R315" i="2"/>
  <c r="P315" i="2"/>
  <c r="BI310" i="2"/>
  <c r="BH310" i="2"/>
  <c r="BG310" i="2"/>
  <c r="BE310" i="2"/>
  <c r="T310" i="2"/>
  <c r="R310" i="2"/>
  <c r="P310" i="2"/>
  <c r="BI308" i="2"/>
  <c r="BH308" i="2"/>
  <c r="BG308" i="2"/>
  <c r="BE308" i="2"/>
  <c r="T308" i="2"/>
  <c r="R308" i="2"/>
  <c r="P308" i="2"/>
  <c r="BI306" i="2"/>
  <c r="BH306" i="2"/>
  <c r="BG306" i="2"/>
  <c r="BE306" i="2"/>
  <c r="T306" i="2"/>
  <c r="R306" i="2"/>
  <c r="P306" i="2"/>
  <c r="BI304" i="2"/>
  <c r="BH304" i="2"/>
  <c r="BG304" i="2"/>
  <c r="BE304" i="2"/>
  <c r="T304" i="2"/>
  <c r="R304" i="2"/>
  <c r="P304" i="2"/>
  <c r="BI303" i="2"/>
  <c r="BH303" i="2"/>
  <c r="BG303" i="2"/>
  <c r="BE303" i="2"/>
  <c r="T303" i="2"/>
  <c r="R303" i="2"/>
  <c r="P303" i="2"/>
  <c r="BI301" i="2"/>
  <c r="BH301" i="2"/>
  <c r="BG301" i="2"/>
  <c r="BE301" i="2"/>
  <c r="T301" i="2"/>
  <c r="R301" i="2"/>
  <c r="P301" i="2"/>
  <c r="BI300" i="2"/>
  <c r="BH300" i="2"/>
  <c r="BG300" i="2"/>
  <c r="BE300" i="2"/>
  <c r="T300" i="2"/>
  <c r="R300" i="2"/>
  <c r="P300" i="2"/>
  <c r="BI299" i="2"/>
  <c r="BH299" i="2"/>
  <c r="BG299" i="2"/>
  <c r="BE299" i="2"/>
  <c r="T299" i="2"/>
  <c r="R299" i="2"/>
  <c r="P299" i="2"/>
  <c r="BI298" i="2"/>
  <c r="BH298" i="2"/>
  <c r="BG298" i="2"/>
  <c r="BE298" i="2"/>
  <c r="T298" i="2"/>
  <c r="R298" i="2"/>
  <c r="P298" i="2"/>
  <c r="BI293" i="2"/>
  <c r="BH293" i="2"/>
  <c r="BG293" i="2"/>
  <c r="BE293" i="2"/>
  <c r="T293" i="2"/>
  <c r="R293" i="2"/>
  <c r="P293" i="2"/>
  <c r="BI291" i="2"/>
  <c r="BH291" i="2"/>
  <c r="BG291" i="2"/>
  <c r="BE291" i="2"/>
  <c r="T291" i="2"/>
  <c r="R291" i="2"/>
  <c r="P291" i="2"/>
  <c r="BI287" i="2"/>
  <c r="BH287" i="2"/>
  <c r="BG287" i="2"/>
  <c r="BE287" i="2"/>
  <c r="T287" i="2"/>
  <c r="R287" i="2"/>
  <c r="P287" i="2"/>
  <c r="BI282" i="2"/>
  <c r="BH282" i="2"/>
  <c r="BG282" i="2"/>
  <c r="BE282" i="2"/>
  <c r="T282" i="2"/>
  <c r="R282" i="2"/>
  <c r="P282" i="2"/>
  <c r="BI281" i="2"/>
  <c r="BH281" i="2"/>
  <c r="BG281" i="2"/>
  <c r="BE281" i="2"/>
  <c r="T281" i="2"/>
  <c r="R281" i="2"/>
  <c r="P281" i="2"/>
  <c r="BI280" i="2"/>
  <c r="BH280" i="2"/>
  <c r="BG280" i="2"/>
  <c r="BE280" i="2"/>
  <c r="T280" i="2"/>
  <c r="R280" i="2"/>
  <c r="P280" i="2"/>
  <c r="BI279" i="2"/>
  <c r="BH279" i="2"/>
  <c r="BG279" i="2"/>
  <c r="BE279" i="2"/>
  <c r="T279" i="2"/>
  <c r="R279" i="2"/>
  <c r="P279" i="2"/>
  <c r="BI278" i="2"/>
  <c r="BH278" i="2"/>
  <c r="BG278" i="2"/>
  <c r="BE278" i="2"/>
  <c r="T278" i="2"/>
  <c r="R278" i="2"/>
  <c r="P278" i="2"/>
  <c r="BI275" i="2"/>
  <c r="BH275" i="2"/>
  <c r="BG275" i="2"/>
  <c r="BE275" i="2"/>
  <c r="T275" i="2"/>
  <c r="T274" i="2" s="1"/>
  <c r="R275" i="2"/>
  <c r="R274" i="2" s="1"/>
  <c r="P275" i="2"/>
  <c r="P274" i="2" s="1"/>
  <c r="BI273" i="2"/>
  <c r="BH273" i="2"/>
  <c r="BG273" i="2"/>
  <c r="BE273" i="2"/>
  <c r="T273" i="2"/>
  <c r="R273" i="2"/>
  <c r="P273" i="2"/>
  <c r="BI272" i="2"/>
  <c r="BH272" i="2"/>
  <c r="BG272" i="2"/>
  <c r="BE272" i="2"/>
  <c r="T272" i="2"/>
  <c r="R272" i="2"/>
  <c r="P272" i="2"/>
  <c r="BI241" i="2"/>
  <c r="BH241" i="2"/>
  <c r="BG241" i="2"/>
  <c r="BE241" i="2"/>
  <c r="T241" i="2"/>
  <c r="R241" i="2"/>
  <c r="R240" i="2" s="1"/>
  <c r="P241" i="2"/>
  <c r="P240" i="2" s="1"/>
  <c r="BI238" i="2"/>
  <c r="BH238" i="2"/>
  <c r="BG238" i="2"/>
  <c r="BE238" i="2"/>
  <c r="T238" i="2"/>
  <c r="R238" i="2"/>
  <c r="P238" i="2"/>
  <c r="BI207" i="2"/>
  <c r="BH207" i="2"/>
  <c r="BG207" i="2"/>
  <c r="BE207" i="2"/>
  <c r="T207" i="2"/>
  <c r="R207" i="2"/>
  <c r="P207" i="2"/>
  <c r="BI205" i="2"/>
  <c r="BH205" i="2"/>
  <c r="BG205" i="2"/>
  <c r="BE205" i="2"/>
  <c r="T205" i="2"/>
  <c r="R205" i="2"/>
  <c r="P205" i="2"/>
  <c r="BI203" i="2"/>
  <c r="BH203" i="2"/>
  <c r="BG203" i="2"/>
  <c r="BE203" i="2"/>
  <c r="T203" i="2"/>
  <c r="R203" i="2"/>
  <c r="P203" i="2"/>
  <c r="BI201" i="2"/>
  <c r="BH201" i="2"/>
  <c r="BG201" i="2"/>
  <c r="BE201" i="2"/>
  <c r="T201" i="2"/>
  <c r="R201" i="2"/>
  <c r="P201" i="2"/>
  <c r="BI199" i="2"/>
  <c r="BH199" i="2"/>
  <c r="BG199" i="2"/>
  <c r="BE199" i="2"/>
  <c r="T199" i="2"/>
  <c r="R199" i="2"/>
  <c r="P199" i="2"/>
  <c r="BI182" i="2"/>
  <c r="BH182" i="2"/>
  <c r="BG182" i="2"/>
  <c r="BE182" i="2"/>
  <c r="T182" i="2"/>
  <c r="R182" i="2"/>
  <c r="P182" i="2"/>
  <c r="BI181" i="2"/>
  <c r="BH181" i="2"/>
  <c r="BG181" i="2"/>
  <c r="BE181" i="2"/>
  <c r="T181" i="2"/>
  <c r="R181" i="2"/>
  <c r="P181" i="2"/>
  <c r="BI166" i="2"/>
  <c r="BH166" i="2"/>
  <c r="BG166" i="2"/>
  <c r="BE166" i="2"/>
  <c r="T166" i="2"/>
  <c r="R166" i="2"/>
  <c r="P166" i="2"/>
  <c r="BI151" i="2"/>
  <c r="BH151" i="2"/>
  <c r="BG151" i="2"/>
  <c r="BE151" i="2"/>
  <c r="T151" i="2"/>
  <c r="R151" i="2"/>
  <c r="P151" i="2"/>
  <c r="BI150" i="2"/>
  <c r="BH150" i="2"/>
  <c r="BG150" i="2"/>
  <c r="BE150" i="2"/>
  <c r="T150" i="2"/>
  <c r="R150" i="2"/>
  <c r="P150" i="2"/>
  <c r="BI133" i="2"/>
  <c r="BH133" i="2"/>
  <c r="BG133" i="2"/>
  <c r="BE133" i="2"/>
  <c r="T133" i="2"/>
  <c r="R133" i="2"/>
  <c r="P133" i="2"/>
  <c r="J126" i="2"/>
  <c r="F126" i="2"/>
  <c r="F124" i="2"/>
  <c r="E122" i="2"/>
  <c r="J93" i="2"/>
  <c r="F93" i="2"/>
  <c r="F91" i="2"/>
  <c r="E89" i="2"/>
  <c r="J26" i="2"/>
  <c r="E26" i="2"/>
  <c r="J94" i="2" s="1"/>
  <c r="J25" i="2"/>
  <c r="J20" i="2"/>
  <c r="E20" i="2"/>
  <c r="F94" i="2" s="1"/>
  <c r="J19" i="2"/>
  <c r="J14" i="2"/>
  <c r="J91" i="2" s="1"/>
  <c r="E7" i="2"/>
  <c r="E118" i="2"/>
  <c r="L90" i="1"/>
  <c r="AM90" i="1"/>
  <c r="AM89" i="1"/>
  <c r="L89" i="1"/>
  <c r="AM87" i="1"/>
  <c r="L87" i="1"/>
  <c r="L85" i="1"/>
  <c r="L84" i="1"/>
  <c r="J177" i="5"/>
  <c r="J174" i="5"/>
  <c r="J170" i="5"/>
  <c r="J168" i="5"/>
  <c r="J167" i="5"/>
  <c r="BK166" i="5"/>
  <c r="J165" i="5"/>
  <c r="J162" i="5"/>
  <c r="BK150" i="5"/>
  <c r="BK149" i="5"/>
  <c r="BK147" i="5"/>
  <c r="BK143" i="5"/>
  <c r="J142" i="5"/>
  <c r="J137" i="5"/>
  <c r="BK136" i="5"/>
  <c r="BK132" i="5"/>
  <c r="BK130" i="5"/>
  <c r="BK185" i="4"/>
  <c r="J182" i="4"/>
  <c r="J180" i="4"/>
  <c r="J179" i="4"/>
  <c r="BK174" i="4"/>
  <c r="J172" i="4"/>
  <c r="BK170" i="4"/>
  <c r="BK167" i="4"/>
  <c r="J166" i="4"/>
  <c r="BK165" i="4"/>
  <c r="J164" i="4"/>
  <c r="J158" i="4"/>
  <c r="BK155" i="4"/>
  <c r="J153" i="4"/>
  <c r="BK147" i="4"/>
  <c r="J142" i="4"/>
  <c r="BK141" i="4"/>
  <c r="BK137" i="4"/>
  <c r="BK272" i="3"/>
  <c r="J272" i="3"/>
  <c r="BK269" i="3"/>
  <c r="J264" i="3"/>
  <c r="J263" i="3"/>
  <c r="J260" i="3"/>
  <c r="J259" i="3"/>
  <c r="BK257" i="3"/>
  <c r="BK255" i="3"/>
  <c r="J252" i="3"/>
  <c r="BK251" i="3"/>
  <c r="J247" i="3"/>
  <c r="J246" i="3"/>
  <c r="J242" i="3"/>
  <c r="J240" i="3"/>
  <c r="J239" i="3"/>
  <c r="BK235" i="3"/>
  <c r="J231" i="3"/>
  <c r="J229" i="3"/>
  <c r="J228" i="3"/>
  <c r="J226" i="3"/>
  <c r="BK224" i="3"/>
  <c r="J220" i="3"/>
  <c r="BK219" i="3"/>
  <c r="BK217" i="3"/>
  <c r="BK213" i="3"/>
  <c r="BK211" i="3"/>
  <c r="J207" i="3"/>
  <c r="BK198" i="3"/>
  <c r="BK195" i="3"/>
  <c r="BK194" i="3"/>
  <c r="J193" i="3"/>
  <c r="BK192" i="3"/>
  <c r="J190" i="3"/>
  <c r="J187" i="3"/>
  <c r="J184" i="3"/>
  <c r="J182" i="3"/>
  <c r="BK180" i="3"/>
  <c r="J179" i="3"/>
  <c r="BK173" i="3"/>
  <c r="BK168" i="3"/>
  <c r="J166" i="3"/>
  <c r="BK162" i="3"/>
  <c r="J160" i="3"/>
  <c r="BK155" i="3"/>
  <c r="J153" i="3"/>
  <c r="BK152" i="3"/>
  <c r="J150" i="3"/>
  <c r="J147" i="3"/>
  <c r="J143" i="3"/>
  <c r="BK142" i="3"/>
  <c r="J363" i="2"/>
  <c r="J362" i="2"/>
  <c r="BK360" i="2"/>
  <c r="BK352" i="2"/>
  <c r="J349" i="2"/>
  <c r="J348" i="2"/>
  <c r="BK343" i="2"/>
  <c r="J339" i="2"/>
  <c r="J337" i="2"/>
  <c r="BK334" i="2"/>
  <c r="J330" i="2"/>
  <c r="BK326" i="2"/>
  <c r="BK324" i="2"/>
  <c r="J321" i="2"/>
  <c r="J308" i="2"/>
  <c r="J304" i="2"/>
  <c r="J298" i="2"/>
  <c r="J291" i="2"/>
  <c r="J287" i="2"/>
  <c r="J282" i="2"/>
  <c r="BK280" i="2"/>
  <c r="J279" i="2"/>
  <c r="J278" i="2"/>
  <c r="J275" i="2"/>
  <c r="BK272" i="2"/>
  <c r="BK241" i="2"/>
  <c r="BK240" i="2" s="1"/>
  <c r="J240" i="2" s="1"/>
  <c r="J101" i="2" s="1"/>
  <c r="BK238" i="2"/>
  <c r="BK207" i="2"/>
  <c r="J203" i="2"/>
  <c r="BK201" i="2"/>
  <c r="J182" i="2"/>
  <c r="J166" i="2"/>
  <c r="BK150" i="2"/>
  <c r="J133" i="2"/>
  <c r="AS95" i="1"/>
  <c r="BK178" i="5"/>
  <c r="BK174" i="5"/>
  <c r="BK172" i="5"/>
  <c r="J171" i="5"/>
  <c r="J169" i="5"/>
  <c r="BK165" i="5"/>
  <c r="BK159" i="5"/>
  <c r="J157" i="5"/>
  <c r="J152" i="5"/>
  <c r="J150" i="5"/>
  <c r="J149" i="5"/>
  <c r="J147" i="5"/>
  <c r="J143" i="5"/>
  <c r="BK142" i="5"/>
  <c r="J136" i="5"/>
  <c r="J132" i="5"/>
  <c r="J189" i="4"/>
  <c r="J188" i="4"/>
  <c r="J183" i="4"/>
  <c r="BK182" i="4"/>
  <c r="BK181" i="4"/>
  <c r="J178" i="4"/>
  <c r="J177" i="4"/>
  <c r="BK176" i="4"/>
  <c r="BK173" i="4"/>
  <c r="BK171" i="4"/>
  <c r="BK169" i="4"/>
  <c r="BK168" i="4"/>
  <c r="J167" i="4"/>
  <c r="BK166" i="4"/>
  <c r="J165" i="4"/>
  <c r="BK162" i="4"/>
  <c r="BK161" i="4"/>
  <c r="BK151" i="4"/>
  <c r="J149" i="4"/>
  <c r="BK142" i="4"/>
  <c r="J130" i="4"/>
  <c r="J270" i="3"/>
  <c r="J269" i="3"/>
  <c r="BK266" i="3"/>
  <c r="BK264" i="3"/>
  <c r="BK263" i="3"/>
  <c r="J257" i="3"/>
  <c r="J256" i="3"/>
  <c r="J255" i="3"/>
  <c r="J254" i="3"/>
  <c r="BK253" i="3"/>
  <c r="BK247" i="3"/>
  <c r="BK246" i="3"/>
  <c r="J244" i="3"/>
  <c r="BK243" i="3"/>
  <c r="J241" i="3"/>
  <c r="BK239" i="3"/>
  <c r="J237" i="3"/>
  <c r="BK230" i="3"/>
  <c r="J227" i="3"/>
  <c r="BK223" i="3"/>
  <c r="BK222" i="3"/>
  <c r="J221" i="3"/>
  <c r="BK220" i="3"/>
  <c r="J215" i="3"/>
  <c r="J213" i="3"/>
  <c r="J211" i="3"/>
  <c r="BK207" i="3"/>
  <c r="J203" i="3"/>
  <c r="J200" i="3"/>
  <c r="BK196" i="3"/>
  <c r="J194" i="3"/>
  <c r="BK193" i="3"/>
  <c r="J192" i="3"/>
  <c r="BK191" i="3"/>
  <c r="J189" i="3"/>
  <c r="BK188" i="3"/>
  <c r="BK186" i="3"/>
  <c r="BK182" i="3"/>
  <c r="J181" i="3"/>
  <c r="J178" i="3"/>
  <c r="BK175" i="3"/>
  <c r="BK172" i="3"/>
  <c r="J171" i="3"/>
  <c r="J168" i="3"/>
  <c r="J152" i="3"/>
  <c r="BK151" i="3"/>
  <c r="BK147" i="3"/>
  <c r="BK143" i="3"/>
  <c r="BK140" i="3"/>
  <c r="BK362" i="2"/>
  <c r="J357" i="2"/>
  <c r="J352" i="2"/>
  <c r="BK348" i="2"/>
  <c r="BK345" i="2"/>
  <c r="J334" i="2"/>
  <c r="J328" i="2"/>
  <c r="J326" i="2"/>
  <c r="BK323" i="2"/>
  <c r="BK319" i="2"/>
  <c r="J315" i="2"/>
  <c r="J310" i="2"/>
  <c r="BK306" i="2"/>
  <c r="BK303" i="2"/>
  <c r="BK301" i="2"/>
  <c r="BK300" i="2"/>
  <c r="J299" i="2"/>
  <c r="J293" i="2"/>
  <c r="BK287" i="2"/>
  <c r="J281" i="2"/>
  <c r="J280" i="2"/>
  <c r="BK278" i="2"/>
  <c r="J273" i="2"/>
  <c r="J238" i="2"/>
  <c r="BK205" i="2"/>
  <c r="J199" i="2"/>
  <c r="J181" i="2"/>
  <c r="J178" i="5"/>
  <c r="BK177" i="5"/>
  <c r="J172" i="5"/>
  <c r="BK171" i="5"/>
  <c r="BK170" i="5"/>
  <c r="BK169" i="5"/>
  <c r="BK168" i="5"/>
  <c r="BK167" i="5"/>
  <c r="J166" i="5"/>
  <c r="BK162" i="5"/>
  <c r="J159" i="5"/>
  <c r="BK157" i="5"/>
  <c r="BK152" i="5"/>
  <c r="BK137" i="5"/>
  <c r="J130" i="5"/>
  <c r="BK189" i="4"/>
  <c r="BK188" i="4"/>
  <c r="J185" i="4"/>
  <c r="BK183" i="4"/>
  <c r="J181" i="4"/>
  <c r="BK180" i="4"/>
  <c r="BK179" i="4"/>
  <c r="J176" i="4"/>
  <c r="BK175" i="4"/>
  <c r="J173" i="4"/>
  <c r="BK172" i="4"/>
  <c r="J169" i="4"/>
  <c r="J168" i="4"/>
  <c r="J161" i="4"/>
  <c r="BK158" i="4"/>
  <c r="BK153" i="4"/>
  <c r="J147" i="4"/>
  <c r="J143" i="4"/>
  <c r="J141" i="4"/>
  <c r="BK136" i="4"/>
  <c r="BK270" i="3"/>
  <c r="J266" i="3"/>
  <c r="BK261" i="3"/>
  <c r="BK260" i="3"/>
  <c r="BK259" i="3"/>
  <c r="BK256" i="3"/>
  <c r="BK254" i="3"/>
  <c r="J253" i="3"/>
  <c r="J251" i="3"/>
  <c r="BK250" i="3"/>
  <c r="J249" i="3"/>
  <c r="BK245" i="3"/>
  <c r="BK244" i="3"/>
  <c r="BK242" i="3"/>
  <c r="J235" i="3"/>
  <c r="J230" i="3"/>
  <c r="BK228" i="3"/>
  <c r="J224" i="3"/>
  <c r="J219" i="3"/>
  <c r="J217" i="3"/>
  <c r="BK209" i="3"/>
  <c r="BK205" i="3"/>
  <c r="BK203" i="3"/>
  <c r="J196" i="3"/>
  <c r="J191" i="3"/>
  <c r="BK189" i="3"/>
  <c r="J186" i="3"/>
  <c r="BK184" i="3"/>
  <c r="BK179" i="3"/>
  <c r="BK178" i="3"/>
  <c r="J175" i="3"/>
  <c r="BK170" i="3"/>
  <c r="BK166" i="3"/>
  <c r="J162" i="3"/>
  <c r="BK159" i="3"/>
  <c r="J155" i="3"/>
  <c r="J151" i="3"/>
  <c r="J146" i="3"/>
  <c r="BK365" i="2"/>
  <c r="J365" i="2"/>
  <c r="BK363" i="2"/>
  <c r="J360" i="2"/>
  <c r="BK359" i="2"/>
  <c r="BK357" i="2"/>
  <c r="BK350" i="2"/>
  <c r="J346" i="2"/>
  <c r="BK341" i="2"/>
  <c r="BK337" i="2"/>
  <c r="BK335" i="2"/>
  <c r="J332" i="2"/>
  <c r="J323" i="2"/>
  <c r="BK321" i="2"/>
  <c r="J319" i="2"/>
  <c r="BK315" i="2"/>
  <c r="BK304" i="2"/>
  <c r="J303" i="2"/>
  <c r="J301" i="2"/>
  <c r="J300" i="2"/>
  <c r="BK299" i="2"/>
  <c r="BK298" i="2"/>
  <c r="BK293" i="2"/>
  <c r="BK291" i="2"/>
  <c r="BK282" i="2"/>
  <c r="BK275" i="2"/>
  <c r="BK273" i="2"/>
  <c r="J272" i="2"/>
  <c r="J241" i="2"/>
  <c r="J207" i="2"/>
  <c r="J201" i="2"/>
  <c r="BK199" i="2"/>
  <c r="BK181" i="2"/>
  <c r="BK166" i="2"/>
  <c r="J151" i="2"/>
  <c r="BK178" i="4"/>
  <c r="BK177" i="4"/>
  <c r="J175" i="4"/>
  <c r="J174" i="4"/>
  <c r="J171" i="4"/>
  <c r="J170" i="4"/>
  <c r="BK164" i="4"/>
  <c r="J162" i="4"/>
  <c r="J155" i="4"/>
  <c r="J151" i="4"/>
  <c r="BK149" i="4"/>
  <c r="BK143" i="4"/>
  <c r="J137" i="4"/>
  <c r="J136" i="4"/>
  <c r="BK130" i="4"/>
  <c r="J261" i="3"/>
  <c r="BK252" i="3"/>
  <c r="J250" i="3"/>
  <c r="BK249" i="3"/>
  <c r="J245" i="3"/>
  <c r="J243" i="3"/>
  <c r="BK241" i="3"/>
  <c r="BK240" i="3"/>
  <c r="BK237" i="3"/>
  <c r="BK231" i="3"/>
  <c r="BK229" i="3"/>
  <c r="BK227" i="3"/>
  <c r="BK226" i="3"/>
  <c r="J223" i="3"/>
  <c r="J222" i="3"/>
  <c r="BK221" i="3"/>
  <c r="BK215" i="3"/>
  <c r="J209" i="3"/>
  <c r="J205" i="3"/>
  <c r="BK200" i="3"/>
  <c r="J198" i="3"/>
  <c r="J195" i="3"/>
  <c r="BK190" i="3"/>
  <c r="J188" i="3"/>
  <c r="BK187" i="3"/>
  <c r="BK181" i="3"/>
  <c r="J180" i="3"/>
  <c r="J173" i="3"/>
  <c r="J172" i="3"/>
  <c r="BK171" i="3"/>
  <c r="J170" i="3"/>
  <c r="BK160" i="3"/>
  <c r="J159" i="3"/>
  <c r="BK153" i="3"/>
  <c r="BK150" i="3"/>
  <c r="BK146" i="3"/>
  <c r="J142" i="3"/>
  <c r="J140" i="3"/>
  <c r="J359" i="2"/>
  <c r="J350" i="2"/>
  <c r="BK349" i="2"/>
  <c r="BK346" i="2"/>
  <c r="J345" i="2"/>
  <c r="J343" i="2"/>
  <c r="J341" i="2"/>
  <c r="BK339" i="2"/>
  <c r="J335" i="2"/>
  <c r="BK332" i="2"/>
  <c r="BK330" i="2"/>
  <c r="BK328" i="2"/>
  <c r="J324" i="2"/>
  <c r="BK310" i="2"/>
  <c r="BK308" i="2"/>
  <c r="J306" i="2"/>
  <c r="BK281" i="2"/>
  <c r="BK279" i="2"/>
  <c r="J205" i="2"/>
  <c r="BK203" i="2"/>
  <c r="BK182" i="2"/>
  <c r="BK151" i="2"/>
  <c r="J150" i="2"/>
  <c r="BK133" i="2"/>
  <c r="BK132" i="2" l="1"/>
  <c r="BK271" i="2"/>
  <c r="J271" i="2"/>
  <c r="J102" i="2" s="1"/>
  <c r="R271" i="2"/>
  <c r="R277" i="2"/>
  <c r="R309" i="2"/>
  <c r="R340" i="2"/>
  <c r="T139" i="3"/>
  <c r="T169" i="3"/>
  <c r="R177" i="3"/>
  <c r="T202" i="3"/>
  <c r="BK225" i="3"/>
  <c r="J225" i="3" s="1"/>
  <c r="J108" i="3" s="1"/>
  <c r="BK238" i="3"/>
  <c r="J238" i="3" s="1"/>
  <c r="J109" i="3" s="1"/>
  <c r="BK248" i="3"/>
  <c r="J248" i="3" s="1"/>
  <c r="J110" i="3" s="1"/>
  <c r="BK262" i="3"/>
  <c r="J262" i="3" s="1"/>
  <c r="J111" i="3" s="1"/>
  <c r="P268" i="3"/>
  <c r="P267" i="3" s="1"/>
  <c r="T132" i="2"/>
  <c r="T131" i="2" s="1"/>
  <c r="T271" i="2"/>
  <c r="P277" i="2"/>
  <c r="P309" i="2"/>
  <c r="P340" i="2"/>
  <c r="BK139" i="3"/>
  <c r="BK169" i="3"/>
  <c r="J169" i="3" s="1"/>
  <c r="J101" i="3" s="1"/>
  <c r="R169" i="3"/>
  <c r="T177" i="3"/>
  <c r="BK202" i="3"/>
  <c r="BK218" i="3"/>
  <c r="J218" i="3" s="1"/>
  <c r="J107" i="3" s="1"/>
  <c r="R218" i="3"/>
  <c r="P225" i="3"/>
  <c r="R238" i="3"/>
  <c r="T248" i="3"/>
  <c r="R262" i="3"/>
  <c r="BK268" i="3"/>
  <c r="J268" i="3" s="1"/>
  <c r="J114" i="3" s="1"/>
  <c r="BK129" i="4"/>
  <c r="T129" i="4"/>
  <c r="T160" i="4"/>
  <c r="R187" i="4"/>
  <c r="R186" i="4" s="1"/>
  <c r="P129" i="5"/>
  <c r="P132" i="2"/>
  <c r="P131" i="2" s="1"/>
  <c r="P271" i="2"/>
  <c r="T277" i="2"/>
  <c r="T309" i="2"/>
  <c r="T340" i="2"/>
  <c r="R139" i="3"/>
  <c r="R138" i="3"/>
  <c r="BK177" i="3"/>
  <c r="J177" i="3" s="1"/>
  <c r="J103" i="3" s="1"/>
  <c r="P202" i="3"/>
  <c r="P218" i="3"/>
  <c r="T225" i="3"/>
  <c r="P238" i="3"/>
  <c r="P248" i="3"/>
  <c r="T262" i="3"/>
  <c r="T268" i="3"/>
  <c r="T267" i="3"/>
  <c r="P129" i="4"/>
  <c r="R160" i="4"/>
  <c r="BK187" i="4"/>
  <c r="BK186" i="4" s="1"/>
  <c r="J186" i="4" s="1"/>
  <c r="J104" i="4" s="1"/>
  <c r="T187" i="4"/>
  <c r="T186" i="4"/>
  <c r="T129" i="5"/>
  <c r="R164" i="5"/>
  <c r="R132" i="2"/>
  <c r="R131" i="2" s="1"/>
  <c r="BK277" i="2"/>
  <c r="J277" i="2" s="1"/>
  <c r="J105" i="2" s="1"/>
  <c r="BK309" i="2"/>
  <c r="J309" i="2" s="1"/>
  <c r="J106" i="2" s="1"/>
  <c r="BK340" i="2"/>
  <c r="J340" i="2" s="1"/>
  <c r="J107" i="2" s="1"/>
  <c r="P139" i="3"/>
  <c r="P169" i="3"/>
  <c r="P177" i="3"/>
  <c r="R202" i="3"/>
  <c r="T218" i="3"/>
  <c r="R225" i="3"/>
  <c r="T238" i="3"/>
  <c r="R248" i="3"/>
  <c r="P262" i="3"/>
  <c r="R268" i="3"/>
  <c r="R267" i="3"/>
  <c r="R129" i="4"/>
  <c r="R128" i="4" s="1"/>
  <c r="R127" i="4" s="1"/>
  <c r="BK160" i="4"/>
  <c r="J160" i="4" s="1"/>
  <c r="J102" i="4" s="1"/>
  <c r="P160" i="4"/>
  <c r="P187" i="4"/>
  <c r="P186" i="4" s="1"/>
  <c r="BK129" i="5"/>
  <c r="J129" i="5"/>
  <c r="J100" i="5" s="1"/>
  <c r="R129" i="5"/>
  <c r="R128" i="5" s="1"/>
  <c r="BK164" i="5"/>
  <c r="J164" i="5"/>
  <c r="J102" i="5" s="1"/>
  <c r="P164" i="5"/>
  <c r="T164" i="5"/>
  <c r="BK176" i="5"/>
  <c r="J176" i="5" s="1"/>
  <c r="J105" i="5" s="1"/>
  <c r="P176" i="5"/>
  <c r="P175" i="5"/>
  <c r="R176" i="5"/>
  <c r="R175" i="5" s="1"/>
  <c r="T176" i="5"/>
  <c r="T175" i="5" s="1"/>
  <c r="E85" i="2"/>
  <c r="J124" i="2"/>
  <c r="J127" i="2"/>
  <c r="BF166" i="2"/>
  <c r="BF199" i="2"/>
  <c r="BF241" i="2"/>
  <c r="BF287" i="2"/>
  <c r="BF298" i="2"/>
  <c r="BF303" i="2"/>
  <c r="BF304" i="2"/>
  <c r="BF328" i="2"/>
  <c r="BF341" i="2"/>
  <c r="BF349" i="2"/>
  <c r="BF362" i="2"/>
  <c r="E85" i="3"/>
  <c r="J94" i="3"/>
  <c r="J131" i="3"/>
  <c r="BF147" i="3"/>
  <c r="BF172" i="3"/>
  <c r="BF179" i="3"/>
  <c r="BF182" i="3"/>
  <c r="BF187" i="3"/>
  <c r="BF189" i="3"/>
  <c r="BF192" i="3"/>
  <c r="BF213" i="3"/>
  <c r="BF221" i="3"/>
  <c r="BF229" i="3"/>
  <c r="BF239" i="3"/>
  <c r="BF242" i="3"/>
  <c r="BF244" i="3"/>
  <c r="BF260" i="3"/>
  <c r="BF270" i="3"/>
  <c r="BK265" i="3"/>
  <c r="J265" i="3" s="1"/>
  <c r="J112" i="3" s="1"/>
  <c r="BK271" i="3"/>
  <c r="J271" i="3" s="1"/>
  <c r="J115" i="3" s="1"/>
  <c r="E85" i="4"/>
  <c r="BF130" i="4"/>
  <c r="BF136" i="4"/>
  <c r="BF142" i="4"/>
  <c r="BF149" i="4"/>
  <c r="BF151" i="4"/>
  <c r="BF153" i="4"/>
  <c r="BF161" i="4"/>
  <c r="BF162" i="4"/>
  <c r="BF169" i="4"/>
  <c r="BF172" i="4"/>
  <c r="BF174" i="4"/>
  <c r="BF176" i="4"/>
  <c r="J94" i="5"/>
  <c r="F127" i="2"/>
  <c r="BF133" i="2"/>
  <c r="BF203" i="2"/>
  <c r="BF273" i="2"/>
  <c r="BF281" i="2"/>
  <c r="BF282" i="2"/>
  <c r="BF299" i="2"/>
  <c r="BF300" i="2"/>
  <c r="BF308" i="2"/>
  <c r="BF310" i="2"/>
  <c r="BF315" i="2"/>
  <c r="BF321" i="2"/>
  <c r="BF334" i="2"/>
  <c r="BF345" i="2"/>
  <c r="BF346" i="2"/>
  <c r="BF352" i="2"/>
  <c r="BF363" i="2"/>
  <c r="BF365" i="2"/>
  <c r="BF142" i="3"/>
  <c r="BF150" i="3"/>
  <c r="BF152" i="3"/>
  <c r="BF171" i="3"/>
  <c r="BF173" i="3"/>
  <c r="BF184" i="3"/>
  <c r="BF190" i="3"/>
  <c r="BF194" i="3"/>
  <c r="BF198" i="3"/>
  <c r="BF203" i="3"/>
  <c r="BF207" i="3"/>
  <c r="BF215" i="3"/>
  <c r="BF217" i="3"/>
  <c r="BF223" i="3"/>
  <c r="BF224" i="3"/>
  <c r="BF227" i="3"/>
  <c r="BF228" i="3"/>
  <c r="BF249" i="3"/>
  <c r="BF250" i="3"/>
  <c r="BF251" i="3"/>
  <c r="BF254" i="3"/>
  <c r="BF257" i="3"/>
  <c r="F94" i="4"/>
  <c r="J124" i="4"/>
  <c r="BF137" i="4"/>
  <c r="BF143" i="4"/>
  <c r="BF155" i="4"/>
  <c r="BF158" i="4"/>
  <c r="BF164" i="4"/>
  <c r="BF167" i="4"/>
  <c r="BF168" i="4"/>
  <c r="BF175" i="4"/>
  <c r="BF177" i="4"/>
  <c r="BF178" i="4"/>
  <c r="BF188" i="4"/>
  <c r="BF189" i="4"/>
  <c r="J91" i="5"/>
  <c r="F94" i="5"/>
  <c r="BF130" i="5"/>
  <c r="BF132" i="5"/>
  <c r="BF137" i="5"/>
  <c r="BF142" i="5"/>
  <c r="BF143" i="5"/>
  <c r="BF147" i="5"/>
  <c r="BF166" i="5"/>
  <c r="BF174" i="5"/>
  <c r="BF182" i="2"/>
  <c r="BF201" i="2"/>
  <c r="BF207" i="2"/>
  <c r="BF272" i="2"/>
  <c r="BF275" i="2"/>
  <c r="BF279" i="2"/>
  <c r="BF280" i="2"/>
  <c r="BF291" i="2"/>
  <c r="BF301" i="2"/>
  <c r="BF323" i="2"/>
  <c r="BF324" i="2"/>
  <c r="BF326" i="2"/>
  <c r="BF332" i="2"/>
  <c r="BF335" i="2"/>
  <c r="BF337" i="2"/>
  <c r="BF343" i="2"/>
  <c r="BF348" i="2"/>
  <c r="BF359" i="2"/>
  <c r="BF360" i="2"/>
  <c r="BF140" i="3"/>
  <c r="BF143" i="3"/>
  <c r="BF151" i="3"/>
  <c r="BF153" i="3"/>
  <c r="BF155" i="3"/>
  <c r="BF166" i="3"/>
  <c r="BF168" i="3"/>
  <c r="BF175" i="3"/>
  <c r="BF180" i="3"/>
  <c r="BF181" i="3"/>
  <c r="BF188" i="3"/>
  <c r="BF191" i="3"/>
  <c r="BF205" i="3"/>
  <c r="BF209" i="3"/>
  <c r="BF211" i="3"/>
  <c r="BF235" i="3"/>
  <c r="BF237" i="3"/>
  <c r="BF240" i="3"/>
  <c r="BF247" i="3"/>
  <c r="BF252" i="3"/>
  <c r="BF253" i="3"/>
  <c r="BF259" i="3"/>
  <c r="BF261" i="3"/>
  <c r="BF264" i="3"/>
  <c r="BF266" i="3"/>
  <c r="BK174" i="3"/>
  <c r="J174" i="3" s="1"/>
  <c r="J102" i="3" s="1"/>
  <c r="BK199" i="3"/>
  <c r="J199" i="3" s="1"/>
  <c r="J104" i="3" s="1"/>
  <c r="J121" i="4"/>
  <c r="BF147" i="4"/>
  <c r="BF166" i="4"/>
  <c r="BF173" i="4"/>
  <c r="BF179" i="4"/>
  <c r="BF183" i="4"/>
  <c r="BK157" i="4"/>
  <c r="J157" i="4" s="1"/>
  <c r="J101" i="4" s="1"/>
  <c r="BK184" i="4"/>
  <c r="J184" i="4" s="1"/>
  <c r="J103" i="4" s="1"/>
  <c r="E115" i="5"/>
  <c r="BF136" i="5"/>
  <c r="BF149" i="5"/>
  <c r="BF159" i="5"/>
  <c r="BF165" i="5"/>
  <c r="BF167" i="5"/>
  <c r="BF168" i="5"/>
  <c r="BF169" i="5"/>
  <c r="BF178" i="5"/>
  <c r="BK173" i="5"/>
  <c r="J173" i="5" s="1"/>
  <c r="J103" i="5" s="1"/>
  <c r="BF150" i="2"/>
  <c r="BF151" i="2"/>
  <c r="BF181" i="2"/>
  <c r="BF205" i="2"/>
  <c r="BF238" i="2"/>
  <c r="BF278" i="2"/>
  <c r="BF293" i="2"/>
  <c r="BF306" i="2"/>
  <c r="BF319" i="2"/>
  <c r="BF330" i="2"/>
  <c r="BF339" i="2"/>
  <c r="BF350" i="2"/>
  <c r="BF357" i="2"/>
  <c r="BK274" i="2"/>
  <c r="J274" i="2" s="1"/>
  <c r="J103" i="2" s="1"/>
  <c r="BK364" i="2"/>
  <c r="J364" i="2" s="1"/>
  <c r="J108" i="2" s="1"/>
  <c r="F94" i="3"/>
  <c r="BF146" i="3"/>
  <c r="BF159" i="3"/>
  <c r="BF160" i="3"/>
  <c r="BF162" i="3"/>
  <c r="BF170" i="3"/>
  <c r="BF178" i="3"/>
  <c r="BF186" i="3"/>
  <c r="BF193" i="3"/>
  <c r="BF195" i="3"/>
  <c r="BF196" i="3"/>
  <c r="BF200" i="3"/>
  <c r="BF219" i="3"/>
  <c r="BF220" i="3"/>
  <c r="BF222" i="3"/>
  <c r="BF226" i="3"/>
  <c r="BF230" i="3"/>
  <c r="BF231" i="3"/>
  <c r="BF241" i="3"/>
  <c r="BF243" i="3"/>
  <c r="BF245" i="3"/>
  <c r="BF246" i="3"/>
  <c r="BF255" i="3"/>
  <c r="BF256" i="3"/>
  <c r="BF263" i="3"/>
  <c r="BF269" i="3"/>
  <c r="BF272" i="3"/>
  <c r="BF141" i="4"/>
  <c r="BF165" i="4"/>
  <c r="BF170" i="4"/>
  <c r="BF171" i="4"/>
  <c r="BF180" i="4"/>
  <c r="BF181" i="4"/>
  <c r="BF182" i="4"/>
  <c r="BF185" i="4"/>
  <c r="BF150" i="5"/>
  <c r="BF152" i="5"/>
  <c r="BF157" i="5"/>
  <c r="BF162" i="5"/>
  <c r="BF170" i="5"/>
  <c r="BF171" i="5"/>
  <c r="BF172" i="5"/>
  <c r="BF177" i="5"/>
  <c r="BK161" i="5"/>
  <c r="J161" i="5" s="1"/>
  <c r="J101" i="5" s="1"/>
  <c r="J35" i="2"/>
  <c r="AV96" i="1"/>
  <c r="F38" i="3"/>
  <c r="BC97" i="1" s="1"/>
  <c r="J35" i="4"/>
  <c r="AV98" i="1" s="1"/>
  <c r="F35" i="2"/>
  <c r="AZ96" i="1" s="1"/>
  <c r="F35" i="3"/>
  <c r="AZ97" i="1" s="1"/>
  <c r="F37" i="3"/>
  <c r="BB97" i="1" s="1"/>
  <c r="F38" i="4"/>
  <c r="BC98" i="1" s="1"/>
  <c r="F39" i="4"/>
  <c r="BD98" i="1" s="1"/>
  <c r="F35" i="5"/>
  <c r="AZ99" i="1"/>
  <c r="F37" i="2"/>
  <c r="BB96" i="1" s="1"/>
  <c r="F37" i="4"/>
  <c r="BB98" i="1" s="1"/>
  <c r="F38" i="2"/>
  <c r="BC96" i="1" s="1"/>
  <c r="F37" i="5"/>
  <c r="BB99" i="1"/>
  <c r="F35" i="4"/>
  <c r="AZ98" i="1" s="1"/>
  <c r="F39" i="5"/>
  <c r="BD99" i="1" s="1"/>
  <c r="J35" i="3"/>
  <c r="AV97" i="1" s="1"/>
  <c r="F39" i="3"/>
  <c r="BD97" i="1"/>
  <c r="F38" i="5"/>
  <c r="BC99" i="1" s="1"/>
  <c r="J35" i="5"/>
  <c r="AV99" i="1" s="1"/>
  <c r="F39" i="2"/>
  <c r="BD96" i="1" s="1"/>
  <c r="AS94" i="1"/>
  <c r="P128" i="4" l="1"/>
  <c r="P127" i="4"/>
  <c r="AU98" i="1"/>
  <c r="P201" i="3"/>
  <c r="T128" i="4"/>
  <c r="T127" i="4"/>
  <c r="BK128" i="4"/>
  <c r="BK127" i="4"/>
  <c r="J127" i="4" s="1"/>
  <c r="J98" i="4" s="1"/>
  <c r="P276" i="2"/>
  <c r="P130" i="2"/>
  <c r="AU96" i="1" s="1"/>
  <c r="P128" i="5"/>
  <c r="P127" i="5"/>
  <c r="AU99" i="1"/>
  <c r="BK201" i="3"/>
  <c r="J201" i="3" s="1"/>
  <c r="J105" i="3" s="1"/>
  <c r="BK138" i="3"/>
  <c r="T201" i="3"/>
  <c r="T138" i="3"/>
  <c r="T137" i="3"/>
  <c r="R276" i="2"/>
  <c r="R130" i="2" s="1"/>
  <c r="BK131" i="2"/>
  <c r="R127" i="5"/>
  <c r="R201" i="3"/>
  <c r="R137" i="3" s="1"/>
  <c r="P138" i="3"/>
  <c r="P137" i="3"/>
  <c r="AU97" i="1"/>
  <c r="T128" i="5"/>
  <c r="T127" i="5"/>
  <c r="T276" i="2"/>
  <c r="T130" i="2"/>
  <c r="J132" i="2"/>
  <c r="J100" i="2" s="1"/>
  <c r="BK276" i="2"/>
  <c r="J276" i="2" s="1"/>
  <c r="J104" i="2" s="1"/>
  <c r="J139" i="3"/>
  <c r="J100" i="3"/>
  <c r="J202" i="3"/>
  <c r="J106" i="3" s="1"/>
  <c r="BK267" i="3"/>
  <c r="J267" i="3" s="1"/>
  <c r="J113" i="3" s="1"/>
  <c r="J129" i="4"/>
  <c r="J100" i="4"/>
  <c r="J187" i="4"/>
  <c r="J105" i="4"/>
  <c r="BK128" i="5"/>
  <c r="J128" i="5"/>
  <c r="J99" i="5" s="1"/>
  <c r="BK175" i="5"/>
  <c r="J175" i="5" s="1"/>
  <c r="J104" i="5" s="1"/>
  <c r="AZ95" i="1"/>
  <c r="AV95" i="1" s="1"/>
  <c r="BB95" i="1"/>
  <c r="AX95" i="1" s="1"/>
  <c r="F36" i="5"/>
  <c r="BA99" i="1"/>
  <c r="F36" i="4"/>
  <c r="BA98" i="1" s="1"/>
  <c r="J36" i="3"/>
  <c r="AW97" i="1" s="1"/>
  <c r="AT97" i="1" s="1"/>
  <c r="J36" i="5"/>
  <c r="AW99" i="1"/>
  <c r="AT99" i="1"/>
  <c r="BC95" i="1"/>
  <c r="AY95" i="1" s="1"/>
  <c r="F36" i="3"/>
  <c r="BA97" i="1" s="1"/>
  <c r="J36" i="4"/>
  <c r="AW98" i="1" s="1"/>
  <c r="AT98" i="1" s="1"/>
  <c r="J36" i="2"/>
  <c r="AW96" i="1" s="1"/>
  <c r="AT96" i="1" s="1"/>
  <c r="BD95" i="1"/>
  <c r="BD94" i="1" s="1"/>
  <c r="W33" i="1" s="1"/>
  <c r="F36" i="2"/>
  <c r="BA96" i="1"/>
  <c r="BK130" i="2" l="1"/>
  <c r="J130" i="2" s="1"/>
  <c r="J98" i="2" s="1"/>
  <c r="BK137" i="3"/>
  <c r="J137" i="3" s="1"/>
  <c r="J32" i="3" s="1"/>
  <c r="AG97" i="1" s="1"/>
  <c r="AN97" i="1" s="1"/>
  <c r="J131" i="2"/>
  <c r="J99" i="2"/>
  <c r="J138" i="3"/>
  <c r="J99" i="3" s="1"/>
  <c r="J128" i="4"/>
  <c r="J99" i="4"/>
  <c r="BK127" i="5"/>
  <c r="J127" i="5" s="1"/>
  <c r="J98" i="5" s="1"/>
  <c r="BA95" i="1"/>
  <c r="AW95" i="1" s="1"/>
  <c r="AT95" i="1" s="1"/>
  <c r="AU95" i="1"/>
  <c r="AU94" i="1" s="1"/>
  <c r="AZ94" i="1"/>
  <c r="AV94" i="1" s="1"/>
  <c r="AK29" i="1" s="1"/>
  <c r="BC94" i="1"/>
  <c r="W32" i="1" s="1"/>
  <c r="BB94" i="1"/>
  <c r="W31" i="1" s="1"/>
  <c r="J32" i="4"/>
  <c r="AG98" i="1" s="1"/>
  <c r="AN98" i="1" s="1"/>
  <c r="J98" i="3" l="1"/>
  <c r="J41" i="4"/>
  <c r="J41" i="3"/>
  <c r="AY94" i="1"/>
  <c r="AX94" i="1"/>
  <c r="BA94" i="1"/>
  <c r="AW94" i="1" s="1"/>
  <c r="AK30" i="1" s="1"/>
  <c r="J32" i="2"/>
  <c r="AG96" i="1"/>
  <c r="AN96" i="1"/>
  <c r="W29" i="1"/>
  <c r="J32" i="5"/>
  <c r="AG99" i="1"/>
  <c r="AN99" i="1"/>
  <c r="J41" i="2" l="1"/>
  <c r="J41" i="5"/>
  <c r="AG95" i="1"/>
  <c r="AG94" i="1" s="1"/>
  <c r="AK26" i="1" s="1"/>
  <c r="AK35" i="1" s="1"/>
  <c r="W30" i="1"/>
  <c r="AT94" i="1"/>
  <c r="AN95" i="1" l="1"/>
  <c r="AN94" i="1"/>
</calcChain>
</file>

<file path=xl/sharedStrings.xml><?xml version="1.0" encoding="utf-8"?>
<sst xmlns="http://schemas.openxmlformats.org/spreadsheetml/2006/main" count="6197" uniqueCount="975">
  <si>
    <t>Export Komplet</t>
  </si>
  <si>
    <t/>
  </si>
  <si>
    <t>2.0</t>
  </si>
  <si>
    <t>False</t>
  </si>
  <si>
    <t>{10f4ce2b-d425-4b3f-a522-879318d46067}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</si>
  <si>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</si>
  <si>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</si>
  <si>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</si>
  <si>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</si>
  <si>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</si>
  <si>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</si>
  <si>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0,001</t>
  </si>
  <si>
    <t>Kód:</t>
  </si>
  <si>
    <t>SWHG_1916</t>
  </si>
  <si>
    <t>Stavba:</t>
  </si>
  <si>
    <t>Bytový dům čp.375, Červená kolonie na ulici Okružní v Bohumíně</t>
  </si>
  <si>
    <t>KSO:</t>
  </si>
  <si>
    <t>CC-CZ:</t>
  </si>
  <si>
    <t>Místo:</t>
  </si>
  <si>
    <t xml:space="preserve"> </t>
  </si>
  <si>
    <t>Datum:</t>
  </si>
  <si>
    <t>2. 10. 2019</t>
  </si>
  <si>
    <t>Zadavatel:</t>
  </si>
  <si>
    <t>IČ:</t>
  </si>
  <si>
    <t>Město Bohumín, Masarykova 158, Bohumín</t>
  </si>
  <si>
    <t>DIČ:</t>
  </si>
  <si>
    <t>Zhotovitel:</t>
  </si>
  <si>
    <t>Projektant:</t>
  </si>
  <si>
    <t>63321271</t>
  </si>
  <si>
    <t>S WHG s.r.o.</t>
  </si>
  <si>
    <t>CZ63321271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</si>
  <si>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</si>
  <si>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</si>
  <si>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</si>
  <si>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</si>
  <si>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</si>
  <si>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</si>
  <si>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</si>
  <si>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</si>
  <si>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</si>
  <si>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</si>
  <si>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</si>
  <si>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</si>
  <si>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</si>
  <si>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</si>
  <si>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</si>
  <si>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</si>
  <si>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</si>
  <si>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</si>
  <si>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</si>
  <si>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</si>
  <si>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</si>
  <si>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</si>
  <si>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</si>
  <si>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</si>
  <si>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</si>
  <si>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</si>
  <si>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</si>
  <si>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</si>
  <si>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</si>
  <si>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</si>
  <si>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</si>
  <si>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</si>
  <si>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</si>
  <si>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</si>
  <si>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</si>
  <si>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</si>
  <si>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</si>
  <si>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</si>
  <si>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</si>
  <si>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</si>
  <si>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</si>
  <si>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</si>
  <si>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</si>
  <si>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</si>
  <si>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</si>
  <si>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</si>
  <si>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</si>
  <si>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SO 08</t>
  </si>
  <si>
    <t>Typ objektu C</t>
  </si>
  <si>
    <t>STA</t>
  </si>
  <si>
    <t>1</t>
  </si>
  <si>
    <t>{a3f3b1cb-ac3c-4ea2-a739-ae377dfde667}</t>
  </si>
  <si>
    <t>/</t>
  </si>
  <si>
    <t>D.1.4.1</t>
  </si>
  <si>
    <t>Zdravotně technické instalace</t>
  </si>
  <si>
    <t>Soupis</t>
  </si>
  <si>
    <t>2</t>
  </si>
  <si>
    <t>{596f9a9e-fd99-4b67-b263-83b5f37b0edd}</t>
  </si>
  <si>
    <t>D.1.4.4</t>
  </si>
  <si>
    <t>Vytápění</t>
  </si>
  <si>
    <t>{c9f9e395-48ee-4d43-a1b2-e6c77dfc657b}</t>
  </si>
  <si>
    <t>IO 01</t>
  </si>
  <si>
    <t>Vodovodní přípojka</t>
  </si>
  <si>
    <t>{2c8f0062-147b-496e-a27e-636fa05a9c4f}</t>
  </si>
  <si>
    <t>IO 02</t>
  </si>
  <si>
    <t>Přípojka jednotné kanalizace</t>
  </si>
  <si>
    <t>{cf011060-35ad-4b87-ad84-9a2b2b1d316e}</t>
  </si>
  <si>
    <t>KRYCÍ LIST SOUPISU PRACÍ</t>
  </si>
  <si>
    <t>Objekt:</t>
  </si>
  <si>
    <t>SO 08 - Typ objektu C</t>
  </si>
  <si>
    <t>Soupis:</t>
  </si>
  <si>
    <t>D.1.4.1 - Zdravotně technické instalace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</si>
  <si>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</si>
  <si>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</si>
  <si>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</si>
  <si>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</si>
  <si>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</si>
  <si>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</si>
  <si>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</si>
  <si>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4 - Vodorovné konstrukce</t>
  </si>
  <si>
    <t xml:space="preserve">    8 - Trubní vedení</t>
  </si>
  <si>
    <t xml:space="preserve">    998 - Přesun hmot</t>
  </si>
  <si>
    <t>PSV - Práce a dodávky PSV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</si>
  <si>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</si>
  <si>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</si>
  <si>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</si>
  <si>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726 - Zdravotechnika - předstěnové instalace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</si>
  <si>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</si>
  <si>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</si>
  <si>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</si>
  <si>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</si>
  <si>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</si>
  <si>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</si>
  <si>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</si>
  <si>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</si>
  <si>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</si>
  <si>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</si>
  <si>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</si>
  <si>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</si>
  <si>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</si>
  <si>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</si>
  <si>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</si>
  <si>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</si>
  <si>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</si>
  <si>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</si>
  <si>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132201202</t>
  </si>
  <si>
    <t>Hloubení rýh š do 2000 mm v hornině tř. 3 objemu do 1000 m3</t>
  </si>
  <si>
    <t>m3</t>
  </si>
  <si>
    <t>CS ÚRS 2019 01</t>
  </si>
  <si>
    <t>4</t>
  </si>
  <si>
    <t>326503092</t>
  </si>
  <si>
    <t>VV</t>
  </si>
  <si>
    <t>venkovní kanalizace</t>
  </si>
  <si>
    <t>vlevo</t>
  </si>
  <si>
    <t>0,80*(2,38+1,895)/2*4,74</t>
  </si>
  <si>
    <t>0,80*(1,895+1,852)/2*4,32</t>
  </si>
  <si>
    <t>0,80*(2,38+1,895)/2*6,57</t>
  </si>
  <si>
    <t>Mezisoučet</t>
  </si>
  <si>
    <t>3</t>
  </si>
  <si>
    <t>vpravo</t>
  </si>
  <si>
    <t>0,80*(2,38+1,895)/2*4,99</t>
  </si>
  <si>
    <t>0,80*(1,895+1,852)/2*4,14</t>
  </si>
  <si>
    <t>0,80*(2,38+1,895)/2*4,07</t>
  </si>
  <si>
    <t>0,80*(1,894+1,852)/2*4,32</t>
  </si>
  <si>
    <t>vnější vodovod</t>
  </si>
  <si>
    <t>0,80*1,20*62,65</t>
  </si>
  <si>
    <t>Součet</t>
  </si>
  <si>
    <t>132201209</t>
  </si>
  <si>
    <t>Příplatek za lepivost k hloubení rýh š do 2000 mm v hornině tř. 3</t>
  </si>
  <si>
    <t>-1803010889</t>
  </si>
  <si>
    <t>132212101</t>
  </si>
  <si>
    <t>Hloubení rýh š do 600 mm ručním nebo pneum nářadím v soudržných horninách tř. 3</t>
  </si>
  <si>
    <t>-259846887</t>
  </si>
  <si>
    <t>v základech</t>
  </si>
  <si>
    <t>levá strana</t>
  </si>
  <si>
    <t>0,60*(1,895+0,516)/2*9,26</t>
  </si>
  <si>
    <t>0,60*(0,716+0,503)/2*2,85</t>
  </si>
  <si>
    <t>0,60*(1,895+0,508)/2*9,15</t>
  </si>
  <si>
    <t>0,60*(0,907+0,482)/2*2,85</t>
  </si>
  <si>
    <t>pravá strana</t>
  </si>
  <si>
    <t>0,60*(1,895+0,516)/2*9,29</t>
  </si>
  <si>
    <t>0,60*(1,895+0,516)/2*9,16</t>
  </si>
  <si>
    <t>151101101</t>
  </si>
  <si>
    <t>Zřízení příložného pažení a rozepření stěn rýh hl do 2 m</t>
  </si>
  <si>
    <t>m2</t>
  </si>
  <si>
    <t>1611222913</t>
  </si>
  <si>
    <t>(2,38+1,895)/2*4,74*2</t>
  </si>
  <si>
    <t>(1,895+1,852)/2*4,32*2</t>
  </si>
  <si>
    <t>(2,38+1,895)/2*6,57*2</t>
  </si>
  <si>
    <t>(2,38+1,895)/2*4,99*2</t>
  </si>
  <si>
    <t>(1,895+1,852)/2*4,14*2</t>
  </si>
  <si>
    <t>(2,38+1,895)/2*4,07*2</t>
  </si>
  <si>
    <t>(1,894+1,852)/2*4,32*2</t>
  </si>
  <si>
    <t>5</t>
  </si>
  <si>
    <t>151101111</t>
  </si>
  <si>
    <t>Odstranění příložného pažení a rozepření stěn rýh hl do 2 m</t>
  </si>
  <si>
    <t>1743361646</t>
  </si>
  <si>
    <t>6</t>
  </si>
  <si>
    <t>161101101</t>
  </si>
  <si>
    <t>Svislé přemístění výkopku z horniny tř. 1 až 4 hl výkopu do 2,5 m</t>
  </si>
  <si>
    <t>-652033748</t>
  </si>
  <si>
    <t>7</t>
  </si>
  <si>
    <t>162701105</t>
  </si>
  <si>
    <t>Vodorovné přemístění do 10000 m výkopku/sypaniny z horniny tř. 1 až 4 - přebytečná zemina</t>
  </si>
  <si>
    <t>1775134564</t>
  </si>
  <si>
    <t>44,061+10,907</t>
  </si>
  <si>
    <t>8</t>
  </si>
  <si>
    <t>171201201</t>
  </si>
  <si>
    <t>Uložení sypaniny na skládky</t>
  </si>
  <si>
    <t>1026418406</t>
  </si>
  <si>
    <t>54,968</t>
  </si>
  <si>
    <t>9</t>
  </si>
  <si>
    <t>171201211</t>
  </si>
  <si>
    <t>Poplatek za uložení stavebního odpadu - zeminy a kameniva na skládce</t>
  </si>
  <si>
    <t>t</t>
  </si>
  <si>
    <t>2113450262</t>
  </si>
  <si>
    <t>54,968*1,70</t>
  </si>
  <si>
    <t>10</t>
  </si>
  <si>
    <t>174101101</t>
  </si>
  <si>
    <t>Zásyp jam, šachet rýh nebo kolem objektů sypaninou se zhutněním</t>
  </si>
  <si>
    <t>-151583229</t>
  </si>
  <si>
    <t>120,605+30,952-54,968</t>
  </si>
  <si>
    <t>11</t>
  </si>
  <si>
    <t>175111101</t>
  </si>
  <si>
    <t>Obsypání potrubí ručně sypaninou bez prohození sítem, uloženou do 3 m</t>
  </si>
  <si>
    <t>-1657046200</t>
  </si>
  <si>
    <t>0,80*0,45*4,74</t>
  </si>
  <si>
    <t>0,80*0,45*4,32</t>
  </si>
  <si>
    <t>0,80*0,45*6,57</t>
  </si>
  <si>
    <t>0,80*0,45*4,99</t>
  </si>
  <si>
    <t>0,80*0,45*4,14</t>
  </si>
  <si>
    <t>0,80*0,45*4,07</t>
  </si>
  <si>
    <t>0,80*0,35*62,65</t>
  </si>
  <si>
    <t>0,60*0,45*9,26</t>
  </si>
  <si>
    <t>0,60*0,45*2,85</t>
  </si>
  <si>
    <t>0,60*0,45*9,15</t>
  </si>
  <si>
    <t>0,60*0,45*9,29</t>
  </si>
  <si>
    <t>0,60*0,45*9,16</t>
  </si>
  <si>
    <t>12</t>
  </si>
  <si>
    <t>M</t>
  </si>
  <si>
    <t>58333651</t>
  </si>
  <si>
    <t>kamenivo těžené hrubé frakce 8/16</t>
  </si>
  <si>
    <t>167262167</t>
  </si>
  <si>
    <t>44,061*1,70*1,12</t>
  </si>
  <si>
    <t>Vodorovné konstrukce</t>
  </si>
  <si>
    <t>13</t>
  </si>
  <si>
    <t>451573111</t>
  </si>
  <si>
    <t>Lože pod potrubí otevřený výkop ze štěrkopísku  16-32</t>
  </si>
  <si>
    <t>1827982902</t>
  </si>
  <si>
    <t>0,80*0,10*4,74</t>
  </si>
  <si>
    <t>0,80*0,10*4,32</t>
  </si>
  <si>
    <t>0,80*0,10*6,57</t>
  </si>
  <si>
    <t>0,80*0,10*4,99</t>
  </si>
  <si>
    <t>0,80*0,10*4,14</t>
  </si>
  <si>
    <t>0,80*0,10*4,07</t>
  </si>
  <si>
    <t>0,80*0,10*62,65</t>
  </si>
  <si>
    <t>0,60*0,10*9,26</t>
  </si>
  <si>
    <t>0,60*0,10*2,85</t>
  </si>
  <si>
    <t>0,60*0,10*9,15</t>
  </si>
  <si>
    <t>0,60*0,10*9,29</t>
  </si>
  <si>
    <t>0,60*0,10*9,16</t>
  </si>
  <si>
    <t>Trubní vedení</t>
  </si>
  <si>
    <t>14</t>
  </si>
  <si>
    <t>899721111</t>
  </si>
  <si>
    <t>Signalizační vodič DN do 150 mm na potrubí</t>
  </si>
  <si>
    <t>m</t>
  </si>
  <si>
    <t>1328324370</t>
  </si>
  <si>
    <t>899722113</t>
  </si>
  <si>
    <t>Krytí potrubí z plastů výstražnou fólií z PVC 34cm</t>
  </si>
  <si>
    <t>-1696080737</t>
  </si>
  <si>
    <t>998</t>
  </si>
  <si>
    <t>Přesun hmot</t>
  </si>
  <si>
    <t>16</t>
  </si>
  <si>
    <t>998011002</t>
  </si>
  <si>
    <t>Přesun hmot pro budovy zděné v do 12 m</t>
  </si>
  <si>
    <t>1861447925</t>
  </si>
  <si>
    <t>PSV</t>
  </si>
  <si>
    <t>Práce a dodávky PSV</t>
  </si>
  <si>
    <t>721</t>
  </si>
  <si>
    <t>Zdravotechnika - vnitřní kanalizace</t>
  </si>
  <si>
    <t>17</t>
  </si>
  <si>
    <t>721173316</t>
  </si>
  <si>
    <t>Potrubí kanalizační z PVC SN 4 dešťové DN 125</t>
  </si>
  <si>
    <t>1086468479</t>
  </si>
  <si>
    <t>18</t>
  </si>
  <si>
    <t>721173402</t>
  </si>
  <si>
    <t>Potrubí kanalizační z PVC SN 4 svodné DN 125</t>
  </si>
  <si>
    <t>-1401769857</t>
  </si>
  <si>
    <t>19</t>
  </si>
  <si>
    <t>721173403</t>
  </si>
  <si>
    <t>Potrubí kanalizační z PVC SN 4 svodné DN 160</t>
  </si>
  <si>
    <t>-1404807889</t>
  </si>
  <si>
    <t>20</t>
  </si>
  <si>
    <t>721174025</t>
  </si>
  <si>
    <t>Potrubí kanalizační z PP odpadní DN 110</t>
  </si>
  <si>
    <t>405077823</t>
  </si>
  <si>
    <t>721174042</t>
  </si>
  <si>
    <t>Potrubí kanalizační z PP připojovací DN 40</t>
  </si>
  <si>
    <t>-1304497064</t>
  </si>
  <si>
    <t>"potrubí 1.NP" 3,52</t>
  </si>
  <si>
    <t>"potrubí 2.NP" 11,29</t>
  </si>
  <si>
    <t>"potrubí 3.NP" 6,31</t>
  </si>
  <si>
    <t>22</t>
  </si>
  <si>
    <t>721174043</t>
  </si>
  <si>
    <t>Potrubí kanalizační z PP připojovací DN 50</t>
  </si>
  <si>
    <t>347748376</t>
  </si>
  <si>
    <t>"potrubí 1.NP" 8,98</t>
  </si>
  <si>
    <t>"potrubí 2.NP" 24,34</t>
  </si>
  <si>
    <t>23</t>
  </si>
  <si>
    <t>721174044</t>
  </si>
  <si>
    <t>Potrubí kanalizační z PP připojovací DN 75</t>
  </si>
  <si>
    <t>1213883596</t>
  </si>
  <si>
    <t>"1.NP" 5,36</t>
  </si>
  <si>
    <t>24</t>
  </si>
  <si>
    <t>721174045</t>
  </si>
  <si>
    <t>Potrubí kanalizační z PP připojovací DN 110</t>
  </si>
  <si>
    <t>-1701315561</t>
  </si>
  <si>
    <t>"potrubí 1.NP" 1,55</t>
  </si>
  <si>
    <t>"potrubí 2.NP" 3</t>
  </si>
  <si>
    <t>"potrubí 3.NP" 2,94</t>
  </si>
  <si>
    <t>25</t>
  </si>
  <si>
    <t>721194104</t>
  </si>
  <si>
    <t>Vyvedení a upevnění odpadních výpustek DN 40</t>
  </si>
  <si>
    <t>kus</t>
  </si>
  <si>
    <t>115341232</t>
  </si>
  <si>
    <t>26</t>
  </si>
  <si>
    <t>721194105</t>
  </si>
  <si>
    <t>Vyvedení a upevnění odpadních výpustek DN 50</t>
  </si>
  <si>
    <t>1887965499</t>
  </si>
  <si>
    <t>27</t>
  </si>
  <si>
    <t>721194109</t>
  </si>
  <si>
    <t>Vyvedení a upevnění odpadních výpustek DN 100</t>
  </si>
  <si>
    <t>-699595830</t>
  </si>
  <si>
    <t>28</t>
  </si>
  <si>
    <t>721226512</t>
  </si>
  <si>
    <t>Zápachová uzávěrka podomítková pro pračku a myčku DN 50</t>
  </si>
  <si>
    <t>-1845377382</t>
  </si>
  <si>
    <t>6+6</t>
  </si>
  <si>
    <t>29</t>
  </si>
  <si>
    <t>721242106</t>
  </si>
  <si>
    <t>Lapač střešních splavenin z PP se zápachovou klapkou a lapacím košem DN 125</t>
  </si>
  <si>
    <t>-1992693361</t>
  </si>
  <si>
    <t>30</t>
  </si>
  <si>
    <t>721273153</t>
  </si>
  <si>
    <t>Hlavice ventilační polypropylen PP DN 110</t>
  </si>
  <si>
    <t>1094468227</t>
  </si>
  <si>
    <t>4+4</t>
  </si>
  <si>
    <t>31</t>
  </si>
  <si>
    <t>721290111</t>
  </si>
  <si>
    <t>Zkouška těsnosti potrubí kanalizace vodou do DN 125</t>
  </si>
  <si>
    <t>121116623</t>
  </si>
  <si>
    <t>19,69+40,16+105,60+19,41+38,63+9,25</t>
  </si>
  <si>
    <t>32</t>
  </si>
  <si>
    <t>721290112</t>
  </si>
  <si>
    <t>Zkouška těsnosti potrubí kanalizace vodou do DN 200</t>
  </si>
  <si>
    <t>-1249457665</t>
  </si>
  <si>
    <t>722</t>
  </si>
  <si>
    <t>Zdravotechnika - vnitřní vodovod</t>
  </si>
  <si>
    <t>33</t>
  </si>
  <si>
    <t>722174012R</t>
  </si>
  <si>
    <t>Potrubí vodovodní plastové PP-RCT PN 16 D 20 x 2,8 mm</t>
  </si>
  <si>
    <t>-2116006764</t>
  </si>
  <si>
    <t>"potrubí 1.NP" 16,46+16,03</t>
  </si>
  <si>
    <t>"potrubí 2.NP" 85,10+81,35</t>
  </si>
  <si>
    <t>"potrubí 3.NP" 12,56+10,69</t>
  </si>
  <si>
    <t>34</t>
  </si>
  <si>
    <t>722174013R</t>
  </si>
  <si>
    <t>Potrubí vodovodní plastové PP-RCT PN 16 D 25 x 3,5 mm</t>
  </si>
  <si>
    <t>-1639511959</t>
  </si>
  <si>
    <t>"potrubí 1.NP" 17,04+12,56</t>
  </si>
  <si>
    <t>"potrubí 2.NP" 38,36+22,76</t>
  </si>
  <si>
    <t>35</t>
  </si>
  <si>
    <t>722174014R</t>
  </si>
  <si>
    <t>Potrubí vodovodní plastové PP-RCT PN 16 D 32 x 4,4 mm</t>
  </si>
  <si>
    <t>-823976068</t>
  </si>
  <si>
    <t>"potrubí 1.NP" 7,46</t>
  </si>
  <si>
    <t>36</t>
  </si>
  <si>
    <t>722174015R</t>
  </si>
  <si>
    <t>Potrubí vodovodní plastové PP-RCT PN 16 D 40 x 5,5 mm</t>
  </si>
  <si>
    <t>-862628734</t>
  </si>
  <si>
    <t>"potrubí 1.NP" 2,20</t>
  </si>
  <si>
    <t>37</t>
  </si>
  <si>
    <t>722174087</t>
  </si>
  <si>
    <t>Potrubí vodovodní plastové PE do D 50 mm</t>
  </si>
  <si>
    <t>567306659</t>
  </si>
  <si>
    <t>38</t>
  </si>
  <si>
    <t>722181221</t>
  </si>
  <si>
    <t>Ochrana vodovodního potrubí přilepenými termoizolačními trubicemi z PE tl do 9 mm DN do 22 mm</t>
  </si>
  <si>
    <t>-1658322903</t>
  </si>
  <si>
    <t>"studená voda" 16,46+85,10+12,56</t>
  </si>
  <si>
    <t>39</t>
  </si>
  <si>
    <t>722181222</t>
  </si>
  <si>
    <t>Ochrana vodovodního potrubí přilepenými termoizolačními trubicemi z PE tl do 9 mm DN do 45 mm</t>
  </si>
  <si>
    <t>53816166</t>
  </si>
  <si>
    <t>"studená voda" 17,04+38,36</t>
  </si>
  <si>
    <t>40</t>
  </si>
  <si>
    <t>722181232</t>
  </si>
  <si>
    <t>Ochrana vodovodního potrubí přilepenými termoizolačními trubicemi z PE tl do 13 mm DN do 45 mm</t>
  </si>
  <si>
    <t>-2077358847</t>
  </si>
  <si>
    <t>"studená voda" 2,20</t>
  </si>
  <si>
    <t>41</t>
  </si>
  <si>
    <t>722181241</t>
  </si>
  <si>
    <t>Ochrana vodovodního potrubí přilepenými termoizolačními trubicemi z PE tl do 20 mm DN do 22 mm</t>
  </si>
  <si>
    <t>1849972998</t>
  </si>
  <si>
    <t>"teplá voda" 16,03+81,35+10,69</t>
  </si>
  <si>
    <t>42</t>
  </si>
  <si>
    <t>722181252</t>
  </si>
  <si>
    <t>Ochrana vodovodního potrubí přilepenými termoizolačními trubicemi z PE tl do 25 mm DN do 45 mm</t>
  </si>
  <si>
    <t>-859317065</t>
  </si>
  <si>
    <t>"teplá voda" 12,56+22,76</t>
  </si>
  <si>
    <t>43</t>
  </si>
  <si>
    <t>722220161</t>
  </si>
  <si>
    <t>Nástěnný komplet plastový PPR PN 20 DN 20 x G 1/2</t>
  </si>
  <si>
    <t>soubor</t>
  </si>
  <si>
    <t>-534016528</t>
  </si>
  <si>
    <t>44</t>
  </si>
  <si>
    <t>722232047</t>
  </si>
  <si>
    <t>Kohout kulový přímý G 6/4 PN 42 do 185°C vnitřní závit</t>
  </si>
  <si>
    <t>-785788338</t>
  </si>
  <si>
    <t>45</t>
  </si>
  <si>
    <t>722290226</t>
  </si>
  <si>
    <t>Zkouška těsnosti vodovodního potrubí závitového do DN 50</t>
  </si>
  <si>
    <t>891625246</t>
  </si>
  <si>
    <t>134,40+227,57+23,25</t>
  </si>
  <si>
    <t>46</t>
  </si>
  <si>
    <t>722290234</t>
  </si>
  <si>
    <t>Proplach a dezinfekce vodovodního potrubí do DN 80</t>
  </si>
  <si>
    <t>-1603338260</t>
  </si>
  <si>
    <t>725</t>
  </si>
  <si>
    <t>Zdravotechnika - zařizovací předměty</t>
  </si>
  <si>
    <t>47</t>
  </si>
  <si>
    <t>725112022</t>
  </si>
  <si>
    <t>Klozet keramický závěsný na nosné stěny s hlubokým splachováním odpad vodorovný</t>
  </si>
  <si>
    <t>664878979</t>
  </si>
  <si>
    <t>5+5</t>
  </si>
  <si>
    <t>48</t>
  </si>
  <si>
    <t>725211603</t>
  </si>
  <si>
    <t>Umyvadlo keramické bílé šířky 600 mm bez krytu na sifon připevněné na stěnu šrouby</t>
  </si>
  <si>
    <t>415792356</t>
  </si>
  <si>
    <t>49</t>
  </si>
  <si>
    <t>725211703</t>
  </si>
  <si>
    <t>Umývátko keramické bílé stěnové šířky 450 mm připevněné na stěnu šrouby</t>
  </si>
  <si>
    <t>-2006970667</t>
  </si>
  <si>
    <t>50</t>
  </si>
  <si>
    <t>725222116</t>
  </si>
  <si>
    <t>Vana bez armatur výtokových akrylátová se zápachovou uzávěrkou 1700x700 mm</t>
  </si>
  <si>
    <t>-2123002003</t>
  </si>
  <si>
    <t>2+2</t>
  </si>
  <si>
    <t>51</t>
  </si>
  <si>
    <t>725241112</t>
  </si>
  <si>
    <t>Vanička sprchová akrylátová čtvercová 900x900 mm</t>
  </si>
  <si>
    <t>-370028221</t>
  </si>
  <si>
    <t>52</t>
  </si>
  <si>
    <t>725244523</t>
  </si>
  <si>
    <t>Zástěna sprchová rohová rámová se skleněnou výplní tl. 4 a 5 mm dveře posuvné dvoudílné vstup z rohu na vaničku 900x900 mm</t>
  </si>
  <si>
    <t>1874503135</t>
  </si>
  <si>
    <t>53</t>
  </si>
  <si>
    <t>725319111</t>
  </si>
  <si>
    <t>Montáž dřezu ostatních typů - dřez součástí kuchyňské linky</t>
  </si>
  <si>
    <t>1366561735</t>
  </si>
  <si>
    <t>3+3</t>
  </si>
  <si>
    <t>54</t>
  </si>
  <si>
    <t>725813111</t>
  </si>
  <si>
    <t>Ventil rohový bez připojovací trubičky nebo flexi hadičky G 1/2</t>
  </si>
  <si>
    <t>-2138357806</t>
  </si>
  <si>
    <t>16*2</t>
  </si>
  <si>
    <t>6*2</t>
  </si>
  <si>
    <t>55</t>
  </si>
  <si>
    <t>725813112</t>
  </si>
  <si>
    <t>Ventil rohový pračkový G 3/4</t>
  </si>
  <si>
    <t>748994917</t>
  </si>
  <si>
    <t>56</t>
  </si>
  <si>
    <t>725821325</t>
  </si>
  <si>
    <t>Baterie dřezová stojánková páková s otáčivým kulatým ústím a délkou ramínka 220 mm</t>
  </si>
  <si>
    <t>-1320472077</t>
  </si>
  <si>
    <t>57</t>
  </si>
  <si>
    <t>725822611</t>
  </si>
  <si>
    <t>Baterie umyvadlová stojánková páková bez výpusti</t>
  </si>
  <si>
    <t>1537417135</t>
  </si>
  <si>
    <t>8+8</t>
  </si>
  <si>
    <t>58</t>
  </si>
  <si>
    <t>725831313</t>
  </si>
  <si>
    <t>Baterie vanová nástěnná páková s příslušenstvím a pohyblivým držákem</t>
  </si>
  <si>
    <t>-343525108</t>
  </si>
  <si>
    <t>59</t>
  </si>
  <si>
    <t>725841311</t>
  </si>
  <si>
    <t>Baterie sprchová nástěnná pákové, vč.sprchové soupravy</t>
  </si>
  <si>
    <t>562577429</t>
  </si>
  <si>
    <t>726</t>
  </si>
  <si>
    <t>Zdravotechnika - předstěnové instalace</t>
  </si>
  <si>
    <t>60</t>
  </si>
  <si>
    <t>726111031</t>
  </si>
  <si>
    <t>Instalační předstěna - klozet s ovládáním zepředu v 1080 mm závěsný do masivní zděné kce</t>
  </si>
  <si>
    <t>-90817998</t>
  </si>
  <si>
    <t>D.1.4.4 - Vytápění</t>
  </si>
  <si>
    <t xml:space="preserve">    3 - Svislé a kompletní konstrukce</t>
  </si>
  <si>
    <t xml:space="preserve">    713 - Izolace tepelné</t>
  </si>
  <si>
    <t xml:space="preserve">    732 - Ústřední vytápění - strojovny</t>
  </si>
  <si>
    <t xml:space="preserve">    733 - Ústřední vytápění - rozvodné potrubí</t>
  </si>
  <si>
    <t xml:space="preserve">    734 - Ústřední vytápění - armatury</t>
  </si>
  <si>
    <t xml:space="preserve">    735 - Ústřední vytápění - otopná tělesa</t>
  </si>
  <si>
    <t>M - Práce a dodávky M</t>
  </si>
  <si>
    <t>OST - OST</t>
  </si>
  <si>
    <t>VRN - Vedlejší rozpočtové náklady</t>
  </si>
  <si>
    <t xml:space="preserve">    VRN1 - Průzkumné, geodetické a projektové práce</t>
  </si>
  <si>
    <t xml:space="preserve">    VRN4 - Inženýrská činnost</t>
  </si>
  <si>
    <t>132201201</t>
  </si>
  <si>
    <t>Hloubení rýh š do 2000 mm v hornině tř. 3 objemu do 100 m3</t>
  </si>
  <si>
    <t>-1395921907</t>
  </si>
  <si>
    <t>1,00*0,60*(58,00+2,00)</t>
  </si>
  <si>
    <t>1575672858</t>
  </si>
  <si>
    <t>133202011</t>
  </si>
  <si>
    <t>Hloubení šachet ručním nebo pneum nářadím v soudržných horninách tř. 3, plocha výkopu do 4 m2</t>
  </si>
  <si>
    <t>92648402</t>
  </si>
  <si>
    <t>armaturní šachta</t>
  </si>
  <si>
    <t>2,00*1,50*2,01</t>
  </si>
  <si>
    <t>133202019</t>
  </si>
  <si>
    <t>Příplatek za lepivost u hloubení šachet ručním nebo pneum nářadím v horninách tř. 3</t>
  </si>
  <si>
    <t>685727282</t>
  </si>
  <si>
    <t>151101201</t>
  </si>
  <si>
    <t>Zřízení příložného pažení stěn výkopu hl do 4 m</t>
  </si>
  <si>
    <t>2100818496</t>
  </si>
  <si>
    <t>(2,00+1,50)*2*2,01</t>
  </si>
  <si>
    <t>151101211</t>
  </si>
  <si>
    <t>Odstranění příložného pažení stěn hl do 4 m</t>
  </si>
  <si>
    <t>-898063977</t>
  </si>
  <si>
    <t>151101301</t>
  </si>
  <si>
    <t>Zřízení rozepření stěn při pažení příložném hl do 4 m</t>
  </si>
  <si>
    <t>223183111</t>
  </si>
  <si>
    <t>151101311</t>
  </si>
  <si>
    <t>Odstranění rozepření stěn při pažení příložném hl do 4 m</t>
  </si>
  <si>
    <t>1466017133</t>
  </si>
  <si>
    <t>-486899578</t>
  </si>
  <si>
    <t>6,03</t>
  </si>
  <si>
    <t>1219618541</t>
  </si>
  <si>
    <t>1,00*0,10*(58,00+2,00)</t>
  </si>
  <si>
    <t>1,439*1,139*2,01</t>
  </si>
  <si>
    <t>1683142608</t>
  </si>
  <si>
    <t>-512711831</t>
  </si>
  <si>
    <t>9,294*1,70</t>
  </si>
  <si>
    <t>-1944792422</t>
  </si>
  <si>
    <t>36-21-6</t>
  </si>
  <si>
    <t>6,03-3,294</t>
  </si>
  <si>
    <t>-510475624</t>
  </si>
  <si>
    <t>1,00*0,35*(58,00+2,00)</t>
  </si>
  <si>
    <t>175111109</t>
  </si>
  <si>
    <t>Příplatek k obsypání potrubí za ruční prohození sypaninysítem, uložené do 3 m</t>
  </si>
  <si>
    <t>-1893330480</t>
  </si>
  <si>
    <t>Svislé a kompletní konstrukce</t>
  </si>
  <si>
    <t>388129320</t>
  </si>
  <si>
    <t>Montáž ŽB dílců prefabrikovaných kanálů pro IS uzavřeného profilu hmotnosti do 4 t</t>
  </si>
  <si>
    <t>74987719</t>
  </si>
  <si>
    <t>388129720</t>
  </si>
  <si>
    <t>Montáž ŽB krycích desek prefabrikovaných kanálů pro IS hmotnosti do 1 t</t>
  </si>
  <si>
    <t>1438350945</t>
  </si>
  <si>
    <t>PFB.1140012</t>
  </si>
  <si>
    <t>Šachty vodoměrné 1439/1139/2001</t>
  </si>
  <si>
    <t>-361696633</t>
  </si>
  <si>
    <t>PFB.1140051</t>
  </si>
  <si>
    <t>Zákrytová deska 144/139/20 ZD1 - D400</t>
  </si>
  <si>
    <t>-2104509634</t>
  </si>
  <si>
    <t>Lože pod potrubí otevřený výkop ze štěrkopísku</t>
  </si>
  <si>
    <t>-772079828</t>
  </si>
  <si>
    <t>866211005</t>
  </si>
  <si>
    <t>Montáž potrubí předizolovaného ocelového DN 50 vnějšího průměru D 160 mm</t>
  </si>
  <si>
    <t>1391699800</t>
  </si>
  <si>
    <t>866231006</t>
  </si>
  <si>
    <t>Montáž potrubí předizolovaného ocelového DN 65 vnějšího průměru D 180 mm</t>
  </si>
  <si>
    <t>-1375579430</t>
  </si>
  <si>
    <t>867211005</t>
  </si>
  <si>
    <t>Spojka potrubí předizolovaného ocelového DN 50 vnějšího průměru D 160 mm</t>
  </si>
  <si>
    <t>2048392296</t>
  </si>
  <si>
    <t>867231006</t>
  </si>
  <si>
    <t>Spojka potrubí předizolovaného ocelového DN 65 vnějšího průměru D 180 mm</t>
  </si>
  <si>
    <t>-131949308</t>
  </si>
  <si>
    <t>552101001</t>
  </si>
  <si>
    <t>Předizolované potrubí Twin 50, 2x50x4.6 /200</t>
  </si>
  <si>
    <t>256</t>
  </si>
  <si>
    <t>64</t>
  </si>
  <si>
    <t>-993187533</t>
  </si>
  <si>
    <t>58*1,05 'Přepočtené koeficientem množství</t>
  </si>
  <si>
    <t>552101011</t>
  </si>
  <si>
    <t>Předizolované potrubí Twin 63, 2x63x5.8 /200</t>
  </si>
  <si>
    <t>-2118043739</t>
  </si>
  <si>
    <t>2*1,05 'Přepočtené koeficientem množství</t>
  </si>
  <si>
    <t>552101021</t>
  </si>
  <si>
    <t>Domovní přípojka twin 50x4.6/200 (PN6)</t>
  </si>
  <si>
    <t>-116783156</t>
  </si>
  <si>
    <t>552101031</t>
  </si>
  <si>
    <t>Pryžová koncová zátka, Twin 200, pro 2x40-50-63</t>
  </si>
  <si>
    <t>-923139087</t>
  </si>
  <si>
    <t>552101041</t>
  </si>
  <si>
    <t>Přechodová spojka 50x4.6-G1 1/4 AG, 6 bar</t>
  </si>
  <si>
    <t>-2036735372</t>
  </si>
  <si>
    <t>552101042</t>
  </si>
  <si>
    <t>přechodová spojka 63x5.8-G2 AG, 6 bar</t>
  </si>
  <si>
    <t>930912797</t>
  </si>
  <si>
    <t>552101051</t>
  </si>
  <si>
    <t>podélná spojovací sada 200/175, se dvěma smrštitělnými manžetami</t>
  </si>
  <si>
    <t>-2016050332</t>
  </si>
  <si>
    <t>552101061</t>
  </si>
  <si>
    <t>Dvojitá spojka 50x4.6-50x4.6, 6 bar</t>
  </si>
  <si>
    <t>-1835615941</t>
  </si>
  <si>
    <t>552101071</t>
  </si>
  <si>
    <t>Stěnová průchodka 175/200 (bez odolnosti proti tlakové vodě)</t>
  </si>
  <si>
    <t>1415546952</t>
  </si>
  <si>
    <t>552101081</t>
  </si>
  <si>
    <t>Izolační sada T-kusu 200/175/140</t>
  </si>
  <si>
    <t>197187523</t>
  </si>
  <si>
    <t>552101091</t>
  </si>
  <si>
    <t>T-kus 40+50, G1 1/4 IG, včetně O-kroužku</t>
  </si>
  <si>
    <t>1983095060</t>
  </si>
  <si>
    <t>552101093</t>
  </si>
  <si>
    <t>hrdlo pro pevný bod 40+50, G1 1/4 IG /R1 1/4 AG, včetně O-kroužku</t>
  </si>
  <si>
    <t>-1439824055</t>
  </si>
  <si>
    <t>892241111</t>
  </si>
  <si>
    <t>Tlaková zkouška vodou potrubí do 80</t>
  </si>
  <si>
    <t>-1332526193</t>
  </si>
  <si>
    <t>58,00+2,00</t>
  </si>
  <si>
    <t>-929148979</t>
  </si>
  <si>
    <t>998276101</t>
  </si>
  <si>
    <t>Přesun hmot pro trubní vedení z trub z plastických hmot otevřený výkop</t>
  </si>
  <si>
    <t>-955289678</t>
  </si>
  <si>
    <t>713</t>
  </si>
  <si>
    <t>Izolace tepelné</t>
  </si>
  <si>
    <t>713463131</t>
  </si>
  <si>
    <t>Montáž izolace tepelné potrubí potrubními pouzdry bez úpravy slepenými 1x tl izolace do 25 mm</t>
  </si>
  <si>
    <t>-984879699</t>
  </si>
  <si>
    <t>55+15</t>
  </si>
  <si>
    <t>713463132</t>
  </si>
  <si>
    <t>Montáž izolace tepelné potrubí potrubními pouzdry bez úpravy slepenými 1x tl izolace do 50 mm</t>
  </si>
  <si>
    <t>-646671192</t>
  </si>
  <si>
    <t>15,00*2+55</t>
  </si>
  <si>
    <t>63154400</t>
  </si>
  <si>
    <t>pouzdro izolační potrubní max. 400 °C 18/25 mm</t>
  </si>
  <si>
    <t>-1711214265</t>
  </si>
  <si>
    <t>55*1,1 'Přepočtené koeficientem množství</t>
  </si>
  <si>
    <t>63154401</t>
  </si>
  <si>
    <t>pouzdro izolační potrubní max. 400 °C 28/25 mm</t>
  </si>
  <si>
    <t>465874473</t>
  </si>
  <si>
    <t>15*1,1 'Přepočtené koeficientem množství</t>
  </si>
  <si>
    <t>63154422</t>
  </si>
  <si>
    <t>pouzdro izolační potrubní max. 400 °C 35/30 mm</t>
  </si>
  <si>
    <t>-231339498</t>
  </si>
  <si>
    <t>63154423</t>
  </si>
  <si>
    <t>pouzdro izolační potrubní max. 400 °C 42/30 mm</t>
  </si>
  <si>
    <t>1309909080</t>
  </si>
  <si>
    <t>63154439</t>
  </si>
  <si>
    <t>pouzdro izolační potrubní max. 400 °C 54/30 mm</t>
  </si>
  <si>
    <t>-2056819115</t>
  </si>
  <si>
    <t>998713202</t>
  </si>
  <si>
    <t>Přesun hmot procentní pro izolace tepelné v objektech v do 12 m</t>
  </si>
  <si>
    <t>%</t>
  </si>
  <si>
    <t>-774081432</t>
  </si>
  <si>
    <t>732</t>
  </si>
  <si>
    <t>Ústřední vytápění - strojovny</t>
  </si>
  <si>
    <t>732211235R</t>
  </si>
  <si>
    <t>Montáž bytové stanice pro přípravu teplé vody s jedním směšovaným okruhem vytápění, vč.příslušenství</t>
  </si>
  <si>
    <t>251151772</t>
  </si>
  <si>
    <t>484301151</t>
  </si>
  <si>
    <t>Bytová stanice pro decentralizovanou přípravu teplé vody s jedním směšovaným okruhem vytápění 19 l/min</t>
  </si>
  <si>
    <t>634714301</t>
  </si>
  <si>
    <t>484301161</t>
  </si>
  <si>
    <t>Připojovací set kulových kohoutů</t>
  </si>
  <si>
    <t>-481192622</t>
  </si>
  <si>
    <t>484301162</t>
  </si>
  <si>
    <t>Podomítková skříň CP</t>
  </si>
  <si>
    <t>-2058528804</t>
  </si>
  <si>
    <t>484301163</t>
  </si>
  <si>
    <t>Prostorový termostat 230V</t>
  </si>
  <si>
    <t>-603778651</t>
  </si>
  <si>
    <t>998732202</t>
  </si>
  <si>
    <t>Přesun hmot procentní pro strojovny v objektech v do 12 m</t>
  </si>
  <si>
    <t>131904732</t>
  </si>
  <si>
    <t>733</t>
  </si>
  <si>
    <t>Ústřední vytápění - rozvodné potrubí</t>
  </si>
  <si>
    <t>733322221R</t>
  </si>
  <si>
    <t>Potrubí plastohliníkové D 16x2,0, vč.tvarovek a montáže</t>
  </si>
  <si>
    <t>1388381979</t>
  </si>
  <si>
    <t>733322223R</t>
  </si>
  <si>
    <t>Potrubí plastohliníkové D 25x2,5, vč.tvarovek a montáže</t>
  </si>
  <si>
    <t>1979189929</t>
  </si>
  <si>
    <t>733322224R</t>
  </si>
  <si>
    <t>Potrubí plastohliníkové D 32x3,0, vč.tvarovek a montáže</t>
  </si>
  <si>
    <t>1119507963</t>
  </si>
  <si>
    <t>733322225R</t>
  </si>
  <si>
    <t>Potrubí plastohliníkové D 40x4,0, vč.tvarovek a montáže</t>
  </si>
  <si>
    <t>2105436733</t>
  </si>
  <si>
    <t>733322226R</t>
  </si>
  <si>
    <t>Potrubí plastohliníkové D 50x4,5, vč.tvarovek a montáže</t>
  </si>
  <si>
    <t>652581865</t>
  </si>
  <si>
    <t>733391101</t>
  </si>
  <si>
    <t>Zkouška těsnosti potrubí plastové do D 32x3,0</t>
  </si>
  <si>
    <t>-1626761625</t>
  </si>
  <si>
    <t>2405</t>
  </si>
  <si>
    <t>55+15+55</t>
  </si>
  <si>
    <t>733391102</t>
  </si>
  <si>
    <t>Zkouška těsnosti potrubí plastové do D 50x4,6</t>
  </si>
  <si>
    <t>1500369653</t>
  </si>
  <si>
    <t>15+15</t>
  </si>
  <si>
    <t>61</t>
  </si>
  <si>
    <t>998733202</t>
  </si>
  <si>
    <t>Přesun hmot procentní pro rozvody potrubí v objektech v do 12 m</t>
  </si>
  <si>
    <t>-1183509296</t>
  </si>
  <si>
    <t>734</t>
  </si>
  <si>
    <t>Ústřední vytápění - armatury</t>
  </si>
  <si>
    <t>62</t>
  </si>
  <si>
    <t>734209113</t>
  </si>
  <si>
    <t>Montáž armatury závitové s dvěma závity G 1/2</t>
  </si>
  <si>
    <t>-1153820614</t>
  </si>
  <si>
    <t>63</t>
  </si>
  <si>
    <t>6000052489</t>
  </si>
  <si>
    <t>Vyvažovací ventil STAD DN 15 s vypouštěním PN25</t>
  </si>
  <si>
    <t>-352559550</t>
  </si>
  <si>
    <t>6000052589</t>
  </si>
  <si>
    <t>Ventil STAP DN 15</t>
  </si>
  <si>
    <t>-832024823</t>
  </si>
  <si>
    <t>65</t>
  </si>
  <si>
    <t>734211120</t>
  </si>
  <si>
    <t>Ventil závitový odvzdušňovací G 1/2 PN 14 do 120°C automatický</t>
  </si>
  <si>
    <t>1384584791</t>
  </si>
  <si>
    <t>66</t>
  </si>
  <si>
    <t>734221682</t>
  </si>
  <si>
    <t>Termostatická hlavice kapalinová PN 10 do 110°C otopných těles VK</t>
  </si>
  <si>
    <t>1919059351</t>
  </si>
  <si>
    <t>67</t>
  </si>
  <si>
    <t>734261402</t>
  </si>
  <si>
    <t>Armatura připojovací rohová G 1/2x18 PN 10 do 110°C radiátorů typu VK - H šroubení</t>
  </si>
  <si>
    <t>1052794895</t>
  </si>
  <si>
    <t>68</t>
  </si>
  <si>
    <t>734291123</t>
  </si>
  <si>
    <t>Kohout plnící a vypouštěcí G 1/2 PN 10 do 90°C závitový</t>
  </si>
  <si>
    <t>1022043682</t>
  </si>
  <si>
    <t>69</t>
  </si>
  <si>
    <t>734292714</t>
  </si>
  <si>
    <t>Kohout kulový přímý G 3/4 PN 42 do 185°C vnitřní závit</t>
  </si>
  <si>
    <t>204336495</t>
  </si>
  <si>
    <t>70</t>
  </si>
  <si>
    <t>998734202</t>
  </si>
  <si>
    <t>Přesun hmot procentní pro armatury v objektech v do 12 m</t>
  </si>
  <si>
    <t>-861215159</t>
  </si>
  <si>
    <t>735</t>
  </si>
  <si>
    <t>Ústřední vytápění - otopná tělesa</t>
  </si>
  <si>
    <t>71</t>
  </si>
  <si>
    <t>735000912</t>
  </si>
  <si>
    <t>Vyregulování ventilu nebo kohoutu dvojregulačního s termostatickým ovládáním</t>
  </si>
  <si>
    <t>-615099438</t>
  </si>
  <si>
    <t>72</t>
  </si>
  <si>
    <t>735152557</t>
  </si>
  <si>
    <t>Otopné těleso panelové VK dvoudeskové 2 přídavné přestupní plochy výška/délka 500/1000mm výkon 1452W</t>
  </si>
  <si>
    <t>-1251867601</t>
  </si>
  <si>
    <t>73</t>
  </si>
  <si>
    <t>735511010</t>
  </si>
  <si>
    <t>Podlahové vytápění - rozvodné potrubí polyethylen PE-Xa 17x2,0 mm pro systémovou desku rozteč 200 mm, vč.diagonálního pásu pro uchycení potrubí a chráničky (suchý zip) na potrubí</t>
  </si>
  <si>
    <t>1664468658</t>
  </si>
  <si>
    <t>74</t>
  </si>
  <si>
    <t>735511027</t>
  </si>
  <si>
    <t>Podlahové vytápění - systémová deska s kombinovanou tepelnou a kročejovou izolací, vč.oboustranného pásu pro spojování desek</t>
  </si>
  <si>
    <t>2064880199</t>
  </si>
  <si>
    <t>75</t>
  </si>
  <si>
    <t>735511062</t>
  </si>
  <si>
    <t>Podlahové vytápění - obvodový dilatační pás samolepící s folií</t>
  </si>
  <si>
    <t>614456796</t>
  </si>
  <si>
    <t>76</t>
  </si>
  <si>
    <t>735511081R</t>
  </si>
  <si>
    <t>Podlahové vytápění - rozdělovač plastový s průtokoměry jednookruhový, vč.základní sady pro modulární plastový rozdělovač a sady regulačních kul.ventilů G 1"</t>
  </si>
  <si>
    <t>pár</t>
  </si>
  <si>
    <t>571946535</t>
  </si>
  <si>
    <t>77</t>
  </si>
  <si>
    <t>735511083</t>
  </si>
  <si>
    <t>Podlahové vytápění - rozdělovač plastový s průtokoměry čtyřokruhový, vč.základní sady pro modulární plastový rozdělovač a sady regulačních kul.ventilů G 1"</t>
  </si>
  <si>
    <t>-1936384890</t>
  </si>
  <si>
    <t>78</t>
  </si>
  <si>
    <t>735511085</t>
  </si>
  <si>
    <t>Podlahové vytápění - rozdělovač plastový s průtokoměry šestiokruhový, vč.základní sady pro modulární plastový rozdělovač a sady regulačních kul.ventilů G 1"</t>
  </si>
  <si>
    <t>1918989655</t>
  </si>
  <si>
    <t>79</t>
  </si>
  <si>
    <t>735511101R</t>
  </si>
  <si>
    <t>Skříň rozdělovače, pod omítku, 550x760x110 mm</t>
  </si>
  <si>
    <t>-544540433</t>
  </si>
  <si>
    <t>7+1</t>
  </si>
  <si>
    <t>80</t>
  </si>
  <si>
    <t>735511102R</t>
  </si>
  <si>
    <t>Skříň rozdělovače, pod omítku, 700x760x110 mm</t>
  </si>
  <si>
    <t>176110966</t>
  </si>
  <si>
    <t>81</t>
  </si>
  <si>
    <t>735511138</t>
  </si>
  <si>
    <t>Podlahové vytápění - svěrné šroubení se závitem EK 3/4" pro připojení potrubí 17x2,0 mm</t>
  </si>
  <si>
    <t>539027106</t>
  </si>
  <si>
    <t>82</t>
  </si>
  <si>
    <t>998735202</t>
  </si>
  <si>
    <t>Přesun hmot procentní pro otopná tělesa v objektech v do 12 m</t>
  </si>
  <si>
    <t>-690054596</t>
  </si>
  <si>
    <t>Práce a dodávky M</t>
  </si>
  <si>
    <t>83</t>
  </si>
  <si>
    <t>230120043</t>
  </si>
  <si>
    <t>Čištění potrubí profukováním nebo proplachováním DN 50</t>
  </si>
  <si>
    <t>-1356484383</t>
  </si>
  <si>
    <t>84</t>
  </si>
  <si>
    <t>230120044</t>
  </si>
  <si>
    <t>Čištění potrubí profukováním nebo proplachováním DN 65</t>
  </si>
  <si>
    <t>-85738430</t>
  </si>
  <si>
    <t>OST</t>
  </si>
  <si>
    <t>85</t>
  </si>
  <si>
    <t>OST01</t>
  </si>
  <si>
    <t>Napuštění a propláchnutí systému, topná zkouška</t>
  </si>
  <si>
    <t>hod</t>
  </si>
  <si>
    <t>262144</t>
  </si>
  <si>
    <t>-1805352843</t>
  </si>
  <si>
    <t>VRN</t>
  </si>
  <si>
    <t>Vedlejší rozpočtové náklady</t>
  </si>
  <si>
    <t>VRN1</t>
  </si>
  <si>
    <t>Průzkumné, geodetické a projektové práce</t>
  </si>
  <si>
    <t>86</t>
  </si>
  <si>
    <t>012103000</t>
  </si>
  <si>
    <t>Geodetické práce před výstavbou</t>
  </si>
  <si>
    <t>soub</t>
  </si>
  <si>
    <t>1024</t>
  </si>
  <si>
    <t>-1926286471</t>
  </si>
  <si>
    <t>87</t>
  </si>
  <si>
    <t>012303000</t>
  </si>
  <si>
    <t>Geodetické práce po výstavbě</t>
  </si>
  <si>
    <t>-361176813</t>
  </si>
  <si>
    <t>VRN4</t>
  </si>
  <si>
    <t>Inženýrská činnost</t>
  </si>
  <si>
    <t>88</t>
  </si>
  <si>
    <t>045002000</t>
  </si>
  <si>
    <t>Kompletační a koordinační činnost</t>
  </si>
  <si>
    <t>-285669777</t>
  </si>
  <si>
    <t>IO 01 - Vodovodní přípojka</t>
  </si>
  <si>
    <t>621478557</t>
  </si>
  <si>
    <t>vodovodní přípojka</t>
  </si>
  <si>
    <t>0,80*1,60*4,00</t>
  </si>
  <si>
    <t>rozšíření pro armaturní šachtu</t>
  </si>
  <si>
    <t>2,00*2,00*1,80</t>
  </si>
  <si>
    <t>771090283</t>
  </si>
  <si>
    <t>1511441272</t>
  </si>
  <si>
    <t>1,60*4,00*2</t>
  </si>
  <si>
    <t>2,00*4*1,80</t>
  </si>
  <si>
    <t>-226803903</t>
  </si>
  <si>
    <t>-1679871333</t>
  </si>
  <si>
    <t>-426596744</t>
  </si>
  <si>
    <t>0,80*(0,10+0,33)*4,00</t>
  </si>
  <si>
    <t>3,14*1,60*1,80*0,20</t>
  </si>
  <si>
    <t>-1180229565</t>
  </si>
  <si>
    <t>3,185</t>
  </si>
  <si>
    <t>-1922200118</t>
  </si>
  <si>
    <t>3,185*1,70</t>
  </si>
  <si>
    <t>-34377673</t>
  </si>
  <si>
    <t>12,32-3,185</t>
  </si>
  <si>
    <t>-1109319120</t>
  </si>
  <si>
    <t>1,20*0,33*4,00</t>
  </si>
  <si>
    <t>1603998880</t>
  </si>
  <si>
    <t>1,584*1,70*1,12</t>
  </si>
  <si>
    <t>-1751361371</t>
  </si>
  <si>
    <t>0,80*0,10*4,00</t>
  </si>
  <si>
    <t>871171211</t>
  </si>
  <si>
    <t>Montáž potrubí z PE100 SDR 11 otevřený výkop svařovaných elektrotvarovkou D 40 x 3,7 mm</t>
  </si>
  <si>
    <t>1838190625</t>
  </si>
  <si>
    <t>28613525</t>
  </si>
  <si>
    <t>potrubí třívrstvé PE100 RC SDR11 40x3,70 dl 12m</t>
  </si>
  <si>
    <t>-1666696965</t>
  </si>
  <si>
    <t>4*1,03 'Přepočtené koeficientem množství</t>
  </si>
  <si>
    <t>891162211</t>
  </si>
  <si>
    <t>Montáž závitového vodoměru G 1 v šachtě</t>
  </si>
  <si>
    <t>795952125</t>
  </si>
  <si>
    <t>38821519</t>
  </si>
  <si>
    <t>vodoměr domovní tlak PN25 Qn 10 DN32 300 mm</t>
  </si>
  <si>
    <t>-1484754666</t>
  </si>
  <si>
    <t>891173111</t>
  </si>
  <si>
    <t>Montáž vodovodního ventilu hlavního pro přípojky DN 32</t>
  </si>
  <si>
    <t>-537798676</t>
  </si>
  <si>
    <t>GCM.R250X006</t>
  </si>
  <si>
    <t>Kulový kohout, PN 35, T 185 C, chromovaný, R250D, 1"1/4 červený</t>
  </si>
  <si>
    <t>2046165738</t>
  </si>
  <si>
    <t>55114218</t>
  </si>
  <si>
    <t>kohout kulový s vypouštěním PN 35 T 185°C chromovaný R250DS 1"1/4</t>
  </si>
  <si>
    <t>-678178397</t>
  </si>
  <si>
    <t>55117235</t>
  </si>
  <si>
    <t>filtr závitový mosaz závit vnitřní-vnitřní PN 16 T 120°C 5/4"</t>
  </si>
  <si>
    <t>-405161455</t>
  </si>
  <si>
    <t>55118683</t>
  </si>
  <si>
    <t>ventil zpětný závitový PN 10 T 110°C mosaz 1 1/4"</t>
  </si>
  <si>
    <t>1784076858</t>
  </si>
  <si>
    <t>891379111</t>
  </si>
  <si>
    <t>Montáž navrtávacích pasů na potrubí z jakýchkoli trub DN 300</t>
  </si>
  <si>
    <t>156438930</t>
  </si>
  <si>
    <t>HWL.380030005416</t>
  </si>
  <si>
    <t>PAS NAVRTÁVACÍ S UZÁVĚREM 300-5/4''</t>
  </si>
  <si>
    <t>814848544</t>
  </si>
  <si>
    <t>42291056</t>
  </si>
  <si>
    <t>souprava zemní pro navrtávací pas s kohoutem Rd 1,25m</t>
  </si>
  <si>
    <t>826866903</t>
  </si>
  <si>
    <t>892233122</t>
  </si>
  <si>
    <t>Proplach a dezinfekce vodovodního potrubí DN od 40 do 70</t>
  </si>
  <si>
    <t>232959662</t>
  </si>
  <si>
    <t>1064223772</t>
  </si>
  <si>
    <t>893811163</t>
  </si>
  <si>
    <t>Osazení vodoměrné šachty kruhové z PP samonosné pro běžné zatížení průměru do 1,2 m hloubky do 1,6 m</t>
  </si>
  <si>
    <t>1124431881</t>
  </si>
  <si>
    <t>56230594</t>
  </si>
  <si>
    <t>šachta vodoměrná samonosná kruhová 1,2/1,5 m, vč.hliníkového žebříku</t>
  </si>
  <si>
    <t>-296212641</t>
  </si>
  <si>
    <t>899102112</t>
  </si>
  <si>
    <t>Osazení poklopů litinových nebo ocelových včetně rámů pro třídu zatížení A15, A50</t>
  </si>
  <si>
    <t>-1754171014</t>
  </si>
  <si>
    <t>28661936</t>
  </si>
  <si>
    <t>poklop kompozitový tř.zatížení A15</t>
  </si>
  <si>
    <t>-523019867</t>
  </si>
  <si>
    <t>899401111</t>
  </si>
  <si>
    <t>Osazení poklopů litinových ventilových</t>
  </si>
  <si>
    <t>-784581017</t>
  </si>
  <si>
    <t>42291402</t>
  </si>
  <si>
    <t>poklop litinový ventilový</t>
  </si>
  <si>
    <t>-147308510</t>
  </si>
  <si>
    <t>18221948</t>
  </si>
  <si>
    <t>1540856638</t>
  </si>
  <si>
    <t>-971868904</t>
  </si>
  <si>
    <t>764994140</t>
  </si>
  <si>
    <t>905550409</t>
  </si>
  <si>
    <t>IO 02 - Přípojka jednotné kanalizace</t>
  </si>
  <si>
    <t>120001101</t>
  </si>
  <si>
    <t>Příplatek za ztížení odkopávky nebo prokkopávky v blízkosti inženýrských sítí</t>
  </si>
  <si>
    <t>CS ÚRS 2019 02</t>
  </si>
  <si>
    <t>371708837</t>
  </si>
  <si>
    <t>30,073*0,30</t>
  </si>
  <si>
    <t>-1278298421</t>
  </si>
  <si>
    <t>0,80*(1,30+1,92)/2*12,20</t>
  </si>
  <si>
    <t>0,80*(1,59+2,13)/2*9,65</t>
  </si>
  <si>
    <t>1908214763</t>
  </si>
  <si>
    <t>-1065462600</t>
  </si>
  <si>
    <t>uvažováno pažení od hl.výkopu 1,30 m</t>
  </si>
  <si>
    <t>(1,30+1,95)/2*15,20*2</t>
  </si>
  <si>
    <t>(1,59+2,13)/2*9,65*2</t>
  </si>
  <si>
    <t>-803032870</t>
  </si>
  <si>
    <t>-1573703572</t>
  </si>
  <si>
    <t>-909368747</t>
  </si>
  <si>
    <t>8,946+1,988</t>
  </si>
  <si>
    <t>-972701547</t>
  </si>
  <si>
    <t>-617376784</t>
  </si>
  <si>
    <t>10,934*1,60</t>
  </si>
  <si>
    <t>174101101a</t>
  </si>
  <si>
    <t>Zásyp jam, šachet rýh nebo kolem objektů sypaninou se zhutněním - zeminou</t>
  </si>
  <si>
    <t>1348336953</t>
  </si>
  <si>
    <t>-(8,946+1,988)</t>
  </si>
  <si>
    <t>175151101</t>
  </si>
  <si>
    <t>Obsypání potrubí strojně sypaninou bez prohození, uloženou do 3 m</t>
  </si>
  <si>
    <t>1917959257</t>
  </si>
  <si>
    <t>0,80*0,45*(15,20+9,65)</t>
  </si>
  <si>
    <t>58337344</t>
  </si>
  <si>
    <t>štěrkopísek frakce 0/32</t>
  </si>
  <si>
    <t>-71259699</t>
  </si>
  <si>
    <t>8,946*2 'Přepočtené koeficientem množství</t>
  </si>
  <si>
    <t>451572111</t>
  </si>
  <si>
    <t>Lože pod potrubí otevřený výkop z kameniva drobného těženého</t>
  </si>
  <si>
    <t>43630994</t>
  </si>
  <si>
    <t>0,80*0,10*(15,20+9,65)</t>
  </si>
  <si>
    <t>817314111R</t>
  </si>
  <si>
    <t>Napojení potrubí DN 150 na stávající šachty a trouby</t>
  </si>
  <si>
    <t>-1227044919</t>
  </si>
  <si>
    <t>871315221</t>
  </si>
  <si>
    <t>Kanalizační potrubí z tvrdého PVC jednovrstvé tuhost třídy SN8 DN 160</t>
  </si>
  <si>
    <t>1003737165</t>
  </si>
  <si>
    <t>877315211</t>
  </si>
  <si>
    <t>Montáž tvarovek z tvrdého PVC-systém KG nebo z polypropylenu-systém KG 2000 jednoosé DN 160</t>
  </si>
  <si>
    <t>-1071299657</t>
  </si>
  <si>
    <t>28611359</t>
  </si>
  <si>
    <t>koleno kanalizace PVC KG 160x15°</t>
  </si>
  <si>
    <t>2077567357</t>
  </si>
  <si>
    <t>894812311</t>
  </si>
  <si>
    <t>Revizní a čistící šachta z PP typ DN 600/160 šachtové dno průtočné</t>
  </si>
  <si>
    <t>-1692205458</t>
  </si>
  <si>
    <t>894812332</t>
  </si>
  <si>
    <t>Revizní a čistící šachta z PP DN 600 šachtová roura korugovaná světlé hloubky 2000 mm</t>
  </si>
  <si>
    <t>-1659115075</t>
  </si>
  <si>
    <t>894812339</t>
  </si>
  <si>
    <t>Příplatek k rourám revizní a čistící šachty z PP DN 600 za uříznutí šachtové roury</t>
  </si>
  <si>
    <t>426510743</t>
  </si>
  <si>
    <t>894812357</t>
  </si>
  <si>
    <t>Revizní a čistící šachta z PP DN 600 poklop litinový pro třídu zatížení B125 s teleskopickým adaptérem</t>
  </si>
  <si>
    <t>936155690</t>
  </si>
  <si>
    <t>-1934095999</t>
  </si>
  <si>
    <t>487088095</t>
  </si>
  <si>
    <t>-307416448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</si>
</sst>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0000A8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4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6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6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21" fillId="4" borderId="0" xfId="0" applyFont="1" applyFill="1" applyAlignment="1">
      <alignment horizontal="center" vertical="center"/>
    </xf>
    <xf numFmtId="0" fontId="22" fillId="0" borderId="16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9" fillId="0" borderId="14" xfId="0" applyNumberFormat="1" applyFont="1" applyBorder="1" applyAlignment="1">
      <alignment vertical="center"/>
    </xf>
    <xf numFmtId="4" fontId="19" fillId="0" borderId="0" xfId="0" applyNumberFormat="1" applyFont="1" applyBorder="1" applyAlignment="1">
      <alignment vertical="center"/>
    </xf>
    <xf numFmtId="166" fontId="19" fillId="0" borderId="0" xfId="0" applyNumberFormat="1" applyFont="1" applyBorder="1" applyAlignment="1">
      <alignment vertical="center"/>
    </xf>
    <xf numFmtId="4" fontId="19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5" fillId="0" borderId="3" xfId="0" applyFont="1" applyBorder="1" applyAlignment="1">
      <alignment vertical="center"/>
    </xf>
    <xf numFmtId="0" fontId="25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7" fillId="0" borderId="14" xfId="0" applyNumberFormat="1" applyFont="1" applyBorder="1" applyAlignment="1">
      <alignment vertical="center"/>
    </xf>
    <xf numFmtId="4" fontId="27" fillId="0" borderId="0" xfId="0" applyNumberFormat="1" applyFont="1" applyBorder="1" applyAlignment="1">
      <alignment vertical="center"/>
    </xf>
    <xf numFmtId="166" fontId="27" fillId="0" borderId="0" xfId="0" applyNumberFormat="1" applyFont="1" applyBorder="1" applyAlignment="1">
      <alignment vertical="center"/>
    </xf>
    <xf numFmtId="4" fontId="27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8" fillId="0" borderId="0" xfId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4" fontId="1" fillId="0" borderId="14" xfId="0" applyNumberFormat="1" applyFont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166" fontId="1" fillId="0" borderId="0" xfId="0" applyNumberFormat="1" applyFont="1" applyBorder="1" applyAlignment="1">
      <alignment vertical="center"/>
    </xf>
    <xf numFmtId="4" fontId="1" fillId="0" borderId="15" xfId="0" applyNumberFormat="1" applyFont="1" applyBorder="1" applyAlignment="1">
      <alignment vertical="center"/>
    </xf>
    <xf numFmtId="4" fontId="1" fillId="0" borderId="19" xfId="0" applyNumberFormat="1" applyFont="1" applyBorder="1" applyAlignment="1">
      <alignment vertical="center"/>
    </xf>
    <xf numFmtId="4" fontId="1" fillId="0" borderId="20" xfId="0" applyNumberFormat="1" applyFont="1" applyBorder="1" applyAlignment="1">
      <alignment vertical="center"/>
    </xf>
    <xf numFmtId="166" fontId="1" fillId="0" borderId="20" xfId="0" applyNumberFormat="1" applyFont="1" applyBorder="1" applyAlignment="1">
      <alignment vertical="center"/>
    </xf>
    <xf numFmtId="4" fontId="1" fillId="0" borderId="21" xfId="0" applyNumberFormat="1" applyFont="1" applyBorder="1" applyAlignment="1">
      <alignment vertical="center"/>
    </xf>
    <xf numFmtId="0" fontId="0" fillId="0" borderId="0" xfId="0" applyProtection="1"/>
    <xf numFmtId="0" fontId="30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6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1" fillId="4" borderId="0" xfId="0" applyFont="1" applyFill="1" applyAlignment="1">
      <alignment horizontal="left" vertical="center"/>
    </xf>
    <xf numFmtId="0" fontId="21" fillId="4" borderId="0" xfId="0" applyFont="1" applyFill="1" applyAlignment="1">
      <alignment horizontal="right" vertical="center"/>
    </xf>
    <xf numFmtId="0" fontId="31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1" fillId="4" borderId="16" xfId="0" applyFont="1" applyFill="1" applyBorder="1" applyAlignment="1">
      <alignment horizontal="center" vertical="center" wrapText="1"/>
    </xf>
    <xf numFmtId="0" fontId="21" fillId="4" borderId="17" xfId="0" applyFont="1" applyFill="1" applyBorder="1" applyAlignment="1">
      <alignment horizontal="center" vertical="center" wrapText="1"/>
    </xf>
    <xf numFmtId="0" fontId="21" fillId="4" borderId="18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/>
    <xf numFmtId="166" fontId="32" fillId="0" borderId="12" xfId="0" applyNumberFormat="1" applyFont="1" applyBorder="1" applyAlignment="1"/>
    <xf numFmtId="166" fontId="32" fillId="0" borderId="13" xfId="0" applyNumberFormat="1" applyFont="1" applyBorder="1" applyAlignment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1" fillId="0" borderId="22" xfId="0" applyFont="1" applyBorder="1" applyAlignment="1" applyProtection="1">
      <alignment horizontal="center" vertical="center"/>
      <protection locked="0"/>
    </xf>
    <xf numFmtId="49" fontId="21" fillId="0" borderId="22" xfId="0" applyNumberFormat="1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center" vertical="center" wrapText="1"/>
      <protection locked="0"/>
    </xf>
    <xf numFmtId="167" fontId="21" fillId="0" borderId="22" xfId="0" applyNumberFormat="1" applyFont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  <protection locked="0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center" vertical="center"/>
    </xf>
    <xf numFmtId="166" fontId="22" fillId="0" borderId="0" xfId="0" applyNumberFormat="1" applyFont="1" applyBorder="1" applyAlignment="1">
      <alignment vertical="center"/>
    </xf>
    <xf numFmtId="166" fontId="22" fillId="0" borderId="15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34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12" fillId="0" borderId="3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 wrapText="1"/>
    </xf>
    <xf numFmtId="167" fontId="12" fillId="0" borderId="0" xfId="0" applyNumberFormat="1" applyFont="1" applyAlignment="1">
      <alignment vertical="center"/>
    </xf>
    <xf numFmtId="0" fontId="12" fillId="0" borderId="14" xfId="0" applyFont="1" applyBorder="1" applyAlignment="1">
      <alignment vertical="center"/>
    </xf>
    <xf numFmtId="0" fontId="12" fillId="0" borderId="0" xfId="0" applyFont="1" applyBorder="1" applyAlignment="1">
      <alignment vertical="center"/>
    </xf>
    <xf numFmtId="0" fontId="12" fillId="0" borderId="15" xfId="0" applyFont="1" applyBorder="1" applyAlignment="1">
      <alignment vertical="center"/>
    </xf>
    <xf numFmtId="0" fontId="35" fillId="0" borderId="22" xfId="0" applyFont="1" applyBorder="1" applyAlignment="1" applyProtection="1">
      <alignment horizontal="center" vertical="center"/>
      <protection locked="0"/>
    </xf>
    <xf numFmtId="49" fontId="35" fillId="0" borderId="22" xfId="0" applyNumberFormat="1" applyFont="1" applyBorder="1" applyAlignment="1" applyProtection="1">
      <alignment horizontal="left" vertical="center" wrapText="1"/>
      <protection locked="0"/>
    </xf>
    <xf numFmtId="0" fontId="35" fillId="0" borderId="22" xfId="0" applyFont="1" applyBorder="1" applyAlignment="1" applyProtection="1">
      <alignment horizontal="left" vertical="center" wrapText="1"/>
      <protection locked="0"/>
    </xf>
    <xf numFmtId="0" fontId="35" fillId="0" borderId="22" xfId="0" applyFont="1" applyBorder="1" applyAlignment="1" applyProtection="1">
      <alignment horizontal="center" vertical="center" wrapText="1"/>
      <protection locked="0"/>
    </xf>
    <xf numFmtId="167" fontId="35" fillId="0" borderId="22" xfId="0" applyNumberFormat="1" applyFont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  <protection locked="0"/>
    </xf>
    <xf numFmtId="0" fontId="36" fillId="0" borderId="3" xfId="0" applyFont="1" applyBorder="1" applyAlignment="1">
      <alignment vertical="center"/>
    </xf>
    <xf numFmtId="0" fontId="35" fillId="0" borderId="14" xfId="0" applyFont="1" applyBorder="1" applyAlignment="1">
      <alignment horizontal="left" vertical="center"/>
    </xf>
    <xf numFmtId="0" fontId="35" fillId="0" borderId="0" xfId="0" applyFont="1" applyBorder="1" applyAlignment="1">
      <alignment horizontal="center" vertical="center"/>
    </xf>
    <xf numFmtId="0" fontId="22" fillId="0" borderId="19" xfId="0" applyFont="1" applyBorder="1" applyAlignment="1">
      <alignment horizontal="left" vertical="center"/>
    </xf>
    <xf numFmtId="0" fontId="22" fillId="0" borderId="20" xfId="0" applyFont="1" applyBorder="1" applyAlignment="1">
      <alignment horizontal="center" vertical="center"/>
    </xf>
    <xf numFmtId="166" fontId="22" fillId="0" borderId="20" xfId="0" applyNumberFormat="1" applyFont="1" applyBorder="1" applyAlignment="1">
      <alignment vertical="center"/>
    </xf>
    <xf numFmtId="166" fontId="22" fillId="0" borderId="21" xfId="0" applyNumberFormat="1" applyFont="1" applyBorder="1" applyAlignment="1">
      <alignment vertical="center"/>
    </xf>
    <xf numFmtId="0" fontId="14" fillId="2" borderId="0" xfId="0" applyFont="1" applyFill="1" applyAlignment="1">
      <alignment horizontal="center" vertical="center"/>
    </xf>
    <xf numFmtId="0" fontId="0" fillId="0" borderId="0" xfId="0"/>
    <xf numFmtId="16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vertical="center"/>
    </xf>
    <xf numFmtId="4" fontId="17" fillId="0" borderId="0" xfId="0" applyNumberFormat="1" applyFont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7" xfId="0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16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29" fillId="0" borderId="0" xfId="0" applyFont="1" applyAlignment="1">
      <alignment horizontal="left" vertical="center" wrapText="1"/>
    </xf>
    <xf numFmtId="4" fontId="7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0" fontId="21" fillId="4" borderId="6" xfId="0" applyFont="1" applyFill="1" applyBorder="1" applyAlignment="1">
      <alignment horizontal="center" vertical="center"/>
    </xf>
    <xf numFmtId="0" fontId="21" fillId="4" borderId="7" xfId="0" applyFont="1" applyFill="1" applyBorder="1" applyAlignment="1">
      <alignment horizontal="left" vertical="center"/>
    </xf>
    <xf numFmtId="0" fontId="21" fillId="4" borderId="7" xfId="0" applyFont="1" applyFill="1" applyBorder="1" applyAlignment="1">
      <alignment horizontal="center" vertical="center"/>
    </xf>
    <xf numFmtId="0" fontId="21" fillId="4" borderId="8" xfId="0" applyFont="1" applyFill="1" applyBorder="1" applyAlignment="1">
      <alignment horizontal="left" vertical="center"/>
    </xf>
    <xf numFmtId="0" fontId="21" fillId="4" borderId="7" xfId="0" applyFont="1" applyFill="1" applyBorder="1" applyAlignment="1">
      <alignment horizontal="right" vertical="center"/>
    </xf>
    <xf numFmtId="4" fontId="26" fillId="0" borderId="0" xfId="0" applyNumberFormat="1" applyFont="1" applyAlignment="1">
      <alignment vertical="center"/>
    </xf>
    <xf numFmtId="0" fontId="26" fillId="0" borderId="0" xfId="0" applyFont="1" applyAlignment="1">
      <alignment vertical="center"/>
    </xf>
    <xf numFmtId="0" fontId="25" fillId="0" borderId="0" xfId="0" applyFont="1" applyAlignment="1">
      <alignment horizontal="left" vertical="center" wrapText="1"/>
    </xf>
    <xf numFmtId="4" fontId="26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101"/>
  <sheetViews>
    <sheetView showGridLines="0" tabSelected="1" topLeftCell="A18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7" t="s">
        <v>0</v>
      </c>
      <c r="AZ1" s="17" t="s">
        <v>1</v>
      </c>
      <c r="BA1" s="17" t="s">
        <v>2</v>
      </c>
      <c r="BB1" s="17" t="s">
        <v>1</v>
      </c>
      <c r="BT1" s="17" t="s">
        <v>3</v>
      </c>
      <c r="BU1" s="17" t="s">
        <v>3</v>
      </c>
      <c r="BV1" s="17" t="s">
        <v>4</v>
      </c>
    </row>
    <row r="2" spans="1:74" s="1" customFormat="1" ht="36.950000000000003" customHeight="1">
      <c r="AR2" s="200" t="s">
        <v>5</v>
      </c>
      <c r="AS2" s="201"/>
      <c r="AT2" s="201"/>
      <c r="AU2" s="201"/>
      <c r="AV2" s="201"/>
      <c r="AW2" s="201"/>
      <c r="AX2" s="201"/>
      <c r="AY2" s="201"/>
      <c r="AZ2" s="201"/>
      <c r="BA2" s="201"/>
      <c r="BB2" s="201"/>
      <c r="BC2" s="201"/>
      <c r="BD2" s="201"/>
      <c r="BE2" s="201"/>
      <c r="BS2" s="18" t="s">
        <v>6</v>
      </c>
      <c r="BT2" s="18" t="s">
        <v>7</v>
      </c>
    </row>
    <row r="3" spans="1:74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pans="1:74" s="1" customFormat="1" ht="24.95" customHeight="1">
      <c r="B4" s="21"/>
      <c r="D4" s="22" t="s">
        <v>9</v>
      </c>
      <c r="AR4" s="21"/>
      <c r="AS4" s="23" t="s">
        <v>10</v>
      </c>
      <c r="BS4" s="18" t="s">
        <v>11</v>
      </c>
    </row>
    <row r="5" spans="1:74" s="1" customFormat="1" ht="12" customHeight="1">
      <c r="B5" s="21"/>
      <c r="D5" s="24" t="s">
        <v>12</v>
      </c>
      <c r="K5" s="209" t="s">
        <v>13</v>
      </c>
      <c r="L5" s="201"/>
      <c r="M5" s="201"/>
      <c r="N5" s="201"/>
      <c r="O5" s="201"/>
      <c r="P5" s="201"/>
      <c r="Q5" s="201"/>
      <c r="R5" s="201"/>
      <c r="S5" s="201"/>
      <c r="T5" s="201"/>
      <c r="U5" s="201"/>
      <c r="V5" s="201"/>
      <c r="W5" s="201"/>
      <c r="X5" s="201"/>
      <c r="Y5" s="201"/>
      <c r="Z5" s="201"/>
      <c r="AA5" s="201"/>
      <c r="AB5" s="201"/>
      <c r="AC5" s="201"/>
      <c r="AD5" s="201"/>
      <c r="AE5" s="201"/>
      <c r="AF5" s="201"/>
      <c r="AG5" s="201"/>
      <c r="AH5" s="201"/>
      <c r="AI5" s="201"/>
      <c r="AJ5" s="201"/>
      <c r="AK5" s="201"/>
      <c r="AL5" s="201"/>
      <c r="AM5" s="201"/>
      <c r="AN5" s="201"/>
      <c r="AO5" s="201"/>
      <c r="AR5" s="21"/>
      <c r="BS5" s="18" t="s">
        <v>6</v>
      </c>
    </row>
    <row r="6" spans="1:74" s="1" customFormat="1" ht="36.950000000000003" customHeight="1">
      <c r="B6" s="21"/>
      <c r="D6" s="26" t="s">
        <v>14</v>
      </c>
      <c r="K6" s="210" t="s">
        <v>15</v>
      </c>
      <c r="L6" s="201"/>
      <c r="M6" s="201"/>
      <c r="N6" s="201"/>
      <c r="O6" s="201"/>
      <c r="P6" s="201"/>
      <c r="Q6" s="201"/>
      <c r="R6" s="201"/>
      <c r="S6" s="201"/>
      <c r="T6" s="201"/>
      <c r="U6" s="201"/>
      <c r="V6" s="201"/>
      <c r="W6" s="201"/>
      <c r="X6" s="201"/>
      <c r="Y6" s="201"/>
      <c r="Z6" s="201"/>
      <c r="AA6" s="201"/>
      <c r="AB6" s="201"/>
      <c r="AC6" s="201"/>
      <c r="AD6" s="201"/>
      <c r="AE6" s="201"/>
      <c r="AF6" s="201"/>
      <c r="AG6" s="201"/>
      <c r="AH6" s="201"/>
      <c r="AI6" s="201"/>
      <c r="AJ6" s="201"/>
      <c r="AK6" s="201"/>
      <c r="AL6" s="201"/>
      <c r="AM6" s="201"/>
      <c r="AN6" s="201"/>
      <c r="AO6" s="201"/>
      <c r="AR6" s="21"/>
      <c r="BS6" s="18" t="s">
        <v>6</v>
      </c>
    </row>
    <row r="7" spans="1:74" s="1" customFormat="1" ht="12" customHeight="1">
      <c r="B7" s="21"/>
      <c r="D7" s="27" t="s">
        <v>16</v>
      </c>
      <c r="K7" s="25" t="s">
        <v>1</v>
      </c>
      <c r="AK7" s="27" t="s">
        <v>17</v>
      </c>
      <c r="AN7" s="25" t="s">
        <v>1</v>
      </c>
      <c r="AR7" s="21"/>
      <c r="BS7" s="18" t="s">
        <v>6</v>
      </c>
    </row>
    <row r="8" spans="1:74" s="1" customFormat="1" ht="12" customHeight="1">
      <c r="B8" s="21"/>
      <c r="D8" s="27" t="s">
        <v>18</v>
      </c>
      <c r="K8" s="25" t="s">
        <v>19</v>
      </c>
      <c r="AK8" s="27" t="s">
        <v>20</v>
      </c>
      <c r="AN8" s="25" t="s">
        <v>21</v>
      </c>
      <c r="AR8" s="21"/>
      <c r="BS8" s="18" t="s">
        <v>6</v>
      </c>
    </row>
    <row r="9" spans="1:74" s="1" customFormat="1" ht="14.45" customHeight="1">
      <c r="B9" s="21"/>
      <c r="AR9" s="21"/>
      <c r="BS9" s="18" t="s">
        <v>6</v>
      </c>
    </row>
    <row r="10" spans="1:74" s="1" customFormat="1" ht="12" customHeight="1">
      <c r="B10" s="21"/>
      <c r="D10" s="27" t="s">
        <v>22</v>
      </c>
      <c r="AK10" s="27" t="s">
        <v>23</v>
      </c>
      <c r="AN10" s="25" t="s">
        <v>1</v>
      </c>
      <c r="AR10" s="21"/>
      <c r="BS10" s="18" t="s">
        <v>6</v>
      </c>
    </row>
    <row r="11" spans="1:74" s="1" customFormat="1" ht="18.399999999999999" customHeight="1">
      <c r="B11" s="21"/>
      <c r="E11" s="25" t="s">
        <v>24</v>
      </c>
      <c r="AK11" s="27" t="s">
        <v>25</v>
      </c>
      <c r="AN11" s="25" t="s">
        <v>1</v>
      </c>
      <c r="AR11" s="21"/>
      <c r="BS11" s="18" t="s">
        <v>6</v>
      </c>
    </row>
    <row r="12" spans="1:74" s="1" customFormat="1" ht="6.95" customHeight="1">
      <c r="B12" s="21"/>
      <c r="AR12" s="21"/>
      <c r="BS12" s="18" t="s">
        <v>6</v>
      </c>
    </row>
    <row r="13" spans="1:74" s="1" customFormat="1" ht="12" customHeight="1">
      <c r="B13" s="21"/>
      <c r="D13" s="27" t="s">
        <v>26</v>
      </c>
      <c r="AK13" s="27" t="s">
        <v>23</v>
      </c>
      <c r="AN13" s="25" t="s">
        <v>1</v>
      </c>
      <c r="AR13" s="21"/>
      <c r="BS13" s="18" t="s">
        <v>6</v>
      </c>
    </row>
    <row r="14" spans="1:74" ht="12.75">
      <c r="B14" s="21"/>
      <c r="E14" s="25" t="s">
        <v>19</v>
      </c>
      <c r="AK14" s="27" t="s">
        <v>25</v>
      </c>
      <c r="AN14" s="25" t="s">
        <v>1</v>
      </c>
      <c r="AR14" s="21"/>
      <c r="BS14" s="18" t="s">
        <v>6</v>
      </c>
    </row>
    <row r="15" spans="1:74" s="1" customFormat="1" ht="6.95" customHeight="1">
      <c r="B15" s="21"/>
      <c r="AR15" s="21"/>
      <c r="BS15" s="18" t="s">
        <v>3</v>
      </c>
    </row>
    <row r="16" spans="1:74" s="1" customFormat="1" ht="12" customHeight="1">
      <c r="B16" s="21"/>
      <c r="D16" s="27" t="s">
        <v>27</v>
      </c>
      <c r="AK16" s="27" t="s">
        <v>23</v>
      </c>
      <c r="AN16" s="25" t="s">
        <v>28</v>
      </c>
      <c r="AR16" s="21"/>
      <c r="BS16" s="18" t="s">
        <v>3</v>
      </c>
    </row>
    <row r="17" spans="1:71" s="1" customFormat="1" ht="18.399999999999999" customHeight="1">
      <c r="B17" s="21"/>
      <c r="E17" s="25" t="s">
        <v>29</v>
      </c>
      <c r="AK17" s="27" t="s">
        <v>25</v>
      </c>
      <c r="AN17" s="25" t="s">
        <v>30</v>
      </c>
      <c r="AR17" s="21"/>
      <c r="BS17" s="18" t="s">
        <v>31</v>
      </c>
    </row>
    <row r="18" spans="1:71" s="1" customFormat="1" ht="6.95" customHeight="1">
      <c r="B18" s="21"/>
      <c r="AR18" s="21"/>
      <c r="BS18" s="18" t="s">
        <v>6</v>
      </c>
    </row>
    <row r="19" spans="1:71" s="1" customFormat="1" ht="12" customHeight="1">
      <c r="B19" s="21"/>
      <c r="D19" s="27" t="s">
        <v>32</v>
      </c>
      <c r="AK19" s="27" t="s">
        <v>23</v>
      </c>
      <c r="AN19" s="25" t="s">
        <v>1</v>
      </c>
      <c r="AR19" s="21"/>
      <c r="BS19" s="18" t="s">
        <v>6</v>
      </c>
    </row>
    <row r="20" spans="1:71" s="1" customFormat="1" ht="18.399999999999999" customHeight="1">
      <c r="B20" s="21"/>
      <c r="E20" s="25" t="s">
        <v>19</v>
      </c>
      <c r="AK20" s="27" t="s">
        <v>25</v>
      </c>
      <c r="AN20" s="25" t="s">
        <v>1</v>
      </c>
      <c r="AR20" s="21"/>
      <c r="BS20" s="18" t="s">
        <v>31</v>
      </c>
    </row>
    <row r="21" spans="1:71" s="1" customFormat="1" ht="6.95" customHeight="1">
      <c r="B21" s="21"/>
      <c r="AR21" s="21"/>
    </row>
    <row r="22" spans="1:71" s="1" customFormat="1" ht="12" customHeight="1">
      <c r="B22" s="21"/>
      <c r="D22" s="27" t="s">
        <v>33</v>
      </c>
      <c r="AR22" s="21"/>
    </row>
    <row r="23" spans="1:71" s="1" customFormat="1" ht="16.5" customHeight="1">
      <c r="B23" s="21"/>
      <c r="E23" s="211" t="s">
        <v>1</v>
      </c>
      <c r="F23" s="211"/>
      <c r="G23" s="211"/>
      <c r="H23" s="211"/>
      <c r="I23" s="211"/>
      <c r="J23" s="211"/>
      <c r="K23" s="211"/>
      <c r="L23" s="211"/>
      <c r="M23" s="211"/>
      <c r="N23" s="211"/>
      <c r="O23" s="211"/>
      <c r="P23" s="211"/>
      <c r="Q23" s="211"/>
      <c r="R23" s="211"/>
      <c r="S23" s="211"/>
      <c r="T23" s="211"/>
      <c r="U23" s="211"/>
      <c r="V23" s="211"/>
      <c r="W23" s="211"/>
      <c r="X23" s="211"/>
      <c r="Y23" s="211"/>
      <c r="Z23" s="211"/>
      <c r="AA23" s="211"/>
      <c r="AB23" s="211"/>
      <c r="AC23" s="211"/>
      <c r="AD23" s="211"/>
      <c r="AE23" s="211"/>
      <c r="AF23" s="211"/>
      <c r="AG23" s="211"/>
      <c r="AH23" s="211"/>
      <c r="AI23" s="211"/>
      <c r="AJ23" s="211"/>
      <c r="AK23" s="211"/>
      <c r="AL23" s="211"/>
      <c r="AM23" s="211"/>
      <c r="AN23" s="211"/>
      <c r="AR23" s="21"/>
    </row>
    <row r="24" spans="1:71" s="1" customFormat="1" ht="6.95" customHeight="1">
      <c r="B24" s="21"/>
      <c r="AR24" s="21"/>
    </row>
    <row r="25" spans="1:71" s="1" customFormat="1" ht="6.95" customHeight="1">
      <c r="B25" s="21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R25" s="21"/>
    </row>
    <row r="26" spans="1:71" s="2" customFormat="1" ht="25.9" customHeight="1">
      <c r="A26" s="30"/>
      <c r="B26" s="31"/>
      <c r="C26" s="30"/>
      <c r="D26" s="32" t="s">
        <v>34</v>
      </c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  <c r="AF26" s="33"/>
      <c r="AG26" s="33"/>
      <c r="AH26" s="33"/>
      <c r="AI26" s="33"/>
      <c r="AJ26" s="33"/>
      <c r="AK26" s="212">
        <f>ROUND(AG94,2)</f>
        <v>0</v>
      </c>
      <c r="AL26" s="213"/>
      <c r="AM26" s="213"/>
      <c r="AN26" s="213"/>
      <c r="AO26" s="213"/>
      <c r="AP26" s="30"/>
      <c r="AQ26" s="30"/>
      <c r="AR26" s="31"/>
      <c r="BE26" s="30"/>
    </row>
    <row r="27" spans="1:71" s="2" customFormat="1" ht="6.95" customHeight="1">
      <c r="A27" s="30"/>
      <c r="B27" s="31"/>
      <c r="C27" s="30"/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  <c r="AF27" s="30"/>
      <c r="AG27" s="30"/>
      <c r="AH27" s="30"/>
      <c r="AI27" s="30"/>
      <c r="AJ27" s="30"/>
      <c r="AK27" s="30"/>
      <c r="AL27" s="30"/>
      <c r="AM27" s="30"/>
      <c r="AN27" s="30"/>
      <c r="AO27" s="30"/>
      <c r="AP27" s="30"/>
      <c r="AQ27" s="30"/>
      <c r="AR27" s="31"/>
      <c r="BE27" s="30"/>
    </row>
    <row r="28" spans="1:71" s="2" customFormat="1" ht="12.75">
      <c r="A28" s="30"/>
      <c r="B28" s="31"/>
      <c r="C28" s="30"/>
      <c r="D28" s="30"/>
      <c r="E28" s="30"/>
      <c r="F28" s="30"/>
      <c r="G28" s="30"/>
      <c r="H28" s="30"/>
      <c r="I28" s="30"/>
      <c r="J28" s="30"/>
      <c r="K28" s="30"/>
      <c r="L28" s="214" t="s">
        <v>35</v>
      </c>
      <c r="M28" s="214"/>
      <c r="N28" s="214"/>
      <c r="O28" s="214"/>
      <c r="P28" s="214"/>
      <c r="Q28" s="30"/>
      <c r="R28" s="30"/>
      <c r="S28" s="30"/>
      <c r="T28" s="30"/>
      <c r="U28" s="30"/>
      <c r="V28" s="30"/>
      <c r="W28" s="214" t="s">
        <v>36</v>
      </c>
      <c r="X28" s="214"/>
      <c r="Y28" s="214"/>
      <c r="Z28" s="214"/>
      <c r="AA28" s="214"/>
      <c r="AB28" s="214"/>
      <c r="AC28" s="214"/>
      <c r="AD28" s="214"/>
      <c r="AE28" s="214"/>
      <c r="AF28" s="30"/>
      <c r="AG28" s="30"/>
      <c r="AH28" s="30"/>
      <c r="AI28" s="30"/>
      <c r="AJ28" s="30"/>
      <c r="AK28" s="214" t="s">
        <v>37</v>
      </c>
      <c r="AL28" s="214"/>
      <c r="AM28" s="214"/>
      <c r="AN28" s="214"/>
      <c r="AO28" s="214"/>
      <c r="AP28" s="30"/>
      <c r="AQ28" s="30"/>
      <c r="AR28" s="31"/>
      <c r="BE28" s="30"/>
    </row>
    <row r="29" spans="1:71" s="3" customFormat="1" ht="14.45" customHeight="1">
      <c r="B29" s="35"/>
      <c r="D29" s="27" t="s">
        <v>38</v>
      </c>
      <c r="F29" s="27" t="s">
        <v>39</v>
      </c>
      <c r="L29" s="202">
        <v>0.21</v>
      </c>
      <c r="M29" s="203"/>
      <c r="N29" s="203"/>
      <c r="O29" s="203"/>
      <c r="P29" s="203"/>
      <c r="W29" s="204">
        <f>ROUND(AZ94, 2)</f>
        <v>0</v>
      </c>
      <c r="X29" s="203"/>
      <c r="Y29" s="203"/>
      <c r="Z29" s="203"/>
      <c r="AA29" s="203"/>
      <c r="AB29" s="203"/>
      <c r="AC29" s="203"/>
      <c r="AD29" s="203"/>
      <c r="AE29" s="203"/>
      <c r="AK29" s="204">
        <f>ROUND(AV94, 2)</f>
        <v>0</v>
      </c>
      <c r="AL29" s="203"/>
      <c r="AM29" s="203"/>
      <c r="AN29" s="203"/>
      <c r="AO29" s="203"/>
      <c r="AR29" s="35"/>
    </row>
    <row r="30" spans="1:71" s="3" customFormat="1" ht="14.45" customHeight="1">
      <c r="B30" s="35"/>
      <c r="F30" s="27" t="s">
        <v>40</v>
      </c>
      <c r="L30" s="202">
        <v>0.15</v>
      </c>
      <c r="M30" s="203"/>
      <c r="N30" s="203"/>
      <c r="O30" s="203"/>
      <c r="P30" s="203"/>
      <c r="W30" s="204">
        <f>ROUND(BA94, 2)</f>
        <v>0</v>
      </c>
      <c r="X30" s="203"/>
      <c r="Y30" s="203"/>
      <c r="Z30" s="203"/>
      <c r="AA30" s="203"/>
      <c r="AB30" s="203"/>
      <c r="AC30" s="203"/>
      <c r="AD30" s="203"/>
      <c r="AE30" s="203"/>
      <c r="AK30" s="204">
        <f>ROUND(AW94, 2)</f>
        <v>0</v>
      </c>
      <c r="AL30" s="203"/>
      <c r="AM30" s="203"/>
      <c r="AN30" s="203"/>
      <c r="AO30" s="203"/>
      <c r="AR30" s="35"/>
    </row>
    <row r="31" spans="1:71" s="3" customFormat="1" ht="14.45" hidden="1" customHeight="1">
      <c r="B31" s="35"/>
      <c r="F31" s="27" t="s">
        <v>41</v>
      </c>
      <c r="L31" s="202">
        <v>0.21</v>
      </c>
      <c r="M31" s="203"/>
      <c r="N31" s="203"/>
      <c r="O31" s="203"/>
      <c r="P31" s="203"/>
      <c r="W31" s="204">
        <f>ROUND(BB94, 2)</f>
        <v>0</v>
      </c>
      <c r="X31" s="203"/>
      <c r="Y31" s="203"/>
      <c r="Z31" s="203"/>
      <c r="AA31" s="203"/>
      <c r="AB31" s="203"/>
      <c r="AC31" s="203"/>
      <c r="AD31" s="203"/>
      <c r="AE31" s="203"/>
      <c r="AK31" s="204">
        <v>0</v>
      </c>
      <c r="AL31" s="203"/>
      <c r="AM31" s="203"/>
      <c r="AN31" s="203"/>
      <c r="AO31" s="203"/>
      <c r="AR31" s="35"/>
    </row>
    <row r="32" spans="1:71" s="3" customFormat="1" ht="14.45" hidden="1" customHeight="1">
      <c r="B32" s="35"/>
      <c r="F32" s="27" t="s">
        <v>42</v>
      </c>
      <c r="L32" s="202">
        <v>0.15</v>
      </c>
      <c r="M32" s="203"/>
      <c r="N32" s="203"/>
      <c r="O32" s="203"/>
      <c r="P32" s="203"/>
      <c r="W32" s="204">
        <f>ROUND(BC94, 2)</f>
        <v>0</v>
      </c>
      <c r="X32" s="203"/>
      <c r="Y32" s="203"/>
      <c r="Z32" s="203"/>
      <c r="AA32" s="203"/>
      <c r="AB32" s="203"/>
      <c r="AC32" s="203"/>
      <c r="AD32" s="203"/>
      <c r="AE32" s="203"/>
      <c r="AK32" s="204">
        <v>0</v>
      </c>
      <c r="AL32" s="203"/>
      <c r="AM32" s="203"/>
      <c r="AN32" s="203"/>
      <c r="AO32" s="203"/>
      <c r="AR32" s="35"/>
    </row>
    <row r="33" spans="1:57" s="3" customFormat="1" ht="14.45" hidden="1" customHeight="1">
      <c r="B33" s="35"/>
      <c r="F33" s="27" t="s">
        <v>43</v>
      </c>
      <c r="L33" s="202">
        <v>0</v>
      </c>
      <c r="M33" s="203"/>
      <c r="N33" s="203"/>
      <c r="O33" s="203"/>
      <c r="P33" s="203"/>
      <c r="W33" s="204">
        <f>ROUND(BD94, 2)</f>
        <v>0</v>
      </c>
      <c r="X33" s="203"/>
      <c r="Y33" s="203"/>
      <c r="Z33" s="203"/>
      <c r="AA33" s="203"/>
      <c r="AB33" s="203"/>
      <c r="AC33" s="203"/>
      <c r="AD33" s="203"/>
      <c r="AE33" s="203"/>
      <c r="AK33" s="204">
        <v>0</v>
      </c>
      <c r="AL33" s="203"/>
      <c r="AM33" s="203"/>
      <c r="AN33" s="203"/>
      <c r="AO33" s="203"/>
      <c r="AR33" s="35"/>
    </row>
    <row r="34" spans="1:57" s="2" customFormat="1" ht="6.95" customHeight="1">
      <c r="A34" s="30"/>
      <c r="B34" s="31"/>
      <c r="C34" s="30"/>
      <c r="D34" s="30"/>
      <c r="E34" s="30"/>
      <c r="F34" s="30"/>
      <c r="G34" s="30"/>
      <c r="H34" s="30"/>
      <c r="I34" s="30"/>
      <c r="J34" s="30"/>
      <c r="K34" s="30"/>
      <c r="L34" s="30"/>
      <c r="M34" s="30"/>
      <c r="N34" s="30"/>
      <c r="O34" s="30"/>
      <c r="P34" s="30"/>
      <c r="Q34" s="30"/>
      <c r="R34" s="3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  <c r="AF34" s="30"/>
      <c r="AG34" s="30"/>
      <c r="AH34" s="30"/>
      <c r="AI34" s="30"/>
      <c r="AJ34" s="30"/>
      <c r="AK34" s="30"/>
      <c r="AL34" s="30"/>
      <c r="AM34" s="30"/>
      <c r="AN34" s="30"/>
      <c r="AO34" s="30"/>
      <c r="AP34" s="30"/>
      <c r="AQ34" s="30"/>
      <c r="AR34" s="31"/>
      <c r="BE34" s="30"/>
    </row>
    <row r="35" spans="1:57" s="2" customFormat="1" ht="25.9" customHeight="1">
      <c r="A35" s="30"/>
      <c r="B35" s="31"/>
      <c r="C35" s="36"/>
      <c r="D35" s="37" t="s">
        <v>44</v>
      </c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38"/>
      <c r="P35" s="38"/>
      <c r="Q35" s="38"/>
      <c r="R35" s="38"/>
      <c r="S35" s="38"/>
      <c r="T35" s="39" t="s">
        <v>45</v>
      </c>
      <c r="U35" s="38"/>
      <c r="V35" s="38"/>
      <c r="W35" s="38"/>
      <c r="X35" s="208" t="s">
        <v>46</v>
      </c>
      <c r="Y35" s="206"/>
      <c r="Z35" s="206"/>
      <c r="AA35" s="206"/>
      <c r="AB35" s="206"/>
      <c r="AC35" s="38"/>
      <c r="AD35" s="38"/>
      <c r="AE35" s="38"/>
      <c r="AF35" s="38"/>
      <c r="AG35" s="38"/>
      <c r="AH35" s="38"/>
      <c r="AI35" s="38"/>
      <c r="AJ35" s="38"/>
      <c r="AK35" s="205">
        <f>SUM(AK26:AK33)</f>
        <v>0</v>
      </c>
      <c r="AL35" s="206"/>
      <c r="AM35" s="206"/>
      <c r="AN35" s="206"/>
      <c r="AO35" s="207"/>
      <c r="AP35" s="36"/>
      <c r="AQ35" s="36"/>
      <c r="AR35" s="31"/>
      <c r="BE35" s="30"/>
    </row>
    <row r="36" spans="1:57" s="2" customFormat="1" ht="6.95" customHeight="1">
      <c r="A36" s="30"/>
      <c r="B36" s="31"/>
      <c r="C36" s="30"/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  <c r="AF36" s="30"/>
      <c r="AG36" s="30"/>
      <c r="AH36" s="30"/>
      <c r="AI36" s="30"/>
      <c r="AJ36" s="30"/>
      <c r="AK36" s="30"/>
      <c r="AL36" s="30"/>
      <c r="AM36" s="30"/>
      <c r="AN36" s="30"/>
      <c r="AO36" s="30"/>
      <c r="AP36" s="30"/>
      <c r="AQ36" s="30"/>
      <c r="AR36" s="31"/>
      <c r="BE36" s="30"/>
    </row>
    <row r="37" spans="1:57" s="2" customFormat="1" ht="14.45" customHeight="1">
      <c r="A37" s="30"/>
      <c r="B37" s="31"/>
      <c r="C37" s="30"/>
      <c r="D37" s="30"/>
      <c r="E37" s="30"/>
      <c r="F37" s="30"/>
      <c r="G37" s="30"/>
      <c r="H37" s="30"/>
      <c r="I37" s="30"/>
      <c r="J37" s="30"/>
      <c r="K37" s="30"/>
      <c r="L37" s="30"/>
      <c r="M37" s="30"/>
      <c r="N37" s="30"/>
      <c r="O37" s="30"/>
      <c r="P37" s="30"/>
      <c r="Q37" s="30"/>
      <c r="R37" s="3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  <c r="AF37" s="30"/>
      <c r="AG37" s="30"/>
      <c r="AH37" s="30"/>
      <c r="AI37" s="30"/>
      <c r="AJ37" s="30"/>
      <c r="AK37" s="30"/>
      <c r="AL37" s="30"/>
      <c r="AM37" s="30"/>
      <c r="AN37" s="30"/>
      <c r="AO37" s="30"/>
      <c r="AP37" s="30"/>
      <c r="AQ37" s="30"/>
      <c r="AR37" s="31"/>
      <c r="BE37" s="30"/>
    </row>
    <row r="38" spans="1:57" s="1" customFormat="1" ht="14.45" customHeight="1">
      <c r="B38" s="21"/>
      <c r="AR38" s="21"/>
    </row>
    <row r="39" spans="1:57" s="1" customFormat="1" ht="14.45" customHeight="1">
      <c r="B39" s="21"/>
      <c r="AR39" s="21"/>
    </row>
    <row r="40" spans="1:57" s="1" customFormat="1" ht="14.45" customHeight="1">
      <c r="B40" s="21"/>
      <c r="AR40" s="21"/>
    </row>
    <row r="41" spans="1:57" s="1" customFormat="1" ht="14.45" customHeight="1">
      <c r="B41" s="21"/>
      <c r="AR41" s="21"/>
    </row>
    <row r="42" spans="1:57" s="1" customFormat="1" ht="14.45" customHeight="1">
      <c r="B42" s="21"/>
      <c r="AR42" s="21"/>
    </row>
    <row r="43" spans="1:57" s="1" customFormat="1" ht="14.45" customHeight="1">
      <c r="B43" s="21"/>
      <c r="AR43" s="21"/>
    </row>
    <row r="44" spans="1:57" s="1" customFormat="1" ht="14.45" customHeight="1">
      <c r="B44" s="21"/>
      <c r="AR44" s="21"/>
    </row>
    <row r="45" spans="1:57" s="1" customFormat="1" ht="14.45" customHeight="1">
      <c r="B45" s="21"/>
      <c r="AR45" s="21"/>
    </row>
    <row r="46" spans="1:57" s="1" customFormat="1" ht="14.45" customHeight="1">
      <c r="B46" s="21"/>
      <c r="AR46" s="21"/>
    </row>
    <row r="47" spans="1:57" s="1" customFormat="1" ht="14.45" customHeight="1">
      <c r="B47" s="21"/>
      <c r="AR47" s="21"/>
    </row>
    <row r="48" spans="1:57" s="1" customFormat="1" ht="14.45" customHeight="1">
      <c r="B48" s="21"/>
      <c r="AR48" s="21"/>
    </row>
    <row r="49" spans="1:57" s="2" customFormat="1" ht="14.45" customHeight="1">
      <c r="B49" s="40"/>
      <c r="D49" s="41" t="s">
        <v>47</v>
      </c>
      <c r="E49" s="42"/>
      <c r="F49" s="42"/>
      <c r="G49" s="42"/>
      <c r="H49" s="42"/>
      <c r="I49" s="42"/>
      <c r="J49" s="42"/>
      <c r="K49" s="42"/>
      <c r="L49" s="42"/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1" t="s">
        <v>48</v>
      </c>
      <c r="AI49" s="42"/>
      <c r="AJ49" s="42"/>
      <c r="AK49" s="42"/>
      <c r="AL49" s="42"/>
      <c r="AM49" s="42"/>
      <c r="AN49" s="42"/>
      <c r="AO49" s="42"/>
      <c r="AR49" s="40"/>
    </row>
    <row r="50" spans="1:57">
      <c r="B50" s="21"/>
      <c r="AR50" s="21"/>
    </row>
    <row r="51" spans="1:57">
      <c r="B51" s="21"/>
      <c r="AR51" s="21"/>
    </row>
    <row r="52" spans="1:57">
      <c r="B52" s="21"/>
      <c r="AR52" s="21"/>
    </row>
    <row r="53" spans="1:57">
      <c r="B53" s="21"/>
      <c r="AR53" s="21"/>
    </row>
    <row r="54" spans="1:57">
      <c r="B54" s="21"/>
      <c r="AR54" s="21"/>
    </row>
    <row r="55" spans="1:57">
      <c r="B55" s="21"/>
      <c r="AR55" s="21"/>
    </row>
    <row r="56" spans="1:57">
      <c r="B56" s="21"/>
      <c r="AR56" s="21"/>
    </row>
    <row r="57" spans="1:57">
      <c r="B57" s="21"/>
      <c r="AR57" s="21"/>
    </row>
    <row r="58" spans="1:57">
      <c r="B58" s="21"/>
      <c r="AR58" s="21"/>
    </row>
    <row r="59" spans="1:57">
      <c r="B59" s="21"/>
      <c r="AR59" s="21"/>
    </row>
    <row r="60" spans="1:57" s="2" customFormat="1" ht="12.75">
      <c r="A60" s="30"/>
      <c r="B60" s="31"/>
      <c r="C60" s="30"/>
      <c r="D60" s="43" t="s">
        <v>49</v>
      </c>
      <c r="E60" s="33"/>
      <c r="F60" s="33"/>
      <c r="G60" s="33"/>
      <c r="H60" s="33"/>
      <c r="I60" s="33"/>
      <c r="J60" s="33"/>
      <c r="K60" s="33"/>
      <c r="L60" s="33"/>
      <c r="M60" s="33"/>
      <c r="N60" s="33"/>
      <c r="O60" s="33"/>
      <c r="P60" s="33"/>
      <c r="Q60" s="33"/>
      <c r="R60" s="33"/>
      <c r="S60" s="33"/>
      <c r="T60" s="33"/>
      <c r="U60" s="33"/>
      <c r="V60" s="43" t="s">
        <v>50</v>
      </c>
      <c r="W60" s="33"/>
      <c r="X60" s="33"/>
      <c r="Y60" s="33"/>
      <c r="Z60" s="33"/>
      <c r="AA60" s="33"/>
      <c r="AB60" s="33"/>
      <c r="AC60" s="33"/>
      <c r="AD60" s="33"/>
      <c r="AE60" s="33"/>
      <c r="AF60" s="33"/>
      <c r="AG60" s="33"/>
      <c r="AH60" s="43" t="s">
        <v>49</v>
      </c>
      <c r="AI60" s="33"/>
      <c r="AJ60" s="33"/>
      <c r="AK60" s="33"/>
      <c r="AL60" s="33"/>
      <c r="AM60" s="43" t="s">
        <v>50</v>
      </c>
      <c r="AN60" s="33"/>
      <c r="AO60" s="33"/>
      <c r="AP60" s="30"/>
      <c r="AQ60" s="30"/>
      <c r="AR60" s="31"/>
      <c r="BE60" s="30"/>
    </row>
    <row r="61" spans="1:57">
      <c r="B61" s="21"/>
      <c r="AR61" s="21"/>
    </row>
    <row r="62" spans="1:57">
      <c r="B62" s="21"/>
      <c r="AR62" s="21"/>
    </row>
    <row r="63" spans="1:57">
      <c r="B63" s="21"/>
      <c r="AR63" s="21"/>
    </row>
    <row r="64" spans="1:57" s="2" customFormat="1" ht="12.75">
      <c r="A64" s="30"/>
      <c r="B64" s="31"/>
      <c r="C64" s="30"/>
      <c r="D64" s="41" t="s">
        <v>51</v>
      </c>
      <c r="E64" s="44"/>
      <c r="F64" s="44"/>
      <c r="G64" s="44"/>
      <c r="H64" s="44"/>
      <c r="I64" s="44"/>
      <c r="J64" s="44"/>
      <c r="K64" s="44"/>
      <c r="L64" s="44"/>
      <c r="M64" s="44"/>
      <c r="N64" s="44"/>
      <c r="O64" s="44"/>
      <c r="P64" s="44"/>
      <c r="Q64" s="44"/>
      <c r="R64" s="44"/>
      <c r="S64" s="44"/>
      <c r="T64" s="44"/>
      <c r="U64" s="44"/>
      <c r="V64" s="44"/>
      <c r="W64" s="44"/>
      <c r="X64" s="44"/>
      <c r="Y64" s="44"/>
      <c r="Z64" s="44"/>
      <c r="AA64" s="44"/>
      <c r="AB64" s="44"/>
      <c r="AC64" s="44"/>
      <c r="AD64" s="44"/>
      <c r="AE64" s="44"/>
      <c r="AF64" s="44"/>
      <c r="AG64" s="44"/>
      <c r="AH64" s="41" t="s">
        <v>52</v>
      </c>
      <c r="AI64" s="44"/>
      <c r="AJ64" s="44"/>
      <c r="AK64" s="44"/>
      <c r="AL64" s="44"/>
      <c r="AM64" s="44"/>
      <c r="AN64" s="44"/>
      <c r="AO64" s="44"/>
      <c r="AP64" s="30"/>
      <c r="AQ64" s="30"/>
      <c r="AR64" s="31"/>
      <c r="BE64" s="30"/>
    </row>
    <row r="65" spans="1:57">
      <c r="B65" s="21"/>
      <c r="AR65" s="21"/>
    </row>
    <row r="66" spans="1:57">
      <c r="B66" s="21"/>
      <c r="AR66" s="21"/>
    </row>
    <row r="67" spans="1:57">
      <c r="B67" s="21"/>
      <c r="AR67" s="21"/>
    </row>
    <row r="68" spans="1:57">
      <c r="B68" s="21"/>
      <c r="AR68" s="21"/>
    </row>
    <row r="69" spans="1:57">
      <c r="B69" s="21"/>
      <c r="AR69" s="21"/>
    </row>
    <row r="70" spans="1:57">
      <c r="B70" s="21"/>
      <c r="AR70" s="21"/>
    </row>
    <row r="71" spans="1:57">
      <c r="B71" s="21"/>
      <c r="AR71" s="21"/>
    </row>
    <row r="72" spans="1:57">
      <c r="B72" s="21"/>
      <c r="AR72" s="21"/>
    </row>
    <row r="73" spans="1:57">
      <c r="B73" s="21"/>
      <c r="AR73" s="21"/>
    </row>
    <row r="74" spans="1:57">
      <c r="B74" s="21"/>
      <c r="AR74" s="21"/>
    </row>
    <row r="75" spans="1:57" s="2" customFormat="1" ht="12.75">
      <c r="A75" s="30"/>
      <c r="B75" s="31"/>
      <c r="C75" s="30"/>
      <c r="D75" s="43" t="s">
        <v>49</v>
      </c>
      <c r="E75" s="33"/>
      <c r="F75" s="33"/>
      <c r="G75" s="33"/>
      <c r="H75" s="33"/>
      <c r="I75" s="33"/>
      <c r="J75" s="33"/>
      <c r="K75" s="33"/>
      <c r="L75" s="33"/>
      <c r="M75" s="33"/>
      <c r="N75" s="33"/>
      <c r="O75" s="33"/>
      <c r="P75" s="33"/>
      <c r="Q75" s="33"/>
      <c r="R75" s="33"/>
      <c r="S75" s="33"/>
      <c r="T75" s="33"/>
      <c r="U75" s="33"/>
      <c r="V75" s="43" t="s">
        <v>50</v>
      </c>
      <c r="W75" s="33"/>
      <c r="X75" s="33"/>
      <c r="Y75" s="33"/>
      <c r="Z75" s="33"/>
      <c r="AA75" s="33"/>
      <c r="AB75" s="33"/>
      <c r="AC75" s="33"/>
      <c r="AD75" s="33"/>
      <c r="AE75" s="33"/>
      <c r="AF75" s="33"/>
      <c r="AG75" s="33"/>
      <c r="AH75" s="43" t="s">
        <v>49</v>
      </c>
      <c r="AI75" s="33"/>
      <c r="AJ75" s="33"/>
      <c r="AK75" s="33"/>
      <c r="AL75" s="33"/>
      <c r="AM75" s="43" t="s">
        <v>50</v>
      </c>
      <c r="AN75" s="33"/>
      <c r="AO75" s="33"/>
      <c r="AP75" s="30"/>
      <c r="AQ75" s="30"/>
      <c r="AR75" s="31"/>
      <c r="BE75" s="30"/>
    </row>
    <row r="76" spans="1:57" s="2" customFormat="1">
      <c r="A76" s="30"/>
      <c r="B76" s="31"/>
      <c r="C76" s="30"/>
      <c r="D76" s="30"/>
      <c r="E76" s="30"/>
      <c r="F76" s="30"/>
      <c r="G76" s="30"/>
      <c r="H76" s="30"/>
      <c r="I76" s="30"/>
      <c r="J76" s="30"/>
      <c r="K76" s="30"/>
      <c r="L76" s="30"/>
      <c r="M76" s="30"/>
      <c r="N76" s="30"/>
      <c r="O76" s="30"/>
      <c r="P76" s="30"/>
      <c r="Q76" s="30"/>
      <c r="R76" s="30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  <c r="AF76" s="30"/>
      <c r="AG76" s="30"/>
      <c r="AH76" s="30"/>
      <c r="AI76" s="30"/>
      <c r="AJ76" s="30"/>
      <c r="AK76" s="30"/>
      <c r="AL76" s="30"/>
      <c r="AM76" s="30"/>
      <c r="AN76" s="30"/>
      <c r="AO76" s="30"/>
      <c r="AP76" s="30"/>
      <c r="AQ76" s="30"/>
      <c r="AR76" s="31"/>
      <c r="BE76" s="30"/>
    </row>
    <row r="77" spans="1:57" s="2" customFormat="1" ht="6.95" customHeight="1">
      <c r="A77" s="30"/>
      <c r="B77" s="45"/>
      <c r="C77" s="46"/>
      <c r="D77" s="46"/>
      <c r="E77" s="46"/>
      <c r="F77" s="46"/>
      <c r="G77" s="46"/>
      <c r="H77" s="46"/>
      <c r="I77" s="46"/>
      <c r="J77" s="46"/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46"/>
      <c r="V77" s="46"/>
      <c r="W77" s="46"/>
      <c r="X77" s="46"/>
      <c r="Y77" s="46"/>
      <c r="Z77" s="46"/>
      <c r="AA77" s="46"/>
      <c r="AB77" s="46"/>
      <c r="AC77" s="46"/>
      <c r="AD77" s="46"/>
      <c r="AE77" s="46"/>
      <c r="AF77" s="46"/>
      <c r="AG77" s="46"/>
      <c r="AH77" s="46"/>
      <c r="AI77" s="46"/>
      <c r="AJ77" s="46"/>
      <c r="AK77" s="46"/>
      <c r="AL77" s="46"/>
      <c r="AM77" s="46"/>
      <c r="AN77" s="46"/>
      <c r="AO77" s="46"/>
      <c r="AP77" s="46"/>
      <c r="AQ77" s="46"/>
      <c r="AR77" s="31"/>
      <c r="BE77" s="30"/>
    </row>
    <row r="81" spans="1:91" s="2" customFormat="1" ht="6.95" customHeight="1">
      <c r="A81" s="30"/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31"/>
      <c r="BE81" s="30"/>
    </row>
    <row r="82" spans="1:91" s="2" customFormat="1" ht="24.95" customHeight="1">
      <c r="A82" s="30"/>
      <c r="B82" s="31"/>
      <c r="C82" s="22" t="s">
        <v>53</v>
      </c>
      <c r="D82" s="30"/>
      <c r="E82" s="30"/>
      <c r="F82" s="30"/>
      <c r="G82" s="30"/>
      <c r="H82" s="30"/>
      <c r="I82" s="30"/>
      <c r="J82" s="30"/>
      <c r="K82" s="30"/>
      <c r="L82" s="30"/>
      <c r="M82" s="30"/>
      <c r="N82" s="30"/>
      <c r="O82" s="30"/>
      <c r="P82" s="30"/>
      <c r="Q82" s="30"/>
      <c r="R82" s="30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  <c r="AF82" s="30"/>
      <c r="AG82" s="30"/>
      <c r="AH82" s="30"/>
      <c r="AI82" s="30"/>
      <c r="AJ82" s="30"/>
      <c r="AK82" s="30"/>
      <c r="AL82" s="30"/>
      <c r="AM82" s="30"/>
      <c r="AN82" s="30"/>
      <c r="AO82" s="30"/>
      <c r="AP82" s="30"/>
      <c r="AQ82" s="30"/>
      <c r="AR82" s="31"/>
      <c r="BE82" s="30"/>
    </row>
    <row r="83" spans="1:91" s="2" customFormat="1" ht="6.95" customHeight="1">
      <c r="A83" s="30"/>
      <c r="B83" s="31"/>
      <c r="C83" s="30"/>
      <c r="D83" s="30"/>
      <c r="E83" s="30"/>
      <c r="F83" s="30"/>
      <c r="G83" s="30"/>
      <c r="H83" s="30"/>
      <c r="I83" s="30"/>
      <c r="J83" s="30"/>
      <c r="K83" s="30"/>
      <c r="L83" s="30"/>
      <c r="M83" s="30"/>
      <c r="N83" s="30"/>
      <c r="O83" s="30"/>
      <c r="P83" s="30"/>
      <c r="Q83" s="30"/>
      <c r="R83" s="30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  <c r="AF83" s="30"/>
      <c r="AG83" s="30"/>
      <c r="AH83" s="30"/>
      <c r="AI83" s="30"/>
      <c r="AJ83" s="30"/>
      <c r="AK83" s="30"/>
      <c r="AL83" s="30"/>
      <c r="AM83" s="30"/>
      <c r="AN83" s="30"/>
      <c r="AO83" s="30"/>
      <c r="AP83" s="30"/>
      <c r="AQ83" s="30"/>
      <c r="AR83" s="31"/>
      <c r="BE83" s="30"/>
    </row>
    <row r="84" spans="1:91" s="4" customFormat="1" ht="12" customHeight="1">
      <c r="B84" s="49"/>
      <c r="C84" s="27" t="s">
        <v>12</v>
      </c>
      <c r="L84" s="4" t="str">
        <f>K5</f>
        <v>SWHG_1916</v>
      </c>
      <c r="AR84" s="49"/>
    </row>
    <row r="85" spans="1:91" s="5" customFormat="1" ht="36.950000000000003" customHeight="1">
      <c r="B85" s="50"/>
      <c r="C85" s="51" t="s">
        <v>14</v>
      </c>
      <c r="L85" s="229" t="str">
        <f>K6</f>
        <v>Bytový dům čp.375, Červená kolonie na ulici Okružní v Bohumíně</v>
      </c>
      <c r="M85" s="230"/>
      <c r="N85" s="230"/>
      <c r="O85" s="230"/>
      <c r="P85" s="230"/>
      <c r="Q85" s="230"/>
      <c r="R85" s="230"/>
      <c r="S85" s="230"/>
      <c r="T85" s="230"/>
      <c r="U85" s="230"/>
      <c r="V85" s="230"/>
      <c r="W85" s="230"/>
      <c r="X85" s="230"/>
      <c r="Y85" s="230"/>
      <c r="Z85" s="230"/>
      <c r="AA85" s="230"/>
      <c r="AB85" s="230"/>
      <c r="AC85" s="230"/>
      <c r="AD85" s="230"/>
      <c r="AE85" s="230"/>
      <c r="AF85" s="230"/>
      <c r="AG85" s="230"/>
      <c r="AH85" s="230"/>
      <c r="AI85" s="230"/>
      <c r="AJ85" s="230"/>
      <c r="AK85" s="230"/>
      <c r="AL85" s="230"/>
      <c r="AM85" s="230"/>
      <c r="AN85" s="230"/>
      <c r="AO85" s="230"/>
      <c r="AR85" s="50"/>
    </row>
    <row r="86" spans="1:91" s="2" customFormat="1" ht="6.95" customHeight="1">
      <c r="A86" s="30"/>
      <c r="B86" s="31"/>
      <c r="C86" s="30"/>
      <c r="D86" s="30"/>
      <c r="E86" s="30"/>
      <c r="F86" s="30"/>
      <c r="G86" s="30"/>
      <c r="H86" s="30"/>
      <c r="I86" s="30"/>
      <c r="J86" s="30"/>
      <c r="K86" s="30"/>
      <c r="L86" s="30"/>
      <c r="M86" s="30"/>
      <c r="N86" s="30"/>
      <c r="O86" s="30"/>
      <c r="P86" s="30"/>
      <c r="Q86" s="30"/>
      <c r="R86" s="30"/>
      <c r="S86" s="30"/>
      <c r="T86" s="30"/>
      <c r="U86" s="30"/>
      <c r="V86" s="30"/>
      <c r="W86" s="30"/>
      <c r="X86" s="30"/>
      <c r="Y86" s="30"/>
      <c r="Z86" s="30"/>
      <c r="AA86" s="30"/>
      <c r="AB86" s="30"/>
      <c r="AC86" s="30"/>
      <c r="AD86" s="30"/>
      <c r="AE86" s="30"/>
      <c r="AF86" s="30"/>
      <c r="AG86" s="30"/>
      <c r="AH86" s="30"/>
      <c r="AI86" s="30"/>
      <c r="AJ86" s="30"/>
      <c r="AK86" s="30"/>
      <c r="AL86" s="30"/>
      <c r="AM86" s="30"/>
      <c r="AN86" s="30"/>
      <c r="AO86" s="30"/>
      <c r="AP86" s="30"/>
      <c r="AQ86" s="30"/>
      <c r="AR86" s="31"/>
      <c r="BE86" s="30"/>
    </row>
    <row r="87" spans="1:91" s="2" customFormat="1" ht="12" customHeight="1">
      <c r="A87" s="30"/>
      <c r="B87" s="31"/>
      <c r="C87" s="27" t="s">
        <v>18</v>
      </c>
      <c r="D87" s="30"/>
      <c r="E87" s="30"/>
      <c r="F87" s="30"/>
      <c r="G87" s="30"/>
      <c r="H87" s="30"/>
      <c r="I87" s="30"/>
      <c r="J87" s="30"/>
      <c r="K87" s="30"/>
      <c r="L87" s="52" t="str">
        <f>IF(K8="","",K8)</f>
        <v xml:space="preserve"> </v>
      </c>
      <c r="M87" s="30"/>
      <c r="N87" s="30"/>
      <c r="O87" s="30"/>
      <c r="P87" s="30"/>
      <c r="Q87" s="30"/>
      <c r="R87" s="30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  <c r="AF87" s="30"/>
      <c r="AG87" s="30"/>
      <c r="AH87" s="30"/>
      <c r="AI87" s="27" t="s">
        <v>20</v>
      </c>
      <c r="AJ87" s="30"/>
      <c r="AK87" s="30"/>
      <c r="AL87" s="30"/>
      <c r="AM87" s="231" t="str">
        <f>IF(AN8= "","",AN8)</f>
        <v>2. 10. 2019</v>
      </c>
      <c r="AN87" s="231"/>
      <c r="AO87" s="30"/>
      <c r="AP87" s="30"/>
      <c r="AQ87" s="30"/>
      <c r="AR87" s="31"/>
      <c r="BE87" s="30"/>
    </row>
    <row r="88" spans="1:91" s="2" customFormat="1" ht="6.95" customHeight="1">
      <c r="A88" s="30"/>
      <c r="B88" s="31"/>
      <c r="C88" s="30"/>
      <c r="D88" s="30"/>
      <c r="E88" s="30"/>
      <c r="F88" s="30"/>
      <c r="G88" s="30"/>
      <c r="H88" s="30"/>
      <c r="I88" s="30"/>
      <c r="J88" s="30"/>
      <c r="K88" s="30"/>
      <c r="L88" s="30"/>
      <c r="M88" s="30"/>
      <c r="N88" s="30"/>
      <c r="O88" s="30"/>
      <c r="P88" s="30"/>
      <c r="Q88" s="30"/>
      <c r="R88" s="30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  <c r="AF88" s="30"/>
      <c r="AG88" s="30"/>
      <c r="AH88" s="30"/>
      <c r="AI88" s="30"/>
      <c r="AJ88" s="30"/>
      <c r="AK88" s="30"/>
      <c r="AL88" s="30"/>
      <c r="AM88" s="30"/>
      <c r="AN88" s="30"/>
      <c r="AO88" s="30"/>
      <c r="AP88" s="30"/>
      <c r="AQ88" s="30"/>
      <c r="AR88" s="31"/>
      <c r="BE88" s="30"/>
    </row>
    <row r="89" spans="1:91" s="2" customFormat="1" ht="15.2" customHeight="1">
      <c r="A89" s="30"/>
      <c r="B89" s="31"/>
      <c r="C89" s="27" t="s">
        <v>22</v>
      </c>
      <c r="D89" s="30"/>
      <c r="E89" s="30"/>
      <c r="F89" s="30"/>
      <c r="G89" s="30"/>
      <c r="H89" s="30"/>
      <c r="I89" s="30"/>
      <c r="J89" s="30"/>
      <c r="K89" s="30"/>
      <c r="L89" s="4" t="str">
        <f>IF(E11= "","",E11)</f>
        <v>Město Bohumín, Masarykova 158, Bohumín</v>
      </c>
      <c r="M89" s="30"/>
      <c r="N89" s="30"/>
      <c r="O89" s="30"/>
      <c r="P89" s="30"/>
      <c r="Q89" s="30"/>
      <c r="R89" s="30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  <c r="AF89" s="30"/>
      <c r="AG89" s="30"/>
      <c r="AH89" s="30"/>
      <c r="AI89" s="27" t="s">
        <v>27</v>
      </c>
      <c r="AJ89" s="30"/>
      <c r="AK89" s="30"/>
      <c r="AL89" s="30"/>
      <c r="AM89" s="232" t="str">
        <f>IF(E17="","",E17)</f>
        <v>S WHG s.r.o.</v>
      </c>
      <c r="AN89" s="233"/>
      <c r="AO89" s="233"/>
      <c r="AP89" s="233"/>
      <c r="AQ89" s="30"/>
      <c r="AR89" s="31"/>
      <c r="AS89" s="234" t="s">
        <v>54</v>
      </c>
      <c r="AT89" s="235"/>
      <c r="AU89" s="54"/>
      <c r="AV89" s="54"/>
      <c r="AW89" s="54"/>
      <c r="AX89" s="54"/>
      <c r="AY89" s="54"/>
      <c r="AZ89" s="54"/>
      <c r="BA89" s="54"/>
      <c r="BB89" s="54"/>
      <c r="BC89" s="54"/>
      <c r="BD89" s="55"/>
      <c r="BE89" s="30"/>
    </row>
    <row r="90" spans="1:91" s="2" customFormat="1" ht="15.2" customHeight="1">
      <c r="A90" s="30"/>
      <c r="B90" s="31"/>
      <c r="C90" s="27" t="s">
        <v>26</v>
      </c>
      <c r="D90" s="30"/>
      <c r="E90" s="30"/>
      <c r="F90" s="30"/>
      <c r="G90" s="30"/>
      <c r="H90" s="30"/>
      <c r="I90" s="30"/>
      <c r="J90" s="30"/>
      <c r="K90" s="30"/>
      <c r="L90" s="4" t="str">
        <f>IF(E14="","",E14)</f>
        <v xml:space="preserve"> </v>
      </c>
      <c r="M90" s="30"/>
      <c r="N90" s="30"/>
      <c r="O90" s="30"/>
      <c r="P90" s="30"/>
      <c r="Q90" s="30"/>
      <c r="R90" s="30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  <c r="AF90" s="30"/>
      <c r="AG90" s="30"/>
      <c r="AH90" s="30"/>
      <c r="AI90" s="27" t="s">
        <v>32</v>
      </c>
      <c r="AJ90" s="30"/>
      <c r="AK90" s="30"/>
      <c r="AL90" s="30"/>
      <c r="AM90" s="232" t="str">
        <f>IF(E20="","",E20)</f>
        <v xml:space="preserve"> </v>
      </c>
      <c r="AN90" s="233"/>
      <c r="AO90" s="233"/>
      <c r="AP90" s="233"/>
      <c r="AQ90" s="30"/>
      <c r="AR90" s="31"/>
      <c r="AS90" s="236"/>
      <c r="AT90" s="237"/>
      <c r="AU90" s="56"/>
      <c r="AV90" s="56"/>
      <c r="AW90" s="56"/>
      <c r="AX90" s="56"/>
      <c r="AY90" s="56"/>
      <c r="AZ90" s="56"/>
      <c r="BA90" s="56"/>
      <c r="BB90" s="56"/>
      <c r="BC90" s="56"/>
      <c r="BD90" s="57"/>
      <c r="BE90" s="30"/>
    </row>
    <row r="91" spans="1:91" s="2" customFormat="1" ht="10.9" customHeight="1">
      <c r="A91" s="30"/>
      <c r="B91" s="31"/>
      <c r="C91" s="30"/>
      <c r="D91" s="30"/>
      <c r="E91" s="30"/>
      <c r="F91" s="30"/>
      <c r="G91" s="30"/>
      <c r="H91" s="30"/>
      <c r="I91" s="30"/>
      <c r="J91" s="30"/>
      <c r="K91" s="30"/>
      <c r="L91" s="30"/>
      <c r="M91" s="30"/>
      <c r="N91" s="30"/>
      <c r="O91" s="30"/>
      <c r="P91" s="30"/>
      <c r="Q91" s="30"/>
      <c r="R91" s="30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  <c r="AF91" s="30"/>
      <c r="AG91" s="30"/>
      <c r="AH91" s="30"/>
      <c r="AI91" s="30"/>
      <c r="AJ91" s="30"/>
      <c r="AK91" s="30"/>
      <c r="AL91" s="30"/>
      <c r="AM91" s="30"/>
      <c r="AN91" s="30"/>
      <c r="AO91" s="30"/>
      <c r="AP91" s="30"/>
      <c r="AQ91" s="30"/>
      <c r="AR91" s="31"/>
      <c r="AS91" s="236"/>
      <c r="AT91" s="237"/>
      <c r="AU91" s="56"/>
      <c r="AV91" s="56"/>
      <c r="AW91" s="56"/>
      <c r="AX91" s="56"/>
      <c r="AY91" s="56"/>
      <c r="AZ91" s="56"/>
      <c r="BA91" s="56"/>
      <c r="BB91" s="56"/>
      <c r="BC91" s="56"/>
      <c r="BD91" s="57"/>
      <c r="BE91" s="30"/>
    </row>
    <row r="92" spans="1:91" s="2" customFormat="1" ht="29.25" customHeight="1">
      <c r="A92" s="30"/>
      <c r="B92" s="31"/>
      <c r="C92" s="218" t="s">
        <v>55</v>
      </c>
      <c r="D92" s="219"/>
      <c r="E92" s="219"/>
      <c r="F92" s="219"/>
      <c r="G92" s="219"/>
      <c r="H92" s="58"/>
      <c r="I92" s="220" t="s">
        <v>56</v>
      </c>
      <c r="J92" s="219"/>
      <c r="K92" s="219"/>
      <c r="L92" s="219"/>
      <c r="M92" s="219"/>
      <c r="N92" s="219"/>
      <c r="O92" s="219"/>
      <c r="P92" s="219"/>
      <c r="Q92" s="219"/>
      <c r="R92" s="219"/>
      <c r="S92" s="219"/>
      <c r="T92" s="219"/>
      <c r="U92" s="219"/>
      <c r="V92" s="219"/>
      <c r="W92" s="219"/>
      <c r="X92" s="219"/>
      <c r="Y92" s="219"/>
      <c r="Z92" s="219"/>
      <c r="AA92" s="219"/>
      <c r="AB92" s="219"/>
      <c r="AC92" s="219"/>
      <c r="AD92" s="219"/>
      <c r="AE92" s="219"/>
      <c r="AF92" s="219"/>
      <c r="AG92" s="222" t="s">
        <v>57</v>
      </c>
      <c r="AH92" s="219"/>
      <c r="AI92" s="219"/>
      <c r="AJ92" s="219"/>
      <c r="AK92" s="219"/>
      <c r="AL92" s="219"/>
      <c r="AM92" s="219"/>
      <c r="AN92" s="220" t="s">
        <v>58</v>
      </c>
      <c r="AO92" s="219"/>
      <c r="AP92" s="221"/>
      <c r="AQ92" s="59" t="s">
        <v>59</v>
      </c>
      <c r="AR92" s="31"/>
      <c r="AS92" s="60" t="s">
        <v>60</v>
      </c>
      <c r="AT92" s="61" t="s">
        <v>61</v>
      </c>
      <c r="AU92" s="61" t="s">
        <v>62</v>
      </c>
      <c r="AV92" s="61" t="s">
        <v>63</v>
      </c>
      <c r="AW92" s="61" t="s">
        <v>64</v>
      </c>
      <c r="AX92" s="61" t="s">
        <v>65</v>
      </c>
      <c r="AY92" s="61" t="s">
        <v>66</v>
      </c>
      <c r="AZ92" s="61" t="s">
        <v>67</v>
      </c>
      <c r="BA92" s="61" t="s">
        <v>68</v>
      </c>
      <c r="BB92" s="61" t="s">
        <v>69</v>
      </c>
      <c r="BC92" s="61" t="s">
        <v>70</v>
      </c>
      <c r="BD92" s="62" t="s">
        <v>71</v>
      </c>
      <c r="BE92" s="30"/>
    </row>
    <row r="93" spans="1:91" s="2" customFormat="1" ht="10.9" customHeight="1">
      <c r="A93" s="30"/>
      <c r="B93" s="31"/>
      <c r="C93" s="30"/>
      <c r="D93" s="30"/>
      <c r="E93" s="30"/>
      <c r="F93" s="30"/>
      <c r="G93" s="30"/>
      <c r="H93" s="30"/>
      <c r="I93" s="30"/>
      <c r="J93" s="30"/>
      <c r="K93" s="30"/>
      <c r="L93" s="30"/>
      <c r="M93" s="30"/>
      <c r="N93" s="30"/>
      <c r="O93" s="30"/>
      <c r="P93" s="30"/>
      <c r="Q93" s="30"/>
      <c r="R93" s="30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  <c r="AF93" s="30"/>
      <c r="AG93" s="30"/>
      <c r="AH93" s="30"/>
      <c r="AI93" s="30"/>
      <c r="AJ93" s="30"/>
      <c r="AK93" s="30"/>
      <c r="AL93" s="30"/>
      <c r="AM93" s="30"/>
      <c r="AN93" s="30"/>
      <c r="AO93" s="30"/>
      <c r="AP93" s="30"/>
      <c r="AQ93" s="30"/>
      <c r="AR93" s="31"/>
      <c r="AS93" s="63"/>
      <c r="AT93" s="64"/>
      <c r="AU93" s="64"/>
      <c r="AV93" s="64"/>
      <c r="AW93" s="64"/>
      <c r="AX93" s="64"/>
      <c r="AY93" s="64"/>
      <c r="AZ93" s="64"/>
      <c r="BA93" s="64"/>
      <c r="BB93" s="64"/>
      <c r="BC93" s="64"/>
      <c r="BD93" s="65"/>
      <c r="BE93" s="30"/>
    </row>
    <row r="94" spans="1:91" s="6" customFormat="1" ht="32.450000000000003" customHeight="1">
      <c r="B94" s="66"/>
      <c r="C94" s="67" t="s">
        <v>72</v>
      </c>
      <c r="D94" s="68"/>
      <c r="E94" s="68"/>
      <c r="F94" s="68"/>
      <c r="G94" s="68"/>
      <c r="H94" s="68"/>
      <c r="I94" s="68"/>
      <c r="J94" s="68"/>
      <c r="K94" s="68"/>
      <c r="L94" s="68"/>
      <c r="M94" s="68"/>
      <c r="N94" s="68"/>
      <c r="O94" s="68"/>
      <c r="P94" s="68"/>
      <c r="Q94" s="68"/>
      <c r="R94" s="68"/>
      <c r="S94" s="68"/>
      <c r="T94" s="68"/>
      <c r="U94" s="68"/>
      <c r="V94" s="68"/>
      <c r="W94" s="68"/>
      <c r="X94" s="68"/>
      <c r="Y94" s="68"/>
      <c r="Z94" s="68"/>
      <c r="AA94" s="68"/>
      <c r="AB94" s="68"/>
      <c r="AC94" s="68"/>
      <c r="AD94" s="68"/>
      <c r="AE94" s="68"/>
      <c r="AF94" s="68"/>
      <c r="AG94" s="227">
        <f>ROUND(AG95,2)</f>
        <v>0</v>
      </c>
      <c r="AH94" s="227"/>
      <c r="AI94" s="227"/>
      <c r="AJ94" s="227"/>
      <c r="AK94" s="227"/>
      <c r="AL94" s="227"/>
      <c r="AM94" s="227"/>
      <c r="AN94" s="228">
        <f t="shared" ref="AN94:AN99" si="0">SUM(AG94,AT94)</f>
        <v>0</v>
      </c>
      <c r="AO94" s="228"/>
      <c r="AP94" s="228"/>
      <c r="AQ94" s="70" t="s">
        <v>1</v>
      </c>
      <c r="AR94" s="66"/>
      <c r="AS94" s="71">
        <f>ROUND(AS95,2)</f>
        <v>0</v>
      </c>
      <c r="AT94" s="72">
        <f t="shared" ref="AT94:AT99" si="1">ROUND(SUM(AV94:AW94),2)</f>
        <v>0</v>
      </c>
      <c r="AU94" s="73">
        <f>ROUND(AU95,5)</f>
        <v>1844.0056199999999</v>
      </c>
      <c r="AV94" s="72">
        <f>ROUND(AZ94*L29,2)</f>
        <v>0</v>
      </c>
      <c r="AW94" s="72">
        <f>ROUND(BA94*L30,2)</f>
        <v>0</v>
      </c>
      <c r="AX94" s="72">
        <f>ROUND(BB94*L29,2)</f>
        <v>0</v>
      </c>
      <c r="AY94" s="72">
        <f>ROUND(BC94*L30,2)</f>
        <v>0</v>
      </c>
      <c r="AZ94" s="72">
        <f>ROUND(AZ95,2)</f>
        <v>0</v>
      </c>
      <c r="BA94" s="72">
        <f>ROUND(BA95,2)</f>
        <v>0</v>
      </c>
      <c r="BB94" s="72">
        <f>ROUND(BB95,2)</f>
        <v>0</v>
      </c>
      <c r="BC94" s="72">
        <f>ROUND(BC95,2)</f>
        <v>0</v>
      </c>
      <c r="BD94" s="74">
        <f>ROUND(BD95,2)</f>
        <v>0</v>
      </c>
      <c r="BS94" s="75" t="s">
        <v>73</v>
      </c>
      <c r="BT94" s="75" t="s">
        <v>74</v>
      </c>
      <c r="BU94" s="76" t="s">
        <v>75</v>
      </c>
      <c r="BV94" s="75" t="s">
        <v>76</v>
      </c>
      <c r="BW94" s="75" t="s">
        <v>4</v>
      </c>
      <c r="BX94" s="75" t="s">
        <v>77</v>
      </c>
      <c r="CL94" s="75" t="s">
        <v>1</v>
      </c>
    </row>
    <row r="95" spans="1:91" s="7" customFormat="1" ht="16.5" customHeight="1">
      <c r="B95" s="77"/>
      <c r="C95" s="78"/>
      <c r="D95" s="225" t="s">
        <v>78</v>
      </c>
      <c r="E95" s="225"/>
      <c r="F95" s="225"/>
      <c r="G95" s="225"/>
      <c r="H95" s="225"/>
      <c r="I95" s="79"/>
      <c r="J95" s="225" t="s">
        <v>79</v>
      </c>
      <c r="K95" s="225"/>
      <c r="L95" s="225"/>
      <c r="M95" s="225"/>
      <c r="N95" s="225"/>
      <c r="O95" s="225"/>
      <c r="P95" s="225"/>
      <c r="Q95" s="225"/>
      <c r="R95" s="225"/>
      <c r="S95" s="225"/>
      <c r="T95" s="225"/>
      <c r="U95" s="225"/>
      <c r="V95" s="225"/>
      <c r="W95" s="225"/>
      <c r="X95" s="225"/>
      <c r="Y95" s="225"/>
      <c r="Z95" s="225"/>
      <c r="AA95" s="225"/>
      <c r="AB95" s="225"/>
      <c r="AC95" s="225"/>
      <c r="AD95" s="225"/>
      <c r="AE95" s="225"/>
      <c r="AF95" s="225"/>
      <c r="AG95" s="226">
        <f>ROUND(SUM(AG96:AG99),2)</f>
        <v>0</v>
      </c>
      <c r="AH95" s="224"/>
      <c r="AI95" s="224"/>
      <c r="AJ95" s="224"/>
      <c r="AK95" s="224"/>
      <c r="AL95" s="224"/>
      <c r="AM95" s="224"/>
      <c r="AN95" s="223">
        <f t="shared" si="0"/>
        <v>0</v>
      </c>
      <c r="AO95" s="224"/>
      <c r="AP95" s="224"/>
      <c r="AQ95" s="80" t="s">
        <v>80</v>
      </c>
      <c r="AR95" s="77"/>
      <c r="AS95" s="81">
        <f>ROUND(SUM(AS96:AS99),2)</f>
        <v>0</v>
      </c>
      <c r="AT95" s="82">
        <f t="shared" si="1"/>
        <v>0</v>
      </c>
      <c r="AU95" s="83">
        <f>ROUND(SUM(AU96:AU99),5)</f>
        <v>1844.0056199999999</v>
      </c>
      <c r="AV95" s="82">
        <f>ROUND(AZ95*L29,2)</f>
        <v>0</v>
      </c>
      <c r="AW95" s="82">
        <f>ROUND(BA95*L30,2)</f>
        <v>0</v>
      </c>
      <c r="AX95" s="82">
        <f>ROUND(BB95*L29,2)</f>
        <v>0</v>
      </c>
      <c r="AY95" s="82">
        <f>ROUND(BC95*L30,2)</f>
        <v>0</v>
      </c>
      <c r="AZ95" s="82">
        <f>ROUND(SUM(AZ96:AZ99),2)</f>
        <v>0</v>
      </c>
      <c r="BA95" s="82">
        <f>ROUND(SUM(BA96:BA99),2)</f>
        <v>0</v>
      </c>
      <c r="BB95" s="82">
        <f>ROUND(SUM(BB96:BB99),2)</f>
        <v>0</v>
      </c>
      <c r="BC95" s="82">
        <f>ROUND(SUM(BC96:BC99),2)</f>
        <v>0</v>
      </c>
      <c r="BD95" s="84">
        <f>ROUND(SUM(BD96:BD99),2)</f>
        <v>0</v>
      </c>
      <c r="BS95" s="85" t="s">
        <v>73</v>
      </c>
      <c r="BT95" s="85" t="s">
        <v>81</v>
      </c>
      <c r="BU95" s="85" t="s">
        <v>75</v>
      </c>
      <c r="BV95" s="85" t="s">
        <v>76</v>
      </c>
      <c r="BW95" s="85" t="s">
        <v>82</v>
      </c>
      <c r="BX95" s="85" t="s">
        <v>4</v>
      </c>
      <c r="CL95" s="85" t="s">
        <v>1</v>
      </c>
      <c r="CM95" s="85" t="s">
        <v>81</v>
      </c>
    </row>
    <row r="96" spans="1:91" s="4" customFormat="1" ht="16.5" customHeight="1">
      <c r="A96" s="86" t="s">
        <v>83</v>
      </c>
      <c r="B96" s="49"/>
      <c r="C96" s="10"/>
      <c r="D96" s="10"/>
      <c r="E96" s="215" t="s">
        <v>84</v>
      </c>
      <c r="F96" s="215"/>
      <c r="G96" s="215"/>
      <c r="H96" s="215"/>
      <c r="I96" s="215"/>
      <c r="J96" s="10"/>
      <c r="K96" s="215" t="s">
        <v>85</v>
      </c>
      <c r="L96" s="215"/>
      <c r="M96" s="215"/>
      <c r="N96" s="215"/>
      <c r="O96" s="215"/>
      <c r="P96" s="215"/>
      <c r="Q96" s="215"/>
      <c r="R96" s="215"/>
      <c r="S96" s="215"/>
      <c r="T96" s="215"/>
      <c r="U96" s="215"/>
      <c r="V96" s="215"/>
      <c r="W96" s="215"/>
      <c r="X96" s="215"/>
      <c r="Y96" s="215"/>
      <c r="Z96" s="215"/>
      <c r="AA96" s="215"/>
      <c r="AB96" s="215"/>
      <c r="AC96" s="215"/>
      <c r="AD96" s="215"/>
      <c r="AE96" s="215"/>
      <c r="AF96" s="215"/>
      <c r="AG96" s="216">
        <f>'D.1.4.1 - Zdravotně techn...'!J32</f>
        <v>0</v>
      </c>
      <c r="AH96" s="217"/>
      <c r="AI96" s="217"/>
      <c r="AJ96" s="217"/>
      <c r="AK96" s="217"/>
      <c r="AL96" s="217"/>
      <c r="AM96" s="217"/>
      <c r="AN96" s="216">
        <f t="shared" si="0"/>
        <v>0</v>
      </c>
      <c r="AO96" s="217"/>
      <c r="AP96" s="217"/>
      <c r="AQ96" s="87" t="s">
        <v>86</v>
      </c>
      <c r="AR96" s="49"/>
      <c r="AS96" s="88">
        <v>0</v>
      </c>
      <c r="AT96" s="89">
        <f t="shared" si="1"/>
        <v>0</v>
      </c>
      <c r="AU96" s="90">
        <f>'D.1.4.1 - Zdravotně techn...'!P130</f>
        <v>1079.5269219999998</v>
      </c>
      <c r="AV96" s="89">
        <f>'D.1.4.1 - Zdravotně techn...'!J35</f>
        <v>0</v>
      </c>
      <c r="AW96" s="89">
        <f>'D.1.4.1 - Zdravotně techn...'!J36</f>
        <v>0</v>
      </c>
      <c r="AX96" s="89">
        <f>'D.1.4.1 - Zdravotně techn...'!J37</f>
        <v>0</v>
      </c>
      <c r="AY96" s="89">
        <f>'D.1.4.1 - Zdravotně techn...'!J38</f>
        <v>0</v>
      </c>
      <c r="AZ96" s="89">
        <f>'D.1.4.1 - Zdravotně techn...'!F35</f>
        <v>0</v>
      </c>
      <c r="BA96" s="89">
        <f>'D.1.4.1 - Zdravotně techn...'!F36</f>
        <v>0</v>
      </c>
      <c r="BB96" s="89">
        <f>'D.1.4.1 - Zdravotně techn...'!F37</f>
        <v>0</v>
      </c>
      <c r="BC96" s="89">
        <f>'D.1.4.1 - Zdravotně techn...'!F38</f>
        <v>0</v>
      </c>
      <c r="BD96" s="91">
        <f>'D.1.4.1 - Zdravotně techn...'!F39</f>
        <v>0</v>
      </c>
      <c r="BT96" s="25" t="s">
        <v>87</v>
      </c>
      <c r="BV96" s="25" t="s">
        <v>76</v>
      </c>
      <c r="BW96" s="25" t="s">
        <v>88</v>
      </c>
      <c r="BX96" s="25" t="s">
        <v>82</v>
      </c>
      <c r="CL96" s="25" t="s">
        <v>1</v>
      </c>
    </row>
    <row r="97" spans="1:90" s="4" customFormat="1" ht="16.5" customHeight="1">
      <c r="A97" s="86" t="s">
        <v>83</v>
      </c>
      <c r="B97" s="49"/>
      <c r="C97" s="10"/>
      <c r="D97" s="10"/>
      <c r="E97" s="215" t="s">
        <v>89</v>
      </c>
      <c r="F97" s="215"/>
      <c r="G97" s="215"/>
      <c r="H97" s="215"/>
      <c r="I97" s="215"/>
      <c r="J97" s="10"/>
      <c r="K97" s="215" t="s">
        <v>90</v>
      </c>
      <c r="L97" s="215"/>
      <c r="M97" s="215"/>
      <c r="N97" s="215"/>
      <c r="O97" s="215"/>
      <c r="P97" s="215"/>
      <c r="Q97" s="215"/>
      <c r="R97" s="215"/>
      <c r="S97" s="215"/>
      <c r="T97" s="215"/>
      <c r="U97" s="215"/>
      <c r="V97" s="215"/>
      <c r="W97" s="215"/>
      <c r="X97" s="215"/>
      <c r="Y97" s="215"/>
      <c r="Z97" s="215"/>
      <c r="AA97" s="215"/>
      <c r="AB97" s="215"/>
      <c r="AC97" s="215"/>
      <c r="AD97" s="215"/>
      <c r="AE97" s="215"/>
      <c r="AF97" s="215"/>
      <c r="AG97" s="216">
        <f>'D.1.4.4 - Vytápění'!J32</f>
        <v>0</v>
      </c>
      <c r="AH97" s="217"/>
      <c r="AI97" s="217"/>
      <c r="AJ97" s="217"/>
      <c r="AK97" s="217"/>
      <c r="AL97" s="217"/>
      <c r="AM97" s="217"/>
      <c r="AN97" s="216">
        <f t="shared" si="0"/>
        <v>0</v>
      </c>
      <c r="AO97" s="217"/>
      <c r="AP97" s="217"/>
      <c r="AQ97" s="87" t="s">
        <v>86</v>
      </c>
      <c r="AR97" s="49"/>
      <c r="AS97" s="88">
        <v>0</v>
      </c>
      <c r="AT97" s="89">
        <f t="shared" si="1"/>
        <v>0</v>
      </c>
      <c r="AU97" s="90">
        <f>'D.1.4.4 - Vytápění'!P137</f>
        <v>540.29946199999995</v>
      </c>
      <c r="AV97" s="89">
        <f>'D.1.4.4 - Vytápění'!J35</f>
        <v>0</v>
      </c>
      <c r="AW97" s="89">
        <f>'D.1.4.4 - Vytápění'!J36</f>
        <v>0</v>
      </c>
      <c r="AX97" s="89">
        <f>'D.1.4.4 - Vytápění'!J37</f>
        <v>0</v>
      </c>
      <c r="AY97" s="89">
        <f>'D.1.4.4 - Vytápění'!J38</f>
        <v>0</v>
      </c>
      <c r="AZ97" s="89">
        <f>'D.1.4.4 - Vytápění'!F35</f>
        <v>0</v>
      </c>
      <c r="BA97" s="89">
        <f>'D.1.4.4 - Vytápění'!F36</f>
        <v>0</v>
      </c>
      <c r="BB97" s="89">
        <f>'D.1.4.4 - Vytápění'!F37</f>
        <v>0</v>
      </c>
      <c r="BC97" s="89">
        <f>'D.1.4.4 - Vytápění'!F38</f>
        <v>0</v>
      </c>
      <c r="BD97" s="91">
        <f>'D.1.4.4 - Vytápění'!F39</f>
        <v>0</v>
      </c>
      <c r="BT97" s="25" t="s">
        <v>87</v>
      </c>
      <c r="BV97" s="25" t="s">
        <v>76</v>
      </c>
      <c r="BW97" s="25" t="s">
        <v>91</v>
      </c>
      <c r="BX97" s="25" t="s">
        <v>82</v>
      </c>
      <c r="CL97" s="25" t="s">
        <v>1</v>
      </c>
    </row>
    <row r="98" spans="1:90" s="4" customFormat="1" ht="16.5" customHeight="1">
      <c r="A98" s="86" t="s">
        <v>83</v>
      </c>
      <c r="B98" s="49"/>
      <c r="C98" s="10"/>
      <c r="D98" s="10"/>
      <c r="E98" s="215" t="s">
        <v>92</v>
      </c>
      <c r="F98" s="215"/>
      <c r="G98" s="215"/>
      <c r="H98" s="215"/>
      <c r="I98" s="215"/>
      <c r="J98" s="10"/>
      <c r="K98" s="215" t="s">
        <v>93</v>
      </c>
      <c r="L98" s="215"/>
      <c r="M98" s="215"/>
      <c r="N98" s="215"/>
      <c r="O98" s="215"/>
      <c r="P98" s="215"/>
      <c r="Q98" s="215"/>
      <c r="R98" s="215"/>
      <c r="S98" s="215"/>
      <c r="T98" s="215"/>
      <c r="U98" s="215"/>
      <c r="V98" s="215"/>
      <c r="W98" s="215"/>
      <c r="X98" s="215"/>
      <c r="Y98" s="215"/>
      <c r="Z98" s="215"/>
      <c r="AA98" s="215"/>
      <c r="AB98" s="215"/>
      <c r="AC98" s="215"/>
      <c r="AD98" s="215"/>
      <c r="AE98" s="215"/>
      <c r="AF98" s="215"/>
      <c r="AG98" s="216">
        <f>'IO 01 - Vodovodní přípojka'!J32</f>
        <v>0</v>
      </c>
      <c r="AH98" s="217"/>
      <c r="AI98" s="217"/>
      <c r="AJ98" s="217"/>
      <c r="AK98" s="217"/>
      <c r="AL98" s="217"/>
      <c r="AM98" s="217"/>
      <c r="AN98" s="216">
        <f t="shared" si="0"/>
        <v>0</v>
      </c>
      <c r="AO98" s="217"/>
      <c r="AP98" s="217"/>
      <c r="AQ98" s="87" t="s">
        <v>86</v>
      </c>
      <c r="AR98" s="49"/>
      <c r="AS98" s="88">
        <v>0</v>
      </c>
      <c r="AT98" s="89">
        <f t="shared" si="1"/>
        <v>0</v>
      </c>
      <c r="AU98" s="90">
        <f>'IO 01 - Vodovodní přípojka'!P127</f>
        <v>59.651144999999985</v>
      </c>
      <c r="AV98" s="89">
        <f>'IO 01 - Vodovodní přípojka'!J35</f>
        <v>0</v>
      </c>
      <c r="AW98" s="89">
        <f>'IO 01 - Vodovodní přípojka'!J36</f>
        <v>0</v>
      </c>
      <c r="AX98" s="89">
        <f>'IO 01 - Vodovodní přípojka'!J37</f>
        <v>0</v>
      </c>
      <c r="AY98" s="89">
        <f>'IO 01 - Vodovodní přípojka'!J38</f>
        <v>0</v>
      </c>
      <c r="AZ98" s="89">
        <f>'IO 01 - Vodovodní přípojka'!F35</f>
        <v>0</v>
      </c>
      <c r="BA98" s="89">
        <f>'IO 01 - Vodovodní přípojka'!F36</f>
        <v>0</v>
      </c>
      <c r="BB98" s="89">
        <f>'IO 01 - Vodovodní přípojka'!F37</f>
        <v>0</v>
      </c>
      <c r="BC98" s="89">
        <f>'IO 01 - Vodovodní přípojka'!F38</f>
        <v>0</v>
      </c>
      <c r="BD98" s="91">
        <f>'IO 01 - Vodovodní přípojka'!F39</f>
        <v>0</v>
      </c>
      <c r="BT98" s="25" t="s">
        <v>87</v>
      </c>
      <c r="BV98" s="25" t="s">
        <v>76</v>
      </c>
      <c r="BW98" s="25" t="s">
        <v>94</v>
      </c>
      <c r="BX98" s="25" t="s">
        <v>82</v>
      </c>
      <c r="CL98" s="25" t="s">
        <v>1</v>
      </c>
    </row>
    <row r="99" spans="1:90" s="4" customFormat="1" ht="16.5" customHeight="1">
      <c r="A99" s="86" t="s">
        <v>83</v>
      </c>
      <c r="B99" s="49"/>
      <c r="C99" s="10"/>
      <c r="D99" s="10"/>
      <c r="E99" s="215" t="s">
        <v>95</v>
      </c>
      <c r="F99" s="215"/>
      <c r="G99" s="215"/>
      <c r="H99" s="215"/>
      <c r="I99" s="215"/>
      <c r="J99" s="10"/>
      <c r="K99" s="215" t="s">
        <v>96</v>
      </c>
      <c r="L99" s="215"/>
      <c r="M99" s="215"/>
      <c r="N99" s="215"/>
      <c r="O99" s="215"/>
      <c r="P99" s="215"/>
      <c r="Q99" s="215"/>
      <c r="R99" s="215"/>
      <c r="S99" s="215"/>
      <c r="T99" s="215"/>
      <c r="U99" s="215"/>
      <c r="V99" s="215"/>
      <c r="W99" s="215"/>
      <c r="X99" s="215"/>
      <c r="Y99" s="215"/>
      <c r="Z99" s="215"/>
      <c r="AA99" s="215"/>
      <c r="AB99" s="215"/>
      <c r="AC99" s="215"/>
      <c r="AD99" s="215"/>
      <c r="AE99" s="215"/>
      <c r="AF99" s="215"/>
      <c r="AG99" s="216">
        <f>'IO 02 - Přípojka jednotné...'!J32</f>
        <v>0</v>
      </c>
      <c r="AH99" s="217"/>
      <c r="AI99" s="217"/>
      <c r="AJ99" s="217"/>
      <c r="AK99" s="217"/>
      <c r="AL99" s="217"/>
      <c r="AM99" s="217"/>
      <c r="AN99" s="216">
        <f t="shared" si="0"/>
        <v>0</v>
      </c>
      <c r="AO99" s="217"/>
      <c r="AP99" s="217"/>
      <c r="AQ99" s="87" t="s">
        <v>86</v>
      </c>
      <c r="AR99" s="49"/>
      <c r="AS99" s="92">
        <v>0</v>
      </c>
      <c r="AT99" s="93">
        <f t="shared" si="1"/>
        <v>0</v>
      </c>
      <c r="AU99" s="94">
        <f>'IO 02 - Přípojka jednotné...'!P127</f>
        <v>164.52809200000002</v>
      </c>
      <c r="AV99" s="93">
        <f>'IO 02 - Přípojka jednotné...'!J35</f>
        <v>0</v>
      </c>
      <c r="AW99" s="93">
        <f>'IO 02 - Přípojka jednotné...'!J36</f>
        <v>0</v>
      </c>
      <c r="AX99" s="93">
        <f>'IO 02 - Přípojka jednotné...'!J37</f>
        <v>0</v>
      </c>
      <c r="AY99" s="93">
        <f>'IO 02 - Přípojka jednotné...'!J38</f>
        <v>0</v>
      </c>
      <c r="AZ99" s="93">
        <f>'IO 02 - Přípojka jednotné...'!F35</f>
        <v>0</v>
      </c>
      <c r="BA99" s="93">
        <f>'IO 02 - Přípojka jednotné...'!F36</f>
        <v>0</v>
      </c>
      <c r="BB99" s="93">
        <f>'IO 02 - Přípojka jednotné...'!F37</f>
        <v>0</v>
      </c>
      <c r="BC99" s="93">
        <f>'IO 02 - Přípojka jednotné...'!F38</f>
        <v>0</v>
      </c>
      <c r="BD99" s="95">
        <f>'IO 02 - Přípojka jednotné...'!F39</f>
        <v>0</v>
      </c>
      <c r="BT99" s="25" t="s">
        <v>87</v>
      </c>
      <c r="BV99" s="25" t="s">
        <v>76</v>
      </c>
      <c r="BW99" s="25" t="s">
        <v>97</v>
      </c>
      <c r="BX99" s="25" t="s">
        <v>82</v>
      </c>
      <c r="CL99" s="25" t="s">
        <v>1</v>
      </c>
    </row>
    <row r="100" spans="1:90" s="2" customFormat="1" ht="30" customHeight="1">
      <c r="A100" s="30"/>
      <c r="B100" s="31"/>
      <c r="C100" s="30"/>
      <c r="D100" s="30"/>
      <c r="E100" s="30"/>
      <c r="F100" s="30"/>
      <c r="G100" s="30"/>
      <c r="H100" s="30"/>
      <c r="I100" s="30"/>
      <c r="J100" s="30"/>
      <c r="K100" s="30"/>
      <c r="L100" s="30"/>
      <c r="M100" s="30"/>
      <c r="N100" s="30"/>
      <c r="O100" s="30"/>
      <c r="P100" s="30"/>
      <c r="Q100" s="30"/>
      <c r="R100" s="30"/>
      <c r="S100" s="30"/>
      <c r="T100" s="30"/>
      <c r="U100" s="30"/>
      <c r="V100" s="30"/>
      <c r="W100" s="30"/>
      <c r="X100" s="30"/>
      <c r="Y100" s="30"/>
      <c r="Z100" s="30"/>
      <c r="AA100" s="30"/>
      <c r="AB100" s="30"/>
      <c r="AC100" s="30"/>
      <c r="AD100" s="30"/>
      <c r="AE100" s="30"/>
      <c r="AF100" s="30"/>
      <c r="AG100" s="30"/>
      <c r="AH100" s="30"/>
      <c r="AI100" s="30"/>
      <c r="AJ100" s="30"/>
      <c r="AK100" s="30"/>
      <c r="AL100" s="30"/>
      <c r="AM100" s="30"/>
      <c r="AN100" s="30"/>
      <c r="AO100" s="30"/>
      <c r="AP100" s="30"/>
      <c r="AQ100" s="30"/>
      <c r="AR100" s="31"/>
      <c r="AS100" s="30"/>
      <c r="AT100" s="30"/>
      <c r="AU100" s="30"/>
      <c r="AV100" s="30"/>
      <c r="AW100" s="30"/>
      <c r="AX100" s="30"/>
      <c r="AY100" s="30"/>
      <c r="AZ100" s="30"/>
      <c r="BA100" s="30"/>
      <c r="BB100" s="30"/>
      <c r="BC100" s="30"/>
      <c r="BD100" s="30"/>
      <c r="BE100" s="30"/>
    </row>
    <row r="101" spans="1:90" s="2" customFormat="1" ht="6.95" customHeight="1">
      <c r="A101" s="30"/>
      <c r="B101" s="45"/>
      <c r="C101" s="46"/>
      <c r="D101" s="46"/>
      <c r="E101" s="46"/>
      <c r="F101" s="46"/>
      <c r="G101" s="46"/>
      <c r="H101" s="46"/>
      <c r="I101" s="46"/>
      <c r="J101" s="46"/>
      <c r="K101" s="46"/>
      <c r="L101" s="46"/>
      <c r="M101" s="46"/>
      <c r="N101" s="46"/>
      <c r="O101" s="46"/>
      <c r="P101" s="46"/>
      <c r="Q101" s="46"/>
      <c r="R101" s="46"/>
      <c r="S101" s="46"/>
      <c r="T101" s="46"/>
      <c r="U101" s="46"/>
      <c r="V101" s="46"/>
      <c r="W101" s="46"/>
      <c r="X101" s="46"/>
      <c r="Y101" s="46"/>
      <c r="Z101" s="46"/>
      <c r="AA101" s="46"/>
      <c r="AB101" s="46"/>
      <c r="AC101" s="46"/>
      <c r="AD101" s="46"/>
      <c r="AE101" s="46"/>
      <c r="AF101" s="46"/>
      <c r="AG101" s="46"/>
      <c r="AH101" s="46"/>
      <c r="AI101" s="46"/>
      <c r="AJ101" s="46"/>
      <c r="AK101" s="46"/>
      <c r="AL101" s="46"/>
      <c r="AM101" s="46"/>
      <c r="AN101" s="46"/>
      <c r="AO101" s="46"/>
      <c r="AP101" s="46"/>
      <c r="AQ101" s="46"/>
      <c r="AR101" s="31"/>
      <c r="AS101" s="30"/>
      <c r="AT101" s="30"/>
      <c r="AU101" s="30"/>
      <c r="AV101" s="30"/>
      <c r="AW101" s="30"/>
      <c r="AX101" s="30"/>
      <c r="AY101" s="30"/>
      <c r="AZ101" s="30"/>
      <c r="BA101" s="30"/>
      <c r="BB101" s="30"/>
      <c r="BC101" s="30"/>
      <c r="BD101" s="30"/>
      <c r="BE101" s="30"/>
    </row>
  </sheetData>
  <mergeCells count="56">
    <mergeCell ref="L85:AO85"/>
    <mergeCell ref="AM87:AN87"/>
    <mergeCell ref="AM89:AP89"/>
    <mergeCell ref="AS89:AT91"/>
    <mergeCell ref="AM90:AP90"/>
    <mergeCell ref="C92:G92"/>
    <mergeCell ref="AN92:AP92"/>
    <mergeCell ref="AG92:AM92"/>
    <mergeCell ref="I92:AF92"/>
    <mergeCell ref="AN95:AP95"/>
    <mergeCell ref="D95:H95"/>
    <mergeCell ref="AG95:AM95"/>
    <mergeCell ref="J95:AF95"/>
    <mergeCell ref="AG94:AM94"/>
    <mergeCell ref="AN94:AP94"/>
    <mergeCell ref="E96:I96"/>
    <mergeCell ref="K96:AF96"/>
    <mergeCell ref="AN96:AP96"/>
    <mergeCell ref="AG96:AM96"/>
    <mergeCell ref="K97:AF97"/>
    <mergeCell ref="AG97:AM97"/>
    <mergeCell ref="E97:I97"/>
    <mergeCell ref="AN97:AP97"/>
    <mergeCell ref="K98:AF98"/>
    <mergeCell ref="AN98:AP98"/>
    <mergeCell ref="AG98:AM98"/>
    <mergeCell ref="E98:I98"/>
    <mergeCell ref="AN99:AP99"/>
    <mergeCell ref="AG99:AM99"/>
    <mergeCell ref="E99:I99"/>
    <mergeCell ref="K99:AF99"/>
    <mergeCell ref="W30:AE30"/>
    <mergeCell ref="L30:P30"/>
    <mergeCell ref="K5:AO5"/>
    <mergeCell ref="K6:AO6"/>
    <mergeCell ref="E23:AN23"/>
    <mergeCell ref="AK26:AO26"/>
    <mergeCell ref="AK28:AO28"/>
    <mergeCell ref="L28:P28"/>
    <mergeCell ref="W28:AE28"/>
    <mergeCell ref="AR2:BE2"/>
    <mergeCell ref="L33:P33"/>
    <mergeCell ref="W33:AE33"/>
    <mergeCell ref="AK33:AO33"/>
    <mergeCell ref="AK35:AO35"/>
    <mergeCell ref="X35:AB35"/>
    <mergeCell ref="L31:P31"/>
    <mergeCell ref="AK31:AO31"/>
    <mergeCell ref="W31:AE31"/>
    <mergeCell ref="L32:P32"/>
    <mergeCell ref="W32:AE32"/>
    <mergeCell ref="AK32:AO32"/>
    <mergeCell ref="W29:AE29"/>
    <mergeCell ref="AK29:AO29"/>
    <mergeCell ref="L29:P29"/>
    <mergeCell ref="AK30:AO30"/>
  </mergeCells>
  <hyperlinks>
    <hyperlink ref="A96" location="'D.1.4.1 - Zdravotně techn...'!C2" display="/" xr:uid="{00000000-0004-0000-0000-000000000000}"/>
    <hyperlink ref="A97" location="'D.1.4.4 - Vytápění'!C2" display="/" xr:uid="{00000000-0004-0000-0000-000001000000}"/>
    <hyperlink ref="A98" location="'IO 01 - Vodovodní přípojka'!C2" display="/" xr:uid="{00000000-0004-0000-0000-000002000000}"/>
    <hyperlink ref="A99" location="'IO 02 - Přípojka jednotné...'!C2" display="/" xr:uid="{00000000-0004-0000-0000-000003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BM366"/>
  <sheetViews>
    <sheetView showGridLines="0" topLeftCell="A114" workbookViewId="0">
      <selection activeCell="J140" sqref="J140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96"/>
    </row>
    <row r="2" spans="1:46" s="1" customFormat="1" ht="36.950000000000003" customHeight="1">
      <c r="L2" s="200" t="s">
        <v>5</v>
      </c>
      <c r="M2" s="201"/>
      <c r="N2" s="201"/>
      <c r="O2" s="201"/>
      <c r="P2" s="201"/>
      <c r="Q2" s="201"/>
      <c r="R2" s="201"/>
      <c r="S2" s="201"/>
      <c r="T2" s="201"/>
      <c r="U2" s="201"/>
      <c r="V2" s="201"/>
      <c r="AT2" s="18" t="s">
        <v>88</v>
      </c>
    </row>
    <row r="3" spans="1:46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81</v>
      </c>
    </row>
    <row r="4" spans="1:46" s="1" customFormat="1" ht="24.95" customHeight="1">
      <c r="B4" s="21"/>
      <c r="D4" s="22" t="s">
        <v>98</v>
      </c>
      <c r="L4" s="21"/>
      <c r="M4" s="97" t="s">
        <v>10</v>
      </c>
      <c r="AT4" s="18" t="s">
        <v>3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27" t="s">
        <v>14</v>
      </c>
      <c r="L6" s="21"/>
    </row>
    <row r="7" spans="1:46" s="1" customFormat="1" ht="16.5" customHeight="1">
      <c r="B7" s="21"/>
      <c r="E7" s="239" t="str">
        <f>'Rekapitulace stavby'!K6</f>
        <v>Bytový dům čp.375, Červená kolonie na ulici Okružní v Bohumíně</v>
      </c>
      <c r="F7" s="240"/>
      <c r="G7" s="240"/>
      <c r="H7" s="240"/>
      <c r="L7" s="21"/>
    </row>
    <row r="8" spans="1:46" s="1" customFormat="1" ht="12" customHeight="1">
      <c r="B8" s="21"/>
      <c r="D8" s="27" t="s">
        <v>99</v>
      </c>
      <c r="L8" s="21"/>
    </row>
    <row r="9" spans="1:46" s="2" customFormat="1" ht="16.5" customHeight="1">
      <c r="A9" s="30"/>
      <c r="B9" s="31"/>
      <c r="C9" s="30"/>
      <c r="D9" s="30"/>
      <c r="E9" s="239" t="s">
        <v>100</v>
      </c>
      <c r="F9" s="238"/>
      <c r="G9" s="238"/>
      <c r="H9" s="238"/>
      <c r="I9" s="30"/>
      <c r="J9" s="30"/>
      <c r="K9" s="30"/>
      <c r="L9" s="40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spans="1:46" s="2" customFormat="1" ht="12" customHeight="1">
      <c r="A10" s="30"/>
      <c r="B10" s="31"/>
      <c r="C10" s="30"/>
      <c r="D10" s="27" t="s">
        <v>101</v>
      </c>
      <c r="E10" s="30"/>
      <c r="F10" s="30"/>
      <c r="G10" s="30"/>
      <c r="H10" s="30"/>
      <c r="I10" s="30"/>
      <c r="J10" s="30"/>
      <c r="K10" s="30"/>
      <c r="L10" s="4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pans="1:46" s="2" customFormat="1" ht="16.5" customHeight="1">
      <c r="A11" s="30"/>
      <c r="B11" s="31"/>
      <c r="C11" s="30"/>
      <c r="D11" s="30"/>
      <c r="E11" s="229" t="s">
        <v>102</v>
      </c>
      <c r="F11" s="238"/>
      <c r="G11" s="238"/>
      <c r="H11" s="238"/>
      <c r="I11" s="30"/>
      <c r="J11" s="30"/>
      <c r="K11" s="30"/>
      <c r="L11" s="4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pans="1:46" s="2" customFormat="1">
      <c r="A12" s="30"/>
      <c r="B12" s="31"/>
      <c r="C12" s="30"/>
      <c r="D12" s="30"/>
      <c r="E12" s="30"/>
      <c r="F12" s="30"/>
      <c r="G12" s="30"/>
      <c r="H12" s="30"/>
      <c r="I12" s="30"/>
      <c r="J12" s="30"/>
      <c r="K12" s="30"/>
      <c r="L12" s="40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pans="1:46" s="2" customFormat="1" ht="12" customHeight="1">
      <c r="A13" s="30"/>
      <c r="B13" s="31"/>
      <c r="C13" s="30"/>
      <c r="D13" s="27" t="s">
        <v>16</v>
      </c>
      <c r="E13" s="30"/>
      <c r="F13" s="25" t="s">
        <v>1</v>
      </c>
      <c r="G13" s="30"/>
      <c r="H13" s="30"/>
      <c r="I13" s="27" t="s">
        <v>17</v>
      </c>
      <c r="J13" s="25" t="s">
        <v>1</v>
      </c>
      <c r="K13" s="30"/>
      <c r="L13" s="4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pans="1:46" s="2" customFormat="1" ht="12" customHeight="1">
      <c r="A14" s="30"/>
      <c r="B14" s="31"/>
      <c r="C14" s="30"/>
      <c r="D14" s="27" t="s">
        <v>18</v>
      </c>
      <c r="E14" s="30"/>
      <c r="F14" s="25" t="s">
        <v>19</v>
      </c>
      <c r="G14" s="30"/>
      <c r="H14" s="30"/>
      <c r="I14" s="27" t="s">
        <v>20</v>
      </c>
      <c r="J14" s="53" t="str">
        <f>'Rekapitulace stavby'!AN8</f>
        <v>2. 10. 2019</v>
      </c>
      <c r="K14" s="30"/>
      <c r="L14" s="4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pans="1:46" s="2" customFormat="1" ht="10.9" customHeight="1">
      <c r="A15" s="30"/>
      <c r="B15" s="31"/>
      <c r="C15" s="30"/>
      <c r="D15" s="30"/>
      <c r="E15" s="30"/>
      <c r="F15" s="30"/>
      <c r="G15" s="30"/>
      <c r="H15" s="30"/>
      <c r="I15" s="30"/>
      <c r="J15" s="30"/>
      <c r="K15" s="30"/>
      <c r="L15" s="4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46" s="2" customFormat="1" ht="12" customHeight="1">
      <c r="A16" s="30"/>
      <c r="B16" s="31"/>
      <c r="C16" s="30"/>
      <c r="D16" s="27" t="s">
        <v>22</v>
      </c>
      <c r="E16" s="30"/>
      <c r="F16" s="30"/>
      <c r="G16" s="30"/>
      <c r="H16" s="30"/>
      <c r="I16" s="27" t="s">
        <v>23</v>
      </c>
      <c r="J16" s="25" t="s">
        <v>1</v>
      </c>
      <c r="K16" s="30"/>
      <c r="L16" s="4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pans="1:31" s="2" customFormat="1" ht="18" customHeight="1">
      <c r="A17" s="30"/>
      <c r="B17" s="31"/>
      <c r="C17" s="30"/>
      <c r="D17" s="30"/>
      <c r="E17" s="25" t="s">
        <v>24</v>
      </c>
      <c r="F17" s="30"/>
      <c r="G17" s="30"/>
      <c r="H17" s="30"/>
      <c r="I17" s="27" t="s">
        <v>25</v>
      </c>
      <c r="J17" s="25" t="s">
        <v>1</v>
      </c>
      <c r="K17" s="30"/>
      <c r="L17" s="4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pans="1:31" s="2" customFormat="1" ht="6.95" customHeight="1">
      <c r="A18" s="30"/>
      <c r="B18" s="31"/>
      <c r="C18" s="30"/>
      <c r="D18" s="30"/>
      <c r="E18" s="30"/>
      <c r="F18" s="30"/>
      <c r="G18" s="30"/>
      <c r="H18" s="30"/>
      <c r="I18" s="30"/>
      <c r="J18" s="30"/>
      <c r="K18" s="30"/>
      <c r="L18" s="4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pans="1:31" s="2" customFormat="1" ht="12" customHeight="1">
      <c r="A19" s="30"/>
      <c r="B19" s="31"/>
      <c r="C19" s="30"/>
      <c r="D19" s="27" t="s">
        <v>26</v>
      </c>
      <c r="E19" s="30"/>
      <c r="F19" s="30"/>
      <c r="G19" s="30"/>
      <c r="H19" s="30"/>
      <c r="I19" s="27" t="s">
        <v>23</v>
      </c>
      <c r="J19" s="25" t="str">
        <f>'Rekapitulace stavby'!AN13</f>
        <v/>
      </c>
      <c r="K19" s="30"/>
      <c r="L19" s="4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pans="1:31" s="2" customFormat="1" ht="18" customHeight="1">
      <c r="A20" s="30"/>
      <c r="B20" s="31"/>
      <c r="C20" s="30"/>
      <c r="D20" s="30"/>
      <c r="E20" s="209" t="str">
        <f>'Rekapitulace stavby'!E14</f>
        <v xml:space="preserve"> </v>
      </c>
      <c r="F20" s="209"/>
      <c r="G20" s="209"/>
      <c r="H20" s="209"/>
      <c r="I20" s="27" t="s">
        <v>25</v>
      </c>
      <c r="J20" s="25" t="str">
        <f>'Rekapitulace stavby'!AN14</f>
        <v/>
      </c>
      <c r="K20" s="30"/>
      <c r="L20" s="4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pans="1:31" s="2" customFormat="1" ht="6.95" customHeight="1">
      <c r="A21" s="30"/>
      <c r="B21" s="31"/>
      <c r="C21" s="30"/>
      <c r="D21" s="30"/>
      <c r="E21" s="30"/>
      <c r="F21" s="30"/>
      <c r="G21" s="30"/>
      <c r="H21" s="30"/>
      <c r="I21" s="30"/>
      <c r="J21" s="30"/>
      <c r="K21" s="30"/>
      <c r="L21" s="4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pans="1:31" s="2" customFormat="1" ht="12" customHeight="1">
      <c r="A22" s="30"/>
      <c r="B22" s="31"/>
      <c r="C22" s="30"/>
      <c r="D22" s="27" t="s">
        <v>27</v>
      </c>
      <c r="E22" s="30"/>
      <c r="F22" s="30"/>
      <c r="G22" s="30"/>
      <c r="H22" s="30"/>
      <c r="I22" s="27" t="s">
        <v>23</v>
      </c>
      <c r="J22" s="25" t="s">
        <v>28</v>
      </c>
      <c r="K22" s="30"/>
      <c r="L22" s="4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pans="1:31" s="2" customFormat="1" ht="18" customHeight="1">
      <c r="A23" s="30"/>
      <c r="B23" s="31"/>
      <c r="C23" s="30"/>
      <c r="D23" s="30"/>
      <c r="E23" s="25" t="s">
        <v>29</v>
      </c>
      <c r="F23" s="30"/>
      <c r="G23" s="30"/>
      <c r="H23" s="30"/>
      <c r="I23" s="27" t="s">
        <v>25</v>
      </c>
      <c r="J23" s="25" t="s">
        <v>30</v>
      </c>
      <c r="K23" s="30"/>
      <c r="L23" s="4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pans="1:31" s="2" customFormat="1" ht="6.95" customHeight="1">
      <c r="A24" s="30"/>
      <c r="B24" s="31"/>
      <c r="C24" s="30"/>
      <c r="D24" s="30"/>
      <c r="E24" s="30"/>
      <c r="F24" s="30"/>
      <c r="G24" s="30"/>
      <c r="H24" s="30"/>
      <c r="I24" s="30"/>
      <c r="J24" s="30"/>
      <c r="K24" s="30"/>
      <c r="L24" s="4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pans="1:31" s="2" customFormat="1" ht="12" customHeight="1">
      <c r="A25" s="30"/>
      <c r="B25" s="31"/>
      <c r="C25" s="30"/>
      <c r="D25" s="27" t="s">
        <v>32</v>
      </c>
      <c r="E25" s="30"/>
      <c r="F25" s="30"/>
      <c r="G25" s="30"/>
      <c r="H25" s="30"/>
      <c r="I25" s="27" t="s">
        <v>23</v>
      </c>
      <c r="J25" s="25" t="str">
        <f>IF('Rekapitulace stavby'!AN19="","",'Rekapitulace stavby'!AN19)</f>
        <v/>
      </c>
      <c r="K25" s="30"/>
      <c r="L25" s="4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</row>
    <row r="26" spans="1:31" s="2" customFormat="1" ht="18" customHeight="1">
      <c r="A26" s="30"/>
      <c r="B26" s="31"/>
      <c r="C26" s="30"/>
      <c r="D26" s="30"/>
      <c r="E26" s="25" t="str">
        <f>IF('Rekapitulace stavby'!E20="","",'Rekapitulace stavby'!E20)</f>
        <v xml:space="preserve"> </v>
      </c>
      <c r="F26" s="30"/>
      <c r="G26" s="30"/>
      <c r="H26" s="30"/>
      <c r="I26" s="27" t="s">
        <v>25</v>
      </c>
      <c r="J26" s="25" t="str">
        <f>IF('Rekapitulace stavby'!AN20="","",'Rekapitulace stavby'!AN20)</f>
        <v/>
      </c>
      <c r="K26" s="30"/>
      <c r="L26" s="4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 s="2" customFormat="1" ht="6.95" customHeight="1">
      <c r="A27" s="30"/>
      <c r="B27" s="31"/>
      <c r="C27" s="30"/>
      <c r="D27" s="30"/>
      <c r="E27" s="30"/>
      <c r="F27" s="30"/>
      <c r="G27" s="30"/>
      <c r="H27" s="30"/>
      <c r="I27" s="30"/>
      <c r="J27" s="30"/>
      <c r="K27" s="30"/>
      <c r="L27" s="4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</row>
    <row r="28" spans="1:31" s="2" customFormat="1" ht="12" customHeight="1">
      <c r="A28" s="30"/>
      <c r="B28" s="31"/>
      <c r="C28" s="30"/>
      <c r="D28" s="27" t="s">
        <v>33</v>
      </c>
      <c r="E28" s="30"/>
      <c r="F28" s="30"/>
      <c r="G28" s="30"/>
      <c r="H28" s="30"/>
      <c r="I28" s="30"/>
      <c r="J28" s="30"/>
      <c r="K28" s="30"/>
      <c r="L28" s="4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 s="8" customFormat="1" ht="16.5" customHeight="1">
      <c r="A29" s="98"/>
      <c r="B29" s="99"/>
      <c r="C29" s="98"/>
      <c r="D29" s="98"/>
      <c r="E29" s="211" t="s">
        <v>1</v>
      </c>
      <c r="F29" s="211"/>
      <c r="G29" s="211"/>
      <c r="H29" s="211"/>
      <c r="I29" s="98"/>
      <c r="J29" s="98"/>
      <c r="K29" s="98"/>
      <c r="L29" s="100"/>
      <c r="S29" s="98"/>
      <c r="T29" s="98"/>
      <c r="U29" s="98"/>
      <c r="V29" s="98"/>
      <c r="W29" s="98"/>
      <c r="X29" s="98"/>
      <c r="Y29" s="98"/>
      <c r="Z29" s="98"/>
      <c r="AA29" s="98"/>
      <c r="AB29" s="98"/>
      <c r="AC29" s="98"/>
      <c r="AD29" s="98"/>
      <c r="AE29" s="98"/>
    </row>
    <row r="30" spans="1:31" s="2" customFormat="1" ht="6.95" customHeight="1">
      <c r="A30" s="30"/>
      <c r="B30" s="31"/>
      <c r="C30" s="30"/>
      <c r="D30" s="30"/>
      <c r="E30" s="30"/>
      <c r="F30" s="30"/>
      <c r="G30" s="30"/>
      <c r="H30" s="30"/>
      <c r="I30" s="30"/>
      <c r="J30" s="30"/>
      <c r="K30" s="30"/>
      <c r="L30" s="4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pans="1:31" s="2" customFormat="1" ht="6.95" customHeight="1">
      <c r="A31" s="30"/>
      <c r="B31" s="31"/>
      <c r="C31" s="30"/>
      <c r="D31" s="64"/>
      <c r="E31" s="64"/>
      <c r="F31" s="64"/>
      <c r="G31" s="64"/>
      <c r="H31" s="64"/>
      <c r="I31" s="64"/>
      <c r="J31" s="64"/>
      <c r="K31" s="64"/>
      <c r="L31" s="4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spans="1:31" s="2" customFormat="1" ht="25.35" customHeight="1">
      <c r="A32" s="30"/>
      <c r="B32" s="31"/>
      <c r="C32" s="30"/>
      <c r="D32" s="101" t="s">
        <v>34</v>
      </c>
      <c r="E32" s="30"/>
      <c r="F32" s="30"/>
      <c r="G32" s="30"/>
      <c r="H32" s="30"/>
      <c r="I32" s="30"/>
      <c r="J32" s="69">
        <f>ROUND(J130, 2)</f>
        <v>0</v>
      </c>
      <c r="K32" s="30"/>
      <c r="L32" s="4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pans="1:31" s="2" customFormat="1" ht="6.95" customHeight="1">
      <c r="A33" s="30"/>
      <c r="B33" s="31"/>
      <c r="C33" s="30"/>
      <c r="D33" s="64"/>
      <c r="E33" s="64"/>
      <c r="F33" s="64"/>
      <c r="G33" s="64"/>
      <c r="H33" s="64"/>
      <c r="I33" s="64"/>
      <c r="J33" s="64"/>
      <c r="K33" s="64"/>
      <c r="L33" s="4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spans="1:31" s="2" customFormat="1" ht="14.45" customHeight="1">
      <c r="A34" s="30"/>
      <c r="B34" s="31"/>
      <c r="C34" s="30"/>
      <c r="D34" s="30"/>
      <c r="E34" s="30"/>
      <c r="F34" s="34" t="s">
        <v>36</v>
      </c>
      <c r="G34" s="30"/>
      <c r="H34" s="30"/>
      <c r="I34" s="34" t="s">
        <v>35</v>
      </c>
      <c r="J34" s="34" t="s">
        <v>37</v>
      </c>
      <c r="K34" s="30"/>
      <c r="L34" s="4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spans="1:31" s="2" customFormat="1" ht="14.45" customHeight="1">
      <c r="A35" s="30"/>
      <c r="B35" s="31"/>
      <c r="C35" s="30"/>
      <c r="D35" s="102" t="s">
        <v>38</v>
      </c>
      <c r="E35" s="27" t="s">
        <v>39</v>
      </c>
      <c r="F35" s="103">
        <f>ROUND((SUM(BE130:BE365)),  2)</f>
        <v>0</v>
      </c>
      <c r="G35" s="30"/>
      <c r="H35" s="30"/>
      <c r="I35" s="104">
        <v>0.21</v>
      </c>
      <c r="J35" s="103">
        <f>ROUND(((SUM(BE130:BE365))*I35),  2)</f>
        <v>0</v>
      </c>
      <c r="K35" s="30"/>
      <c r="L35" s="4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spans="1:31" s="2" customFormat="1" ht="14.45" customHeight="1">
      <c r="A36" s="30"/>
      <c r="B36" s="31"/>
      <c r="C36" s="30"/>
      <c r="D36" s="30"/>
      <c r="E36" s="27" t="s">
        <v>40</v>
      </c>
      <c r="F36" s="103">
        <f>ROUND((SUM(BF130:BF365)),  2)</f>
        <v>0</v>
      </c>
      <c r="G36" s="30"/>
      <c r="H36" s="30"/>
      <c r="I36" s="104">
        <v>0.15</v>
      </c>
      <c r="J36" s="103">
        <f>ROUND(((SUM(BF130:BF365))*I36),  2)</f>
        <v>0</v>
      </c>
      <c r="K36" s="30"/>
      <c r="L36" s="4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spans="1:31" s="2" customFormat="1" ht="14.45" hidden="1" customHeight="1">
      <c r="A37" s="30"/>
      <c r="B37" s="31"/>
      <c r="C37" s="30"/>
      <c r="D37" s="30"/>
      <c r="E37" s="27" t="s">
        <v>41</v>
      </c>
      <c r="F37" s="103">
        <f>ROUND((SUM(BG130:BG365)),  2)</f>
        <v>0</v>
      </c>
      <c r="G37" s="30"/>
      <c r="H37" s="30"/>
      <c r="I37" s="104">
        <v>0.21</v>
      </c>
      <c r="J37" s="103">
        <f>0</f>
        <v>0</v>
      </c>
      <c r="K37" s="30"/>
      <c r="L37" s="4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spans="1:31" s="2" customFormat="1" ht="14.45" hidden="1" customHeight="1">
      <c r="A38" s="30"/>
      <c r="B38" s="31"/>
      <c r="C38" s="30"/>
      <c r="D38" s="30"/>
      <c r="E38" s="27" t="s">
        <v>42</v>
      </c>
      <c r="F38" s="103">
        <f>ROUND((SUM(BH130:BH365)),  2)</f>
        <v>0</v>
      </c>
      <c r="G38" s="30"/>
      <c r="H38" s="30"/>
      <c r="I38" s="104">
        <v>0.15</v>
      </c>
      <c r="J38" s="103">
        <f>0</f>
        <v>0</v>
      </c>
      <c r="K38" s="30"/>
      <c r="L38" s="40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spans="1:31" s="2" customFormat="1" ht="14.45" hidden="1" customHeight="1">
      <c r="A39" s="30"/>
      <c r="B39" s="31"/>
      <c r="C39" s="30"/>
      <c r="D39" s="30"/>
      <c r="E39" s="27" t="s">
        <v>43</v>
      </c>
      <c r="F39" s="103">
        <f>ROUND((SUM(BI130:BI365)),  2)</f>
        <v>0</v>
      </c>
      <c r="G39" s="30"/>
      <c r="H39" s="30"/>
      <c r="I39" s="104">
        <v>0</v>
      </c>
      <c r="J39" s="103">
        <f>0</f>
        <v>0</v>
      </c>
      <c r="K39" s="30"/>
      <c r="L39" s="40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</row>
    <row r="40" spans="1:31" s="2" customFormat="1" ht="6.95" customHeight="1">
      <c r="A40" s="30"/>
      <c r="B40" s="31"/>
      <c r="C40" s="30"/>
      <c r="D40" s="30"/>
      <c r="E40" s="30"/>
      <c r="F40" s="30"/>
      <c r="G40" s="30"/>
      <c r="H40" s="30"/>
      <c r="I40" s="30"/>
      <c r="J40" s="30"/>
      <c r="K40" s="30"/>
      <c r="L40" s="40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</row>
    <row r="41" spans="1:31" s="2" customFormat="1" ht="25.35" customHeight="1">
      <c r="A41" s="30"/>
      <c r="B41" s="31"/>
      <c r="C41" s="105"/>
      <c r="D41" s="106" t="s">
        <v>44</v>
      </c>
      <c r="E41" s="58"/>
      <c r="F41" s="58"/>
      <c r="G41" s="107" t="s">
        <v>45</v>
      </c>
      <c r="H41" s="108" t="s">
        <v>46</v>
      </c>
      <c r="I41" s="58"/>
      <c r="J41" s="109">
        <f>SUM(J32:J39)</f>
        <v>0</v>
      </c>
      <c r="K41" s="110"/>
      <c r="L41" s="40"/>
      <c r="S41" s="30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</row>
    <row r="42" spans="1:31" s="2" customFormat="1" ht="14.45" customHeight="1">
      <c r="A42" s="30"/>
      <c r="B42" s="31"/>
      <c r="C42" s="30"/>
      <c r="D42" s="30"/>
      <c r="E42" s="30"/>
      <c r="F42" s="30"/>
      <c r="G42" s="30"/>
      <c r="H42" s="30"/>
      <c r="I42" s="30"/>
      <c r="J42" s="30"/>
      <c r="K42" s="30"/>
      <c r="L42" s="40"/>
      <c r="S42" s="30"/>
      <c r="T42" s="30"/>
      <c r="U42" s="30"/>
      <c r="V42" s="30"/>
      <c r="W42" s="30"/>
      <c r="X42" s="30"/>
      <c r="Y42" s="30"/>
      <c r="Z42" s="30"/>
      <c r="AA42" s="30"/>
      <c r="AB42" s="30"/>
      <c r="AC42" s="30"/>
      <c r="AD42" s="30"/>
      <c r="AE42" s="30"/>
    </row>
    <row r="43" spans="1:31" s="1" customFormat="1" ht="14.45" customHeight="1">
      <c r="B43" s="21"/>
      <c r="L43" s="21"/>
    </row>
    <row r="44" spans="1:31" s="1" customFormat="1" ht="14.45" customHeight="1">
      <c r="B44" s="21"/>
      <c r="L44" s="21"/>
    </row>
    <row r="45" spans="1:31" s="1" customFormat="1" ht="14.45" customHeight="1">
      <c r="B45" s="21"/>
      <c r="L45" s="21"/>
    </row>
    <row r="46" spans="1:31" s="1" customFormat="1" ht="14.45" customHeight="1">
      <c r="B46" s="21"/>
      <c r="L46" s="21"/>
    </row>
    <row r="47" spans="1:31" s="1" customFormat="1" ht="14.45" customHeight="1">
      <c r="B47" s="21"/>
      <c r="L47" s="21"/>
    </row>
    <row r="48" spans="1:31" s="1" customFormat="1" ht="14.45" customHeight="1">
      <c r="B48" s="21"/>
      <c r="L48" s="21"/>
    </row>
    <row r="49" spans="1:31" s="1" customFormat="1" ht="14.45" customHeight="1">
      <c r="B49" s="21"/>
      <c r="L49" s="21"/>
    </row>
    <row r="50" spans="1:31" s="2" customFormat="1" ht="14.45" customHeight="1">
      <c r="B50" s="40"/>
      <c r="D50" s="41" t="s">
        <v>47</v>
      </c>
      <c r="E50" s="42"/>
      <c r="F50" s="42"/>
      <c r="G50" s="41" t="s">
        <v>48</v>
      </c>
      <c r="H50" s="42"/>
      <c r="I50" s="42"/>
      <c r="J50" s="42"/>
      <c r="K50" s="42"/>
      <c r="L50" s="40"/>
    </row>
    <row r="51" spans="1:31">
      <c r="B51" s="21"/>
      <c r="L51" s="21"/>
    </row>
    <row r="52" spans="1:31">
      <c r="B52" s="21"/>
      <c r="L52" s="21"/>
    </row>
    <row r="53" spans="1:31">
      <c r="B53" s="21"/>
      <c r="L53" s="21"/>
    </row>
    <row r="54" spans="1:31">
      <c r="B54" s="21"/>
      <c r="L54" s="21"/>
    </row>
    <row r="55" spans="1:31">
      <c r="B55" s="21"/>
      <c r="L55" s="21"/>
    </row>
    <row r="56" spans="1:31">
      <c r="B56" s="21"/>
      <c r="L56" s="21"/>
    </row>
    <row r="57" spans="1:31">
      <c r="B57" s="21"/>
      <c r="L57" s="21"/>
    </row>
    <row r="58" spans="1:31">
      <c r="B58" s="21"/>
      <c r="L58" s="21"/>
    </row>
    <row r="59" spans="1:31">
      <c r="B59" s="21"/>
      <c r="L59" s="21"/>
    </row>
    <row r="60" spans="1:31">
      <c r="B60" s="21"/>
      <c r="L60" s="21"/>
    </row>
    <row r="61" spans="1:31" s="2" customFormat="1" ht="12.75">
      <c r="A61" s="30"/>
      <c r="B61" s="31"/>
      <c r="C61" s="30"/>
      <c r="D61" s="43" t="s">
        <v>49</v>
      </c>
      <c r="E61" s="33"/>
      <c r="F61" s="111" t="s">
        <v>50</v>
      </c>
      <c r="G61" s="43" t="s">
        <v>49</v>
      </c>
      <c r="H61" s="33"/>
      <c r="I61" s="33"/>
      <c r="J61" s="112" t="s">
        <v>50</v>
      </c>
      <c r="K61" s="33"/>
      <c r="L61" s="40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</row>
    <row r="62" spans="1:31">
      <c r="B62" s="21"/>
      <c r="L62" s="21"/>
    </row>
    <row r="63" spans="1:31">
      <c r="B63" s="21"/>
      <c r="L63" s="21"/>
    </row>
    <row r="64" spans="1:31">
      <c r="B64" s="21"/>
      <c r="L64" s="21"/>
    </row>
    <row r="65" spans="1:31" s="2" customFormat="1" ht="12.75">
      <c r="A65" s="30"/>
      <c r="B65" s="31"/>
      <c r="C65" s="30"/>
      <c r="D65" s="41" t="s">
        <v>51</v>
      </c>
      <c r="E65" s="44"/>
      <c r="F65" s="44"/>
      <c r="G65" s="41" t="s">
        <v>52</v>
      </c>
      <c r="H65" s="44"/>
      <c r="I65" s="44"/>
      <c r="J65" s="44"/>
      <c r="K65" s="44"/>
      <c r="L65" s="4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</row>
    <row r="66" spans="1:31">
      <c r="B66" s="21"/>
      <c r="L66" s="21"/>
    </row>
    <row r="67" spans="1:31">
      <c r="B67" s="21"/>
      <c r="L67" s="21"/>
    </row>
    <row r="68" spans="1:31">
      <c r="B68" s="21"/>
      <c r="L68" s="21"/>
    </row>
    <row r="69" spans="1:31">
      <c r="B69" s="21"/>
      <c r="L69" s="21"/>
    </row>
    <row r="70" spans="1:31">
      <c r="B70" s="21"/>
      <c r="L70" s="21"/>
    </row>
    <row r="71" spans="1:31">
      <c r="B71" s="21"/>
      <c r="L71" s="21"/>
    </row>
    <row r="72" spans="1:31">
      <c r="B72" s="21"/>
      <c r="L72" s="21"/>
    </row>
    <row r="73" spans="1:31">
      <c r="B73" s="21"/>
      <c r="L73" s="21"/>
    </row>
    <row r="74" spans="1:31">
      <c r="B74" s="21"/>
      <c r="L74" s="21"/>
    </row>
    <row r="75" spans="1:31">
      <c r="B75" s="21"/>
      <c r="L75" s="21"/>
    </row>
    <row r="76" spans="1:31" s="2" customFormat="1" ht="12.75">
      <c r="A76" s="30"/>
      <c r="B76" s="31"/>
      <c r="C76" s="30"/>
      <c r="D76" s="43" t="s">
        <v>49</v>
      </c>
      <c r="E76" s="33"/>
      <c r="F76" s="111" t="s">
        <v>50</v>
      </c>
      <c r="G76" s="43" t="s">
        <v>49</v>
      </c>
      <c r="H76" s="33"/>
      <c r="I76" s="33"/>
      <c r="J76" s="112" t="s">
        <v>50</v>
      </c>
      <c r="K76" s="33"/>
      <c r="L76" s="40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77" spans="1:31" s="2" customFormat="1" ht="14.45" customHeight="1">
      <c r="A77" s="30"/>
      <c r="B77" s="45"/>
      <c r="C77" s="46"/>
      <c r="D77" s="46"/>
      <c r="E77" s="46"/>
      <c r="F77" s="46"/>
      <c r="G77" s="46"/>
      <c r="H77" s="46"/>
      <c r="I77" s="46"/>
      <c r="J77" s="46"/>
      <c r="K77" s="46"/>
      <c r="L77" s="40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</row>
    <row r="81" spans="1:31" s="2" customFormat="1" ht="6.95" customHeight="1">
      <c r="A81" s="30"/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40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</row>
    <row r="82" spans="1:31" s="2" customFormat="1" ht="24.95" customHeight="1">
      <c r="A82" s="30"/>
      <c r="B82" s="31"/>
      <c r="C82" s="22" t="s">
        <v>103</v>
      </c>
      <c r="D82" s="30"/>
      <c r="E82" s="30"/>
      <c r="F82" s="30"/>
      <c r="G82" s="30"/>
      <c r="H82" s="30"/>
      <c r="I82" s="30"/>
      <c r="J82" s="30"/>
      <c r="K82" s="30"/>
      <c r="L82" s="40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</row>
    <row r="83" spans="1:31" s="2" customFormat="1" ht="6.95" customHeight="1">
      <c r="A83" s="30"/>
      <c r="B83" s="31"/>
      <c r="C83" s="30"/>
      <c r="D83" s="30"/>
      <c r="E83" s="30"/>
      <c r="F83" s="30"/>
      <c r="G83" s="30"/>
      <c r="H83" s="30"/>
      <c r="I83" s="30"/>
      <c r="J83" s="30"/>
      <c r="K83" s="30"/>
      <c r="L83" s="40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</row>
    <row r="84" spans="1:31" s="2" customFormat="1" ht="12" customHeight="1">
      <c r="A84" s="30"/>
      <c r="B84" s="31"/>
      <c r="C84" s="27" t="s">
        <v>14</v>
      </c>
      <c r="D84" s="30"/>
      <c r="E84" s="30"/>
      <c r="F84" s="30"/>
      <c r="G84" s="30"/>
      <c r="H84" s="30"/>
      <c r="I84" s="30"/>
      <c r="J84" s="30"/>
      <c r="K84" s="30"/>
      <c r="L84" s="40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</row>
    <row r="85" spans="1:31" s="2" customFormat="1" ht="16.5" customHeight="1">
      <c r="A85" s="30"/>
      <c r="B85" s="31"/>
      <c r="C85" s="30"/>
      <c r="D85" s="30"/>
      <c r="E85" s="239" t="str">
        <f>E7</f>
        <v>Bytový dům čp.375, Červená kolonie na ulici Okružní v Bohumíně</v>
      </c>
      <c r="F85" s="240"/>
      <c r="G85" s="240"/>
      <c r="H85" s="240"/>
      <c r="I85" s="30"/>
      <c r="J85" s="30"/>
      <c r="K85" s="30"/>
      <c r="L85" s="40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</row>
    <row r="86" spans="1:31" s="1" customFormat="1" ht="12" customHeight="1">
      <c r="B86" s="21"/>
      <c r="C86" s="27" t="s">
        <v>99</v>
      </c>
      <c r="L86" s="21"/>
    </row>
    <row r="87" spans="1:31" s="2" customFormat="1" ht="16.5" customHeight="1">
      <c r="A87" s="30"/>
      <c r="B87" s="31"/>
      <c r="C87" s="30"/>
      <c r="D87" s="30"/>
      <c r="E87" s="239" t="s">
        <v>100</v>
      </c>
      <c r="F87" s="238"/>
      <c r="G87" s="238"/>
      <c r="H87" s="238"/>
      <c r="I87" s="30"/>
      <c r="J87" s="30"/>
      <c r="K87" s="30"/>
      <c r="L87" s="40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</row>
    <row r="88" spans="1:31" s="2" customFormat="1" ht="12" customHeight="1">
      <c r="A88" s="30"/>
      <c r="B88" s="31"/>
      <c r="C88" s="27" t="s">
        <v>101</v>
      </c>
      <c r="D88" s="30"/>
      <c r="E88" s="30"/>
      <c r="F88" s="30"/>
      <c r="G88" s="30"/>
      <c r="H88" s="30"/>
      <c r="I88" s="30"/>
      <c r="J88" s="30"/>
      <c r="K88" s="30"/>
      <c r="L88" s="40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</row>
    <row r="89" spans="1:31" s="2" customFormat="1" ht="16.5" customHeight="1">
      <c r="A89" s="30"/>
      <c r="B89" s="31"/>
      <c r="C89" s="30"/>
      <c r="D89" s="30"/>
      <c r="E89" s="229" t="str">
        <f>E11</f>
        <v>D.1.4.1 - Zdravotně technické instalace</v>
      </c>
      <c r="F89" s="238"/>
      <c r="G89" s="238"/>
      <c r="H89" s="238"/>
      <c r="I89" s="30"/>
      <c r="J89" s="30"/>
      <c r="K89" s="30"/>
      <c r="L89" s="40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</row>
    <row r="90" spans="1:31" s="2" customFormat="1" ht="6.95" customHeight="1">
      <c r="A90" s="30"/>
      <c r="B90" s="31"/>
      <c r="C90" s="30"/>
      <c r="D90" s="30"/>
      <c r="E90" s="30"/>
      <c r="F90" s="30"/>
      <c r="G90" s="30"/>
      <c r="H90" s="30"/>
      <c r="I90" s="30"/>
      <c r="J90" s="30"/>
      <c r="K90" s="30"/>
      <c r="L90" s="40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</row>
    <row r="91" spans="1:31" s="2" customFormat="1" ht="12" customHeight="1">
      <c r="A91" s="30"/>
      <c r="B91" s="31"/>
      <c r="C91" s="27" t="s">
        <v>18</v>
      </c>
      <c r="D91" s="30"/>
      <c r="E91" s="30"/>
      <c r="F91" s="25" t="str">
        <f>F14</f>
        <v xml:space="preserve"> </v>
      </c>
      <c r="G91" s="30"/>
      <c r="H91" s="30"/>
      <c r="I91" s="27" t="s">
        <v>20</v>
      </c>
      <c r="J91" s="53" t="str">
        <f>IF(J14="","",J14)</f>
        <v>2. 10. 2019</v>
      </c>
      <c r="K91" s="30"/>
      <c r="L91" s="40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</row>
    <row r="92" spans="1:31" s="2" customFormat="1" ht="6.95" customHeight="1">
      <c r="A92" s="30"/>
      <c r="B92" s="31"/>
      <c r="C92" s="30"/>
      <c r="D92" s="30"/>
      <c r="E92" s="30"/>
      <c r="F92" s="30"/>
      <c r="G92" s="30"/>
      <c r="H92" s="30"/>
      <c r="I92" s="30"/>
      <c r="J92" s="30"/>
      <c r="K92" s="30"/>
      <c r="L92" s="40"/>
      <c r="S92" s="30"/>
      <c r="T92" s="30"/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</row>
    <row r="93" spans="1:31" s="2" customFormat="1" ht="15.2" customHeight="1">
      <c r="A93" s="30"/>
      <c r="B93" s="31"/>
      <c r="C93" s="27" t="s">
        <v>22</v>
      </c>
      <c r="D93" s="30"/>
      <c r="E93" s="30"/>
      <c r="F93" s="25" t="str">
        <f>E17</f>
        <v>Město Bohumín, Masarykova 158, Bohumín</v>
      </c>
      <c r="G93" s="30"/>
      <c r="H93" s="30"/>
      <c r="I93" s="27" t="s">
        <v>27</v>
      </c>
      <c r="J93" s="28" t="str">
        <f>E23</f>
        <v>S WHG s.r.o.</v>
      </c>
      <c r="K93" s="30"/>
      <c r="L93" s="40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</row>
    <row r="94" spans="1:31" s="2" customFormat="1" ht="15.2" customHeight="1">
      <c r="A94" s="30"/>
      <c r="B94" s="31"/>
      <c r="C94" s="27" t="s">
        <v>26</v>
      </c>
      <c r="D94" s="30"/>
      <c r="E94" s="30"/>
      <c r="F94" s="25" t="str">
        <f>IF(E20="","",E20)</f>
        <v xml:space="preserve"> </v>
      </c>
      <c r="G94" s="30"/>
      <c r="H94" s="30"/>
      <c r="I94" s="27" t="s">
        <v>32</v>
      </c>
      <c r="J94" s="28" t="str">
        <f>E26</f>
        <v xml:space="preserve"> </v>
      </c>
      <c r="K94" s="30"/>
      <c r="L94" s="40"/>
      <c r="S94" s="30"/>
      <c r="T94" s="30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</row>
    <row r="95" spans="1:31" s="2" customFormat="1" ht="10.35" customHeight="1">
      <c r="A95" s="30"/>
      <c r="B95" s="31"/>
      <c r="C95" s="30"/>
      <c r="D95" s="30"/>
      <c r="E95" s="30"/>
      <c r="F95" s="30"/>
      <c r="G95" s="30"/>
      <c r="H95" s="30"/>
      <c r="I95" s="30"/>
      <c r="J95" s="30"/>
      <c r="K95" s="30"/>
      <c r="L95" s="40"/>
      <c r="S95" s="30"/>
      <c r="T95" s="30"/>
      <c r="U95" s="30"/>
      <c r="V95" s="30"/>
      <c r="W95" s="30"/>
      <c r="X95" s="30"/>
      <c r="Y95" s="30"/>
      <c r="Z95" s="30"/>
      <c r="AA95" s="30"/>
      <c r="AB95" s="30"/>
      <c r="AC95" s="30"/>
      <c r="AD95" s="30"/>
      <c r="AE95" s="30"/>
    </row>
    <row r="96" spans="1:31" s="2" customFormat="1" ht="29.25" customHeight="1">
      <c r="A96" s="30"/>
      <c r="B96" s="31"/>
      <c r="C96" s="113" t="s">
        <v>104</v>
      </c>
      <c r="D96" s="105"/>
      <c r="E96" s="105"/>
      <c r="F96" s="105"/>
      <c r="G96" s="105"/>
      <c r="H96" s="105"/>
      <c r="I96" s="105"/>
      <c r="J96" s="114" t="s">
        <v>105</v>
      </c>
      <c r="K96" s="105"/>
      <c r="L96" s="40"/>
      <c r="S96" s="30"/>
      <c r="T96" s="30"/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</row>
    <row r="97" spans="1:47" s="2" customFormat="1" ht="10.35" customHeight="1">
      <c r="A97" s="30"/>
      <c r="B97" s="31"/>
      <c r="C97" s="30"/>
      <c r="D97" s="30"/>
      <c r="E97" s="30"/>
      <c r="F97" s="30"/>
      <c r="G97" s="30"/>
      <c r="H97" s="30"/>
      <c r="I97" s="30"/>
      <c r="J97" s="30"/>
      <c r="K97" s="30"/>
      <c r="L97" s="40"/>
      <c r="S97" s="30"/>
      <c r="T97" s="30"/>
      <c r="U97" s="30"/>
      <c r="V97" s="30"/>
      <c r="W97" s="30"/>
      <c r="X97" s="30"/>
      <c r="Y97" s="30"/>
      <c r="Z97" s="30"/>
      <c r="AA97" s="30"/>
      <c r="AB97" s="30"/>
      <c r="AC97" s="30"/>
      <c r="AD97" s="30"/>
      <c r="AE97" s="30"/>
    </row>
    <row r="98" spans="1:47" s="2" customFormat="1" ht="22.9" customHeight="1">
      <c r="A98" s="30"/>
      <c r="B98" s="31"/>
      <c r="C98" s="115" t="s">
        <v>106</v>
      </c>
      <c r="D98" s="30"/>
      <c r="E98" s="30"/>
      <c r="F98" s="30"/>
      <c r="G98" s="30"/>
      <c r="H98" s="30"/>
      <c r="I98" s="30"/>
      <c r="J98" s="69">
        <f>J130</f>
        <v>0</v>
      </c>
      <c r="K98" s="30"/>
      <c r="L98" s="40"/>
      <c r="S98" s="30"/>
      <c r="T98" s="30"/>
      <c r="U98" s="30"/>
      <c r="V98" s="30"/>
      <c r="W98" s="30"/>
      <c r="X98" s="30"/>
      <c r="Y98" s="30"/>
      <c r="Z98" s="30"/>
      <c r="AA98" s="30"/>
      <c r="AB98" s="30"/>
      <c r="AC98" s="30"/>
      <c r="AD98" s="30"/>
      <c r="AE98" s="30"/>
      <c r="AU98" s="18" t="s">
        <v>107</v>
      </c>
    </row>
    <row r="99" spans="1:47" s="9" customFormat="1" ht="24.95" customHeight="1">
      <c r="B99" s="116"/>
      <c r="D99" s="117" t="s">
        <v>108</v>
      </c>
      <c r="E99" s="118"/>
      <c r="F99" s="118"/>
      <c r="G99" s="118"/>
      <c r="H99" s="118"/>
      <c r="I99" s="118"/>
      <c r="J99" s="119">
        <f>J131</f>
        <v>0</v>
      </c>
      <c r="L99" s="116"/>
    </row>
    <row r="100" spans="1:47" s="10" customFormat="1" ht="19.899999999999999" customHeight="1">
      <c r="B100" s="120"/>
      <c r="D100" s="121" t="s">
        <v>109</v>
      </c>
      <c r="E100" s="122"/>
      <c r="F100" s="122"/>
      <c r="G100" s="122"/>
      <c r="H100" s="122"/>
      <c r="I100" s="122"/>
      <c r="J100" s="123">
        <f>J132</f>
        <v>0</v>
      </c>
      <c r="L100" s="120"/>
    </row>
    <row r="101" spans="1:47" s="10" customFormat="1" ht="19.899999999999999" customHeight="1">
      <c r="B101" s="120"/>
      <c r="D101" s="121" t="s">
        <v>110</v>
      </c>
      <c r="E101" s="122"/>
      <c r="F101" s="122"/>
      <c r="G101" s="122"/>
      <c r="H101" s="122"/>
      <c r="I101" s="122"/>
      <c r="J101" s="123">
        <f>J240</f>
        <v>0</v>
      </c>
      <c r="L101" s="120"/>
    </row>
    <row r="102" spans="1:47" s="10" customFormat="1" ht="19.899999999999999" customHeight="1">
      <c r="B102" s="120"/>
      <c r="D102" s="121" t="s">
        <v>111</v>
      </c>
      <c r="E102" s="122"/>
      <c r="F102" s="122"/>
      <c r="G102" s="122"/>
      <c r="H102" s="122"/>
      <c r="I102" s="122"/>
      <c r="J102" s="123">
        <f>J271</f>
        <v>0</v>
      </c>
      <c r="L102" s="120"/>
    </row>
    <row r="103" spans="1:47" s="10" customFormat="1" ht="19.899999999999999" customHeight="1">
      <c r="B103" s="120"/>
      <c r="D103" s="121" t="s">
        <v>112</v>
      </c>
      <c r="E103" s="122"/>
      <c r="F103" s="122"/>
      <c r="G103" s="122"/>
      <c r="H103" s="122"/>
      <c r="I103" s="122"/>
      <c r="J103" s="123">
        <f>J274</f>
        <v>0</v>
      </c>
      <c r="L103" s="120"/>
    </row>
    <row r="104" spans="1:47" s="9" customFormat="1" ht="24.95" customHeight="1">
      <c r="B104" s="116"/>
      <c r="D104" s="117" t="s">
        <v>113</v>
      </c>
      <c r="E104" s="118"/>
      <c r="F104" s="118"/>
      <c r="G104" s="118"/>
      <c r="H104" s="118"/>
      <c r="I104" s="118"/>
      <c r="J104" s="119">
        <f>J276</f>
        <v>0</v>
      </c>
      <c r="L104" s="116"/>
    </row>
    <row r="105" spans="1:47" s="10" customFormat="1" ht="19.899999999999999" customHeight="1">
      <c r="B105" s="120"/>
      <c r="D105" s="121" t="s">
        <v>114</v>
      </c>
      <c r="E105" s="122"/>
      <c r="F105" s="122"/>
      <c r="G105" s="122"/>
      <c r="H105" s="122"/>
      <c r="I105" s="122"/>
      <c r="J105" s="123">
        <f>J277</f>
        <v>0</v>
      </c>
      <c r="L105" s="120"/>
    </row>
    <row r="106" spans="1:47" s="10" customFormat="1" ht="19.899999999999999" customHeight="1">
      <c r="B106" s="120"/>
      <c r="D106" s="121" t="s">
        <v>115</v>
      </c>
      <c r="E106" s="122"/>
      <c r="F106" s="122"/>
      <c r="G106" s="122"/>
      <c r="H106" s="122"/>
      <c r="I106" s="122"/>
      <c r="J106" s="123">
        <f>J309</f>
        <v>0</v>
      </c>
      <c r="L106" s="120"/>
    </row>
    <row r="107" spans="1:47" s="10" customFormat="1" ht="19.899999999999999" customHeight="1">
      <c r="B107" s="120"/>
      <c r="D107" s="121" t="s">
        <v>116</v>
      </c>
      <c r="E107" s="122"/>
      <c r="F107" s="122"/>
      <c r="G107" s="122"/>
      <c r="H107" s="122"/>
      <c r="I107" s="122"/>
      <c r="J107" s="123">
        <f>J340</f>
        <v>0</v>
      </c>
      <c r="L107" s="120"/>
    </row>
    <row r="108" spans="1:47" s="10" customFormat="1" ht="19.899999999999999" customHeight="1">
      <c r="B108" s="120"/>
      <c r="D108" s="121" t="s">
        <v>117</v>
      </c>
      <c r="E108" s="122"/>
      <c r="F108" s="122"/>
      <c r="G108" s="122"/>
      <c r="H108" s="122"/>
      <c r="I108" s="122"/>
      <c r="J108" s="123">
        <f>J364</f>
        <v>0</v>
      </c>
      <c r="L108" s="120"/>
    </row>
    <row r="109" spans="1:47" s="2" customFormat="1" ht="21.75" customHeight="1">
      <c r="A109" s="30"/>
      <c r="B109" s="31"/>
      <c r="C109" s="30"/>
      <c r="D109" s="30"/>
      <c r="E109" s="30"/>
      <c r="F109" s="30"/>
      <c r="G109" s="30"/>
      <c r="H109" s="30"/>
      <c r="I109" s="30"/>
      <c r="J109" s="30"/>
      <c r="K109" s="30"/>
      <c r="L109" s="40"/>
      <c r="S109" s="30"/>
      <c r="T109" s="30"/>
      <c r="U109" s="30"/>
      <c r="V109" s="30"/>
      <c r="W109" s="30"/>
      <c r="X109" s="30"/>
      <c r="Y109" s="30"/>
      <c r="Z109" s="30"/>
      <c r="AA109" s="30"/>
      <c r="AB109" s="30"/>
      <c r="AC109" s="30"/>
      <c r="AD109" s="30"/>
      <c r="AE109" s="30"/>
    </row>
    <row r="110" spans="1:47" s="2" customFormat="1" ht="6.95" customHeight="1">
      <c r="A110" s="30"/>
      <c r="B110" s="45"/>
      <c r="C110" s="46"/>
      <c r="D110" s="46"/>
      <c r="E110" s="46"/>
      <c r="F110" s="46"/>
      <c r="G110" s="46"/>
      <c r="H110" s="46"/>
      <c r="I110" s="46"/>
      <c r="J110" s="46"/>
      <c r="K110" s="46"/>
      <c r="L110" s="40"/>
      <c r="S110" s="30"/>
      <c r="T110" s="30"/>
      <c r="U110" s="30"/>
      <c r="V110" s="30"/>
      <c r="W110" s="30"/>
      <c r="X110" s="30"/>
      <c r="Y110" s="30"/>
      <c r="Z110" s="30"/>
      <c r="AA110" s="30"/>
      <c r="AB110" s="30"/>
      <c r="AC110" s="30"/>
      <c r="AD110" s="30"/>
      <c r="AE110" s="30"/>
    </row>
    <row r="114" spans="1:31" s="2" customFormat="1" ht="6.95" customHeight="1">
      <c r="A114" s="30"/>
      <c r="B114" s="47"/>
      <c r="C114" s="48"/>
      <c r="D114" s="48"/>
      <c r="E114" s="48"/>
      <c r="F114" s="48"/>
      <c r="G114" s="48"/>
      <c r="H114" s="48"/>
      <c r="I114" s="48"/>
      <c r="J114" s="48"/>
      <c r="K114" s="48"/>
      <c r="L114" s="40"/>
      <c r="S114" s="30"/>
      <c r="T114" s="30"/>
      <c r="U114" s="30"/>
      <c r="V114" s="30"/>
      <c r="W114" s="30"/>
      <c r="X114" s="30"/>
      <c r="Y114" s="30"/>
      <c r="Z114" s="30"/>
      <c r="AA114" s="30"/>
      <c r="AB114" s="30"/>
      <c r="AC114" s="30"/>
      <c r="AD114" s="30"/>
      <c r="AE114" s="30"/>
    </row>
    <row r="115" spans="1:31" s="2" customFormat="1" ht="24.95" customHeight="1">
      <c r="A115" s="30"/>
      <c r="B115" s="31"/>
      <c r="C115" s="22" t="s">
        <v>118</v>
      </c>
      <c r="D115" s="30"/>
      <c r="E115" s="30"/>
      <c r="F115" s="30"/>
      <c r="G115" s="30"/>
      <c r="H115" s="30"/>
      <c r="I115" s="30"/>
      <c r="J115" s="30"/>
      <c r="K115" s="30"/>
      <c r="L115" s="40"/>
      <c r="S115" s="30"/>
      <c r="T115" s="30"/>
      <c r="U115" s="30"/>
      <c r="V115" s="30"/>
      <c r="W115" s="30"/>
      <c r="X115" s="30"/>
      <c r="Y115" s="30"/>
      <c r="Z115" s="30"/>
      <c r="AA115" s="30"/>
      <c r="AB115" s="30"/>
      <c r="AC115" s="30"/>
      <c r="AD115" s="30"/>
      <c r="AE115" s="30"/>
    </row>
    <row r="116" spans="1:31" s="2" customFormat="1" ht="6.95" customHeight="1">
      <c r="A116" s="30"/>
      <c r="B116" s="31"/>
      <c r="C116" s="30"/>
      <c r="D116" s="30"/>
      <c r="E116" s="30"/>
      <c r="F116" s="30"/>
      <c r="G116" s="30"/>
      <c r="H116" s="30"/>
      <c r="I116" s="30"/>
      <c r="J116" s="30"/>
      <c r="K116" s="30"/>
      <c r="L116" s="40"/>
      <c r="S116" s="30"/>
      <c r="T116" s="30"/>
      <c r="U116" s="30"/>
      <c r="V116" s="30"/>
      <c r="W116" s="30"/>
      <c r="X116" s="30"/>
      <c r="Y116" s="30"/>
      <c r="Z116" s="30"/>
      <c r="AA116" s="30"/>
      <c r="AB116" s="30"/>
      <c r="AC116" s="30"/>
      <c r="AD116" s="30"/>
      <c r="AE116" s="30"/>
    </row>
    <row r="117" spans="1:31" s="2" customFormat="1" ht="12" customHeight="1">
      <c r="A117" s="30"/>
      <c r="B117" s="31"/>
      <c r="C117" s="27" t="s">
        <v>14</v>
      </c>
      <c r="D117" s="30"/>
      <c r="E117" s="30"/>
      <c r="F117" s="30"/>
      <c r="G117" s="30"/>
      <c r="H117" s="30"/>
      <c r="I117" s="30"/>
      <c r="J117" s="30"/>
      <c r="K117" s="30"/>
      <c r="L117" s="40"/>
      <c r="S117" s="30"/>
      <c r="T117" s="30"/>
      <c r="U117" s="30"/>
      <c r="V117" s="30"/>
      <c r="W117" s="30"/>
      <c r="X117" s="30"/>
      <c r="Y117" s="30"/>
      <c r="Z117" s="30"/>
      <c r="AA117" s="30"/>
      <c r="AB117" s="30"/>
      <c r="AC117" s="30"/>
      <c r="AD117" s="30"/>
      <c r="AE117" s="30"/>
    </row>
    <row r="118" spans="1:31" s="2" customFormat="1" ht="16.5" customHeight="1">
      <c r="A118" s="30"/>
      <c r="B118" s="31"/>
      <c r="C118" s="30"/>
      <c r="D118" s="30"/>
      <c r="E118" s="239" t="str">
        <f>E7</f>
        <v>Bytový dům čp.375, Červená kolonie na ulici Okružní v Bohumíně</v>
      </c>
      <c r="F118" s="240"/>
      <c r="G118" s="240"/>
      <c r="H118" s="240"/>
      <c r="I118" s="30"/>
      <c r="J118" s="30"/>
      <c r="K118" s="30"/>
      <c r="L118" s="40"/>
      <c r="S118" s="30"/>
      <c r="T118" s="30"/>
      <c r="U118" s="30"/>
      <c r="V118" s="30"/>
      <c r="W118" s="30"/>
      <c r="X118" s="30"/>
      <c r="Y118" s="30"/>
      <c r="Z118" s="30"/>
      <c r="AA118" s="30"/>
      <c r="AB118" s="30"/>
      <c r="AC118" s="30"/>
      <c r="AD118" s="30"/>
      <c r="AE118" s="30"/>
    </row>
    <row r="119" spans="1:31" s="1" customFormat="1" ht="12" customHeight="1">
      <c r="B119" s="21"/>
      <c r="C119" s="27" t="s">
        <v>99</v>
      </c>
      <c r="L119" s="21"/>
    </row>
    <row r="120" spans="1:31" s="2" customFormat="1" ht="16.5" customHeight="1">
      <c r="A120" s="30"/>
      <c r="B120" s="31"/>
      <c r="C120" s="30"/>
      <c r="D120" s="30"/>
      <c r="E120" s="239" t="s">
        <v>100</v>
      </c>
      <c r="F120" s="238"/>
      <c r="G120" s="238"/>
      <c r="H120" s="238"/>
      <c r="I120" s="30"/>
      <c r="J120" s="30"/>
      <c r="K120" s="30"/>
      <c r="L120" s="40"/>
      <c r="S120" s="30"/>
      <c r="T120" s="30"/>
      <c r="U120" s="30"/>
      <c r="V120" s="30"/>
      <c r="W120" s="30"/>
      <c r="X120" s="30"/>
      <c r="Y120" s="30"/>
      <c r="Z120" s="30"/>
      <c r="AA120" s="30"/>
      <c r="AB120" s="30"/>
      <c r="AC120" s="30"/>
      <c r="AD120" s="30"/>
      <c r="AE120" s="30"/>
    </row>
    <row r="121" spans="1:31" s="2" customFormat="1" ht="12" customHeight="1">
      <c r="A121" s="30"/>
      <c r="B121" s="31"/>
      <c r="C121" s="27" t="s">
        <v>101</v>
      </c>
      <c r="D121" s="30"/>
      <c r="E121" s="30"/>
      <c r="F121" s="30"/>
      <c r="G121" s="30"/>
      <c r="H121" s="30"/>
      <c r="I121" s="30"/>
      <c r="J121" s="30"/>
      <c r="K121" s="30"/>
      <c r="L121" s="40"/>
      <c r="S121" s="30"/>
      <c r="T121" s="30"/>
      <c r="U121" s="30"/>
      <c r="V121" s="30"/>
      <c r="W121" s="30"/>
      <c r="X121" s="30"/>
      <c r="Y121" s="30"/>
      <c r="Z121" s="30"/>
      <c r="AA121" s="30"/>
      <c r="AB121" s="30"/>
      <c r="AC121" s="30"/>
      <c r="AD121" s="30"/>
      <c r="AE121" s="30"/>
    </row>
    <row r="122" spans="1:31" s="2" customFormat="1" ht="16.5" customHeight="1">
      <c r="A122" s="30"/>
      <c r="B122" s="31"/>
      <c r="C122" s="30"/>
      <c r="D122" s="30"/>
      <c r="E122" s="229" t="str">
        <f>E11</f>
        <v>D.1.4.1 - Zdravotně technické instalace</v>
      </c>
      <c r="F122" s="238"/>
      <c r="G122" s="238"/>
      <c r="H122" s="238"/>
      <c r="I122" s="30"/>
      <c r="J122" s="30"/>
      <c r="K122" s="30"/>
      <c r="L122" s="40"/>
      <c r="S122" s="30"/>
      <c r="T122" s="30"/>
      <c r="U122" s="30"/>
      <c r="V122" s="30"/>
      <c r="W122" s="30"/>
      <c r="X122" s="30"/>
      <c r="Y122" s="30"/>
      <c r="Z122" s="30"/>
      <c r="AA122" s="30"/>
      <c r="AB122" s="30"/>
      <c r="AC122" s="30"/>
      <c r="AD122" s="30"/>
      <c r="AE122" s="30"/>
    </row>
    <row r="123" spans="1:31" s="2" customFormat="1" ht="6.95" customHeight="1">
      <c r="A123" s="30"/>
      <c r="B123" s="31"/>
      <c r="C123" s="30"/>
      <c r="D123" s="30"/>
      <c r="E123" s="30"/>
      <c r="F123" s="30"/>
      <c r="G123" s="30"/>
      <c r="H123" s="30"/>
      <c r="I123" s="30"/>
      <c r="J123" s="30"/>
      <c r="K123" s="30"/>
      <c r="L123" s="40"/>
      <c r="S123" s="30"/>
      <c r="T123" s="30"/>
      <c r="U123" s="30"/>
      <c r="V123" s="30"/>
      <c r="W123" s="30"/>
      <c r="X123" s="30"/>
      <c r="Y123" s="30"/>
      <c r="Z123" s="30"/>
      <c r="AA123" s="30"/>
      <c r="AB123" s="30"/>
      <c r="AC123" s="30"/>
      <c r="AD123" s="30"/>
      <c r="AE123" s="30"/>
    </row>
    <row r="124" spans="1:31" s="2" customFormat="1" ht="12" customHeight="1">
      <c r="A124" s="30"/>
      <c r="B124" s="31"/>
      <c r="C124" s="27" t="s">
        <v>18</v>
      </c>
      <c r="D124" s="30"/>
      <c r="E124" s="30"/>
      <c r="F124" s="25" t="str">
        <f>F14</f>
        <v xml:space="preserve"> </v>
      </c>
      <c r="G124" s="30"/>
      <c r="H124" s="30"/>
      <c r="I124" s="27" t="s">
        <v>20</v>
      </c>
      <c r="J124" s="53" t="str">
        <f>IF(J14="","",J14)</f>
        <v>2. 10. 2019</v>
      </c>
      <c r="K124" s="30"/>
      <c r="L124" s="40"/>
      <c r="S124" s="30"/>
      <c r="T124" s="30"/>
      <c r="U124" s="30"/>
      <c r="V124" s="30"/>
      <c r="W124" s="30"/>
      <c r="X124" s="30"/>
      <c r="Y124" s="30"/>
      <c r="Z124" s="30"/>
      <c r="AA124" s="30"/>
      <c r="AB124" s="30"/>
      <c r="AC124" s="30"/>
      <c r="AD124" s="30"/>
      <c r="AE124" s="30"/>
    </row>
    <row r="125" spans="1:31" s="2" customFormat="1" ht="6.95" customHeight="1">
      <c r="A125" s="30"/>
      <c r="B125" s="31"/>
      <c r="C125" s="30"/>
      <c r="D125" s="30"/>
      <c r="E125" s="30"/>
      <c r="F125" s="30"/>
      <c r="G125" s="30"/>
      <c r="H125" s="30"/>
      <c r="I125" s="30"/>
      <c r="J125" s="30"/>
      <c r="K125" s="30"/>
      <c r="L125" s="40"/>
      <c r="S125" s="30"/>
      <c r="T125" s="30"/>
      <c r="U125" s="30"/>
      <c r="V125" s="30"/>
      <c r="W125" s="30"/>
      <c r="X125" s="30"/>
      <c r="Y125" s="30"/>
      <c r="Z125" s="30"/>
      <c r="AA125" s="30"/>
      <c r="AB125" s="30"/>
      <c r="AC125" s="30"/>
      <c r="AD125" s="30"/>
      <c r="AE125" s="30"/>
    </row>
    <row r="126" spans="1:31" s="2" customFormat="1" ht="15.2" customHeight="1">
      <c r="A126" s="30"/>
      <c r="B126" s="31"/>
      <c r="C126" s="27" t="s">
        <v>22</v>
      </c>
      <c r="D126" s="30"/>
      <c r="E126" s="30"/>
      <c r="F126" s="25" t="str">
        <f>E17</f>
        <v>Město Bohumín, Masarykova 158, Bohumín</v>
      </c>
      <c r="G126" s="30"/>
      <c r="H126" s="30"/>
      <c r="I126" s="27" t="s">
        <v>27</v>
      </c>
      <c r="J126" s="28" t="str">
        <f>E23</f>
        <v>S WHG s.r.o.</v>
      </c>
      <c r="K126" s="30"/>
      <c r="L126" s="40"/>
      <c r="S126" s="30"/>
      <c r="T126" s="30"/>
      <c r="U126" s="30"/>
      <c r="V126" s="30"/>
      <c r="W126" s="30"/>
      <c r="X126" s="30"/>
      <c r="Y126" s="30"/>
      <c r="Z126" s="30"/>
      <c r="AA126" s="30"/>
      <c r="AB126" s="30"/>
      <c r="AC126" s="30"/>
      <c r="AD126" s="30"/>
      <c r="AE126" s="30"/>
    </row>
    <row r="127" spans="1:31" s="2" customFormat="1" ht="15.2" customHeight="1">
      <c r="A127" s="30"/>
      <c r="B127" s="31"/>
      <c r="C127" s="27" t="s">
        <v>26</v>
      </c>
      <c r="D127" s="30"/>
      <c r="E127" s="30"/>
      <c r="F127" s="25" t="str">
        <f>IF(E20="","",E20)</f>
        <v xml:space="preserve"> </v>
      </c>
      <c r="G127" s="30"/>
      <c r="H127" s="30"/>
      <c r="I127" s="27" t="s">
        <v>32</v>
      </c>
      <c r="J127" s="28" t="str">
        <f>E26</f>
        <v xml:space="preserve"> </v>
      </c>
      <c r="K127" s="30"/>
      <c r="L127" s="40"/>
      <c r="S127" s="30"/>
      <c r="T127" s="30"/>
      <c r="U127" s="30"/>
      <c r="V127" s="30"/>
      <c r="W127" s="30"/>
      <c r="X127" s="30"/>
      <c r="Y127" s="30"/>
      <c r="Z127" s="30"/>
      <c r="AA127" s="30"/>
      <c r="AB127" s="30"/>
      <c r="AC127" s="30"/>
      <c r="AD127" s="30"/>
      <c r="AE127" s="30"/>
    </row>
    <row r="128" spans="1:31" s="2" customFormat="1" ht="10.35" customHeight="1">
      <c r="A128" s="30"/>
      <c r="B128" s="31"/>
      <c r="C128" s="30"/>
      <c r="D128" s="30"/>
      <c r="E128" s="30"/>
      <c r="F128" s="30"/>
      <c r="G128" s="30"/>
      <c r="H128" s="30"/>
      <c r="I128" s="30"/>
      <c r="J128" s="30"/>
      <c r="K128" s="30"/>
      <c r="L128" s="40"/>
      <c r="S128" s="30"/>
      <c r="T128" s="30"/>
      <c r="U128" s="30"/>
      <c r="V128" s="30"/>
      <c r="W128" s="30"/>
      <c r="X128" s="30"/>
      <c r="Y128" s="30"/>
      <c r="Z128" s="30"/>
      <c r="AA128" s="30"/>
      <c r="AB128" s="30"/>
      <c r="AC128" s="30"/>
      <c r="AD128" s="30"/>
      <c r="AE128" s="30"/>
    </row>
    <row r="129" spans="1:65" s="11" customFormat="1" ht="29.25" customHeight="1">
      <c r="A129" s="124"/>
      <c r="B129" s="125"/>
      <c r="C129" s="126" t="s">
        <v>119</v>
      </c>
      <c r="D129" s="127" t="s">
        <v>59</v>
      </c>
      <c r="E129" s="127" t="s">
        <v>55</v>
      </c>
      <c r="F129" s="127" t="s">
        <v>56</v>
      </c>
      <c r="G129" s="127" t="s">
        <v>120</v>
      </c>
      <c r="H129" s="127" t="s">
        <v>121</v>
      </c>
      <c r="I129" s="127" t="s">
        <v>122</v>
      </c>
      <c r="J129" s="127" t="s">
        <v>105</v>
      </c>
      <c r="K129" s="128" t="s">
        <v>123</v>
      </c>
      <c r="L129" s="129"/>
      <c r="M129" s="60" t="s">
        <v>1</v>
      </c>
      <c r="N129" s="61" t="s">
        <v>38</v>
      </c>
      <c r="O129" s="61" t="s">
        <v>124</v>
      </c>
      <c r="P129" s="61" t="s">
        <v>125</v>
      </c>
      <c r="Q129" s="61" t="s">
        <v>126</v>
      </c>
      <c r="R129" s="61" t="s">
        <v>127</v>
      </c>
      <c r="S129" s="61" t="s">
        <v>128</v>
      </c>
      <c r="T129" s="62" t="s">
        <v>129</v>
      </c>
      <c r="U129" s="124"/>
      <c r="V129" s="124"/>
      <c r="W129" s="124"/>
      <c r="X129" s="124"/>
      <c r="Y129" s="124"/>
      <c r="Z129" s="124"/>
      <c r="AA129" s="124"/>
      <c r="AB129" s="124"/>
      <c r="AC129" s="124"/>
      <c r="AD129" s="124"/>
      <c r="AE129" s="124"/>
    </row>
    <row r="130" spans="1:65" s="2" customFormat="1" ht="22.9" customHeight="1">
      <c r="A130" s="30"/>
      <c r="B130" s="31"/>
      <c r="C130" s="67" t="s">
        <v>130</v>
      </c>
      <c r="D130" s="30"/>
      <c r="E130" s="30"/>
      <c r="F130" s="30"/>
      <c r="G130" s="30"/>
      <c r="H130" s="30"/>
      <c r="I130" s="30"/>
      <c r="J130" s="130">
        <f>BK130</f>
        <v>0</v>
      </c>
      <c r="K130" s="30"/>
      <c r="L130" s="31"/>
      <c r="M130" s="63"/>
      <c r="N130" s="54"/>
      <c r="O130" s="64"/>
      <c r="P130" s="131">
        <f>P131+P276</f>
        <v>1079.5269219999998</v>
      </c>
      <c r="Q130" s="64"/>
      <c r="R130" s="131">
        <f>R131+R276</f>
        <v>106.21362477000001</v>
      </c>
      <c r="S130" s="64"/>
      <c r="T130" s="132">
        <f>T131+T276</f>
        <v>0</v>
      </c>
      <c r="U130" s="30"/>
      <c r="V130" s="30"/>
      <c r="W130" s="30"/>
      <c r="X130" s="30"/>
      <c r="Y130" s="30"/>
      <c r="Z130" s="30"/>
      <c r="AA130" s="30"/>
      <c r="AB130" s="30"/>
      <c r="AC130" s="30"/>
      <c r="AD130" s="30"/>
      <c r="AE130" s="30"/>
      <c r="AT130" s="18" t="s">
        <v>73</v>
      </c>
      <c r="AU130" s="18" t="s">
        <v>107</v>
      </c>
      <c r="BK130" s="133">
        <f>BK131+BK276</f>
        <v>0</v>
      </c>
    </row>
    <row r="131" spans="1:65" s="12" customFormat="1" ht="25.9" customHeight="1">
      <c r="B131" s="134"/>
      <c r="D131" s="135" t="s">
        <v>73</v>
      </c>
      <c r="E131" s="136" t="s">
        <v>131</v>
      </c>
      <c r="F131" s="136" t="s">
        <v>132</v>
      </c>
      <c r="J131" s="137">
        <f>BK131</f>
        <v>0</v>
      </c>
      <c r="L131" s="134"/>
      <c r="M131" s="138"/>
      <c r="N131" s="139"/>
      <c r="O131" s="139"/>
      <c r="P131" s="140">
        <f>P132+P240+P271+P274</f>
        <v>465.11203199999989</v>
      </c>
      <c r="Q131" s="139"/>
      <c r="R131" s="140">
        <f>R132+R240+R271+R274</f>
        <v>104.65913807000001</v>
      </c>
      <c r="S131" s="139"/>
      <c r="T131" s="141">
        <f>T132+T240+T271+T274</f>
        <v>0</v>
      </c>
      <c r="AR131" s="135" t="s">
        <v>81</v>
      </c>
      <c r="AT131" s="142" t="s">
        <v>73</v>
      </c>
      <c r="AU131" s="142" t="s">
        <v>74</v>
      </c>
      <c r="AY131" s="135" t="s">
        <v>133</v>
      </c>
      <c r="BK131" s="143">
        <f>BK132+BK240+BK271+BK274</f>
        <v>0</v>
      </c>
    </row>
    <row r="132" spans="1:65" s="12" customFormat="1" ht="22.9" customHeight="1">
      <c r="B132" s="134"/>
      <c r="D132" s="135" t="s">
        <v>73</v>
      </c>
      <c r="E132" s="144" t="s">
        <v>81</v>
      </c>
      <c r="F132" s="144" t="s">
        <v>134</v>
      </c>
      <c r="J132" s="145">
        <f>BK132</f>
        <v>0</v>
      </c>
      <c r="L132" s="134"/>
      <c r="M132" s="138"/>
      <c r="N132" s="139"/>
      <c r="O132" s="139"/>
      <c r="P132" s="140">
        <f>SUM(P133:P239)</f>
        <v>412.51660099999992</v>
      </c>
      <c r="Q132" s="139"/>
      <c r="R132" s="140">
        <f>SUM(R133:R239)</f>
        <v>84.018967680000003</v>
      </c>
      <c r="S132" s="139"/>
      <c r="T132" s="141">
        <f>SUM(T133:T239)</f>
        <v>0</v>
      </c>
      <c r="AR132" s="135" t="s">
        <v>81</v>
      </c>
      <c r="AT132" s="142" t="s">
        <v>73</v>
      </c>
      <c r="AU132" s="142" t="s">
        <v>81</v>
      </c>
      <c r="AY132" s="135" t="s">
        <v>133</v>
      </c>
      <c r="BK132" s="143">
        <f>SUM(BK133:BK239)</f>
        <v>0</v>
      </c>
    </row>
    <row r="133" spans="1:65" s="2" customFormat="1" ht="21.75" customHeight="1">
      <c r="A133" s="30"/>
      <c r="B133" s="146"/>
      <c r="C133" s="147" t="s">
        <v>81</v>
      </c>
      <c r="D133" s="147" t="s">
        <v>135</v>
      </c>
      <c r="E133" s="148" t="s">
        <v>136</v>
      </c>
      <c r="F133" s="149" t="s">
        <v>137</v>
      </c>
      <c r="G133" s="150" t="s">
        <v>138</v>
      </c>
      <c r="H133" s="151">
        <v>120.605</v>
      </c>
      <c r="I133" s="152"/>
      <c r="J133" s="152">
        <f>ROUND(I133*H133,2)</f>
        <v>0</v>
      </c>
      <c r="K133" s="149" t="s">
        <v>139</v>
      </c>
      <c r="L133" s="31"/>
      <c r="M133" s="153" t="s">
        <v>1</v>
      </c>
      <c r="N133" s="154" t="s">
        <v>40</v>
      </c>
      <c r="O133" s="155">
        <v>0.82499999999999996</v>
      </c>
      <c r="P133" s="155">
        <f>O133*H133</f>
        <v>99.499124999999992</v>
      </c>
      <c r="Q133" s="155">
        <v>0</v>
      </c>
      <c r="R133" s="155">
        <f>Q133*H133</f>
        <v>0</v>
      </c>
      <c r="S133" s="155">
        <v>0</v>
      </c>
      <c r="T133" s="156">
        <f>S133*H133</f>
        <v>0</v>
      </c>
      <c r="U133" s="30"/>
      <c r="V133" s="30"/>
      <c r="W133" s="30"/>
      <c r="X133" s="30"/>
      <c r="Y133" s="30"/>
      <c r="Z133" s="30"/>
      <c r="AA133" s="30"/>
      <c r="AB133" s="30"/>
      <c r="AC133" s="30"/>
      <c r="AD133" s="30"/>
      <c r="AE133" s="30"/>
      <c r="AR133" s="157" t="s">
        <v>140</v>
      </c>
      <c r="AT133" s="157" t="s">
        <v>135</v>
      </c>
      <c r="AU133" s="157" t="s">
        <v>87</v>
      </c>
      <c r="AY133" s="18" t="s">
        <v>133</v>
      </c>
      <c r="BE133" s="158">
        <f>IF(N133="základní",J133,0)</f>
        <v>0</v>
      </c>
      <c r="BF133" s="158">
        <f>IF(N133="snížená",J133,0)</f>
        <v>0</v>
      </c>
      <c r="BG133" s="158">
        <f>IF(N133="zákl. přenesená",J133,0)</f>
        <v>0</v>
      </c>
      <c r="BH133" s="158">
        <f>IF(N133="sníž. přenesená",J133,0)</f>
        <v>0</v>
      </c>
      <c r="BI133" s="158">
        <f>IF(N133="nulová",J133,0)</f>
        <v>0</v>
      </c>
      <c r="BJ133" s="18" t="s">
        <v>87</v>
      </c>
      <c r="BK133" s="158">
        <f>ROUND(I133*H133,2)</f>
        <v>0</v>
      </c>
      <c r="BL133" s="18" t="s">
        <v>140</v>
      </c>
      <c r="BM133" s="157" t="s">
        <v>141</v>
      </c>
    </row>
    <row r="134" spans="1:65" s="13" customFormat="1">
      <c r="B134" s="159"/>
      <c r="D134" s="160" t="s">
        <v>142</v>
      </c>
      <c r="E134" s="161" t="s">
        <v>1</v>
      </c>
      <c r="F134" s="162" t="s">
        <v>143</v>
      </c>
      <c r="H134" s="161" t="s">
        <v>1</v>
      </c>
      <c r="L134" s="159"/>
      <c r="M134" s="163"/>
      <c r="N134" s="164"/>
      <c r="O134" s="164"/>
      <c r="P134" s="164"/>
      <c r="Q134" s="164"/>
      <c r="R134" s="164"/>
      <c r="S134" s="164"/>
      <c r="T134" s="165"/>
      <c r="AT134" s="161" t="s">
        <v>142</v>
      </c>
      <c r="AU134" s="161" t="s">
        <v>87</v>
      </c>
      <c r="AV134" s="13" t="s">
        <v>81</v>
      </c>
      <c r="AW134" s="13" t="s">
        <v>31</v>
      </c>
      <c r="AX134" s="13" t="s">
        <v>74</v>
      </c>
      <c r="AY134" s="161" t="s">
        <v>133</v>
      </c>
    </row>
    <row r="135" spans="1:65" s="13" customFormat="1">
      <c r="B135" s="159"/>
      <c r="D135" s="160" t="s">
        <v>142</v>
      </c>
      <c r="E135" s="161" t="s">
        <v>1</v>
      </c>
      <c r="F135" s="162" t="s">
        <v>144</v>
      </c>
      <c r="H135" s="161" t="s">
        <v>1</v>
      </c>
      <c r="L135" s="159"/>
      <c r="M135" s="163"/>
      <c r="N135" s="164"/>
      <c r="O135" s="164"/>
      <c r="P135" s="164"/>
      <c r="Q135" s="164"/>
      <c r="R135" s="164"/>
      <c r="S135" s="164"/>
      <c r="T135" s="165"/>
      <c r="AT135" s="161" t="s">
        <v>142</v>
      </c>
      <c r="AU135" s="161" t="s">
        <v>87</v>
      </c>
      <c r="AV135" s="13" t="s">
        <v>81</v>
      </c>
      <c r="AW135" s="13" t="s">
        <v>31</v>
      </c>
      <c r="AX135" s="13" t="s">
        <v>74</v>
      </c>
      <c r="AY135" s="161" t="s">
        <v>133</v>
      </c>
    </row>
    <row r="136" spans="1:65" s="14" customFormat="1">
      <c r="B136" s="166"/>
      <c r="D136" s="160" t="s">
        <v>142</v>
      </c>
      <c r="E136" s="167" t="s">
        <v>1</v>
      </c>
      <c r="F136" s="168" t="s">
        <v>145</v>
      </c>
      <c r="H136" s="169">
        <v>8.1050000000000004</v>
      </c>
      <c r="L136" s="166"/>
      <c r="M136" s="170"/>
      <c r="N136" s="171"/>
      <c r="O136" s="171"/>
      <c r="P136" s="171"/>
      <c r="Q136" s="171"/>
      <c r="R136" s="171"/>
      <c r="S136" s="171"/>
      <c r="T136" s="172"/>
      <c r="AT136" s="167" t="s">
        <v>142</v>
      </c>
      <c r="AU136" s="167" t="s">
        <v>87</v>
      </c>
      <c r="AV136" s="14" t="s">
        <v>87</v>
      </c>
      <c r="AW136" s="14" t="s">
        <v>31</v>
      </c>
      <c r="AX136" s="14" t="s">
        <v>74</v>
      </c>
      <c r="AY136" s="167" t="s">
        <v>133</v>
      </c>
    </row>
    <row r="137" spans="1:65" s="14" customFormat="1">
      <c r="B137" s="166"/>
      <c r="D137" s="160" t="s">
        <v>142</v>
      </c>
      <c r="E137" s="167" t="s">
        <v>1</v>
      </c>
      <c r="F137" s="168" t="s">
        <v>146</v>
      </c>
      <c r="H137" s="169">
        <v>6.4749999999999996</v>
      </c>
      <c r="L137" s="166"/>
      <c r="M137" s="170"/>
      <c r="N137" s="171"/>
      <c r="O137" s="171"/>
      <c r="P137" s="171"/>
      <c r="Q137" s="171"/>
      <c r="R137" s="171"/>
      <c r="S137" s="171"/>
      <c r="T137" s="172"/>
      <c r="AT137" s="167" t="s">
        <v>142</v>
      </c>
      <c r="AU137" s="167" t="s">
        <v>87</v>
      </c>
      <c r="AV137" s="14" t="s">
        <v>87</v>
      </c>
      <c r="AW137" s="14" t="s">
        <v>31</v>
      </c>
      <c r="AX137" s="14" t="s">
        <v>74</v>
      </c>
      <c r="AY137" s="167" t="s">
        <v>133</v>
      </c>
    </row>
    <row r="138" spans="1:65" s="14" customFormat="1">
      <c r="B138" s="166"/>
      <c r="D138" s="160" t="s">
        <v>142</v>
      </c>
      <c r="E138" s="167" t="s">
        <v>1</v>
      </c>
      <c r="F138" s="168" t="s">
        <v>147</v>
      </c>
      <c r="H138" s="169">
        <v>11.234999999999999</v>
      </c>
      <c r="L138" s="166"/>
      <c r="M138" s="170"/>
      <c r="N138" s="171"/>
      <c r="O138" s="171"/>
      <c r="P138" s="171"/>
      <c r="Q138" s="171"/>
      <c r="R138" s="171"/>
      <c r="S138" s="171"/>
      <c r="T138" s="172"/>
      <c r="AT138" s="167" t="s">
        <v>142</v>
      </c>
      <c r="AU138" s="167" t="s">
        <v>87</v>
      </c>
      <c r="AV138" s="14" t="s">
        <v>87</v>
      </c>
      <c r="AW138" s="14" t="s">
        <v>31</v>
      </c>
      <c r="AX138" s="14" t="s">
        <v>74</v>
      </c>
      <c r="AY138" s="167" t="s">
        <v>133</v>
      </c>
    </row>
    <row r="139" spans="1:65" s="14" customFormat="1">
      <c r="B139" s="166"/>
      <c r="D139" s="160" t="s">
        <v>142</v>
      </c>
      <c r="E139" s="167" t="s">
        <v>1</v>
      </c>
      <c r="F139" s="168" t="s">
        <v>146</v>
      </c>
      <c r="H139" s="169">
        <v>6.4749999999999996</v>
      </c>
      <c r="L139" s="166"/>
      <c r="M139" s="170"/>
      <c r="N139" s="171"/>
      <c r="O139" s="171"/>
      <c r="P139" s="171"/>
      <c r="Q139" s="171"/>
      <c r="R139" s="171"/>
      <c r="S139" s="171"/>
      <c r="T139" s="172"/>
      <c r="AT139" s="167" t="s">
        <v>142</v>
      </c>
      <c r="AU139" s="167" t="s">
        <v>87</v>
      </c>
      <c r="AV139" s="14" t="s">
        <v>87</v>
      </c>
      <c r="AW139" s="14" t="s">
        <v>31</v>
      </c>
      <c r="AX139" s="14" t="s">
        <v>74</v>
      </c>
      <c r="AY139" s="167" t="s">
        <v>133</v>
      </c>
    </row>
    <row r="140" spans="1:65" s="15" customFormat="1">
      <c r="B140" s="173"/>
      <c r="D140" s="160" t="s">
        <v>142</v>
      </c>
      <c r="E140" s="174" t="s">
        <v>1</v>
      </c>
      <c r="F140" s="175" t="s">
        <v>148</v>
      </c>
      <c r="H140" s="176">
        <v>32.29</v>
      </c>
      <c r="L140" s="173"/>
      <c r="M140" s="177"/>
      <c r="N140" s="178"/>
      <c r="O140" s="178"/>
      <c r="P140" s="178"/>
      <c r="Q140" s="178"/>
      <c r="R140" s="178"/>
      <c r="S140" s="178"/>
      <c r="T140" s="179"/>
      <c r="AT140" s="174" t="s">
        <v>142</v>
      </c>
      <c r="AU140" s="174" t="s">
        <v>87</v>
      </c>
      <c r="AV140" s="15" t="s">
        <v>149</v>
      </c>
      <c r="AW140" s="15" t="s">
        <v>31</v>
      </c>
      <c r="AX140" s="15" t="s">
        <v>74</v>
      </c>
      <c r="AY140" s="174" t="s">
        <v>133</v>
      </c>
    </row>
    <row r="141" spans="1:65" s="13" customFormat="1">
      <c r="B141" s="159"/>
      <c r="D141" s="160" t="s">
        <v>142</v>
      </c>
      <c r="E141" s="161" t="s">
        <v>1</v>
      </c>
      <c r="F141" s="162" t="s">
        <v>150</v>
      </c>
      <c r="H141" s="161" t="s">
        <v>1</v>
      </c>
      <c r="L141" s="159"/>
      <c r="M141" s="163"/>
      <c r="N141" s="164"/>
      <c r="O141" s="164"/>
      <c r="P141" s="164"/>
      <c r="Q141" s="164"/>
      <c r="R141" s="164"/>
      <c r="S141" s="164"/>
      <c r="T141" s="165"/>
      <c r="AT141" s="161" t="s">
        <v>142</v>
      </c>
      <c r="AU141" s="161" t="s">
        <v>87</v>
      </c>
      <c r="AV141" s="13" t="s">
        <v>81</v>
      </c>
      <c r="AW141" s="13" t="s">
        <v>31</v>
      </c>
      <c r="AX141" s="13" t="s">
        <v>74</v>
      </c>
      <c r="AY141" s="161" t="s">
        <v>133</v>
      </c>
    </row>
    <row r="142" spans="1:65" s="14" customFormat="1">
      <c r="B142" s="166"/>
      <c r="D142" s="160" t="s">
        <v>142</v>
      </c>
      <c r="E142" s="167" t="s">
        <v>1</v>
      </c>
      <c r="F142" s="168" t="s">
        <v>151</v>
      </c>
      <c r="H142" s="169">
        <v>8.5329999999999995</v>
      </c>
      <c r="L142" s="166"/>
      <c r="M142" s="170"/>
      <c r="N142" s="171"/>
      <c r="O142" s="171"/>
      <c r="P142" s="171"/>
      <c r="Q142" s="171"/>
      <c r="R142" s="171"/>
      <c r="S142" s="171"/>
      <c r="T142" s="172"/>
      <c r="AT142" s="167" t="s">
        <v>142</v>
      </c>
      <c r="AU142" s="167" t="s">
        <v>87</v>
      </c>
      <c r="AV142" s="14" t="s">
        <v>87</v>
      </c>
      <c r="AW142" s="14" t="s">
        <v>31</v>
      </c>
      <c r="AX142" s="14" t="s">
        <v>74</v>
      </c>
      <c r="AY142" s="167" t="s">
        <v>133</v>
      </c>
    </row>
    <row r="143" spans="1:65" s="14" customFormat="1">
      <c r="B143" s="166"/>
      <c r="D143" s="160" t="s">
        <v>142</v>
      </c>
      <c r="E143" s="167" t="s">
        <v>1</v>
      </c>
      <c r="F143" s="168" t="s">
        <v>152</v>
      </c>
      <c r="H143" s="169">
        <v>6.2050000000000001</v>
      </c>
      <c r="L143" s="166"/>
      <c r="M143" s="170"/>
      <c r="N143" s="171"/>
      <c r="O143" s="171"/>
      <c r="P143" s="171"/>
      <c r="Q143" s="171"/>
      <c r="R143" s="171"/>
      <c r="S143" s="171"/>
      <c r="T143" s="172"/>
      <c r="AT143" s="167" t="s">
        <v>142</v>
      </c>
      <c r="AU143" s="167" t="s">
        <v>87</v>
      </c>
      <c r="AV143" s="14" t="s">
        <v>87</v>
      </c>
      <c r="AW143" s="14" t="s">
        <v>31</v>
      </c>
      <c r="AX143" s="14" t="s">
        <v>74</v>
      </c>
      <c r="AY143" s="167" t="s">
        <v>133</v>
      </c>
    </row>
    <row r="144" spans="1:65" s="14" customFormat="1">
      <c r="B144" s="166"/>
      <c r="D144" s="160" t="s">
        <v>142</v>
      </c>
      <c r="E144" s="167" t="s">
        <v>1</v>
      </c>
      <c r="F144" s="168" t="s">
        <v>153</v>
      </c>
      <c r="H144" s="169">
        <v>6.96</v>
      </c>
      <c r="L144" s="166"/>
      <c r="M144" s="170"/>
      <c r="N144" s="171"/>
      <c r="O144" s="171"/>
      <c r="P144" s="171"/>
      <c r="Q144" s="171"/>
      <c r="R144" s="171"/>
      <c r="S144" s="171"/>
      <c r="T144" s="172"/>
      <c r="AT144" s="167" t="s">
        <v>142</v>
      </c>
      <c r="AU144" s="167" t="s">
        <v>87</v>
      </c>
      <c r="AV144" s="14" t="s">
        <v>87</v>
      </c>
      <c r="AW144" s="14" t="s">
        <v>31</v>
      </c>
      <c r="AX144" s="14" t="s">
        <v>74</v>
      </c>
      <c r="AY144" s="167" t="s">
        <v>133</v>
      </c>
    </row>
    <row r="145" spans="1:65" s="14" customFormat="1">
      <c r="B145" s="166"/>
      <c r="D145" s="160" t="s">
        <v>142</v>
      </c>
      <c r="E145" s="167" t="s">
        <v>1</v>
      </c>
      <c r="F145" s="168" t="s">
        <v>154</v>
      </c>
      <c r="H145" s="169">
        <v>6.4729999999999999</v>
      </c>
      <c r="L145" s="166"/>
      <c r="M145" s="170"/>
      <c r="N145" s="171"/>
      <c r="O145" s="171"/>
      <c r="P145" s="171"/>
      <c r="Q145" s="171"/>
      <c r="R145" s="171"/>
      <c r="S145" s="171"/>
      <c r="T145" s="172"/>
      <c r="AT145" s="167" t="s">
        <v>142</v>
      </c>
      <c r="AU145" s="167" t="s">
        <v>87</v>
      </c>
      <c r="AV145" s="14" t="s">
        <v>87</v>
      </c>
      <c r="AW145" s="14" t="s">
        <v>31</v>
      </c>
      <c r="AX145" s="14" t="s">
        <v>74</v>
      </c>
      <c r="AY145" s="167" t="s">
        <v>133</v>
      </c>
    </row>
    <row r="146" spans="1:65" s="13" customFormat="1">
      <c r="B146" s="159"/>
      <c r="D146" s="160" t="s">
        <v>142</v>
      </c>
      <c r="E146" s="161" t="s">
        <v>1</v>
      </c>
      <c r="F146" s="162" t="s">
        <v>155</v>
      </c>
      <c r="H146" s="161" t="s">
        <v>1</v>
      </c>
      <c r="L146" s="159"/>
      <c r="M146" s="163"/>
      <c r="N146" s="164"/>
      <c r="O146" s="164"/>
      <c r="P146" s="164"/>
      <c r="Q146" s="164"/>
      <c r="R146" s="164"/>
      <c r="S146" s="164"/>
      <c r="T146" s="165"/>
      <c r="AT146" s="161" t="s">
        <v>142</v>
      </c>
      <c r="AU146" s="161" t="s">
        <v>87</v>
      </c>
      <c r="AV146" s="13" t="s">
        <v>81</v>
      </c>
      <c r="AW146" s="13" t="s">
        <v>31</v>
      </c>
      <c r="AX146" s="13" t="s">
        <v>74</v>
      </c>
      <c r="AY146" s="161" t="s">
        <v>133</v>
      </c>
    </row>
    <row r="147" spans="1:65" s="14" customFormat="1">
      <c r="B147" s="166"/>
      <c r="D147" s="160" t="s">
        <v>142</v>
      </c>
      <c r="E147" s="167" t="s">
        <v>1</v>
      </c>
      <c r="F147" s="168" t="s">
        <v>156</v>
      </c>
      <c r="H147" s="169">
        <v>60.143999999999998</v>
      </c>
      <c r="L147" s="166"/>
      <c r="M147" s="170"/>
      <c r="N147" s="171"/>
      <c r="O147" s="171"/>
      <c r="P147" s="171"/>
      <c r="Q147" s="171"/>
      <c r="R147" s="171"/>
      <c r="S147" s="171"/>
      <c r="T147" s="172"/>
      <c r="AT147" s="167" t="s">
        <v>142</v>
      </c>
      <c r="AU147" s="167" t="s">
        <v>87</v>
      </c>
      <c r="AV147" s="14" t="s">
        <v>87</v>
      </c>
      <c r="AW147" s="14" t="s">
        <v>31</v>
      </c>
      <c r="AX147" s="14" t="s">
        <v>74</v>
      </c>
      <c r="AY147" s="167" t="s">
        <v>133</v>
      </c>
    </row>
    <row r="148" spans="1:65" s="15" customFormat="1">
      <c r="B148" s="173"/>
      <c r="D148" s="160" t="s">
        <v>142</v>
      </c>
      <c r="E148" s="174" t="s">
        <v>1</v>
      </c>
      <c r="F148" s="175" t="s">
        <v>148</v>
      </c>
      <c r="H148" s="176">
        <v>88.314999999999998</v>
      </c>
      <c r="L148" s="173"/>
      <c r="M148" s="177"/>
      <c r="N148" s="178"/>
      <c r="O148" s="178"/>
      <c r="P148" s="178"/>
      <c r="Q148" s="178"/>
      <c r="R148" s="178"/>
      <c r="S148" s="178"/>
      <c r="T148" s="179"/>
      <c r="AT148" s="174" t="s">
        <v>142</v>
      </c>
      <c r="AU148" s="174" t="s">
        <v>87</v>
      </c>
      <c r="AV148" s="15" t="s">
        <v>149</v>
      </c>
      <c r="AW148" s="15" t="s">
        <v>31</v>
      </c>
      <c r="AX148" s="15" t="s">
        <v>74</v>
      </c>
      <c r="AY148" s="174" t="s">
        <v>133</v>
      </c>
    </row>
    <row r="149" spans="1:65" s="16" customFormat="1">
      <c r="B149" s="180"/>
      <c r="D149" s="160" t="s">
        <v>142</v>
      </c>
      <c r="E149" s="181" t="s">
        <v>1</v>
      </c>
      <c r="F149" s="182" t="s">
        <v>157</v>
      </c>
      <c r="H149" s="183">
        <v>120.605</v>
      </c>
      <c r="L149" s="180"/>
      <c r="M149" s="184"/>
      <c r="N149" s="185"/>
      <c r="O149" s="185"/>
      <c r="P149" s="185"/>
      <c r="Q149" s="185"/>
      <c r="R149" s="185"/>
      <c r="S149" s="185"/>
      <c r="T149" s="186"/>
      <c r="AT149" s="181" t="s">
        <v>142</v>
      </c>
      <c r="AU149" s="181" t="s">
        <v>87</v>
      </c>
      <c r="AV149" s="16" t="s">
        <v>140</v>
      </c>
      <c r="AW149" s="16" t="s">
        <v>31</v>
      </c>
      <c r="AX149" s="16" t="s">
        <v>81</v>
      </c>
      <c r="AY149" s="181" t="s">
        <v>133</v>
      </c>
    </row>
    <row r="150" spans="1:65" s="2" customFormat="1" ht="21.75" customHeight="1">
      <c r="A150" s="30"/>
      <c r="B150" s="146"/>
      <c r="C150" s="147" t="s">
        <v>87</v>
      </c>
      <c r="D150" s="147" t="s">
        <v>135</v>
      </c>
      <c r="E150" s="148" t="s">
        <v>158</v>
      </c>
      <c r="F150" s="149" t="s">
        <v>159</v>
      </c>
      <c r="G150" s="150" t="s">
        <v>138</v>
      </c>
      <c r="H150" s="151">
        <v>120.605</v>
      </c>
      <c r="I150" s="152"/>
      <c r="J150" s="152">
        <f>ROUND(I150*H150,2)</f>
        <v>0</v>
      </c>
      <c r="K150" s="149" t="s">
        <v>139</v>
      </c>
      <c r="L150" s="31"/>
      <c r="M150" s="153" t="s">
        <v>1</v>
      </c>
      <c r="N150" s="154" t="s">
        <v>40</v>
      </c>
      <c r="O150" s="155">
        <v>0.1</v>
      </c>
      <c r="P150" s="155">
        <f>O150*H150</f>
        <v>12.060500000000001</v>
      </c>
      <c r="Q150" s="155">
        <v>0</v>
      </c>
      <c r="R150" s="155">
        <f>Q150*H150</f>
        <v>0</v>
      </c>
      <c r="S150" s="155">
        <v>0</v>
      </c>
      <c r="T150" s="156">
        <f>S150*H150</f>
        <v>0</v>
      </c>
      <c r="U150" s="30"/>
      <c r="V150" s="30"/>
      <c r="W150" s="30"/>
      <c r="X150" s="30"/>
      <c r="Y150" s="30"/>
      <c r="Z150" s="30"/>
      <c r="AA150" s="30"/>
      <c r="AB150" s="30"/>
      <c r="AC150" s="30"/>
      <c r="AD150" s="30"/>
      <c r="AE150" s="30"/>
      <c r="AR150" s="157" t="s">
        <v>140</v>
      </c>
      <c r="AT150" s="157" t="s">
        <v>135</v>
      </c>
      <c r="AU150" s="157" t="s">
        <v>87</v>
      </c>
      <c r="AY150" s="18" t="s">
        <v>133</v>
      </c>
      <c r="BE150" s="158">
        <f>IF(N150="základní",J150,0)</f>
        <v>0</v>
      </c>
      <c r="BF150" s="158">
        <f>IF(N150="snížená",J150,0)</f>
        <v>0</v>
      </c>
      <c r="BG150" s="158">
        <f>IF(N150="zákl. přenesená",J150,0)</f>
        <v>0</v>
      </c>
      <c r="BH150" s="158">
        <f>IF(N150="sníž. přenesená",J150,0)</f>
        <v>0</v>
      </c>
      <c r="BI150" s="158">
        <f>IF(N150="nulová",J150,0)</f>
        <v>0</v>
      </c>
      <c r="BJ150" s="18" t="s">
        <v>87</v>
      </c>
      <c r="BK150" s="158">
        <f>ROUND(I150*H150,2)</f>
        <v>0</v>
      </c>
      <c r="BL150" s="18" t="s">
        <v>140</v>
      </c>
      <c r="BM150" s="157" t="s">
        <v>160</v>
      </c>
    </row>
    <row r="151" spans="1:65" s="2" customFormat="1" ht="21.75" customHeight="1">
      <c r="A151" s="30"/>
      <c r="B151" s="146"/>
      <c r="C151" s="147" t="s">
        <v>149</v>
      </c>
      <c r="D151" s="147" t="s">
        <v>135</v>
      </c>
      <c r="E151" s="148" t="s">
        <v>161</v>
      </c>
      <c r="F151" s="149" t="s">
        <v>162</v>
      </c>
      <c r="G151" s="150" t="s">
        <v>138</v>
      </c>
      <c r="H151" s="151">
        <v>30.952000000000002</v>
      </c>
      <c r="I151" s="152"/>
      <c r="J151" s="152">
        <f>ROUND(I151*H151,2)</f>
        <v>0</v>
      </c>
      <c r="K151" s="149" t="s">
        <v>139</v>
      </c>
      <c r="L151" s="31"/>
      <c r="M151" s="153" t="s">
        <v>1</v>
      </c>
      <c r="N151" s="154" t="s">
        <v>40</v>
      </c>
      <c r="O151" s="155">
        <v>2.94</v>
      </c>
      <c r="P151" s="155">
        <f>O151*H151</f>
        <v>90.99888</v>
      </c>
      <c r="Q151" s="155">
        <v>0</v>
      </c>
      <c r="R151" s="155">
        <f>Q151*H151</f>
        <v>0</v>
      </c>
      <c r="S151" s="155">
        <v>0</v>
      </c>
      <c r="T151" s="156">
        <f>S151*H151</f>
        <v>0</v>
      </c>
      <c r="U151" s="30"/>
      <c r="V151" s="30"/>
      <c r="W151" s="30"/>
      <c r="X151" s="30"/>
      <c r="Y151" s="30"/>
      <c r="Z151" s="30"/>
      <c r="AA151" s="30"/>
      <c r="AB151" s="30"/>
      <c r="AC151" s="30"/>
      <c r="AD151" s="30"/>
      <c r="AE151" s="30"/>
      <c r="AR151" s="157" t="s">
        <v>140</v>
      </c>
      <c r="AT151" s="157" t="s">
        <v>135</v>
      </c>
      <c r="AU151" s="157" t="s">
        <v>87</v>
      </c>
      <c r="AY151" s="18" t="s">
        <v>133</v>
      </c>
      <c r="BE151" s="158">
        <f>IF(N151="základní",J151,0)</f>
        <v>0</v>
      </c>
      <c r="BF151" s="158">
        <f>IF(N151="snížená",J151,0)</f>
        <v>0</v>
      </c>
      <c r="BG151" s="158">
        <f>IF(N151="zákl. přenesená",J151,0)</f>
        <v>0</v>
      </c>
      <c r="BH151" s="158">
        <f>IF(N151="sníž. přenesená",J151,0)</f>
        <v>0</v>
      </c>
      <c r="BI151" s="158">
        <f>IF(N151="nulová",J151,0)</f>
        <v>0</v>
      </c>
      <c r="BJ151" s="18" t="s">
        <v>87</v>
      </c>
      <c r="BK151" s="158">
        <f>ROUND(I151*H151,2)</f>
        <v>0</v>
      </c>
      <c r="BL151" s="18" t="s">
        <v>140</v>
      </c>
      <c r="BM151" s="157" t="s">
        <v>163</v>
      </c>
    </row>
    <row r="152" spans="1:65" s="13" customFormat="1">
      <c r="B152" s="159"/>
      <c r="D152" s="160" t="s">
        <v>142</v>
      </c>
      <c r="E152" s="161" t="s">
        <v>1</v>
      </c>
      <c r="F152" s="162" t="s">
        <v>164</v>
      </c>
      <c r="H152" s="161" t="s">
        <v>1</v>
      </c>
      <c r="L152" s="159"/>
      <c r="M152" s="163"/>
      <c r="N152" s="164"/>
      <c r="O152" s="164"/>
      <c r="P152" s="164"/>
      <c r="Q152" s="164"/>
      <c r="R152" s="164"/>
      <c r="S152" s="164"/>
      <c r="T152" s="165"/>
      <c r="AT152" s="161" t="s">
        <v>142</v>
      </c>
      <c r="AU152" s="161" t="s">
        <v>87</v>
      </c>
      <c r="AV152" s="13" t="s">
        <v>81</v>
      </c>
      <c r="AW152" s="13" t="s">
        <v>31</v>
      </c>
      <c r="AX152" s="13" t="s">
        <v>74</v>
      </c>
      <c r="AY152" s="161" t="s">
        <v>133</v>
      </c>
    </row>
    <row r="153" spans="1:65" s="13" customFormat="1">
      <c r="B153" s="159"/>
      <c r="D153" s="160" t="s">
        <v>142</v>
      </c>
      <c r="E153" s="161" t="s">
        <v>1</v>
      </c>
      <c r="F153" s="162" t="s">
        <v>165</v>
      </c>
      <c r="H153" s="161" t="s">
        <v>1</v>
      </c>
      <c r="L153" s="159"/>
      <c r="M153" s="163"/>
      <c r="N153" s="164"/>
      <c r="O153" s="164"/>
      <c r="P153" s="164"/>
      <c r="Q153" s="164"/>
      <c r="R153" s="164"/>
      <c r="S153" s="164"/>
      <c r="T153" s="165"/>
      <c r="AT153" s="161" t="s">
        <v>142</v>
      </c>
      <c r="AU153" s="161" t="s">
        <v>87</v>
      </c>
      <c r="AV153" s="13" t="s">
        <v>81</v>
      </c>
      <c r="AW153" s="13" t="s">
        <v>31</v>
      </c>
      <c r="AX153" s="13" t="s">
        <v>74</v>
      </c>
      <c r="AY153" s="161" t="s">
        <v>133</v>
      </c>
    </row>
    <row r="154" spans="1:65" s="14" customFormat="1">
      <c r="B154" s="166"/>
      <c r="D154" s="160" t="s">
        <v>142</v>
      </c>
      <c r="E154" s="167" t="s">
        <v>1</v>
      </c>
      <c r="F154" s="168" t="s">
        <v>166</v>
      </c>
      <c r="H154" s="169">
        <v>6.6980000000000004</v>
      </c>
      <c r="L154" s="166"/>
      <c r="M154" s="170"/>
      <c r="N154" s="171"/>
      <c r="O154" s="171"/>
      <c r="P154" s="171"/>
      <c r="Q154" s="171"/>
      <c r="R154" s="171"/>
      <c r="S154" s="171"/>
      <c r="T154" s="172"/>
      <c r="AT154" s="167" t="s">
        <v>142</v>
      </c>
      <c r="AU154" s="167" t="s">
        <v>87</v>
      </c>
      <c r="AV154" s="14" t="s">
        <v>87</v>
      </c>
      <c r="AW154" s="14" t="s">
        <v>31</v>
      </c>
      <c r="AX154" s="14" t="s">
        <v>74</v>
      </c>
      <c r="AY154" s="167" t="s">
        <v>133</v>
      </c>
    </row>
    <row r="155" spans="1:65" s="14" customFormat="1">
      <c r="B155" s="166"/>
      <c r="D155" s="160" t="s">
        <v>142</v>
      </c>
      <c r="E155" s="167" t="s">
        <v>1</v>
      </c>
      <c r="F155" s="168" t="s">
        <v>167</v>
      </c>
      <c r="H155" s="169">
        <v>1.042</v>
      </c>
      <c r="L155" s="166"/>
      <c r="M155" s="170"/>
      <c r="N155" s="171"/>
      <c r="O155" s="171"/>
      <c r="P155" s="171"/>
      <c r="Q155" s="171"/>
      <c r="R155" s="171"/>
      <c r="S155" s="171"/>
      <c r="T155" s="172"/>
      <c r="AT155" s="167" t="s">
        <v>142</v>
      </c>
      <c r="AU155" s="167" t="s">
        <v>87</v>
      </c>
      <c r="AV155" s="14" t="s">
        <v>87</v>
      </c>
      <c r="AW155" s="14" t="s">
        <v>31</v>
      </c>
      <c r="AX155" s="14" t="s">
        <v>74</v>
      </c>
      <c r="AY155" s="167" t="s">
        <v>133</v>
      </c>
    </row>
    <row r="156" spans="1:65" s="14" customFormat="1">
      <c r="B156" s="166"/>
      <c r="D156" s="160" t="s">
        <v>142</v>
      </c>
      <c r="E156" s="167" t="s">
        <v>1</v>
      </c>
      <c r="F156" s="168" t="s">
        <v>168</v>
      </c>
      <c r="H156" s="169">
        <v>6.5960000000000001</v>
      </c>
      <c r="L156" s="166"/>
      <c r="M156" s="170"/>
      <c r="N156" s="171"/>
      <c r="O156" s="171"/>
      <c r="P156" s="171"/>
      <c r="Q156" s="171"/>
      <c r="R156" s="171"/>
      <c r="S156" s="171"/>
      <c r="T156" s="172"/>
      <c r="AT156" s="167" t="s">
        <v>142</v>
      </c>
      <c r="AU156" s="167" t="s">
        <v>87</v>
      </c>
      <c r="AV156" s="14" t="s">
        <v>87</v>
      </c>
      <c r="AW156" s="14" t="s">
        <v>31</v>
      </c>
      <c r="AX156" s="14" t="s">
        <v>74</v>
      </c>
      <c r="AY156" s="167" t="s">
        <v>133</v>
      </c>
    </row>
    <row r="157" spans="1:65" s="14" customFormat="1">
      <c r="B157" s="166"/>
      <c r="D157" s="160" t="s">
        <v>142</v>
      </c>
      <c r="E157" s="167" t="s">
        <v>1</v>
      </c>
      <c r="F157" s="168" t="s">
        <v>169</v>
      </c>
      <c r="H157" s="169">
        <v>1.1879999999999999</v>
      </c>
      <c r="L157" s="166"/>
      <c r="M157" s="170"/>
      <c r="N157" s="171"/>
      <c r="O157" s="171"/>
      <c r="P157" s="171"/>
      <c r="Q157" s="171"/>
      <c r="R157" s="171"/>
      <c r="S157" s="171"/>
      <c r="T157" s="172"/>
      <c r="AT157" s="167" t="s">
        <v>142</v>
      </c>
      <c r="AU157" s="167" t="s">
        <v>87</v>
      </c>
      <c r="AV157" s="14" t="s">
        <v>87</v>
      </c>
      <c r="AW157" s="14" t="s">
        <v>31</v>
      </c>
      <c r="AX157" s="14" t="s">
        <v>74</v>
      </c>
      <c r="AY157" s="167" t="s">
        <v>133</v>
      </c>
    </row>
    <row r="158" spans="1:65" s="15" customFormat="1">
      <c r="B158" s="173"/>
      <c r="D158" s="160" t="s">
        <v>142</v>
      </c>
      <c r="E158" s="174" t="s">
        <v>1</v>
      </c>
      <c r="F158" s="175" t="s">
        <v>148</v>
      </c>
      <c r="H158" s="176">
        <v>15.523999999999999</v>
      </c>
      <c r="L158" s="173"/>
      <c r="M158" s="177"/>
      <c r="N158" s="178"/>
      <c r="O158" s="178"/>
      <c r="P158" s="178"/>
      <c r="Q158" s="178"/>
      <c r="R158" s="178"/>
      <c r="S158" s="178"/>
      <c r="T158" s="179"/>
      <c r="AT158" s="174" t="s">
        <v>142</v>
      </c>
      <c r="AU158" s="174" t="s">
        <v>87</v>
      </c>
      <c r="AV158" s="15" t="s">
        <v>149</v>
      </c>
      <c r="AW158" s="15" t="s">
        <v>31</v>
      </c>
      <c r="AX158" s="15" t="s">
        <v>74</v>
      </c>
      <c r="AY158" s="174" t="s">
        <v>133</v>
      </c>
    </row>
    <row r="159" spans="1:65" s="13" customFormat="1">
      <c r="B159" s="159"/>
      <c r="D159" s="160" t="s">
        <v>142</v>
      </c>
      <c r="E159" s="161" t="s">
        <v>1</v>
      </c>
      <c r="F159" s="162" t="s">
        <v>170</v>
      </c>
      <c r="H159" s="161" t="s">
        <v>1</v>
      </c>
      <c r="L159" s="159"/>
      <c r="M159" s="163"/>
      <c r="N159" s="164"/>
      <c r="O159" s="164"/>
      <c r="P159" s="164"/>
      <c r="Q159" s="164"/>
      <c r="R159" s="164"/>
      <c r="S159" s="164"/>
      <c r="T159" s="165"/>
      <c r="AT159" s="161" t="s">
        <v>142</v>
      </c>
      <c r="AU159" s="161" t="s">
        <v>87</v>
      </c>
      <c r="AV159" s="13" t="s">
        <v>81</v>
      </c>
      <c r="AW159" s="13" t="s">
        <v>31</v>
      </c>
      <c r="AX159" s="13" t="s">
        <v>74</v>
      </c>
      <c r="AY159" s="161" t="s">
        <v>133</v>
      </c>
    </row>
    <row r="160" spans="1:65" s="14" customFormat="1">
      <c r="B160" s="166"/>
      <c r="D160" s="160" t="s">
        <v>142</v>
      </c>
      <c r="E160" s="167" t="s">
        <v>1</v>
      </c>
      <c r="F160" s="168" t="s">
        <v>171</v>
      </c>
      <c r="H160" s="169">
        <v>6.7190000000000003</v>
      </c>
      <c r="L160" s="166"/>
      <c r="M160" s="170"/>
      <c r="N160" s="171"/>
      <c r="O160" s="171"/>
      <c r="P160" s="171"/>
      <c r="Q160" s="171"/>
      <c r="R160" s="171"/>
      <c r="S160" s="171"/>
      <c r="T160" s="172"/>
      <c r="AT160" s="167" t="s">
        <v>142</v>
      </c>
      <c r="AU160" s="167" t="s">
        <v>87</v>
      </c>
      <c r="AV160" s="14" t="s">
        <v>87</v>
      </c>
      <c r="AW160" s="14" t="s">
        <v>31</v>
      </c>
      <c r="AX160" s="14" t="s">
        <v>74</v>
      </c>
      <c r="AY160" s="167" t="s">
        <v>133</v>
      </c>
    </row>
    <row r="161" spans="1:65" s="14" customFormat="1">
      <c r="B161" s="166"/>
      <c r="D161" s="160" t="s">
        <v>142</v>
      </c>
      <c r="E161" s="167" t="s">
        <v>1</v>
      </c>
      <c r="F161" s="168" t="s">
        <v>167</v>
      </c>
      <c r="H161" s="169">
        <v>1.042</v>
      </c>
      <c r="L161" s="166"/>
      <c r="M161" s="170"/>
      <c r="N161" s="171"/>
      <c r="O161" s="171"/>
      <c r="P161" s="171"/>
      <c r="Q161" s="171"/>
      <c r="R161" s="171"/>
      <c r="S161" s="171"/>
      <c r="T161" s="172"/>
      <c r="AT161" s="167" t="s">
        <v>142</v>
      </c>
      <c r="AU161" s="167" t="s">
        <v>87</v>
      </c>
      <c r="AV161" s="14" t="s">
        <v>87</v>
      </c>
      <c r="AW161" s="14" t="s">
        <v>31</v>
      </c>
      <c r="AX161" s="14" t="s">
        <v>74</v>
      </c>
      <c r="AY161" s="167" t="s">
        <v>133</v>
      </c>
    </row>
    <row r="162" spans="1:65" s="14" customFormat="1">
      <c r="B162" s="166"/>
      <c r="D162" s="160" t="s">
        <v>142</v>
      </c>
      <c r="E162" s="167" t="s">
        <v>1</v>
      </c>
      <c r="F162" s="168" t="s">
        <v>172</v>
      </c>
      <c r="H162" s="169">
        <v>6.625</v>
      </c>
      <c r="L162" s="166"/>
      <c r="M162" s="170"/>
      <c r="N162" s="171"/>
      <c r="O162" s="171"/>
      <c r="P162" s="171"/>
      <c r="Q162" s="171"/>
      <c r="R162" s="171"/>
      <c r="S162" s="171"/>
      <c r="T162" s="172"/>
      <c r="AT162" s="167" t="s">
        <v>142</v>
      </c>
      <c r="AU162" s="167" t="s">
        <v>87</v>
      </c>
      <c r="AV162" s="14" t="s">
        <v>87</v>
      </c>
      <c r="AW162" s="14" t="s">
        <v>31</v>
      </c>
      <c r="AX162" s="14" t="s">
        <v>74</v>
      </c>
      <c r="AY162" s="167" t="s">
        <v>133</v>
      </c>
    </row>
    <row r="163" spans="1:65" s="14" customFormat="1">
      <c r="B163" s="166"/>
      <c r="D163" s="160" t="s">
        <v>142</v>
      </c>
      <c r="E163" s="167" t="s">
        <v>1</v>
      </c>
      <c r="F163" s="168" t="s">
        <v>167</v>
      </c>
      <c r="H163" s="169">
        <v>1.042</v>
      </c>
      <c r="L163" s="166"/>
      <c r="M163" s="170"/>
      <c r="N163" s="171"/>
      <c r="O163" s="171"/>
      <c r="P163" s="171"/>
      <c r="Q163" s="171"/>
      <c r="R163" s="171"/>
      <c r="S163" s="171"/>
      <c r="T163" s="172"/>
      <c r="AT163" s="167" t="s">
        <v>142</v>
      </c>
      <c r="AU163" s="167" t="s">
        <v>87</v>
      </c>
      <c r="AV163" s="14" t="s">
        <v>87</v>
      </c>
      <c r="AW163" s="14" t="s">
        <v>31</v>
      </c>
      <c r="AX163" s="14" t="s">
        <v>74</v>
      </c>
      <c r="AY163" s="167" t="s">
        <v>133</v>
      </c>
    </row>
    <row r="164" spans="1:65" s="15" customFormat="1">
      <c r="B164" s="173"/>
      <c r="D164" s="160" t="s">
        <v>142</v>
      </c>
      <c r="E164" s="174" t="s">
        <v>1</v>
      </c>
      <c r="F164" s="175" t="s">
        <v>148</v>
      </c>
      <c r="H164" s="176">
        <v>15.428000000000001</v>
      </c>
      <c r="L164" s="173"/>
      <c r="M164" s="177"/>
      <c r="N164" s="178"/>
      <c r="O164" s="178"/>
      <c r="P164" s="178"/>
      <c r="Q164" s="178"/>
      <c r="R164" s="178"/>
      <c r="S164" s="178"/>
      <c r="T164" s="179"/>
      <c r="AT164" s="174" t="s">
        <v>142</v>
      </c>
      <c r="AU164" s="174" t="s">
        <v>87</v>
      </c>
      <c r="AV164" s="15" t="s">
        <v>149</v>
      </c>
      <c r="AW164" s="15" t="s">
        <v>31</v>
      </c>
      <c r="AX164" s="15" t="s">
        <v>74</v>
      </c>
      <c r="AY164" s="174" t="s">
        <v>133</v>
      </c>
    </row>
    <row r="165" spans="1:65" s="16" customFormat="1">
      <c r="B165" s="180"/>
      <c r="D165" s="160" t="s">
        <v>142</v>
      </c>
      <c r="E165" s="181" t="s">
        <v>1</v>
      </c>
      <c r="F165" s="182" t="s">
        <v>157</v>
      </c>
      <c r="H165" s="183">
        <v>30.952000000000002</v>
      </c>
      <c r="L165" s="180"/>
      <c r="M165" s="184"/>
      <c r="N165" s="185"/>
      <c r="O165" s="185"/>
      <c r="P165" s="185"/>
      <c r="Q165" s="185"/>
      <c r="R165" s="185"/>
      <c r="S165" s="185"/>
      <c r="T165" s="186"/>
      <c r="AT165" s="181" t="s">
        <v>142</v>
      </c>
      <c r="AU165" s="181" t="s">
        <v>87</v>
      </c>
      <c r="AV165" s="16" t="s">
        <v>140</v>
      </c>
      <c r="AW165" s="16" t="s">
        <v>31</v>
      </c>
      <c r="AX165" s="16" t="s">
        <v>81</v>
      </c>
      <c r="AY165" s="181" t="s">
        <v>133</v>
      </c>
    </row>
    <row r="166" spans="1:65" s="2" customFormat="1" ht="16.5" customHeight="1">
      <c r="A166" s="30"/>
      <c r="B166" s="146"/>
      <c r="C166" s="147" t="s">
        <v>140</v>
      </c>
      <c r="D166" s="147" t="s">
        <v>135</v>
      </c>
      <c r="E166" s="148" t="s">
        <v>173</v>
      </c>
      <c r="F166" s="149" t="s">
        <v>174</v>
      </c>
      <c r="G166" s="150" t="s">
        <v>175</v>
      </c>
      <c r="H166" s="151">
        <v>151.15199999999999</v>
      </c>
      <c r="I166" s="152"/>
      <c r="J166" s="152">
        <f>ROUND(I166*H166,2)</f>
        <v>0</v>
      </c>
      <c r="K166" s="149" t="s">
        <v>139</v>
      </c>
      <c r="L166" s="31"/>
      <c r="M166" s="153" t="s">
        <v>1</v>
      </c>
      <c r="N166" s="154" t="s">
        <v>40</v>
      </c>
      <c r="O166" s="155">
        <v>0.23599999999999999</v>
      </c>
      <c r="P166" s="155">
        <f>O166*H166</f>
        <v>35.671871999999993</v>
      </c>
      <c r="Q166" s="155">
        <v>8.4000000000000003E-4</v>
      </c>
      <c r="R166" s="155">
        <f>Q166*H166</f>
        <v>0.12696768</v>
      </c>
      <c r="S166" s="155">
        <v>0</v>
      </c>
      <c r="T166" s="156">
        <f>S166*H166</f>
        <v>0</v>
      </c>
      <c r="U166" s="30"/>
      <c r="V166" s="30"/>
      <c r="W166" s="30"/>
      <c r="X166" s="30"/>
      <c r="Y166" s="30"/>
      <c r="Z166" s="30"/>
      <c r="AA166" s="30"/>
      <c r="AB166" s="30"/>
      <c r="AC166" s="30"/>
      <c r="AD166" s="30"/>
      <c r="AE166" s="30"/>
      <c r="AR166" s="157" t="s">
        <v>140</v>
      </c>
      <c r="AT166" s="157" t="s">
        <v>135</v>
      </c>
      <c r="AU166" s="157" t="s">
        <v>87</v>
      </c>
      <c r="AY166" s="18" t="s">
        <v>133</v>
      </c>
      <c r="BE166" s="158">
        <f>IF(N166="základní",J166,0)</f>
        <v>0</v>
      </c>
      <c r="BF166" s="158">
        <f>IF(N166="snížená",J166,0)</f>
        <v>0</v>
      </c>
      <c r="BG166" s="158">
        <f>IF(N166="zákl. přenesená",J166,0)</f>
        <v>0</v>
      </c>
      <c r="BH166" s="158">
        <f>IF(N166="sníž. přenesená",J166,0)</f>
        <v>0</v>
      </c>
      <c r="BI166" s="158">
        <f>IF(N166="nulová",J166,0)</f>
        <v>0</v>
      </c>
      <c r="BJ166" s="18" t="s">
        <v>87</v>
      </c>
      <c r="BK166" s="158">
        <f>ROUND(I166*H166,2)</f>
        <v>0</v>
      </c>
      <c r="BL166" s="18" t="s">
        <v>140</v>
      </c>
      <c r="BM166" s="157" t="s">
        <v>176</v>
      </c>
    </row>
    <row r="167" spans="1:65" s="13" customFormat="1">
      <c r="B167" s="159"/>
      <c r="D167" s="160" t="s">
        <v>142</v>
      </c>
      <c r="E167" s="161" t="s">
        <v>1</v>
      </c>
      <c r="F167" s="162" t="s">
        <v>143</v>
      </c>
      <c r="H167" s="161" t="s">
        <v>1</v>
      </c>
      <c r="L167" s="159"/>
      <c r="M167" s="163"/>
      <c r="N167" s="164"/>
      <c r="O167" s="164"/>
      <c r="P167" s="164"/>
      <c r="Q167" s="164"/>
      <c r="R167" s="164"/>
      <c r="S167" s="164"/>
      <c r="T167" s="165"/>
      <c r="AT167" s="161" t="s">
        <v>142</v>
      </c>
      <c r="AU167" s="161" t="s">
        <v>87</v>
      </c>
      <c r="AV167" s="13" t="s">
        <v>81</v>
      </c>
      <c r="AW167" s="13" t="s">
        <v>31</v>
      </c>
      <c r="AX167" s="13" t="s">
        <v>74</v>
      </c>
      <c r="AY167" s="161" t="s">
        <v>133</v>
      </c>
    </row>
    <row r="168" spans="1:65" s="13" customFormat="1">
      <c r="B168" s="159"/>
      <c r="D168" s="160" t="s">
        <v>142</v>
      </c>
      <c r="E168" s="161" t="s">
        <v>1</v>
      </c>
      <c r="F168" s="162" t="s">
        <v>144</v>
      </c>
      <c r="H168" s="161" t="s">
        <v>1</v>
      </c>
      <c r="L168" s="159"/>
      <c r="M168" s="163"/>
      <c r="N168" s="164"/>
      <c r="O168" s="164"/>
      <c r="P168" s="164"/>
      <c r="Q168" s="164"/>
      <c r="R168" s="164"/>
      <c r="S168" s="164"/>
      <c r="T168" s="165"/>
      <c r="AT168" s="161" t="s">
        <v>142</v>
      </c>
      <c r="AU168" s="161" t="s">
        <v>87</v>
      </c>
      <c r="AV168" s="13" t="s">
        <v>81</v>
      </c>
      <c r="AW168" s="13" t="s">
        <v>31</v>
      </c>
      <c r="AX168" s="13" t="s">
        <v>74</v>
      </c>
      <c r="AY168" s="161" t="s">
        <v>133</v>
      </c>
    </row>
    <row r="169" spans="1:65" s="14" customFormat="1">
      <c r="B169" s="166"/>
      <c r="D169" s="160" t="s">
        <v>142</v>
      </c>
      <c r="E169" s="167" t="s">
        <v>1</v>
      </c>
      <c r="F169" s="168" t="s">
        <v>177</v>
      </c>
      <c r="H169" s="169">
        <v>20.263999999999999</v>
      </c>
      <c r="L169" s="166"/>
      <c r="M169" s="170"/>
      <c r="N169" s="171"/>
      <c r="O169" s="171"/>
      <c r="P169" s="171"/>
      <c r="Q169" s="171"/>
      <c r="R169" s="171"/>
      <c r="S169" s="171"/>
      <c r="T169" s="172"/>
      <c r="AT169" s="167" t="s">
        <v>142</v>
      </c>
      <c r="AU169" s="167" t="s">
        <v>87</v>
      </c>
      <c r="AV169" s="14" t="s">
        <v>87</v>
      </c>
      <c r="AW169" s="14" t="s">
        <v>31</v>
      </c>
      <c r="AX169" s="14" t="s">
        <v>74</v>
      </c>
      <c r="AY169" s="167" t="s">
        <v>133</v>
      </c>
    </row>
    <row r="170" spans="1:65" s="14" customFormat="1">
      <c r="B170" s="166"/>
      <c r="D170" s="160" t="s">
        <v>142</v>
      </c>
      <c r="E170" s="167" t="s">
        <v>1</v>
      </c>
      <c r="F170" s="168" t="s">
        <v>178</v>
      </c>
      <c r="H170" s="169">
        <v>16.187000000000001</v>
      </c>
      <c r="L170" s="166"/>
      <c r="M170" s="170"/>
      <c r="N170" s="171"/>
      <c r="O170" s="171"/>
      <c r="P170" s="171"/>
      <c r="Q170" s="171"/>
      <c r="R170" s="171"/>
      <c r="S170" s="171"/>
      <c r="T170" s="172"/>
      <c r="AT170" s="167" t="s">
        <v>142</v>
      </c>
      <c r="AU170" s="167" t="s">
        <v>87</v>
      </c>
      <c r="AV170" s="14" t="s">
        <v>87</v>
      </c>
      <c r="AW170" s="14" t="s">
        <v>31</v>
      </c>
      <c r="AX170" s="14" t="s">
        <v>74</v>
      </c>
      <c r="AY170" s="167" t="s">
        <v>133</v>
      </c>
    </row>
    <row r="171" spans="1:65" s="14" customFormat="1">
      <c r="B171" s="166"/>
      <c r="D171" s="160" t="s">
        <v>142</v>
      </c>
      <c r="E171" s="167" t="s">
        <v>1</v>
      </c>
      <c r="F171" s="168" t="s">
        <v>179</v>
      </c>
      <c r="H171" s="169">
        <v>28.087</v>
      </c>
      <c r="L171" s="166"/>
      <c r="M171" s="170"/>
      <c r="N171" s="171"/>
      <c r="O171" s="171"/>
      <c r="P171" s="171"/>
      <c r="Q171" s="171"/>
      <c r="R171" s="171"/>
      <c r="S171" s="171"/>
      <c r="T171" s="172"/>
      <c r="AT171" s="167" t="s">
        <v>142</v>
      </c>
      <c r="AU171" s="167" t="s">
        <v>87</v>
      </c>
      <c r="AV171" s="14" t="s">
        <v>87</v>
      </c>
      <c r="AW171" s="14" t="s">
        <v>31</v>
      </c>
      <c r="AX171" s="14" t="s">
        <v>74</v>
      </c>
      <c r="AY171" s="167" t="s">
        <v>133</v>
      </c>
    </row>
    <row r="172" spans="1:65" s="14" customFormat="1">
      <c r="B172" s="166"/>
      <c r="D172" s="160" t="s">
        <v>142</v>
      </c>
      <c r="E172" s="167" t="s">
        <v>1</v>
      </c>
      <c r="F172" s="168" t="s">
        <v>178</v>
      </c>
      <c r="H172" s="169">
        <v>16.187000000000001</v>
      </c>
      <c r="L172" s="166"/>
      <c r="M172" s="170"/>
      <c r="N172" s="171"/>
      <c r="O172" s="171"/>
      <c r="P172" s="171"/>
      <c r="Q172" s="171"/>
      <c r="R172" s="171"/>
      <c r="S172" s="171"/>
      <c r="T172" s="172"/>
      <c r="AT172" s="167" t="s">
        <v>142</v>
      </c>
      <c r="AU172" s="167" t="s">
        <v>87</v>
      </c>
      <c r="AV172" s="14" t="s">
        <v>87</v>
      </c>
      <c r="AW172" s="14" t="s">
        <v>31</v>
      </c>
      <c r="AX172" s="14" t="s">
        <v>74</v>
      </c>
      <c r="AY172" s="167" t="s">
        <v>133</v>
      </c>
    </row>
    <row r="173" spans="1:65" s="15" customFormat="1">
      <c r="B173" s="173"/>
      <c r="D173" s="160" t="s">
        <v>142</v>
      </c>
      <c r="E173" s="174" t="s">
        <v>1</v>
      </c>
      <c r="F173" s="175" t="s">
        <v>148</v>
      </c>
      <c r="H173" s="176">
        <v>80.724999999999994</v>
      </c>
      <c r="L173" s="173"/>
      <c r="M173" s="177"/>
      <c r="N173" s="178"/>
      <c r="O173" s="178"/>
      <c r="P173" s="178"/>
      <c r="Q173" s="178"/>
      <c r="R173" s="178"/>
      <c r="S173" s="178"/>
      <c r="T173" s="179"/>
      <c r="AT173" s="174" t="s">
        <v>142</v>
      </c>
      <c r="AU173" s="174" t="s">
        <v>87</v>
      </c>
      <c r="AV173" s="15" t="s">
        <v>149</v>
      </c>
      <c r="AW173" s="15" t="s">
        <v>31</v>
      </c>
      <c r="AX173" s="15" t="s">
        <v>74</v>
      </c>
      <c r="AY173" s="174" t="s">
        <v>133</v>
      </c>
    </row>
    <row r="174" spans="1:65" s="13" customFormat="1">
      <c r="B174" s="159"/>
      <c r="D174" s="160" t="s">
        <v>142</v>
      </c>
      <c r="E174" s="161" t="s">
        <v>1</v>
      </c>
      <c r="F174" s="162" t="s">
        <v>150</v>
      </c>
      <c r="H174" s="161" t="s">
        <v>1</v>
      </c>
      <c r="L174" s="159"/>
      <c r="M174" s="163"/>
      <c r="N174" s="164"/>
      <c r="O174" s="164"/>
      <c r="P174" s="164"/>
      <c r="Q174" s="164"/>
      <c r="R174" s="164"/>
      <c r="S174" s="164"/>
      <c r="T174" s="165"/>
      <c r="AT174" s="161" t="s">
        <v>142</v>
      </c>
      <c r="AU174" s="161" t="s">
        <v>87</v>
      </c>
      <c r="AV174" s="13" t="s">
        <v>81</v>
      </c>
      <c r="AW174" s="13" t="s">
        <v>31</v>
      </c>
      <c r="AX174" s="13" t="s">
        <v>74</v>
      </c>
      <c r="AY174" s="161" t="s">
        <v>133</v>
      </c>
    </row>
    <row r="175" spans="1:65" s="14" customFormat="1">
      <c r="B175" s="166"/>
      <c r="D175" s="160" t="s">
        <v>142</v>
      </c>
      <c r="E175" s="167" t="s">
        <v>1</v>
      </c>
      <c r="F175" s="168" t="s">
        <v>180</v>
      </c>
      <c r="H175" s="169">
        <v>21.332000000000001</v>
      </c>
      <c r="L175" s="166"/>
      <c r="M175" s="170"/>
      <c r="N175" s="171"/>
      <c r="O175" s="171"/>
      <c r="P175" s="171"/>
      <c r="Q175" s="171"/>
      <c r="R175" s="171"/>
      <c r="S175" s="171"/>
      <c r="T175" s="172"/>
      <c r="AT175" s="167" t="s">
        <v>142</v>
      </c>
      <c r="AU175" s="167" t="s">
        <v>87</v>
      </c>
      <c r="AV175" s="14" t="s">
        <v>87</v>
      </c>
      <c r="AW175" s="14" t="s">
        <v>31</v>
      </c>
      <c r="AX175" s="14" t="s">
        <v>74</v>
      </c>
      <c r="AY175" s="167" t="s">
        <v>133</v>
      </c>
    </row>
    <row r="176" spans="1:65" s="14" customFormat="1">
      <c r="B176" s="166"/>
      <c r="D176" s="160" t="s">
        <v>142</v>
      </c>
      <c r="E176" s="167" t="s">
        <v>1</v>
      </c>
      <c r="F176" s="168" t="s">
        <v>181</v>
      </c>
      <c r="H176" s="169">
        <v>15.513</v>
      </c>
      <c r="L176" s="166"/>
      <c r="M176" s="170"/>
      <c r="N176" s="171"/>
      <c r="O176" s="171"/>
      <c r="P176" s="171"/>
      <c r="Q176" s="171"/>
      <c r="R176" s="171"/>
      <c r="S176" s="171"/>
      <c r="T176" s="172"/>
      <c r="AT176" s="167" t="s">
        <v>142</v>
      </c>
      <c r="AU176" s="167" t="s">
        <v>87</v>
      </c>
      <c r="AV176" s="14" t="s">
        <v>87</v>
      </c>
      <c r="AW176" s="14" t="s">
        <v>31</v>
      </c>
      <c r="AX176" s="14" t="s">
        <v>74</v>
      </c>
      <c r="AY176" s="167" t="s">
        <v>133</v>
      </c>
    </row>
    <row r="177" spans="1:65" s="14" customFormat="1">
      <c r="B177" s="166"/>
      <c r="D177" s="160" t="s">
        <v>142</v>
      </c>
      <c r="E177" s="167" t="s">
        <v>1</v>
      </c>
      <c r="F177" s="168" t="s">
        <v>182</v>
      </c>
      <c r="H177" s="169">
        <v>17.399000000000001</v>
      </c>
      <c r="L177" s="166"/>
      <c r="M177" s="170"/>
      <c r="N177" s="171"/>
      <c r="O177" s="171"/>
      <c r="P177" s="171"/>
      <c r="Q177" s="171"/>
      <c r="R177" s="171"/>
      <c r="S177" s="171"/>
      <c r="T177" s="172"/>
      <c r="AT177" s="167" t="s">
        <v>142</v>
      </c>
      <c r="AU177" s="167" t="s">
        <v>87</v>
      </c>
      <c r="AV177" s="14" t="s">
        <v>87</v>
      </c>
      <c r="AW177" s="14" t="s">
        <v>31</v>
      </c>
      <c r="AX177" s="14" t="s">
        <v>74</v>
      </c>
      <c r="AY177" s="167" t="s">
        <v>133</v>
      </c>
    </row>
    <row r="178" spans="1:65" s="14" customFormat="1">
      <c r="B178" s="166"/>
      <c r="D178" s="160" t="s">
        <v>142</v>
      </c>
      <c r="E178" s="167" t="s">
        <v>1</v>
      </c>
      <c r="F178" s="168" t="s">
        <v>183</v>
      </c>
      <c r="H178" s="169">
        <v>16.183</v>
      </c>
      <c r="L178" s="166"/>
      <c r="M178" s="170"/>
      <c r="N178" s="171"/>
      <c r="O178" s="171"/>
      <c r="P178" s="171"/>
      <c r="Q178" s="171"/>
      <c r="R178" s="171"/>
      <c r="S178" s="171"/>
      <c r="T178" s="172"/>
      <c r="AT178" s="167" t="s">
        <v>142</v>
      </c>
      <c r="AU178" s="167" t="s">
        <v>87</v>
      </c>
      <c r="AV178" s="14" t="s">
        <v>87</v>
      </c>
      <c r="AW178" s="14" t="s">
        <v>31</v>
      </c>
      <c r="AX178" s="14" t="s">
        <v>74</v>
      </c>
      <c r="AY178" s="167" t="s">
        <v>133</v>
      </c>
    </row>
    <row r="179" spans="1:65" s="15" customFormat="1">
      <c r="B179" s="173"/>
      <c r="D179" s="160" t="s">
        <v>142</v>
      </c>
      <c r="E179" s="174" t="s">
        <v>1</v>
      </c>
      <c r="F179" s="175" t="s">
        <v>148</v>
      </c>
      <c r="H179" s="176">
        <v>70.427000000000007</v>
      </c>
      <c r="L179" s="173"/>
      <c r="M179" s="177"/>
      <c r="N179" s="178"/>
      <c r="O179" s="178"/>
      <c r="P179" s="178"/>
      <c r="Q179" s="178"/>
      <c r="R179" s="178"/>
      <c r="S179" s="178"/>
      <c r="T179" s="179"/>
      <c r="AT179" s="174" t="s">
        <v>142</v>
      </c>
      <c r="AU179" s="174" t="s">
        <v>87</v>
      </c>
      <c r="AV179" s="15" t="s">
        <v>149</v>
      </c>
      <c r="AW179" s="15" t="s">
        <v>31</v>
      </c>
      <c r="AX179" s="15" t="s">
        <v>74</v>
      </c>
      <c r="AY179" s="174" t="s">
        <v>133</v>
      </c>
    </row>
    <row r="180" spans="1:65" s="16" customFormat="1">
      <c r="B180" s="180"/>
      <c r="D180" s="160" t="s">
        <v>142</v>
      </c>
      <c r="E180" s="181" t="s">
        <v>1</v>
      </c>
      <c r="F180" s="182" t="s">
        <v>157</v>
      </c>
      <c r="H180" s="183">
        <v>151.15199999999999</v>
      </c>
      <c r="L180" s="180"/>
      <c r="M180" s="184"/>
      <c r="N180" s="185"/>
      <c r="O180" s="185"/>
      <c r="P180" s="185"/>
      <c r="Q180" s="185"/>
      <c r="R180" s="185"/>
      <c r="S180" s="185"/>
      <c r="T180" s="186"/>
      <c r="AT180" s="181" t="s">
        <v>142</v>
      </c>
      <c r="AU180" s="181" t="s">
        <v>87</v>
      </c>
      <c r="AV180" s="16" t="s">
        <v>140</v>
      </c>
      <c r="AW180" s="16" t="s">
        <v>31</v>
      </c>
      <c r="AX180" s="16" t="s">
        <v>81</v>
      </c>
      <c r="AY180" s="181" t="s">
        <v>133</v>
      </c>
    </row>
    <row r="181" spans="1:65" s="2" customFormat="1" ht="21.75" customHeight="1">
      <c r="A181" s="30"/>
      <c r="B181" s="146"/>
      <c r="C181" s="147" t="s">
        <v>184</v>
      </c>
      <c r="D181" s="147" t="s">
        <v>135</v>
      </c>
      <c r="E181" s="148" t="s">
        <v>185</v>
      </c>
      <c r="F181" s="149" t="s">
        <v>186</v>
      </c>
      <c r="G181" s="150" t="s">
        <v>175</v>
      </c>
      <c r="H181" s="151">
        <v>151.15199999999999</v>
      </c>
      <c r="I181" s="152"/>
      <c r="J181" s="152">
        <f>ROUND(I181*H181,2)</f>
        <v>0</v>
      </c>
      <c r="K181" s="149" t="s">
        <v>139</v>
      </c>
      <c r="L181" s="31"/>
      <c r="M181" s="153" t="s">
        <v>1</v>
      </c>
      <c r="N181" s="154" t="s">
        <v>40</v>
      </c>
      <c r="O181" s="155">
        <v>0.216</v>
      </c>
      <c r="P181" s="155">
        <f>O181*H181</f>
        <v>32.648831999999999</v>
      </c>
      <c r="Q181" s="155">
        <v>0</v>
      </c>
      <c r="R181" s="155">
        <f>Q181*H181</f>
        <v>0</v>
      </c>
      <c r="S181" s="155">
        <v>0</v>
      </c>
      <c r="T181" s="156">
        <f>S181*H181</f>
        <v>0</v>
      </c>
      <c r="U181" s="30"/>
      <c r="V181" s="30"/>
      <c r="W181" s="30"/>
      <c r="X181" s="30"/>
      <c r="Y181" s="30"/>
      <c r="Z181" s="30"/>
      <c r="AA181" s="30"/>
      <c r="AB181" s="30"/>
      <c r="AC181" s="30"/>
      <c r="AD181" s="30"/>
      <c r="AE181" s="30"/>
      <c r="AR181" s="157" t="s">
        <v>140</v>
      </c>
      <c r="AT181" s="157" t="s">
        <v>135</v>
      </c>
      <c r="AU181" s="157" t="s">
        <v>87</v>
      </c>
      <c r="AY181" s="18" t="s">
        <v>133</v>
      </c>
      <c r="BE181" s="158">
        <f>IF(N181="základní",J181,0)</f>
        <v>0</v>
      </c>
      <c r="BF181" s="158">
        <f>IF(N181="snížená",J181,0)</f>
        <v>0</v>
      </c>
      <c r="BG181" s="158">
        <f>IF(N181="zákl. přenesená",J181,0)</f>
        <v>0</v>
      </c>
      <c r="BH181" s="158">
        <f>IF(N181="sníž. přenesená",J181,0)</f>
        <v>0</v>
      </c>
      <c r="BI181" s="158">
        <f>IF(N181="nulová",J181,0)</f>
        <v>0</v>
      </c>
      <c r="BJ181" s="18" t="s">
        <v>87</v>
      </c>
      <c r="BK181" s="158">
        <f>ROUND(I181*H181,2)</f>
        <v>0</v>
      </c>
      <c r="BL181" s="18" t="s">
        <v>140</v>
      </c>
      <c r="BM181" s="157" t="s">
        <v>187</v>
      </c>
    </row>
    <row r="182" spans="1:65" s="2" customFormat="1" ht="21.75" customHeight="1">
      <c r="A182" s="30"/>
      <c r="B182" s="146"/>
      <c r="C182" s="147" t="s">
        <v>188</v>
      </c>
      <c r="D182" s="147" t="s">
        <v>135</v>
      </c>
      <c r="E182" s="148" t="s">
        <v>189</v>
      </c>
      <c r="F182" s="149" t="s">
        <v>190</v>
      </c>
      <c r="G182" s="150" t="s">
        <v>138</v>
      </c>
      <c r="H182" s="151">
        <v>120.605</v>
      </c>
      <c r="I182" s="152"/>
      <c r="J182" s="152">
        <f>ROUND(I182*H182,2)</f>
        <v>0</v>
      </c>
      <c r="K182" s="149" t="s">
        <v>139</v>
      </c>
      <c r="L182" s="31"/>
      <c r="M182" s="153" t="s">
        <v>1</v>
      </c>
      <c r="N182" s="154" t="s">
        <v>40</v>
      </c>
      <c r="O182" s="155">
        <v>0.34499999999999997</v>
      </c>
      <c r="P182" s="155">
        <f>O182*H182</f>
        <v>41.608725</v>
      </c>
      <c r="Q182" s="155">
        <v>0</v>
      </c>
      <c r="R182" s="155">
        <f>Q182*H182</f>
        <v>0</v>
      </c>
      <c r="S182" s="155">
        <v>0</v>
      </c>
      <c r="T182" s="156">
        <f>S182*H182</f>
        <v>0</v>
      </c>
      <c r="U182" s="30"/>
      <c r="V182" s="30"/>
      <c r="W182" s="30"/>
      <c r="X182" s="30"/>
      <c r="Y182" s="30"/>
      <c r="Z182" s="30"/>
      <c r="AA182" s="30"/>
      <c r="AB182" s="30"/>
      <c r="AC182" s="30"/>
      <c r="AD182" s="30"/>
      <c r="AE182" s="30"/>
      <c r="AR182" s="157" t="s">
        <v>140</v>
      </c>
      <c r="AT182" s="157" t="s">
        <v>135</v>
      </c>
      <c r="AU182" s="157" t="s">
        <v>87</v>
      </c>
      <c r="AY182" s="18" t="s">
        <v>133</v>
      </c>
      <c r="BE182" s="158">
        <f>IF(N182="základní",J182,0)</f>
        <v>0</v>
      </c>
      <c r="BF182" s="158">
        <f>IF(N182="snížená",J182,0)</f>
        <v>0</v>
      </c>
      <c r="BG182" s="158">
        <f>IF(N182="zákl. přenesená",J182,0)</f>
        <v>0</v>
      </c>
      <c r="BH182" s="158">
        <f>IF(N182="sníž. přenesená",J182,0)</f>
        <v>0</v>
      </c>
      <c r="BI182" s="158">
        <f>IF(N182="nulová",J182,0)</f>
        <v>0</v>
      </c>
      <c r="BJ182" s="18" t="s">
        <v>87</v>
      </c>
      <c r="BK182" s="158">
        <f>ROUND(I182*H182,2)</f>
        <v>0</v>
      </c>
      <c r="BL182" s="18" t="s">
        <v>140</v>
      </c>
      <c r="BM182" s="157" t="s">
        <v>191</v>
      </c>
    </row>
    <row r="183" spans="1:65" s="13" customFormat="1">
      <c r="B183" s="159"/>
      <c r="D183" s="160" t="s">
        <v>142</v>
      </c>
      <c r="E183" s="161" t="s">
        <v>1</v>
      </c>
      <c r="F183" s="162" t="s">
        <v>143</v>
      </c>
      <c r="H183" s="161" t="s">
        <v>1</v>
      </c>
      <c r="L183" s="159"/>
      <c r="M183" s="163"/>
      <c r="N183" s="164"/>
      <c r="O183" s="164"/>
      <c r="P183" s="164"/>
      <c r="Q183" s="164"/>
      <c r="R183" s="164"/>
      <c r="S183" s="164"/>
      <c r="T183" s="165"/>
      <c r="AT183" s="161" t="s">
        <v>142</v>
      </c>
      <c r="AU183" s="161" t="s">
        <v>87</v>
      </c>
      <c r="AV183" s="13" t="s">
        <v>81</v>
      </c>
      <c r="AW183" s="13" t="s">
        <v>31</v>
      </c>
      <c r="AX183" s="13" t="s">
        <v>74</v>
      </c>
      <c r="AY183" s="161" t="s">
        <v>133</v>
      </c>
    </row>
    <row r="184" spans="1:65" s="13" customFormat="1">
      <c r="B184" s="159"/>
      <c r="D184" s="160" t="s">
        <v>142</v>
      </c>
      <c r="E184" s="161" t="s">
        <v>1</v>
      </c>
      <c r="F184" s="162" t="s">
        <v>144</v>
      </c>
      <c r="H184" s="161" t="s">
        <v>1</v>
      </c>
      <c r="L184" s="159"/>
      <c r="M184" s="163"/>
      <c r="N184" s="164"/>
      <c r="O184" s="164"/>
      <c r="P184" s="164"/>
      <c r="Q184" s="164"/>
      <c r="R184" s="164"/>
      <c r="S184" s="164"/>
      <c r="T184" s="165"/>
      <c r="AT184" s="161" t="s">
        <v>142</v>
      </c>
      <c r="AU184" s="161" t="s">
        <v>87</v>
      </c>
      <c r="AV184" s="13" t="s">
        <v>81</v>
      </c>
      <c r="AW184" s="13" t="s">
        <v>31</v>
      </c>
      <c r="AX184" s="13" t="s">
        <v>74</v>
      </c>
      <c r="AY184" s="161" t="s">
        <v>133</v>
      </c>
    </row>
    <row r="185" spans="1:65" s="14" customFormat="1">
      <c r="B185" s="166"/>
      <c r="D185" s="160" t="s">
        <v>142</v>
      </c>
      <c r="E185" s="167" t="s">
        <v>1</v>
      </c>
      <c r="F185" s="168" t="s">
        <v>145</v>
      </c>
      <c r="H185" s="169">
        <v>8.1050000000000004</v>
      </c>
      <c r="L185" s="166"/>
      <c r="M185" s="170"/>
      <c r="N185" s="171"/>
      <c r="O185" s="171"/>
      <c r="P185" s="171"/>
      <c r="Q185" s="171"/>
      <c r="R185" s="171"/>
      <c r="S185" s="171"/>
      <c r="T185" s="172"/>
      <c r="AT185" s="167" t="s">
        <v>142</v>
      </c>
      <c r="AU185" s="167" t="s">
        <v>87</v>
      </c>
      <c r="AV185" s="14" t="s">
        <v>87</v>
      </c>
      <c r="AW185" s="14" t="s">
        <v>31</v>
      </c>
      <c r="AX185" s="14" t="s">
        <v>74</v>
      </c>
      <c r="AY185" s="167" t="s">
        <v>133</v>
      </c>
    </row>
    <row r="186" spans="1:65" s="14" customFormat="1">
      <c r="B186" s="166"/>
      <c r="D186" s="160" t="s">
        <v>142</v>
      </c>
      <c r="E186" s="167" t="s">
        <v>1</v>
      </c>
      <c r="F186" s="168" t="s">
        <v>146</v>
      </c>
      <c r="H186" s="169">
        <v>6.4749999999999996</v>
      </c>
      <c r="L186" s="166"/>
      <c r="M186" s="170"/>
      <c r="N186" s="171"/>
      <c r="O186" s="171"/>
      <c r="P186" s="171"/>
      <c r="Q186" s="171"/>
      <c r="R186" s="171"/>
      <c r="S186" s="171"/>
      <c r="T186" s="172"/>
      <c r="AT186" s="167" t="s">
        <v>142</v>
      </c>
      <c r="AU186" s="167" t="s">
        <v>87</v>
      </c>
      <c r="AV186" s="14" t="s">
        <v>87</v>
      </c>
      <c r="AW186" s="14" t="s">
        <v>31</v>
      </c>
      <c r="AX186" s="14" t="s">
        <v>74</v>
      </c>
      <c r="AY186" s="167" t="s">
        <v>133</v>
      </c>
    </row>
    <row r="187" spans="1:65" s="14" customFormat="1">
      <c r="B187" s="166"/>
      <c r="D187" s="160" t="s">
        <v>142</v>
      </c>
      <c r="E187" s="167" t="s">
        <v>1</v>
      </c>
      <c r="F187" s="168" t="s">
        <v>147</v>
      </c>
      <c r="H187" s="169">
        <v>11.234999999999999</v>
      </c>
      <c r="L187" s="166"/>
      <c r="M187" s="170"/>
      <c r="N187" s="171"/>
      <c r="O187" s="171"/>
      <c r="P187" s="171"/>
      <c r="Q187" s="171"/>
      <c r="R187" s="171"/>
      <c r="S187" s="171"/>
      <c r="T187" s="172"/>
      <c r="AT187" s="167" t="s">
        <v>142</v>
      </c>
      <c r="AU187" s="167" t="s">
        <v>87</v>
      </c>
      <c r="AV187" s="14" t="s">
        <v>87</v>
      </c>
      <c r="AW187" s="14" t="s">
        <v>31</v>
      </c>
      <c r="AX187" s="14" t="s">
        <v>74</v>
      </c>
      <c r="AY187" s="167" t="s">
        <v>133</v>
      </c>
    </row>
    <row r="188" spans="1:65" s="14" customFormat="1">
      <c r="B188" s="166"/>
      <c r="D188" s="160" t="s">
        <v>142</v>
      </c>
      <c r="E188" s="167" t="s">
        <v>1</v>
      </c>
      <c r="F188" s="168" t="s">
        <v>146</v>
      </c>
      <c r="H188" s="169">
        <v>6.4749999999999996</v>
      </c>
      <c r="L188" s="166"/>
      <c r="M188" s="170"/>
      <c r="N188" s="171"/>
      <c r="O188" s="171"/>
      <c r="P188" s="171"/>
      <c r="Q188" s="171"/>
      <c r="R188" s="171"/>
      <c r="S188" s="171"/>
      <c r="T188" s="172"/>
      <c r="AT188" s="167" t="s">
        <v>142</v>
      </c>
      <c r="AU188" s="167" t="s">
        <v>87</v>
      </c>
      <c r="AV188" s="14" t="s">
        <v>87</v>
      </c>
      <c r="AW188" s="14" t="s">
        <v>31</v>
      </c>
      <c r="AX188" s="14" t="s">
        <v>74</v>
      </c>
      <c r="AY188" s="167" t="s">
        <v>133</v>
      </c>
    </row>
    <row r="189" spans="1:65" s="15" customFormat="1">
      <c r="B189" s="173"/>
      <c r="D189" s="160" t="s">
        <v>142</v>
      </c>
      <c r="E189" s="174" t="s">
        <v>1</v>
      </c>
      <c r="F189" s="175" t="s">
        <v>148</v>
      </c>
      <c r="H189" s="176">
        <v>32.29</v>
      </c>
      <c r="L189" s="173"/>
      <c r="M189" s="177"/>
      <c r="N189" s="178"/>
      <c r="O189" s="178"/>
      <c r="P189" s="178"/>
      <c r="Q189" s="178"/>
      <c r="R189" s="178"/>
      <c r="S189" s="178"/>
      <c r="T189" s="179"/>
      <c r="AT189" s="174" t="s">
        <v>142</v>
      </c>
      <c r="AU189" s="174" t="s">
        <v>87</v>
      </c>
      <c r="AV189" s="15" t="s">
        <v>149</v>
      </c>
      <c r="AW189" s="15" t="s">
        <v>31</v>
      </c>
      <c r="AX189" s="15" t="s">
        <v>74</v>
      </c>
      <c r="AY189" s="174" t="s">
        <v>133</v>
      </c>
    </row>
    <row r="190" spans="1:65" s="13" customFormat="1">
      <c r="B190" s="159"/>
      <c r="D190" s="160" t="s">
        <v>142</v>
      </c>
      <c r="E190" s="161" t="s">
        <v>1</v>
      </c>
      <c r="F190" s="162" t="s">
        <v>150</v>
      </c>
      <c r="H190" s="161" t="s">
        <v>1</v>
      </c>
      <c r="L190" s="159"/>
      <c r="M190" s="163"/>
      <c r="N190" s="164"/>
      <c r="O190" s="164"/>
      <c r="P190" s="164"/>
      <c r="Q190" s="164"/>
      <c r="R190" s="164"/>
      <c r="S190" s="164"/>
      <c r="T190" s="165"/>
      <c r="AT190" s="161" t="s">
        <v>142</v>
      </c>
      <c r="AU190" s="161" t="s">
        <v>87</v>
      </c>
      <c r="AV190" s="13" t="s">
        <v>81</v>
      </c>
      <c r="AW190" s="13" t="s">
        <v>31</v>
      </c>
      <c r="AX190" s="13" t="s">
        <v>74</v>
      </c>
      <c r="AY190" s="161" t="s">
        <v>133</v>
      </c>
    </row>
    <row r="191" spans="1:65" s="14" customFormat="1">
      <c r="B191" s="166"/>
      <c r="D191" s="160" t="s">
        <v>142</v>
      </c>
      <c r="E191" s="167" t="s">
        <v>1</v>
      </c>
      <c r="F191" s="168" t="s">
        <v>151</v>
      </c>
      <c r="H191" s="169">
        <v>8.5329999999999995</v>
      </c>
      <c r="L191" s="166"/>
      <c r="M191" s="170"/>
      <c r="N191" s="171"/>
      <c r="O191" s="171"/>
      <c r="P191" s="171"/>
      <c r="Q191" s="171"/>
      <c r="R191" s="171"/>
      <c r="S191" s="171"/>
      <c r="T191" s="172"/>
      <c r="AT191" s="167" t="s">
        <v>142</v>
      </c>
      <c r="AU191" s="167" t="s">
        <v>87</v>
      </c>
      <c r="AV191" s="14" t="s">
        <v>87</v>
      </c>
      <c r="AW191" s="14" t="s">
        <v>31</v>
      </c>
      <c r="AX191" s="14" t="s">
        <v>74</v>
      </c>
      <c r="AY191" s="167" t="s">
        <v>133</v>
      </c>
    </row>
    <row r="192" spans="1:65" s="14" customFormat="1">
      <c r="B192" s="166"/>
      <c r="D192" s="160" t="s">
        <v>142</v>
      </c>
      <c r="E192" s="167" t="s">
        <v>1</v>
      </c>
      <c r="F192" s="168" t="s">
        <v>152</v>
      </c>
      <c r="H192" s="169">
        <v>6.2050000000000001</v>
      </c>
      <c r="L192" s="166"/>
      <c r="M192" s="170"/>
      <c r="N192" s="171"/>
      <c r="O192" s="171"/>
      <c r="P192" s="171"/>
      <c r="Q192" s="171"/>
      <c r="R192" s="171"/>
      <c r="S192" s="171"/>
      <c r="T192" s="172"/>
      <c r="AT192" s="167" t="s">
        <v>142</v>
      </c>
      <c r="AU192" s="167" t="s">
        <v>87</v>
      </c>
      <c r="AV192" s="14" t="s">
        <v>87</v>
      </c>
      <c r="AW192" s="14" t="s">
        <v>31</v>
      </c>
      <c r="AX192" s="14" t="s">
        <v>74</v>
      </c>
      <c r="AY192" s="167" t="s">
        <v>133</v>
      </c>
    </row>
    <row r="193" spans="1:65" s="14" customFormat="1">
      <c r="B193" s="166"/>
      <c r="D193" s="160" t="s">
        <v>142</v>
      </c>
      <c r="E193" s="167" t="s">
        <v>1</v>
      </c>
      <c r="F193" s="168" t="s">
        <v>153</v>
      </c>
      <c r="H193" s="169">
        <v>6.96</v>
      </c>
      <c r="L193" s="166"/>
      <c r="M193" s="170"/>
      <c r="N193" s="171"/>
      <c r="O193" s="171"/>
      <c r="P193" s="171"/>
      <c r="Q193" s="171"/>
      <c r="R193" s="171"/>
      <c r="S193" s="171"/>
      <c r="T193" s="172"/>
      <c r="AT193" s="167" t="s">
        <v>142</v>
      </c>
      <c r="AU193" s="167" t="s">
        <v>87</v>
      </c>
      <c r="AV193" s="14" t="s">
        <v>87</v>
      </c>
      <c r="AW193" s="14" t="s">
        <v>31</v>
      </c>
      <c r="AX193" s="14" t="s">
        <v>74</v>
      </c>
      <c r="AY193" s="167" t="s">
        <v>133</v>
      </c>
    </row>
    <row r="194" spans="1:65" s="14" customFormat="1">
      <c r="B194" s="166"/>
      <c r="D194" s="160" t="s">
        <v>142</v>
      </c>
      <c r="E194" s="167" t="s">
        <v>1</v>
      </c>
      <c r="F194" s="168" t="s">
        <v>154</v>
      </c>
      <c r="H194" s="169">
        <v>6.4729999999999999</v>
      </c>
      <c r="L194" s="166"/>
      <c r="M194" s="170"/>
      <c r="N194" s="171"/>
      <c r="O194" s="171"/>
      <c r="P194" s="171"/>
      <c r="Q194" s="171"/>
      <c r="R194" s="171"/>
      <c r="S194" s="171"/>
      <c r="T194" s="172"/>
      <c r="AT194" s="167" t="s">
        <v>142</v>
      </c>
      <c r="AU194" s="167" t="s">
        <v>87</v>
      </c>
      <c r="AV194" s="14" t="s">
        <v>87</v>
      </c>
      <c r="AW194" s="14" t="s">
        <v>31</v>
      </c>
      <c r="AX194" s="14" t="s">
        <v>74</v>
      </c>
      <c r="AY194" s="167" t="s">
        <v>133</v>
      </c>
    </row>
    <row r="195" spans="1:65" s="13" customFormat="1">
      <c r="B195" s="159"/>
      <c r="D195" s="160" t="s">
        <v>142</v>
      </c>
      <c r="E195" s="161" t="s">
        <v>1</v>
      </c>
      <c r="F195" s="162" t="s">
        <v>155</v>
      </c>
      <c r="H195" s="161" t="s">
        <v>1</v>
      </c>
      <c r="L195" s="159"/>
      <c r="M195" s="163"/>
      <c r="N195" s="164"/>
      <c r="O195" s="164"/>
      <c r="P195" s="164"/>
      <c r="Q195" s="164"/>
      <c r="R195" s="164"/>
      <c r="S195" s="164"/>
      <c r="T195" s="165"/>
      <c r="AT195" s="161" t="s">
        <v>142</v>
      </c>
      <c r="AU195" s="161" t="s">
        <v>87</v>
      </c>
      <c r="AV195" s="13" t="s">
        <v>81</v>
      </c>
      <c r="AW195" s="13" t="s">
        <v>31</v>
      </c>
      <c r="AX195" s="13" t="s">
        <v>74</v>
      </c>
      <c r="AY195" s="161" t="s">
        <v>133</v>
      </c>
    </row>
    <row r="196" spans="1:65" s="14" customFormat="1">
      <c r="B196" s="166"/>
      <c r="D196" s="160" t="s">
        <v>142</v>
      </c>
      <c r="E196" s="167" t="s">
        <v>1</v>
      </c>
      <c r="F196" s="168" t="s">
        <v>156</v>
      </c>
      <c r="H196" s="169">
        <v>60.143999999999998</v>
      </c>
      <c r="L196" s="166"/>
      <c r="M196" s="170"/>
      <c r="N196" s="171"/>
      <c r="O196" s="171"/>
      <c r="P196" s="171"/>
      <c r="Q196" s="171"/>
      <c r="R196" s="171"/>
      <c r="S196" s="171"/>
      <c r="T196" s="172"/>
      <c r="AT196" s="167" t="s">
        <v>142</v>
      </c>
      <c r="AU196" s="167" t="s">
        <v>87</v>
      </c>
      <c r="AV196" s="14" t="s">
        <v>87</v>
      </c>
      <c r="AW196" s="14" t="s">
        <v>31</v>
      </c>
      <c r="AX196" s="14" t="s">
        <v>74</v>
      </c>
      <c r="AY196" s="167" t="s">
        <v>133</v>
      </c>
    </row>
    <row r="197" spans="1:65" s="15" customFormat="1">
      <c r="B197" s="173"/>
      <c r="D197" s="160" t="s">
        <v>142</v>
      </c>
      <c r="E197" s="174" t="s">
        <v>1</v>
      </c>
      <c r="F197" s="175" t="s">
        <v>148</v>
      </c>
      <c r="H197" s="176">
        <v>88.314999999999998</v>
      </c>
      <c r="L197" s="173"/>
      <c r="M197" s="177"/>
      <c r="N197" s="178"/>
      <c r="O197" s="178"/>
      <c r="P197" s="178"/>
      <c r="Q197" s="178"/>
      <c r="R197" s="178"/>
      <c r="S197" s="178"/>
      <c r="T197" s="179"/>
      <c r="AT197" s="174" t="s">
        <v>142</v>
      </c>
      <c r="AU197" s="174" t="s">
        <v>87</v>
      </c>
      <c r="AV197" s="15" t="s">
        <v>149</v>
      </c>
      <c r="AW197" s="15" t="s">
        <v>31</v>
      </c>
      <c r="AX197" s="15" t="s">
        <v>74</v>
      </c>
      <c r="AY197" s="174" t="s">
        <v>133</v>
      </c>
    </row>
    <row r="198" spans="1:65" s="16" customFormat="1">
      <c r="B198" s="180"/>
      <c r="D198" s="160" t="s">
        <v>142</v>
      </c>
      <c r="E198" s="181" t="s">
        <v>1</v>
      </c>
      <c r="F198" s="182" t="s">
        <v>157</v>
      </c>
      <c r="H198" s="183">
        <v>120.605</v>
      </c>
      <c r="L198" s="180"/>
      <c r="M198" s="184"/>
      <c r="N198" s="185"/>
      <c r="O198" s="185"/>
      <c r="P198" s="185"/>
      <c r="Q198" s="185"/>
      <c r="R198" s="185"/>
      <c r="S198" s="185"/>
      <c r="T198" s="186"/>
      <c r="AT198" s="181" t="s">
        <v>142</v>
      </c>
      <c r="AU198" s="181" t="s">
        <v>87</v>
      </c>
      <c r="AV198" s="16" t="s">
        <v>140</v>
      </c>
      <c r="AW198" s="16" t="s">
        <v>31</v>
      </c>
      <c r="AX198" s="16" t="s">
        <v>81</v>
      </c>
      <c r="AY198" s="181" t="s">
        <v>133</v>
      </c>
    </row>
    <row r="199" spans="1:65" s="2" customFormat="1" ht="21.75" customHeight="1">
      <c r="A199" s="30"/>
      <c r="B199" s="146"/>
      <c r="C199" s="147" t="s">
        <v>192</v>
      </c>
      <c r="D199" s="147" t="s">
        <v>135</v>
      </c>
      <c r="E199" s="148" t="s">
        <v>193</v>
      </c>
      <c r="F199" s="149" t="s">
        <v>194</v>
      </c>
      <c r="G199" s="150" t="s">
        <v>138</v>
      </c>
      <c r="H199" s="151">
        <v>54.968000000000004</v>
      </c>
      <c r="I199" s="152"/>
      <c r="J199" s="152">
        <f>ROUND(I199*H199,2)</f>
        <v>0</v>
      </c>
      <c r="K199" s="149" t="s">
        <v>139</v>
      </c>
      <c r="L199" s="31"/>
      <c r="M199" s="153" t="s">
        <v>1</v>
      </c>
      <c r="N199" s="154" t="s">
        <v>40</v>
      </c>
      <c r="O199" s="155">
        <v>8.3000000000000004E-2</v>
      </c>
      <c r="P199" s="155">
        <f>O199*H199</f>
        <v>4.5623440000000004</v>
      </c>
      <c r="Q199" s="155">
        <v>0</v>
      </c>
      <c r="R199" s="155">
        <f>Q199*H199</f>
        <v>0</v>
      </c>
      <c r="S199" s="155">
        <v>0</v>
      </c>
      <c r="T199" s="156">
        <f>S199*H199</f>
        <v>0</v>
      </c>
      <c r="U199" s="30"/>
      <c r="V199" s="30"/>
      <c r="W199" s="30"/>
      <c r="X199" s="30"/>
      <c r="Y199" s="30"/>
      <c r="Z199" s="30"/>
      <c r="AA199" s="30"/>
      <c r="AB199" s="30"/>
      <c r="AC199" s="30"/>
      <c r="AD199" s="30"/>
      <c r="AE199" s="30"/>
      <c r="AR199" s="157" t="s">
        <v>140</v>
      </c>
      <c r="AT199" s="157" t="s">
        <v>135</v>
      </c>
      <c r="AU199" s="157" t="s">
        <v>87</v>
      </c>
      <c r="AY199" s="18" t="s">
        <v>133</v>
      </c>
      <c r="BE199" s="158">
        <f>IF(N199="základní",J199,0)</f>
        <v>0</v>
      </c>
      <c r="BF199" s="158">
        <f>IF(N199="snížená",J199,0)</f>
        <v>0</v>
      </c>
      <c r="BG199" s="158">
        <f>IF(N199="zákl. přenesená",J199,0)</f>
        <v>0</v>
      </c>
      <c r="BH199" s="158">
        <f>IF(N199="sníž. přenesená",J199,0)</f>
        <v>0</v>
      </c>
      <c r="BI199" s="158">
        <f>IF(N199="nulová",J199,0)</f>
        <v>0</v>
      </c>
      <c r="BJ199" s="18" t="s">
        <v>87</v>
      </c>
      <c r="BK199" s="158">
        <f>ROUND(I199*H199,2)</f>
        <v>0</v>
      </c>
      <c r="BL199" s="18" t="s">
        <v>140</v>
      </c>
      <c r="BM199" s="157" t="s">
        <v>195</v>
      </c>
    </row>
    <row r="200" spans="1:65" s="14" customFormat="1">
      <c r="B200" s="166"/>
      <c r="D200" s="160" t="s">
        <v>142</v>
      </c>
      <c r="E200" s="167" t="s">
        <v>1</v>
      </c>
      <c r="F200" s="168" t="s">
        <v>196</v>
      </c>
      <c r="H200" s="169">
        <v>54.968000000000004</v>
      </c>
      <c r="L200" s="166"/>
      <c r="M200" s="170"/>
      <c r="N200" s="171"/>
      <c r="O200" s="171"/>
      <c r="P200" s="171"/>
      <c r="Q200" s="171"/>
      <c r="R200" s="171"/>
      <c r="S200" s="171"/>
      <c r="T200" s="172"/>
      <c r="AT200" s="167" t="s">
        <v>142</v>
      </c>
      <c r="AU200" s="167" t="s">
        <v>87</v>
      </c>
      <c r="AV200" s="14" t="s">
        <v>87</v>
      </c>
      <c r="AW200" s="14" t="s">
        <v>31</v>
      </c>
      <c r="AX200" s="14" t="s">
        <v>81</v>
      </c>
      <c r="AY200" s="167" t="s">
        <v>133</v>
      </c>
    </row>
    <row r="201" spans="1:65" s="2" customFormat="1" ht="16.5" customHeight="1">
      <c r="A201" s="30"/>
      <c r="B201" s="146"/>
      <c r="C201" s="147" t="s">
        <v>197</v>
      </c>
      <c r="D201" s="147" t="s">
        <v>135</v>
      </c>
      <c r="E201" s="148" t="s">
        <v>198</v>
      </c>
      <c r="F201" s="149" t="s">
        <v>199</v>
      </c>
      <c r="G201" s="150" t="s">
        <v>138</v>
      </c>
      <c r="H201" s="151">
        <v>54.968000000000004</v>
      </c>
      <c r="I201" s="152"/>
      <c r="J201" s="152">
        <f>ROUND(I201*H201,2)</f>
        <v>0</v>
      </c>
      <c r="K201" s="149" t="s">
        <v>139</v>
      </c>
      <c r="L201" s="31"/>
      <c r="M201" s="153" t="s">
        <v>1</v>
      </c>
      <c r="N201" s="154" t="s">
        <v>40</v>
      </c>
      <c r="O201" s="155">
        <v>8.9999999999999993E-3</v>
      </c>
      <c r="P201" s="155">
        <f>O201*H201</f>
        <v>0.49471199999999999</v>
      </c>
      <c r="Q201" s="155">
        <v>0</v>
      </c>
      <c r="R201" s="155">
        <f>Q201*H201</f>
        <v>0</v>
      </c>
      <c r="S201" s="155">
        <v>0</v>
      </c>
      <c r="T201" s="156">
        <f>S201*H201</f>
        <v>0</v>
      </c>
      <c r="U201" s="30"/>
      <c r="V201" s="30"/>
      <c r="W201" s="30"/>
      <c r="X201" s="30"/>
      <c r="Y201" s="30"/>
      <c r="Z201" s="30"/>
      <c r="AA201" s="30"/>
      <c r="AB201" s="30"/>
      <c r="AC201" s="30"/>
      <c r="AD201" s="30"/>
      <c r="AE201" s="30"/>
      <c r="AR201" s="157" t="s">
        <v>140</v>
      </c>
      <c r="AT201" s="157" t="s">
        <v>135</v>
      </c>
      <c r="AU201" s="157" t="s">
        <v>87</v>
      </c>
      <c r="AY201" s="18" t="s">
        <v>133</v>
      </c>
      <c r="BE201" s="158">
        <f>IF(N201="základní",J201,0)</f>
        <v>0</v>
      </c>
      <c r="BF201" s="158">
        <f>IF(N201="snížená",J201,0)</f>
        <v>0</v>
      </c>
      <c r="BG201" s="158">
        <f>IF(N201="zákl. přenesená",J201,0)</f>
        <v>0</v>
      </c>
      <c r="BH201" s="158">
        <f>IF(N201="sníž. přenesená",J201,0)</f>
        <v>0</v>
      </c>
      <c r="BI201" s="158">
        <f>IF(N201="nulová",J201,0)</f>
        <v>0</v>
      </c>
      <c r="BJ201" s="18" t="s">
        <v>87</v>
      </c>
      <c r="BK201" s="158">
        <f>ROUND(I201*H201,2)</f>
        <v>0</v>
      </c>
      <c r="BL201" s="18" t="s">
        <v>140</v>
      </c>
      <c r="BM201" s="157" t="s">
        <v>200</v>
      </c>
    </row>
    <row r="202" spans="1:65" s="14" customFormat="1">
      <c r="B202" s="166"/>
      <c r="D202" s="160" t="s">
        <v>142</v>
      </c>
      <c r="E202" s="167" t="s">
        <v>1</v>
      </c>
      <c r="F202" s="168" t="s">
        <v>201</v>
      </c>
      <c r="H202" s="169">
        <v>54.968000000000004</v>
      </c>
      <c r="L202" s="166"/>
      <c r="M202" s="170"/>
      <c r="N202" s="171"/>
      <c r="O202" s="171"/>
      <c r="P202" s="171"/>
      <c r="Q202" s="171"/>
      <c r="R202" s="171"/>
      <c r="S202" s="171"/>
      <c r="T202" s="172"/>
      <c r="AT202" s="167" t="s">
        <v>142</v>
      </c>
      <c r="AU202" s="167" t="s">
        <v>87</v>
      </c>
      <c r="AV202" s="14" t="s">
        <v>87</v>
      </c>
      <c r="AW202" s="14" t="s">
        <v>31</v>
      </c>
      <c r="AX202" s="14" t="s">
        <v>81</v>
      </c>
      <c r="AY202" s="167" t="s">
        <v>133</v>
      </c>
    </row>
    <row r="203" spans="1:65" s="2" customFormat="1" ht="21.75" customHeight="1">
      <c r="A203" s="30"/>
      <c r="B203" s="146"/>
      <c r="C203" s="147" t="s">
        <v>202</v>
      </c>
      <c r="D203" s="147" t="s">
        <v>135</v>
      </c>
      <c r="E203" s="148" t="s">
        <v>203</v>
      </c>
      <c r="F203" s="149" t="s">
        <v>204</v>
      </c>
      <c r="G203" s="150" t="s">
        <v>205</v>
      </c>
      <c r="H203" s="151">
        <v>93.445999999999998</v>
      </c>
      <c r="I203" s="152"/>
      <c r="J203" s="152">
        <f>ROUND(I203*H203,2)</f>
        <v>0</v>
      </c>
      <c r="K203" s="149" t="s">
        <v>139</v>
      </c>
      <c r="L203" s="31"/>
      <c r="M203" s="153" t="s">
        <v>1</v>
      </c>
      <c r="N203" s="154" t="s">
        <v>40</v>
      </c>
      <c r="O203" s="155">
        <v>0</v>
      </c>
      <c r="P203" s="155">
        <f>O203*H203</f>
        <v>0</v>
      </c>
      <c r="Q203" s="155">
        <v>0</v>
      </c>
      <c r="R203" s="155">
        <f>Q203*H203</f>
        <v>0</v>
      </c>
      <c r="S203" s="155">
        <v>0</v>
      </c>
      <c r="T203" s="156">
        <f>S203*H203</f>
        <v>0</v>
      </c>
      <c r="U203" s="30"/>
      <c r="V203" s="30"/>
      <c r="W203" s="30"/>
      <c r="X203" s="30"/>
      <c r="Y203" s="30"/>
      <c r="Z203" s="30"/>
      <c r="AA203" s="30"/>
      <c r="AB203" s="30"/>
      <c r="AC203" s="30"/>
      <c r="AD203" s="30"/>
      <c r="AE203" s="30"/>
      <c r="AR203" s="157" t="s">
        <v>140</v>
      </c>
      <c r="AT203" s="157" t="s">
        <v>135</v>
      </c>
      <c r="AU203" s="157" t="s">
        <v>87</v>
      </c>
      <c r="AY203" s="18" t="s">
        <v>133</v>
      </c>
      <c r="BE203" s="158">
        <f>IF(N203="základní",J203,0)</f>
        <v>0</v>
      </c>
      <c r="BF203" s="158">
        <f>IF(N203="snížená",J203,0)</f>
        <v>0</v>
      </c>
      <c r="BG203" s="158">
        <f>IF(N203="zákl. přenesená",J203,0)</f>
        <v>0</v>
      </c>
      <c r="BH203" s="158">
        <f>IF(N203="sníž. přenesená",J203,0)</f>
        <v>0</v>
      </c>
      <c r="BI203" s="158">
        <f>IF(N203="nulová",J203,0)</f>
        <v>0</v>
      </c>
      <c r="BJ203" s="18" t="s">
        <v>87</v>
      </c>
      <c r="BK203" s="158">
        <f>ROUND(I203*H203,2)</f>
        <v>0</v>
      </c>
      <c r="BL203" s="18" t="s">
        <v>140</v>
      </c>
      <c r="BM203" s="157" t="s">
        <v>206</v>
      </c>
    </row>
    <row r="204" spans="1:65" s="14" customFormat="1">
      <c r="B204" s="166"/>
      <c r="D204" s="160" t="s">
        <v>142</v>
      </c>
      <c r="E204" s="167" t="s">
        <v>1</v>
      </c>
      <c r="F204" s="168" t="s">
        <v>207</v>
      </c>
      <c r="H204" s="169">
        <v>93.445999999999998</v>
      </c>
      <c r="L204" s="166"/>
      <c r="M204" s="170"/>
      <c r="N204" s="171"/>
      <c r="O204" s="171"/>
      <c r="P204" s="171"/>
      <c r="Q204" s="171"/>
      <c r="R204" s="171"/>
      <c r="S204" s="171"/>
      <c r="T204" s="172"/>
      <c r="AT204" s="167" t="s">
        <v>142</v>
      </c>
      <c r="AU204" s="167" t="s">
        <v>87</v>
      </c>
      <c r="AV204" s="14" t="s">
        <v>87</v>
      </c>
      <c r="AW204" s="14" t="s">
        <v>31</v>
      </c>
      <c r="AX204" s="14" t="s">
        <v>81</v>
      </c>
      <c r="AY204" s="167" t="s">
        <v>133</v>
      </c>
    </row>
    <row r="205" spans="1:65" s="2" customFormat="1" ht="21.75" customHeight="1">
      <c r="A205" s="30"/>
      <c r="B205" s="146"/>
      <c r="C205" s="147" t="s">
        <v>208</v>
      </c>
      <c r="D205" s="147" t="s">
        <v>135</v>
      </c>
      <c r="E205" s="148" t="s">
        <v>209</v>
      </c>
      <c r="F205" s="149" t="s">
        <v>210</v>
      </c>
      <c r="G205" s="150" t="s">
        <v>138</v>
      </c>
      <c r="H205" s="151">
        <v>96.588999999999999</v>
      </c>
      <c r="I205" s="152"/>
      <c r="J205" s="152">
        <f>ROUND(I205*H205,2)</f>
        <v>0</v>
      </c>
      <c r="K205" s="149" t="s">
        <v>139</v>
      </c>
      <c r="L205" s="31"/>
      <c r="M205" s="153" t="s">
        <v>1</v>
      </c>
      <c r="N205" s="154" t="s">
        <v>40</v>
      </c>
      <c r="O205" s="155">
        <v>0.29899999999999999</v>
      </c>
      <c r="P205" s="155">
        <f>O205*H205</f>
        <v>28.880110999999999</v>
      </c>
      <c r="Q205" s="155">
        <v>0</v>
      </c>
      <c r="R205" s="155">
        <f>Q205*H205</f>
        <v>0</v>
      </c>
      <c r="S205" s="155">
        <v>0</v>
      </c>
      <c r="T205" s="156">
        <f>S205*H205</f>
        <v>0</v>
      </c>
      <c r="U205" s="30"/>
      <c r="V205" s="30"/>
      <c r="W205" s="30"/>
      <c r="X205" s="30"/>
      <c r="Y205" s="30"/>
      <c r="Z205" s="30"/>
      <c r="AA205" s="30"/>
      <c r="AB205" s="30"/>
      <c r="AC205" s="30"/>
      <c r="AD205" s="30"/>
      <c r="AE205" s="30"/>
      <c r="AR205" s="157" t="s">
        <v>140</v>
      </c>
      <c r="AT205" s="157" t="s">
        <v>135</v>
      </c>
      <c r="AU205" s="157" t="s">
        <v>87</v>
      </c>
      <c r="AY205" s="18" t="s">
        <v>133</v>
      </c>
      <c r="BE205" s="158">
        <f>IF(N205="základní",J205,0)</f>
        <v>0</v>
      </c>
      <c r="BF205" s="158">
        <f>IF(N205="snížená",J205,0)</f>
        <v>0</v>
      </c>
      <c r="BG205" s="158">
        <f>IF(N205="zákl. přenesená",J205,0)</f>
        <v>0</v>
      </c>
      <c r="BH205" s="158">
        <f>IF(N205="sníž. přenesená",J205,0)</f>
        <v>0</v>
      </c>
      <c r="BI205" s="158">
        <f>IF(N205="nulová",J205,0)</f>
        <v>0</v>
      </c>
      <c r="BJ205" s="18" t="s">
        <v>87</v>
      </c>
      <c r="BK205" s="158">
        <f>ROUND(I205*H205,2)</f>
        <v>0</v>
      </c>
      <c r="BL205" s="18" t="s">
        <v>140</v>
      </c>
      <c r="BM205" s="157" t="s">
        <v>211</v>
      </c>
    </row>
    <row r="206" spans="1:65" s="14" customFormat="1">
      <c r="B206" s="166"/>
      <c r="D206" s="160" t="s">
        <v>142</v>
      </c>
      <c r="E206" s="167" t="s">
        <v>1</v>
      </c>
      <c r="F206" s="168" t="s">
        <v>212</v>
      </c>
      <c r="H206" s="169">
        <v>96.588999999999999</v>
      </c>
      <c r="L206" s="166"/>
      <c r="M206" s="170"/>
      <c r="N206" s="171"/>
      <c r="O206" s="171"/>
      <c r="P206" s="171"/>
      <c r="Q206" s="171"/>
      <c r="R206" s="171"/>
      <c r="S206" s="171"/>
      <c r="T206" s="172"/>
      <c r="AT206" s="167" t="s">
        <v>142</v>
      </c>
      <c r="AU206" s="167" t="s">
        <v>87</v>
      </c>
      <c r="AV206" s="14" t="s">
        <v>87</v>
      </c>
      <c r="AW206" s="14" t="s">
        <v>31</v>
      </c>
      <c r="AX206" s="14" t="s">
        <v>81</v>
      </c>
      <c r="AY206" s="167" t="s">
        <v>133</v>
      </c>
    </row>
    <row r="207" spans="1:65" s="2" customFormat="1" ht="21.75" customHeight="1">
      <c r="A207" s="30"/>
      <c r="B207" s="146"/>
      <c r="C207" s="147" t="s">
        <v>213</v>
      </c>
      <c r="D207" s="147" t="s">
        <v>135</v>
      </c>
      <c r="E207" s="148" t="s">
        <v>214</v>
      </c>
      <c r="F207" s="149" t="s">
        <v>215</v>
      </c>
      <c r="G207" s="150" t="s">
        <v>138</v>
      </c>
      <c r="H207" s="151">
        <v>44.061</v>
      </c>
      <c r="I207" s="152"/>
      <c r="J207" s="152">
        <f>ROUND(I207*H207,2)</f>
        <v>0</v>
      </c>
      <c r="K207" s="149" t="s">
        <v>139</v>
      </c>
      <c r="L207" s="31"/>
      <c r="M207" s="153" t="s">
        <v>1</v>
      </c>
      <c r="N207" s="154" t="s">
        <v>40</v>
      </c>
      <c r="O207" s="155">
        <v>1.5</v>
      </c>
      <c r="P207" s="155">
        <f>O207*H207</f>
        <v>66.091499999999996</v>
      </c>
      <c r="Q207" s="155">
        <v>0</v>
      </c>
      <c r="R207" s="155">
        <f>Q207*H207</f>
        <v>0</v>
      </c>
      <c r="S207" s="155">
        <v>0</v>
      </c>
      <c r="T207" s="156">
        <f>S207*H207</f>
        <v>0</v>
      </c>
      <c r="U207" s="30"/>
      <c r="V207" s="30"/>
      <c r="W207" s="30"/>
      <c r="X207" s="30"/>
      <c r="Y207" s="30"/>
      <c r="Z207" s="30"/>
      <c r="AA207" s="30"/>
      <c r="AB207" s="30"/>
      <c r="AC207" s="30"/>
      <c r="AD207" s="30"/>
      <c r="AE207" s="30"/>
      <c r="AR207" s="157" t="s">
        <v>140</v>
      </c>
      <c r="AT207" s="157" t="s">
        <v>135</v>
      </c>
      <c r="AU207" s="157" t="s">
        <v>87</v>
      </c>
      <c r="AY207" s="18" t="s">
        <v>133</v>
      </c>
      <c r="BE207" s="158">
        <f>IF(N207="základní",J207,0)</f>
        <v>0</v>
      </c>
      <c r="BF207" s="158">
        <f>IF(N207="snížená",J207,0)</f>
        <v>0</v>
      </c>
      <c r="BG207" s="158">
        <f>IF(N207="zákl. přenesená",J207,0)</f>
        <v>0</v>
      </c>
      <c r="BH207" s="158">
        <f>IF(N207="sníž. přenesená",J207,0)</f>
        <v>0</v>
      </c>
      <c r="BI207" s="158">
        <f>IF(N207="nulová",J207,0)</f>
        <v>0</v>
      </c>
      <c r="BJ207" s="18" t="s">
        <v>87</v>
      </c>
      <c r="BK207" s="158">
        <f>ROUND(I207*H207,2)</f>
        <v>0</v>
      </c>
      <c r="BL207" s="18" t="s">
        <v>140</v>
      </c>
      <c r="BM207" s="157" t="s">
        <v>216</v>
      </c>
    </row>
    <row r="208" spans="1:65" s="13" customFormat="1">
      <c r="B208" s="159"/>
      <c r="D208" s="160" t="s">
        <v>142</v>
      </c>
      <c r="E208" s="161" t="s">
        <v>1</v>
      </c>
      <c r="F208" s="162" t="s">
        <v>143</v>
      </c>
      <c r="H208" s="161" t="s">
        <v>1</v>
      </c>
      <c r="L208" s="159"/>
      <c r="M208" s="163"/>
      <c r="N208" s="164"/>
      <c r="O208" s="164"/>
      <c r="P208" s="164"/>
      <c r="Q208" s="164"/>
      <c r="R208" s="164"/>
      <c r="S208" s="164"/>
      <c r="T208" s="165"/>
      <c r="AT208" s="161" t="s">
        <v>142</v>
      </c>
      <c r="AU208" s="161" t="s">
        <v>87</v>
      </c>
      <c r="AV208" s="13" t="s">
        <v>81</v>
      </c>
      <c r="AW208" s="13" t="s">
        <v>31</v>
      </c>
      <c r="AX208" s="13" t="s">
        <v>74</v>
      </c>
      <c r="AY208" s="161" t="s">
        <v>133</v>
      </c>
    </row>
    <row r="209" spans="2:51" s="13" customFormat="1">
      <c r="B209" s="159"/>
      <c r="D209" s="160" t="s">
        <v>142</v>
      </c>
      <c r="E209" s="161" t="s">
        <v>1</v>
      </c>
      <c r="F209" s="162" t="s">
        <v>144</v>
      </c>
      <c r="H209" s="161" t="s">
        <v>1</v>
      </c>
      <c r="L209" s="159"/>
      <c r="M209" s="163"/>
      <c r="N209" s="164"/>
      <c r="O209" s="164"/>
      <c r="P209" s="164"/>
      <c r="Q209" s="164"/>
      <c r="R209" s="164"/>
      <c r="S209" s="164"/>
      <c r="T209" s="165"/>
      <c r="AT209" s="161" t="s">
        <v>142</v>
      </c>
      <c r="AU209" s="161" t="s">
        <v>87</v>
      </c>
      <c r="AV209" s="13" t="s">
        <v>81</v>
      </c>
      <c r="AW209" s="13" t="s">
        <v>31</v>
      </c>
      <c r="AX209" s="13" t="s">
        <v>74</v>
      </c>
      <c r="AY209" s="161" t="s">
        <v>133</v>
      </c>
    </row>
    <row r="210" spans="2:51" s="14" customFormat="1">
      <c r="B210" s="166"/>
      <c r="D210" s="160" t="s">
        <v>142</v>
      </c>
      <c r="E210" s="167" t="s">
        <v>1</v>
      </c>
      <c r="F210" s="168" t="s">
        <v>217</v>
      </c>
      <c r="H210" s="169">
        <v>1.706</v>
      </c>
      <c r="L210" s="166"/>
      <c r="M210" s="170"/>
      <c r="N210" s="171"/>
      <c r="O210" s="171"/>
      <c r="P210" s="171"/>
      <c r="Q210" s="171"/>
      <c r="R210" s="171"/>
      <c r="S210" s="171"/>
      <c r="T210" s="172"/>
      <c r="AT210" s="167" t="s">
        <v>142</v>
      </c>
      <c r="AU210" s="167" t="s">
        <v>87</v>
      </c>
      <c r="AV210" s="14" t="s">
        <v>87</v>
      </c>
      <c r="AW210" s="14" t="s">
        <v>31</v>
      </c>
      <c r="AX210" s="14" t="s">
        <v>74</v>
      </c>
      <c r="AY210" s="167" t="s">
        <v>133</v>
      </c>
    </row>
    <row r="211" spans="2:51" s="14" customFormat="1">
      <c r="B211" s="166"/>
      <c r="D211" s="160" t="s">
        <v>142</v>
      </c>
      <c r="E211" s="167" t="s">
        <v>1</v>
      </c>
      <c r="F211" s="168" t="s">
        <v>218</v>
      </c>
      <c r="H211" s="169">
        <v>1.5549999999999999</v>
      </c>
      <c r="L211" s="166"/>
      <c r="M211" s="170"/>
      <c r="N211" s="171"/>
      <c r="O211" s="171"/>
      <c r="P211" s="171"/>
      <c r="Q211" s="171"/>
      <c r="R211" s="171"/>
      <c r="S211" s="171"/>
      <c r="T211" s="172"/>
      <c r="AT211" s="167" t="s">
        <v>142</v>
      </c>
      <c r="AU211" s="167" t="s">
        <v>87</v>
      </c>
      <c r="AV211" s="14" t="s">
        <v>87</v>
      </c>
      <c r="AW211" s="14" t="s">
        <v>31</v>
      </c>
      <c r="AX211" s="14" t="s">
        <v>74</v>
      </c>
      <c r="AY211" s="167" t="s">
        <v>133</v>
      </c>
    </row>
    <row r="212" spans="2:51" s="14" customFormat="1">
      <c r="B212" s="166"/>
      <c r="D212" s="160" t="s">
        <v>142</v>
      </c>
      <c r="E212" s="167" t="s">
        <v>1</v>
      </c>
      <c r="F212" s="168" t="s">
        <v>219</v>
      </c>
      <c r="H212" s="169">
        <v>2.3650000000000002</v>
      </c>
      <c r="L212" s="166"/>
      <c r="M212" s="170"/>
      <c r="N212" s="171"/>
      <c r="O212" s="171"/>
      <c r="P212" s="171"/>
      <c r="Q212" s="171"/>
      <c r="R212" s="171"/>
      <c r="S212" s="171"/>
      <c r="T212" s="172"/>
      <c r="AT212" s="167" t="s">
        <v>142</v>
      </c>
      <c r="AU212" s="167" t="s">
        <v>87</v>
      </c>
      <c r="AV212" s="14" t="s">
        <v>87</v>
      </c>
      <c r="AW212" s="14" t="s">
        <v>31</v>
      </c>
      <c r="AX212" s="14" t="s">
        <v>74</v>
      </c>
      <c r="AY212" s="167" t="s">
        <v>133</v>
      </c>
    </row>
    <row r="213" spans="2:51" s="14" customFormat="1">
      <c r="B213" s="166"/>
      <c r="D213" s="160" t="s">
        <v>142</v>
      </c>
      <c r="E213" s="167" t="s">
        <v>1</v>
      </c>
      <c r="F213" s="168" t="s">
        <v>218</v>
      </c>
      <c r="H213" s="169">
        <v>1.5549999999999999</v>
      </c>
      <c r="L213" s="166"/>
      <c r="M213" s="170"/>
      <c r="N213" s="171"/>
      <c r="O213" s="171"/>
      <c r="P213" s="171"/>
      <c r="Q213" s="171"/>
      <c r="R213" s="171"/>
      <c r="S213" s="171"/>
      <c r="T213" s="172"/>
      <c r="AT213" s="167" t="s">
        <v>142</v>
      </c>
      <c r="AU213" s="167" t="s">
        <v>87</v>
      </c>
      <c r="AV213" s="14" t="s">
        <v>87</v>
      </c>
      <c r="AW213" s="14" t="s">
        <v>31</v>
      </c>
      <c r="AX213" s="14" t="s">
        <v>74</v>
      </c>
      <c r="AY213" s="167" t="s">
        <v>133</v>
      </c>
    </row>
    <row r="214" spans="2:51" s="15" customFormat="1">
      <c r="B214" s="173"/>
      <c r="D214" s="160" t="s">
        <v>142</v>
      </c>
      <c r="E214" s="174" t="s">
        <v>1</v>
      </c>
      <c r="F214" s="175" t="s">
        <v>148</v>
      </c>
      <c r="H214" s="176">
        <v>7.181</v>
      </c>
      <c r="L214" s="173"/>
      <c r="M214" s="177"/>
      <c r="N214" s="178"/>
      <c r="O214" s="178"/>
      <c r="P214" s="178"/>
      <c r="Q214" s="178"/>
      <c r="R214" s="178"/>
      <c r="S214" s="178"/>
      <c r="T214" s="179"/>
      <c r="AT214" s="174" t="s">
        <v>142</v>
      </c>
      <c r="AU214" s="174" t="s">
        <v>87</v>
      </c>
      <c r="AV214" s="15" t="s">
        <v>149</v>
      </c>
      <c r="AW214" s="15" t="s">
        <v>31</v>
      </c>
      <c r="AX214" s="15" t="s">
        <v>74</v>
      </c>
      <c r="AY214" s="174" t="s">
        <v>133</v>
      </c>
    </row>
    <row r="215" spans="2:51" s="13" customFormat="1">
      <c r="B215" s="159"/>
      <c r="D215" s="160" t="s">
        <v>142</v>
      </c>
      <c r="E215" s="161" t="s">
        <v>1</v>
      </c>
      <c r="F215" s="162" t="s">
        <v>150</v>
      </c>
      <c r="H215" s="161" t="s">
        <v>1</v>
      </c>
      <c r="L215" s="159"/>
      <c r="M215" s="163"/>
      <c r="N215" s="164"/>
      <c r="O215" s="164"/>
      <c r="P215" s="164"/>
      <c r="Q215" s="164"/>
      <c r="R215" s="164"/>
      <c r="S215" s="164"/>
      <c r="T215" s="165"/>
      <c r="AT215" s="161" t="s">
        <v>142</v>
      </c>
      <c r="AU215" s="161" t="s">
        <v>87</v>
      </c>
      <c r="AV215" s="13" t="s">
        <v>81</v>
      </c>
      <c r="AW215" s="13" t="s">
        <v>31</v>
      </c>
      <c r="AX215" s="13" t="s">
        <v>74</v>
      </c>
      <c r="AY215" s="161" t="s">
        <v>133</v>
      </c>
    </row>
    <row r="216" spans="2:51" s="14" customFormat="1">
      <c r="B216" s="166"/>
      <c r="D216" s="160" t="s">
        <v>142</v>
      </c>
      <c r="E216" s="167" t="s">
        <v>1</v>
      </c>
      <c r="F216" s="168" t="s">
        <v>220</v>
      </c>
      <c r="H216" s="169">
        <v>1.796</v>
      </c>
      <c r="L216" s="166"/>
      <c r="M216" s="170"/>
      <c r="N216" s="171"/>
      <c r="O216" s="171"/>
      <c r="P216" s="171"/>
      <c r="Q216" s="171"/>
      <c r="R216" s="171"/>
      <c r="S216" s="171"/>
      <c r="T216" s="172"/>
      <c r="AT216" s="167" t="s">
        <v>142</v>
      </c>
      <c r="AU216" s="167" t="s">
        <v>87</v>
      </c>
      <c r="AV216" s="14" t="s">
        <v>87</v>
      </c>
      <c r="AW216" s="14" t="s">
        <v>31</v>
      </c>
      <c r="AX216" s="14" t="s">
        <v>74</v>
      </c>
      <c r="AY216" s="167" t="s">
        <v>133</v>
      </c>
    </row>
    <row r="217" spans="2:51" s="14" customFormat="1">
      <c r="B217" s="166"/>
      <c r="D217" s="160" t="s">
        <v>142</v>
      </c>
      <c r="E217" s="167" t="s">
        <v>1</v>
      </c>
      <c r="F217" s="168" t="s">
        <v>221</v>
      </c>
      <c r="H217" s="169">
        <v>1.49</v>
      </c>
      <c r="L217" s="166"/>
      <c r="M217" s="170"/>
      <c r="N217" s="171"/>
      <c r="O217" s="171"/>
      <c r="P217" s="171"/>
      <c r="Q217" s="171"/>
      <c r="R217" s="171"/>
      <c r="S217" s="171"/>
      <c r="T217" s="172"/>
      <c r="AT217" s="167" t="s">
        <v>142</v>
      </c>
      <c r="AU217" s="167" t="s">
        <v>87</v>
      </c>
      <c r="AV217" s="14" t="s">
        <v>87</v>
      </c>
      <c r="AW217" s="14" t="s">
        <v>31</v>
      </c>
      <c r="AX217" s="14" t="s">
        <v>74</v>
      </c>
      <c r="AY217" s="167" t="s">
        <v>133</v>
      </c>
    </row>
    <row r="218" spans="2:51" s="14" customFormat="1">
      <c r="B218" s="166"/>
      <c r="D218" s="160" t="s">
        <v>142</v>
      </c>
      <c r="E218" s="167" t="s">
        <v>1</v>
      </c>
      <c r="F218" s="168" t="s">
        <v>222</v>
      </c>
      <c r="H218" s="169">
        <v>1.4650000000000001</v>
      </c>
      <c r="L218" s="166"/>
      <c r="M218" s="170"/>
      <c r="N218" s="171"/>
      <c r="O218" s="171"/>
      <c r="P218" s="171"/>
      <c r="Q218" s="171"/>
      <c r="R218" s="171"/>
      <c r="S218" s="171"/>
      <c r="T218" s="172"/>
      <c r="AT218" s="167" t="s">
        <v>142</v>
      </c>
      <c r="AU218" s="167" t="s">
        <v>87</v>
      </c>
      <c r="AV218" s="14" t="s">
        <v>87</v>
      </c>
      <c r="AW218" s="14" t="s">
        <v>31</v>
      </c>
      <c r="AX218" s="14" t="s">
        <v>74</v>
      </c>
      <c r="AY218" s="167" t="s">
        <v>133</v>
      </c>
    </row>
    <row r="219" spans="2:51" s="14" customFormat="1">
      <c r="B219" s="166"/>
      <c r="D219" s="160" t="s">
        <v>142</v>
      </c>
      <c r="E219" s="167" t="s">
        <v>1</v>
      </c>
      <c r="F219" s="168" t="s">
        <v>218</v>
      </c>
      <c r="H219" s="169">
        <v>1.5549999999999999</v>
      </c>
      <c r="L219" s="166"/>
      <c r="M219" s="170"/>
      <c r="N219" s="171"/>
      <c r="O219" s="171"/>
      <c r="P219" s="171"/>
      <c r="Q219" s="171"/>
      <c r="R219" s="171"/>
      <c r="S219" s="171"/>
      <c r="T219" s="172"/>
      <c r="AT219" s="167" t="s">
        <v>142</v>
      </c>
      <c r="AU219" s="167" t="s">
        <v>87</v>
      </c>
      <c r="AV219" s="14" t="s">
        <v>87</v>
      </c>
      <c r="AW219" s="14" t="s">
        <v>31</v>
      </c>
      <c r="AX219" s="14" t="s">
        <v>74</v>
      </c>
      <c r="AY219" s="167" t="s">
        <v>133</v>
      </c>
    </row>
    <row r="220" spans="2:51" s="15" customFormat="1">
      <c r="B220" s="173"/>
      <c r="D220" s="160" t="s">
        <v>142</v>
      </c>
      <c r="E220" s="174" t="s">
        <v>1</v>
      </c>
      <c r="F220" s="175" t="s">
        <v>148</v>
      </c>
      <c r="H220" s="176">
        <v>6.306</v>
      </c>
      <c r="L220" s="173"/>
      <c r="M220" s="177"/>
      <c r="N220" s="178"/>
      <c r="O220" s="178"/>
      <c r="P220" s="178"/>
      <c r="Q220" s="178"/>
      <c r="R220" s="178"/>
      <c r="S220" s="178"/>
      <c r="T220" s="179"/>
      <c r="AT220" s="174" t="s">
        <v>142</v>
      </c>
      <c r="AU220" s="174" t="s">
        <v>87</v>
      </c>
      <c r="AV220" s="15" t="s">
        <v>149</v>
      </c>
      <c r="AW220" s="15" t="s">
        <v>31</v>
      </c>
      <c r="AX220" s="15" t="s">
        <v>74</v>
      </c>
      <c r="AY220" s="174" t="s">
        <v>133</v>
      </c>
    </row>
    <row r="221" spans="2:51" s="13" customFormat="1">
      <c r="B221" s="159"/>
      <c r="D221" s="160" t="s">
        <v>142</v>
      </c>
      <c r="E221" s="161" t="s">
        <v>1</v>
      </c>
      <c r="F221" s="162" t="s">
        <v>155</v>
      </c>
      <c r="H221" s="161" t="s">
        <v>1</v>
      </c>
      <c r="L221" s="159"/>
      <c r="M221" s="163"/>
      <c r="N221" s="164"/>
      <c r="O221" s="164"/>
      <c r="P221" s="164"/>
      <c r="Q221" s="164"/>
      <c r="R221" s="164"/>
      <c r="S221" s="164"/>
      <c r="T221" s="165"/>
      <c r="AT221" s="161" t="s">
        <v>142</v>
      </c>
      <c r="AU221" s="161" t="s">
        <v>87</v>
      </c>
      <c r="AV221" s="13" t="s">
        <v>81</v>
      </c>
      <c r="AW221" s="13" t="s">
        <v>31</v>
      </c>
      <c r="AX221" s="13" t="s">
        <v>74</v>
      </c>
      <c r="AY221" s="161" t="s">
        <v>133</v>
      </c>
    </row>
    <row r="222" spans="2:51" s="14" customFormat="1">
      <c r="B222" s="166"/>
      <c r="D222" s="160" t="s">
        <v>142</v>
      </c>
      <c r="E222" s="167" t="s">
        <v>1</v>
      </c>
      <c r="F222" s="168" t="s">
        <v>223</v>
      </c>
      <c r="H222" s="169">
        <v>17.542000000000002</v>
      </c>
      <c r="L222" s="166"/>
      <c r="M222" s="170"/>
      <c r="N222" s="171"/>
      <c r="O222" s="171"/>
      <c r="P222" s="171"/>
      <c r="Q222" s="171"/>
      <c r="R222" s="171"/>
      <c r="S222" s="171"/>
      <c r="T222" s="172"/>
      <c r="AT222" s="167" t="s">
        <v>142</v>
      </c>
      <c r="AU222" s="167" t="s">
        <v>87</v>
      </c>
      <c r="AV222" s="14" t="s">
        <v>87</v>
      </c>
      <c r="AW222" s="14" t="s">
        <v>31</v>
      </c>
      <c r="AX222" s="14" t="s">
        <v>74</v>
      </c>
      <c r="AY222" s="167" t="s">
        <v>133</v>
      </c>
    </row>
    <row r="223" spans="2:51" s="15" customFormat="1">
      <c r="B223" s="173"/>
      <c r="D223" s="160" t="s">
        <v>142</v>
      </c>
      <c r="E223" s="174" t="s">
        <v>1</v>
      </c>
      <c r="F223" s="175" t="s">
        <v>148</v>
      </c>
      <c r="H223" s="176">
        <v>17.542000000000002</v>
      </c>
      <c r="L223" s="173"/>
      <c r="M223" s="177"/>
      <c r="N223" s="178"/>
      <c r="O223" s="178"/>
      <c r="P223" s="178"/>
      <c r="Q223" s="178"/>
      <c r="R223" s="178"/>
      <c r="S223" s="178"/>
      <c r="T223" s="179"/>
      <c r="AT223" s="174" t="s">
        <v>142</v>
      </c>
      <c r="AU223" s="174" t="s">
        <v>87</v>
      </c>
      <c r="AV223" s="15" t="s">
        <v>149</v>
      </c>
      <c r="AW223" s="15" t="s">
        <v>31</v>
      </c>
      <c r="AX223" s="15" t="s">
        <v>74</v>
      </c>
      <c r="AY223" s="174" t="s">
        <v>133</v>
      </c>
    </row>
    <row r="224" spans="2:51" s="13" customFormat="1">
      <c r="B224" s="159"/>
      <c r="D224" s="160" t="s">
        <v>142</v>
      </c>
      <c r="E224" s="161" t="s">
        <v>1</v>
      </c>
      <c r="F224" s="162" t="s">
        <v>164</v>
      </c>
      <c r="H224" s="161" t="s">
        <v>1</v>
      </c>
      <c r="L224" s="159"/>
      <c r="M224" s="163"/>
      <c r="N224" s="164"/>
      <c r="O224" s="164"/>
      <c r="P224" s="164"/>
      <c r="Q224" s="164"/>
      <c r="R224" s="164"/>
      <c r="S224" s="164"/>
      <c r="T224" s="165"/>
      <c r="AT224" s="161" t="s">
        <v>142</v>
      </c>
      <c r="AU224" s="161" t="s">
        <v>87</v>
      </c>
      <c r="AV224" s="13" t="s">
        <v>81</v>
      </c>
      <c r="AW224" s="13" t="s">
        <v>31</v>
      </c>
      <c r="AX224" s="13" t="s">
        <v>74</v>
      </c>
      <c r="AY224" s="161" t="s">
        <v>133</v>
      </c>
    </row>
    <row r="225" spans="1:65" s="13" customFormat="1">
      <c r="B225" s="159"/>
      <c r="D225" s="160" t="s">
        <v>142</v>
      </c>
      <c r="E225" s="161" t="s">
        <v>1</v>
      </c>
      <c r="F225" s="162" t="s">
        <v>165</v>
      </c>
      <c r="H225" s="161" t="s">
        <v>1</v>
      </c>
      <c r="L225" s="159"/>
      <c r="M225" s="163"/>
      <c r="N225" s="164"/>
      <c r="O225" s="164"/>
      <c r="P225" s="164"/>
      <c r="Q225" s="164"/>
      <c r="R225" s="164"/>
      <c r="S225" s="164"/>
      <c r="T225" s="165"/>
      <c r="AT225" s="161" t="s">
        <v>142</v>
      </c>
      <c r="AU225" s="161" t="s">
        <v>87</v>
      </c>
      <c r="AV225" s="13" t="s">
        <v>81</v>
      </c>
      <c r="AW225" s="13" t="s">
        <v>31</v>
      </c>
      <c r="AX225" s="13" t="s">
        <v>74</v>
      </c>
      <c r="AY225" s="161" t="s">
        <v>133</v>
      </c>
    </row>
    <row r="226" spans="1:65" s="14" customFormat="1">
      <c r="B226" s="166"/>
      <c r="D226" s="160" t="s">
        <v>142</v>
      </c>
      <c r="E226" s="167" t="s">
        <v>1</v>
      </c>
      <c r="F226" s="168" t="s">
        <v>224</v>
      </c>
      <c r="H226" s="169">
        <v>2.5</v>
      </c>
      <c r="L226" s="166"/>
      <c r="M226" s="170"/>
      <c r="N226" s="171"/>
      <c r="O226" s="171"/>
      <c r="P226" s="171"/>
      <c r="Q226" s="171"/>
      <c r="R226" s="171"/>
      <c r="S226" s="171"/>
      <c r="T226" s="172"/>
      <c r="AT226" s="167" t="s">
        <v>142</v>
      </c>
      <c r="AU226" s="167" t="s">
        <v>87</v>
      </c>
      <c r="AV226" s="14" t="s">
        <v>87</v>
      </c>
      <c r="AW226" s="14" t="s">
        <v>31</v>
      </c>
      <c r="AX226" s="14" t="s">
        <v>74</v>
      </c>
      <c r="AY226" s="167" t="s">
        <v>133</v>
      </c>
    </row>
    <row r="227" spans="1:65" s="14" customFormat="1">
      <c r="B227" s="166"/>
      <c r="D227" s="160" t="s">
        <v>142</v>
      </c>
      <c r="E227" s="167" t="s">
        <v>1</v>
      </c>
      <c r="F227" s="168" t="s">
        <v>225</v>
      </c>
      <c r="H227" s="169">
        <v>0.77</v>
      </c>
      <c r="L227" s="166"/>
      <c r="M227" s="170"/>
      <c r="N227" s="171"/>
      <c r="O227" s="171"/>
      <c r="P227" s="171"/>
      <c r="Q227" s="171"/>
      <c r="R227" s="171"/>
      <c r="S227" s="171"/>
      <c r="T227" s="172"/>
      <c r="AT227" s="167" t="s">
        <v>142</v>
      </c>
      <c r="AU227" s="167" t="s">
        <v>87</v>
      </c>
      <c r="AV227" s="14" t="s">
        <v>87</v>
      </c>
      <c r="AW227" s="14" t="s">
        <v>31</v>
      </c>
      <c r="AX227" s="14" t="s">
        <v>74</v>
      </c>
      <c r="AY227" s="167" t="s">
        <v>133</v>
      </c>
    </row>
    <row r="228" spans="1:65" s="14" customFormat="1">
      <c r="B228" s="166"/>
      <c r="D228" s="160" t="s">
        <v>142</v>
      </c>
      <c r="E228" s="167" t="s">
        <v>1</v>
      </c>
      <c r="F228" s="168" t="s">
        <v>226</v>
      </c>
      <c r="H228" s="169">
        <v>2.4710000000000001</v>
      </c>
      <c r="L228" s="166"/>
      <c r="M228" s="170"/>
      <c r="N228" s="171"/>
      <c r="O228" s="171"/>
      <c r="P228" s="171"/>
      <c r="Q228" s="171"/>
      <c r="R228" s="171"/>
      <c r="S228" s="171"/>
      <c r="T228" s="172"/>
      <c r="AT228" s="167" t="s">
        <v>142</v>
      </c>
      <c r="AU228" s="167" t="s">
        <v>87</v>
      </c>
      <c r="AV228" s="14" t="s">
        <v>87</v>
      </c>
      <c r="AW228" s="14" t="s">
        <v>31</v>
      </c>
      <c r="AX228" s="14" t="s">
        <v>74</v>
      </c>
      <c r="AY228" s="167" t="s">
        <v>133</v>
      </c>
    </row>
    <row r="229" spans="1:65" s="14" customFormat="1">
      <c r="B229" s="166"/>
      <c r="D229" s="160" t="s">
        <v>142</v>
      </c>
      <c r="E229" s="167" t="s">
        <v>1</v>
      </c>
      <c r="F229" s="168" t="s">
        <v>225</v>
      </c>
      <c r="H229" s="169">
        <v>0.77</v>
      </c>
      <c r="L229" s="166"/>
      <c r="M229" s="170"/>
      <c r="N229" s="171"/>
      <c r="O229" s="171"/>
      <c r="P229" s="171"/>
      <c r="Q229" s="171"/>
      <c r="R229" s="171"/>
      <c r="S229" s="171"/>
      <c r="T229" s="172"/>
      <c r="AT229" s="167" t="s">
        <v>142</v>
      </c>
      <c r="AU229" s="167" t="s">
        <v>87</v>
      </c>
      <c r="AV229" s="14" t="s">
        <v>87</v>
      </c>
      <c r="AW229" s="14" t="s">
        <v>31</v>
      </c>
      <c r="AX229" s="14" t="s">
        <v>74</v>
      </c>
      <c r="AY229" s="167" t="s">
        <v>133</v>
      </c>
    </row>
    <row r="230" spans="1:65" s="15" customFormat="1">
      <c r="B230" s="173"/>
      <c r="D230" s="160" t="s">
        <v>142</v>
      </c>
      <c r="E230" s="174" t="s">
        <v>1</v>
      </c>
      <c r="F230" s="175" t="s">
        <v>148</v>
      </c>
      <c r="H230" s="176">
        <v>6.5110000000000001</v>
      </c>
      <c r="L230" s="173"/>
      <c r="M230" s="177"/>
      <c r="N230" s="178"/>
      <c r="O230" s="178"/>
      <c r="P230" s="178"/>
      <c r="Q230" s="178"/>
      <c r="R230" s="178"/>
      <c r="S230" s="178"/>
      <c r="T230" s="179"/>
      <c r="AT230" s="174" t="s">
        <v>142</v>
      </c>
      <c r="AU230" s="174" t="s">
        <v>87</v>
      </c>
      <c r="AV230" s="15" t="s">
        <v>149</v>
      </c>
      <c r="AW230" s="15" t="s">
        <v>31</v>
      </c>
      <c r="AX230" s="15" t="s">
        <v>74</v>
      </c>
      <c r="AY230" s="174" t="s">
        <v>133</v>
      </c>
    </row>
    <row r="231" spans="1:65" s="13" customFormat="1">
      <c r="B231" s="159"/>
      <c r="D231" s="160" t="s">
        <v>142</v>
      </c>
      <c r="E231" s="161" t="s">
        <v>1</v>
      </c>
      <c r="F231" s="162" t="s">
        <v>170</v>
      </c>
      <c r="H231" s="161" t="s">
        <v>1</v>
      </c>
      <c r="L231" s="159"/>
      <c r="M231" s="163"/>
      <c r="N231" s="164"/>
      <c r="O231" s="164"/>
      <c r="P231" s="164"/>
      <c r="Q231" s="164"/>
      <c r="R231" s="164"/>
      <c r="S231" s="164"/>
      <c r="T231" s="165"/>
      <c r="AT231" s="161" t="s">
        <v>142</v>
      </c>
      <c r="AU231" s="161" t="s">
        <v>87</v>
      </c>
      <c r="AV231" s="13" t="s">
        <v>81</v>
      </c>
      <c r="AW231" s="13" t="s">
        <v>31</v>
      </c>
      <c r="AX231" s="13" t="s">
        <v>74</v>
      </c>
      <c r="AY231" s="161" t="s">
        <v>133</v>
      </c>
    </row>
    <row r="232" spans="1:65" s="14" customFormat="1">
      <c r="B232" s="166"/>
      <c r="D232" s="160" t="s">
        <v>142</v>
      </c>
      <c r="E232" s="167" t="s">
        <v>1</v>
      </c>
      <c r="F232" s="168" t="s">
        <v>227</v>
      </c>
      <c r="H232" s="169">
        <v>2.508</v>
      </c>
      <c r="L232" s="166"/>
      <c r="M232" s="170"/>
      <c r="N232" s="171"/>
      <c r="O232" s="171"/>
      <c r="P232" s="171"/>
      <c r="Q232" s="171"/>
      <c r="R232" s="171"/>
      <c r="S232" s="171"/>
      <c r="T232" s="172"/>
      <c r="AT232" s="167" t="s">
        <v>142</v>
      </c>
      <c r="AU232" s="167" t="s">
        <v>87</v>
      </c>
      <c r="AV232" s="14" t="s">
        <v>87</v>
      </c>
      <c r="AW232" s="14" t="s">
        <v>31</v>
      </c>
      <c r="AX232" s="14" t="s">
        <v>74</v>
      </c>
      <c r="AY232" s="167" t="s">
        <v>133</v>
      </c>
    </row>
    <row r="233" spans="1:65" s="14" customFormat="1">
      <c r="B233" s="166"/>
      <c r="D233" s="160" t="s">
        <v>142</v>
      </c>
      <c r="E233" s="167" t="s">
        <v>1</v>
      </c>
      <c r="F233" s="168" t="s">
        <v>225</v>
      </c>
      <c r="H233" s="169">
        <v>0.77</v>
      </c>
      <c r="L233" s="166"/>
      <c r="M233" s="170"/>
      <c r="N233" s="171"/>
      <c r="O233" s="171"/>
      <c r="P233" s="171"/>
      <c r="Q233" s="171"/>
      <c r="R233" s="171"/>
      <c r="S233" s="171"/>
      <c r="T233" s="172"/>
      <c r="AT233" s="167" t="s">
        <v>142</v>
      </c>
      <c r="AU233" s="167" t="s">
        <v>87</v>
      </c>
      <c r="AV233" s="14" t="s">
        <v>87</v>
      </c>
      <c r="AW233" s="14" t="s">
        <v>31</v>
      </c>
      <c r="AX233" s="14" t="s">
        <v>74</v>
      </c>
      <c r="AY233" s="167" t="s">
        <v>133</v>
      </c>
    </row>
    <row r="234" spans="1:65" s="14" customFormat="1">
      <c r="B234" s="166"/>
      <c r="D234" s="160" t="s">
        <v>142</v>
      </c>
      <c r="E234" s="167" t="s">
        <v>1</v>
      </c>
      <c r="F234" s="168" t="s">
        <v>228</v>
      </c>
      <c r="H234" s="169">
        <v>2.4729999999999999</v>
      </c>
      <c r="L234" s="166"/>
      <c r="M234" s="170"/>
      <c r="N234" s="171"/>
      <c r="O234" s="171"/>
      <c r="P234" s="171"/>
      <c r="Q234" s="171"/>
      <c r="R234" s="171"/>
      <c r="S234" s="171"/>
      <c r="T234" s="172"/>
      <c r="AT234" s="167" t="s">
        <v>142</v>
      </c>
      <c r="AU234" s="167" t="s">
        <v>87</v>
      </c>
      <c r="AV234" s="14" t="s">
        <v>87</v>
      </c>
      <c r="AW234" s="14" t="s">
        <v>31</v>
      </c>
      <c r="AX234" s="14" t="s">
        <v>74</v>
      </c>
      <c r="AY234" s="167" t="s">
        <v>133</v>
      </c>
    </row>
    <row r="235" spans="1:65" s="14" customFormat="1">
      <c r="B235" s="166"/>
      <c r="D235" s="160" t="s">
        <v>142</v>
      </c>
      <c r="E235" s="167" t="s">
        <v>1</v>
      </c>
      <c r="F235" s="168" t="s">
        <v>225</v>
      </c>
      <c r="H235" s="169">
        <v>0.77</v>
      </c>
      <c r="L235" s="166"/>
      <c r="M235" s="170"/>
      <c r="N235" s="171"/>
      <c r="O235" s="171"/>
      <c r="P235" s="171"/>
      <c r="Q235" s="171"/>
      <c r="R235" s="171"/>
      <c r="S235" s="171"/>
      <c r="T235" s="172"/>
      <c r="AT235" s="167" t="s">
        <v>142</v>
      </c>
      <c r="AU235" s="167" t="s">
        <v>87</v>
      </c>
      <c r="AV235" s="14" t="s">
        <v>87</v>
      </c>
      <c r="AW235" s="14" t="s">
        <v>31</v>
      </c>
      <c r="AX235" s="14" t="s">
        <v>74</v>
      </c>
      <c r="AY235" s="167" t="s">
        <v>133</v>
      </c>
    </row>
    <row r="236" spans="1:65" s="15" customFormat="1">
      <c r="B236" s="173"/>
      <c r="D236" s="160" t="s">
        <v>142</v>
      </c>
      <c r="E236" s="174" t="s">
        <v>1</v>
      </c>
      <c r="F236" s="175" t="s">
        <v>148</v>
      </c>
      <c r="H236" s="176">
        <v>6.5209999999999999</v>
      </c>
      <c r="L236" s="173"/>
      <c r="M236" s="177"/>
      <c r="N236" s="178"/>
      <c r="O236" s="178"/>
      <c r="P236" s="178"/>
      <c r="Q236" s="178"/>
      <c r="R236" s="178"/>
      <c r="S236" s="178"/>
      <c r="T236" s="179"/>
      <c r="AT236" s="174" t="s">
        <v>142</v>
      </c>
      <c r="AU236" s="174" t="s">
        <v>87</v>
      </c>
      <c r="AV236" s="15" t="s">
        <v>149</v>
      </c>
      <c r="AW236" s="15" t="s">
        <v>31</v>
      </c>
      <c r="AX236" s="15" t="s">
        <v>74</v>
      </c>
      <c r="AY236" s="174" t="s">
        <v>133</v>
      </c>
    </row>
    <row r="237" spans="1:65" s="16" customFormat="1">
      <c r="B237" s="180"/>
      <c r="D237" s="160" t="s">
        <v>142</v>
      </c>
      <c r="E237" s="181" t="s">
        <v>1</v>
      </c>
      <c r="F237" s="182" t="s">
        <v>157</v>
      </c>
      <c r="H237" s="183">
        <v>44.061</v>
      </c>
      <c r="L237" s="180"/>
      <c r="M237" s="184"/>
      <c r="N237" s="185"/>
      <c r="O237" s="185"/>
      <c r="P237" s="185"/>
      <c r="Q237" s="185"/>
      <c r="R237" s="185"/>
      <c r="S237" s="185"/>
      <c r="T237" s="186"/>
      <c r="AT237" s="181" t="s">
        <v>142</v>
      </c>
      <c r="AU237" s="181" t="s">
        <v>87</v>
      </c>
      <c r="AV237" s="16" t="s">
        <v>140</v>
      </c>
      <c r="AW237" s="16" t="s">
        <v>31</v>
      </c>
      <c r="AX237" s="16" t="s">
        <v>81</v>
      </c>
      <c r="AY237" s="181" t="s">
        <v>133</v>
      </c>
    </row>
    <row r="238" spans="1:65" s="2" customFormat="1" ht="16.5" customHeight="1">
      <c r="A238" s="30"/>
      <c r="B238" s="146"/>
      <c r="C238" s="187" t="s">
        <v>229</v>
      </c>
      <c r="D238" s="187" t="s">
        <v>230</v>
      </c>
      <c r="E238" s="188" t="s">
        <v>231</v>
      </c>
      <c r="F238" s="189" t="s">
        <v>232</v>
      </c>
      <c r="G238" s="190" t="s">
        <v>205</v>
      </c>
      <c r="H238" s="191">
        <v>83.891999999999996</v>
      </c>
      <c r="I238" s="192"/>
      <c r="J238" s="192">
        <f>ROUND(I238*H238,2)</f>
        <v>0</v>
      </c>
      <c r="K238" s="189" t="s">
        <v>139</v>
      </c>
      <c r="L238" s="193"/>
      <c r="M238" s="194" t="s">
        <v>1</v>
      </c>
      <c r="N238" s="195" t="s">
        <v>40</v>
      </c>
      <c r="O238" s="155">
        <v>0</v>
      </c>
      <c r="P238" s="155">
        <f>O238*H238</f>
        <v>0</v>
      </c>
      <c r="Q238" s="155">
        <v>1</v>
      </c>
      <c r="R238" s="155">
        <f>Q238*H238</f>
        <v>83.891999999999996</v>
      </c>
      <c r="S238" s="155">
        <v>0</v>
      </c>
      <c r="T238" s="156">
        <f>S238*H238</f>
        <v>0</v>
      </c>
      <c r="U238" s="30"/>
      <c r="V238" s="30"/>
      <c r="W238" s="30"/>
      <c r="X238" s="30"/>
      <c r="Y238" s="30"/>
      <c r="Z238" s="30"/>
      <c r="AA238" s="30"/>
      <c r="AB238" s="30"/>
      <c r="AC238" s="30"/>
      <c r="AD238" s="30"/>
      <c r="AE238" s="30"/>
      <c r="AR238" s="157" t="s">
        <v>197</v>
      </c>
      <c r="AT238" s="157" t="s">
        <v>230</v>
      </c>
      <c r="AU238" s="157" t="s">
        <v>87</v>
      </c>
      <c r="AY238" s="18" t="s">
        <v>133</v>
      </c>
      <c r="BE238" s="158">
        <f>IF(N238="základní",J238,0)</f>
        <v>0</v>
      </c>
      <c r="BF238" s="158">
        <f>IF(N238="snížená",J238,0)</f>
        <v>0</v>
      </c>
      <c r="BG238" s="158">
        <f>IF(N238="zákl. přenesená",J238,0)</f>
        <v>0</v>
      </c>
      <c r="BH238" s="158">
        <f>IF(N238="sníž. přenesená",J238,0)</f>
        <v>0</v>
      </c>
      <c r="BI238" s="158">
        <f>IF(N238="nulová",J238,0)</f>
        <v>0</v>
      </c>
      <c r="BJ238" s="18" t="s">
        <v>87</v>
      </c>
      <c r="BK238" s="158">
        <f>ROUND(I238*H238,2)</f>
        <v>0</v>
      </c>
      <c r="BL238" s="18" t="s">
        <v>140</v>
      </c>
      <c r="BM238" s="157" t="s">
        <v>233</v>
      </c>
    </row>
    <row r="239" spans="1:65" s="14" customFormat="1">
      <c r="B239" s="166"/>
      <c r="D239" s="160" t="s">
        <v>142</v>
      </c>
      <c r="E239" s="167" t="s">
        <v>1</v>
      </c>
      <c r="F239" s="168" t="s">
        <v>234</v>
      </c>
      <c r="H239" s="169">
        <v>83.891999999999996</v>
      </c>
      <c r="L239" s="166"/>
      <c r="M239" s="170"/>
      <c r="N239" s="171"/>
      <c r="O239" s="171"/>
      <c r="P239" s="171"/>
      <c r="Q239" s="171"/>
      <c r="R239" s="171"/>
      <c r="S239" s="171"/>
      <c r="T239" s="172"/>
      <c r="AT239" s="167" t="s">
        <v>142</v>
      </c>
      <c r="AU239" s="167" t="s">
        <v>87</v>
      </c>
      <c r="AV239" s="14" t="s">
        <v>87</v>
      </c>
      <c r="AW239" s="14" t="s">
        <v>31</v>
      </c>
      <c r="AX239" s="14" t="s">
        <v>81</v>
      </c>
      <c r="AY239" s="167" t="s">
        <v>133</v>
      </c>
    </row>
    <row r="240" spans="1:65" s="12" customFormat="1" ht="22.9" customHeight="1">
      <c r="B240" s="134"/>
      <c r="D240" s="135" t="s">
        <v>73</v>
      </c>
      <c r="E240" s="144" t="s">
        <v>140</v>
      </c>
      <c r="F240" s="144" t="s">
        <v>235</v>
      </c>
      <c r="J240" s="145">
        <f>BK240</f>
        <v>0</v>
      </c>
      <c r="L240" s="134"/>
      <c r="M240" s="138"/>
      <c r="N240" s="139"/>
      <c r="O240" s="139"/>
      <c r="P240" s="140">
        <f>SUM(P241:P270)</f>
        <v>14.364519</v>
      </c>
      <c r="Q240" s="139"/>
      <c r="R240" s="140">
        <f>SUM(R241:R270)</f>
        <v>20.622628389999999</v>
      </c>
      <c r="S240" s="139"/>
      <c r="T240" s="141">
        <f>SUM(T241:T270)</f>
        <v>0</v>
      </c>
      <c r="AR240" s="135" t="s">
        <v>81</v>
      </c>
      <c r="AT240" s="142" t="s">
        <v>73</v>
      </c>
      <c r="AU240" s="142" t="s">
        <v>81</v>
      </c>
      <c r="AY240" s="135" t="s">
        <v>133</v>
      </c>
      <c r="BK240" s="143">
        <f>SUM(BK241:BK270)</f>
        <v>0</v>
      </c>
    </row>
    <row r="241" spans="1:65" s="2" customFormat="1" ht="16.5" customHeight="1">
      <c r="A241" s="30"/>
      <c r="B241" s="146"/>
      <c r="C241" s="147" t="s">
        <v>236</v>
      </c>
      <c r="D241" s="147" t="s">
        <v>135</v>
      </c>
      <c r="E241" s="148" t="s">
        <v>237</v>
      </c>
      <c r="F241" s="149" t="s">
        <v>238</v>
      </c>
      <c r="G241" s="150" t="s">
        <v>138</v>
      </c>
      <c r="H241" s="151">
        <v>10.907</v>
      </c>
      <c r="I241" s="152"/>
      <c r="J241" s="152">
        <f>ROUND(I241*H241,2)</f>
        <v>0</v>
      </c>
      <c r="K241" s="149" t="s">
        <v>139</v>
      </c>
      <c r="L241" s="31"/>
      <c r="M241" s="153" t="s">
        <v>1</v>
      </c>
      <c r="N241" s="154" t="s">
        <v>40</v>
      </c>
      <c r="O241" s="155">
        <v>1.3169999999999999</v>
      </c>
      <c r="P241" s="155">
        <f>O241*H241</f>
        <v>14.364519</v>
      </c>
      <c r="Q241" s="155">
        <v>1.8907700000000001</v>
      </c>
      <c r="R241" s="155">
        <f>Q241*H241</f>
        <v>20.622628389999999</v>
      </c>
      <c r="S241" s="155">
        <v>0</v>
      </c>
      <c r="T241" s="156">
        <f>S241*H241</f>
        <v>0</v>
      </c>
      <c r="U241" s="30"/>
      <c r="V241" s="30"/>
      <c r="W241" s="30"/>
      <c r="X241" s="30"/>
      <c r="Y241" s="30"/>
      <c r="Z241" s="30"/>
      <c r="AA241" s="30"/>
      <c r="AB241" s="30"/>
      <c r="AC241" s="30"/>
      <c r="AD241" s="30"/>
      <c r="AE241" s="30"/>
      <c r="AR241" s="157" t="s">
        <v>140</v>
      </c>
      <c r="AT241" s="157" t="s">
        <v>135</v>
      </c>
      <c r="AU241" s="157" t="s">
        <v>87</v>
      </c>
      <c r="AY241" s="18" t="s">
        <v>133</v>
      </c>
      <c r="BE241" s="158">
        <f>IF(N241="základní",J241,0)</f>
        <v>0</v>
      </c>
      <c r="BF241" s="158">
        <f>IF(N241="snížená",J241,0)</f>
        <v>0</v>
      </c>
      <c r="BG241" s="158">
        <f>IF(N241="zákl. přenesená",J241,0)</f>
        <v>0</v>
      </c>
      <c r="BH241" s="158">
        <f>IF(N241="sníž. přenesená",J241,0)</f>
        <v>0</v>
      </c>
      <c r="BI241" s="158">
        <f>IF(N241="nulová",J241,0)</f>
        <v>0</v>
      </c>
      <c r="BJ241" s="18" t="s">
        <v>87</v>
      </c>
      <c r="BK241" s="158">
        <f>ROUND(I241*H241,2)</f>
        <v>0</v>
      </c>
      <c r="BL241" s="18" t="s">
        <v>140</v>
      </c>
      <c r="BM241" s="157" t="s">
        <v>239</v>
      </c>
    </row>
    <row r="242" spans="1:65" s="13" customFormat="1">
      <c r="B242" s="159"/>
      <c r="D242" s="160" t="s">
        <v>142</v>
      </c>
      <c r="E242" s="161" t="s">
        <v>1</v>
      </c>
      <c r="F242" s="162" t="s">
        <v>143</v>
      </c>
      <c r="H242" s="161" t="s">
        <v>1</v>
      </c>
      <c r="L242" s="159"/>
      <c r="M242" s="163"/>
      <c r="N242" s="164"/>
      <c r="O242" s="164"/>
      <c r="P242" s="164"/>
      <c r="Q242" s="164"/>
      <c r="R242" s="164"/>
      <c r="S242" s="164"/>
      <c r="T242" s="165"/>
      <c r="AT242" s="161" t="s">
        <v>142</v>
      </c>
      <c r="AU242" s="161" t="s">
        <v>87</v>
      </c>
      <c r="AV242" s="13" t="s">
        <v>81</v>
      </c>
      <c r="AW242" s="13" t="s">
        <v>31</v>
      </c>
      <c r="AX242" s="13" t="s">
        <v>74</v>
      </c>
      <c r="AY242" s="161" t="s">
        <v>133</v>
      </c>
    </row>
    <row r="243" spans="1:65" s="13" customFormat="1">
      <c r="B243" s="159"/>
      <c r="D243" s="160" t="s">
        <v>142</v>
      </c>
      <c r="E243" s="161" t="s">
        <v>1</v>
      </c>
      <c r="F243" s="162" t="s">
        <v>144</v>
      </c>
      <c r="H243" s="161" t="s">
        <v>1</v>
      </c>
      <c r="L243" s="159"/>
      <c r="M243" s="163"/>
      <c r="N243" s="164"/>
      <c r="O243" s="164"/>
      <c r="P243" s="164"/>
      <c r="Q243" s="164"/>
      <c r="R243" s="164"/>
      <c r="S243" s="164"/>
      <c r="T243" s="165"/>
      <c r="AT243" s="161" t="s">
        <v>142</v>
      </c>
      <c r="AU243" s="161" t="s">
        <v>87</v>
      </c>
      <c r="AV243" s="13" t="s">
        <v>81</v>
      </c>
      <c r="AW243" s="13" t="s">
        <v>31</v>
      </c>
      <c r="AX243" s="13" t="s">
        <v>74</v>
      </c>
      <c r="AY243" s="161" t="s">
        <v>133</v>
      </c>
    </row>
    <row r="244" spans="1:65" s="14" customFormat="1">
      <c r="B244" s="166"/>
      <c r="D244" s="160" t="s">
        <v>142</v>
      </c>
      <c r="E244" s="167" t="s">
        <v>1</v>
      </c>
      <c r="F244" s="168" t="s">
        <v>240</v>
      </c>
      <c r="H244" s="169">
        <v>0.379</v>
      </c>
      <c r="L244" s="166"/>
      <c r="M244" s="170"/>
      <c r="N244" s="171"/>
      <c r="O244" s="171"/>
      <c r="P244" s="171"/>
      <c r="Q244" s="171"/>
      <c r="R244" s="171"/>
      <c r="S244" s="171"/>
      <c r="T244" s="172"/>
      <c r="AT244" s="167" t="s">
        <v>142</v>
      </c>
      <c r="AU244" s="167" t="s">
        <v>87</v>
      </c>
      <c r="AV244" s="14" t="s">
        <v>87</v>
      </c>
      <c r="AW244" s="14" t="s">
        <v>31</v>
      </c>
      <c r="AX244" s="14" t="s">
        <v>74</v>
      </c>
      <c r="AY244" s="167" t="s">
        <v>133</v>
      </c>
    </row>
    <row r="245" spans="1:65" s="14" customFormat="1">
      <c r="B245" s="166"/>
      <c r="D245" s="160" t="s">
        <v>142</v>
      </c>
      <c r="E245" s="167" t="s">
        <v>1</v>
      </c>
      <c r="F245" s="168" t="s">
        <v>241</v>
      </c>
      <c r="H245" s="169">
        <v>0.34599999999999997</v>
      </c>
      <c r="L245" s="166"/>
      <c r="M245" s="170"/>
      <c r="N245" s="171"/>
      <c r="O245" s="171"/>
      <c r="P245" s="171"/>
      <c r="Q245" s="171"/>
      <c r="R245" s="171"/>
      <c r="S245" s="171"/>
      <c r="T245" s="172"/>
      <c r="AT245" s="167" t="s">
        <v>142</v>
      </c>
      <c r="AU245" s="167" t="s">
        <v>87</v>
      </c>
      <c r="AV245" s="14" t="s">
        <v>87</v>
      </c>
      <c r="AW245" s="14" t="s">
        <v>31</v>
      </c>
      <c r="AX245" s="14" t="s">
        <v>74</v>
      </c>
      <c r="AY245" s="167" t="s">
        <v>133</v>
      </c>
    </row>
    <row r="246" spans="1:65" s="14" customFormat="1">
      <c r="B246" s="166"/>
      <c r="D246" s="160" t="s">
        <v>142</v>
      </c>
      <c r="E246" s="167" t="s">
        <v>1</v>
      </c>
      <c r="F246" s="168" t="s">
        <v>242</v>
      </c>
      <c r="H246" s="169">
        <v>0.52600000000000002</v>
      </c>
      <c r="L246" s="166"/>
      <c r="M246" s="170"/>
      <c r="N246" s="171"/>
      <c r="O246" s="171"/>
      <c r="P246" s="171"/>
      <c r="Q246" s="171"/>
      <c r="R246" s="171"/>
      <c r="S246" s="171"/>
      <c r="T246" s="172"/>
      <c r="AT246" s="167" t="s">
        <v>142</v>
      </c>
      <c r="AU246" s="167" t="s">
        <v>87</v>
      </c>
      <c r="AV246" s="14" t="s">
        <v>87</v>
      </c>
      <c r="AW246" s="14" t="s">
        <v>31</v>
      </c>
      <c r="AX246" s="14" t="s">
        <v>74</v>
      </c>
      <c r="AY246" s="167" t="s">
        <v>133</v>
      </c>
    </row>
    <row r="247" spans="1:65" s="14" customFormat="1">
      <c r="B247" s="166"/>
      <c r="D247" s="160" t="s">
        <v>142</v>
      </c>
      <c r="E247" s="167" t="s">
        <v>1</v>
      </c>
      <c r="F247" s="168" t="s">
        <v>241</v>
      </c>
      <c r="H247" s="169">
        <v>0.34599999999999997</v>
      </c>
      <c r="L247" s="166"/>
      <c r="M247" s="170"/>
      <c r="N247" s="171"/>
      <c r="O247" s="171"/>
      <c r="P247" s="171"/>
      <c r="Q247" s="171"/>
      <c r="R247" s="171"/>
      <c r="S247" s="171"/>
      <c r="T247" s="172"/>
      <c r="AT247" s="167" t="s">
        <v>142</v>
      </c>
      <c r="AU247" s="167" t="s">
        <v>87</v>
      </c>
      <c r="AV247" s="14" t="s">
        <v>87</v>
      </c>
      <c r="AW247" s="14" t="s">
        <v>31</v>
      </c>
      <c r="AX247" s="14" t="s">
        <v>74</v>
      </c>
      <c r="AY247" s="167" t="s">
        <v>133</v>
      </c>
    </row>
    <row r="248" spans="1:65" s="15" customFormat="1">
      <c r="B248" s="173"/>
      <c r="D248" s="160" t="s">
        <v>142</v>
      </c>
      <c r="E248" s="174" t="s">
        <v>1</v>
      </c>
      <c r="F248" s="175" t="s">
        <v>148</v>
      </c>
      <c r="H248" s="176">
        <v>1.597</v>
      </c>
      <c r="L248" s="173"/>
      <c r="M248" s="177"/>
      <c r="N248" s="178"/>
      <c r="O248" s="178"/>
      <c r="P248" s="178"/>
      <c r="Q248" s="178"/>
      <c r="R248" s="178"/>
      <c r="S248" s="178"/>
      <c r="T248" s="179"/>
      <c r="AT248" s="174" t="s">
        <v>142</v>
      </c>
      <c r="AU248" s="174" t="s">
        <v>87</v>
      </c>
      <c r="AV248" s="15" t="s">
        <v>149</v>
      </c>
      <c r="AW248" s="15" t="s">
        <v>31</v>
      </c>
      <c r="AX248" s="15" t="s">
        <v>74</v>
      </c>
      <c r="AY248" s="174" t="s">
        <v>133</v>
      </c>
    </row>
    <row r="249" spans="1:65" s="13" customFormat="1">
      <c r="B249" s="159"/>
      <c r="D249" s="160" t="s">
        <v>142</v>
      </c>
      <c r="E249" s="161" t="s">
        <v>1</v>
      </c>
      <c r="F249" s="162" t="s">
        <v>150</v>
      </c>
      <c r="H249" s="161" t="s">
        <v>1</v>
      </c>
      <c r="L249" s="159"/>
      <c r="M249" s="163"/>
      <c r="N249" s="164"/>
      <c r="O249" s="164"/>
      <c r="P249" s="164"/>
      <c r="Q249" s="164"/>
      <c r="R249" s="164"/>
      <c r="S249" s="164"/>
      <c r="T249" s="165"/>
      <c r="AT249" s="161" t="s">
        <v>142</v>
      </c>
      <c r="AU249" s="161" t="s">
        <v>87</v>
      </c>
      <c r="AV249" s="13" t="s">
        <v>81</v>
      </c>
      <c r="AW249" s="13" t="s">
        <v>31</v>
      </c>
      <c r="AX249" s="13" t="s">
        <v>74</v>
      </c>
      <c r="AY249" s="161" t="s">
        <v>133</v>
      </c>
    </row>
    <row r="250" spans="1:65" s="14" customFormat="1">
      <c r="B250" s="166"/>
      <c r="D250" s="160" t="s">
        <v>142</v>
      </c>
      <c r="E250" s="167" t="s">
        <v>1</v>
      </c>
      <c r="F250" s="168" t="s">
        <v>243</v>
      </c>
      <c r="H250" s="169">
        <v>0.39900000000000002</v>
      </c>
      <c r="L250" s="166"/>
      <c r="M250" s="170"/>
      <c r="N250" s="171"/>
      <c r="O250" s="171"/>
      <c r="P250" s="171"/>
      <c r="Q250" s="171"/>
      <c r="R250" s="171"/>
      <c r="S250" s="171"/>
      <c r="T250" s="172"/>
      <c r="AT250" s="167" t="s">
        <v>142</v>
      </c>
      <c r="AU250" s="167" t="s">
        <v>87</v>
      </c>
      <c r="AV250" s="14" t="s">
        <v>87</v>
      </c>
      <c r="AW250" s="14" t="s">
        <v>31</v>
      </c>
      <c r="AX250" s="14" t="s">
        <v>74</v>
      </c>
      <c r="AY250" s="167" t="s">
        <v>133</v>
      </c>
    </row>
    <row r="251" spans="1:65" s="14" customFormat="1">
      <c r="B251" s="166"/>
      <c r="D251" s="160" t="s">
        <v>142</v>
      </c>
      <c r="E251" s="167" t="s">
        <v>1</v>
      </c>
      <c r="F251" s="168" t="s">
        <v>244</v>
      </c>
      <c r="H251" s="169">
        <v>0.33100000000000002</v>
      </c>
      <c r="L251" s="166"/>
      <c r="M251" s="170"/>
      <c r="N251" s="171"/>
      <c r="O251" s="171"/>
      <c r="P251" s="171"/>
      <c r="Q251" s="171"/>
      <c r="R251" s="171"/>
      <c r="S251" s="171"/>
      <c r="T251" s="172"/>
      <c r="AT251" s="167" t="s">
        <v>142</v>
      </c>
      <c r="AU251" s="167" t="s">
        <v>87</v>
      </c>
      <c r="AV251" s="14" t="s">
        <v>87</v>
      </c>
      <c r="AW251" s="14" t="s">
        <v>31</v>
      </c>
      <c r="AX251" s="14" t="s">
        <v>74</v>
      </c>
      <c r="AY251" s="167" t="s">
        <v>133</v>
      </c>
    </row>
    <row r="252" spans="1:65" s="14" customFormat="1">
      <c r="B252" s="166"/>
      <c r="D252" s="160" t="s">
        <v>142</v>
      </c>
      <c r="E252" s="167" t="s">
        <v>1</v>
      </c>
      <c r="F252" s="168" t="s">
        <v>245</v>
      </c>
      <c r="H252" s="169">
        <v>0.32600000000000001</v>
      </c>
      <c r="L252" s="166"/>
      <c r="M252" s="170"/>
      <c r="N252" s="171"/>
      <c r="O252" s="171"/>
      <c r="P252" s="171"/>
      <c r="Q252" s="171"/>
      <c r="R252" s="171"/>
      <c r="S252" s="171"/>
      <c r="T252" s="172"/>
      <c r="AT252" s="167" t="s">
        <v>142</v>
      </c>
      <c r="AU252" s="167" t="s">
        <v>87</v>
      </c>
      <c r="AV252" s="14" t="s">
        <v>87</v>
      </c>
      <c r="AW252" s="14" t="s">
        <v>31</v>
      </c>
      <c r="AX252" s="14" t="s">
        <v>74</v>
      </c>
      <c r="AY252" s="167" t="s">
        <v>133</v>
      </c>
    </row>
    <row r="253" spans="1:65" s="14" customFormat="1">
      <c r="B253" s="166"/>
      <c r="D253" s="160" t="s">
        <v>142</v>
      </c>
      <c r="E253" s="167" t="s">
        <v>1</v>
      </c>
      <c r="F253" s="168" t="s">
        <v>241</v>
      </c>
      <c r="H253" s="169">
        <v>0.34599999999999997</v>
      </c>
      <c r="L253" s="166"/>
      <c r="M253" s="170"/>
      <c r="N253" s="171"/>
      <c r="O253" s="171"/>
      <c r="P253" s="171"/>
      <c r="Q253" s="171"/>
      <c r="R253" s="171"/>
      <c r="S253" s="171"/>
      <c r="T253" s="172"/>
      <c r="AT253" s="167" t="s">
        <v>142</v>
      </c>
      <c r="AU253" s="167" t="s">
        <v>87</v>
      </c>
      <c r="AV253" s="14" t="s">
        <v>87</v>
      </c>
      <c r="AW253" s="14" t="s">
        <v>31</v>
      </c>
      <c r="AX253" s="14" t="s">
        <v>74</v>
      </c>
      <c r="AY253" s="167" t="s">
        <v>133</v>
      </c>
    </row>
    <row r="254" spans="1:65" s="13" customFormat="1">
      <c r="B254" s="159"/>
      <c r="D254" s="160" t="s">
        <v>142</v>
      </c>
      <c r="E254" s="161" t="s">
        <v>1</v>
      </c>
      <c r="F254" s="162" t="s">
        <v>155</v>
      </c>
      <c r="H254" s="161" t="s">
        <v>1</v>
      </c>
      <c r="L254" s="159"/>
      <c r="M254" s="163"/>
      <c r="N254" s="164"/>
      <c r="O254" s="164"/>
      <c r="P254" s="164"/>
      <c r="Q254" s="164"/>
      <c r="R254" s="164"/>
      <c r="S254" s="164"/>
      <c r="T254" s="165"/>
      <c r="AT254" s="161" t="s">
        <v>142</v>
      </c>
      <c r="AU254" s="161" t="s">
        <v>87</v>
      </c>
      <c r="AV254" s="13" t="s">
        <v>81</v>
      </c>
      <c r="AW254" s="13" t="s">
        <v>31</v>
      </c>
      <c r="AX254" s="13" t="s">
        <v>74</v>
      </c>
      <c r="AY254" s="161" t="s">
        <v>133</v>
      </c>
    </row>
    <row r="255" spans="1:65" s="14" customFormat="1">
      <c r="B255" s="166"/>
      <c r="D255" s="160" t="s">
        <v>142</v>
      </c>
      <c r="E255" s="167" t="s">
        <v>1</v>
      </c>
      <c r="F255" s="168" t="s">
        <v>246</v>
      </c>
      <c r="H255" s="169">
        <v>5.0119999999999996</v>
      </c>
      <c r="L255" s="166"/>
      <c r="M255" s="170"/>
      <c r="N255" s="171"/>
      <c r="O255" s="171"/>
      <c r="P255" s="171"/>
      <c r="Q255" s="171"/>
      <c r="R255" s="171"/>
      <c r="S255" s="171"/>
      <c r="T255" s="172"/>
      <c r="AT255" s="167" t="s">
        <v>142</v>
      </c>
      <c r="AU255" s="167" t="s">
        <v>87</v>
      </c>
      <c r="AV255" s="14" t="s">
        <v>87</v>
      </c>
      <c r="AW255" s="14" t="s">
        <v>31</v>
      </c>
      <c r="AX255" s="14" t="s">
        <v>74</v>
      </c>
      <c r="AY255" s="167" t="s">
        <v>133</v>
      </c>
    </row>
    <row r="256" spans="1:65" s="15" customFormat="1">
      <c r="B256" s="173"/>
      <c r="D256" s="160" t="s">
        <v>142</v>
      </c>
      <c r="E256" s="174" t="s">
        <v>1</v>
      </c>
      <c r="F256" s="175" t="s">
        <v>148</v>
      </c>
      <c r="H256" s="176">
        <v>6.4139999999999997</v>
      </c>
      <c r="L256" s="173"/>
      <c r="M256" s="177"/>
      <c r="N256" s="178"/>
      <c r="O256" s="178"/>
      <c r="P256" s="178"/>
      <c r="Q256" s="178"/>
      <c r="R256" s="178"/>
      <c r="S256" s="178"/>
      <c r="T256" s="179"/>
      <c r="AT256" s="174" t="s">
        <v>142</v>
      </c>
      <c r="AU256" s="174" t="s">
        <v>87</v>
      </c>
      <c r="AV256" s="15" t="s">
        <v>149</v>
      </c>
      <c r="AW256" s="15" t="s">
        <v>31</v>
      </c>
      <c r="AX256" s="15" t="s">
        <v>74</v>
      </c>
      <c r="AY256" s="174" t="s">
        <v>133</v>
      </c>
    </row>
    <row r="257" spans="1:65" s="13" customFormat="1">
      <c r="B257" s="159"/>
      <c r="D257" s="160" t="s">
        <v>142</v>
      </c>
      <c r="E257" s="161" t="s">
        <v>1</v>
      </c>
      <c r="F257" s="162" t="s">
        <v>164</v>
      </c>
      <c r="H257" s="161" t="s">
        <v>1</v>
      </c>
      <c r="L257" s="159"/>
      <c r="M257" s="163"/>
      <c r="N257" s="164"/>
      <c r="O257" s="164"/>
      <c r="P257" s="164"/>
      <c r="Q257" s="164"/>
      <c r="R257" s="164"/>
      <c r="S257" s="164"/>
      <c r="T257" s="165"/>
      <c r="AT257" s="161" t="s">
        <v>142</v>
      </c>
      <c r="AU257" s="161" t="s">
        <v>87</v>
      </c>
      <c r="AV257" s="13" t="s">
        <v>81</v>
      </c>
      <c r="AW257" s="13" t="s">
        <v>31</v>
      </c>
      <c r="AX257" s="13" t="s">
        <v>74</v>
      </c>
      <c r="AY257" s="161" t="s">
        <v>133</v>
      </c>
    </row>
    <row r="258" spans="1:65" s="13" customFormat="1">
      <c r="B258" s="159"/>
      <c r="D258" s="160" t="s">
        <v>142</v>
      </c>
      <c r="E258" s="161" t="s">
        <v>1</v>
      </c>
      <c r="F258" s="162" t="s">
        <v>165</v>
      </c>
      <c r="H258" s="161" t="s">
        <v>1</v>
      </c>
      <c r="L258" s="159"/>
      <c r="M258" s="163"/>
      <c r="N258" s="164"/>
      <c r="O258" s="164"/>
      <c r="P258" s="164"/>
      <c r="Q258" s="164"/>
      <c r="R258" s="164"/>
      <c r="S258" s="164"/>
      <c r="T258" s="165"/>
      <c r="AT258" s="161" t="s">
        <v>142</v>
      </c>
      <c r="AU258" s="161" t="s">
        <v>87</v>
      </c>
      <c r="AV258" s="13" t="s">
        <v>81</v>
      </c>
      <c r="AW258" s="13" t="s">
        <v>31</v>
      </c>
      <c r="AX258" s="13" t="s">
        <v>74</v>
      </c>
      <c r="AY258" s="161" t="s">
        <v>133</v>
      </c>
    </row>
    <row r="259" spans="1:65" s="14" customFormat="1">
      <c r="B259" s="166"/>
      <c r="D259" s="160" t="s">
        <v>142</v>
      </c>
      <c r="E259" s="167" t="s">
        <v>1</v>
      </c>
      <c r="F259" s="168" t="s">
        <v>247</v>
      </c>
      <c r="H259" s="169">
        <v>0.55600000000000005</v>
      </c>
      <c r="L259" s="166"/>
      <c r="M259" s="170"/>
      <c r="N259" s="171"/>
      <c r="O259" s="171"/>
      <c r="P259" s="171"/>
      <c r="Q259" s="171"/>
      <c r="R259" s="171"/>
      <c r="S259" s="171"/>
      <c r="T259" s="172"/>
      <c r="AT259" s="167" t="s">
        <v>142</v>
      </c>
      <c r="AU259" s="167" t="s">
        <v>87</v>
      </c>
      <c r="AV259" s="14" t="s">
        <v>87</v>
      </c>
      <c r="AW259" s="14" t="s">
        <v>31</v>
      </c>
      <c r="AX259" s="14" t="s">
        <v>74</v>
      </c>
      <c r="AY259" s="167" t="s">
        <v>133</v>
      </c>
    </row>
    <row r="260" spans="1:65" s="14" customFormat="1">
      <c r="B260" s="166"/>
      <c r="D260" s="160" t="s">
        <v>142</v>
      </c>
      <c r="E260" s="167" t="s">
        <v>1</v>
      </c>
      <c r="F260" s="168" t="s">
        <v>248</v>
      </c>
      <c r="H260" s="169">
        <v>0.17100000000000001</v>
      </c>
      <c r="L260" s="166"/>
      <c r="M260" s="170"/>
      <c r="N260" s="171"/>
      <c r="O260" s="171"/>
      <c r="P260" s="171"/>
      <c r="Q260" s="171"/>
      <c r="R260" s="171"/>
      <c r="S260" s="171"/>
      <c r="T260" s="172"/>
      <c r="AT260" s="167" t="s">
        <v>142</v>
      </c>
      <c r="AU260" s="167" t="s">
        <v>87</v>
      </c>
      <c r="AV260" s="14" t="s">
        <v>87</v>
      </c>
      <c r="AW260" s="14" t="s">
        <v>31</v>
      </c>
      <c r="AX260" s="14" t="s">
        <v>74</v>
      </c>
      <c r="AY260" s="167" t="s">
        <v>133</v>
      </c>
    </row>
    <row r="261" spans="1:65" s="14" customFormat="1">
      <c r="B261" s="166"/>
      <c r="D261" s="160" t="s">
        <v>142</v>
      </c>
      <c r="E261" s="167" t="s">
        <v>1</v>
      </c>
      <c r="F261" s="168" t="s">
        <v>249</v>
      </c>
      <c r="H261" s="169">
        <v>0.54900000000000004</v>
      </c>
      <c r="L261" s="166"/>
      <c r="M261" s="170"/>
      <c r="N261" s="171"/>
      <c r="O261" s="171"/>
      <c r="P261" s="171"/>
      <c r="Q261" s="171"/>
      <c r="R261" s="171"/>
      <c r="S261" s="171"/>
      <c r="T261" s="172"/>
      <c r="AT261" s="167" t="s">
        <v>142</v>
      </c>
      <c r="AU261" s="167" t="s">
        <v>87</v>
      </c>
      <c r="AV261" s="14" t="s">
        <v>87</v>
      </c>
      <c r="AW261" s="14" t="s">
        <v>31</v>
      </c>
      <c r="AX261" s="14" t="s">
        <v>74</v>
      </c>
      <c r="AY261" s="167" t="s">
        <v>133</v>
      </c>
    </row>
    <row r="262" spans="1:65" s="14" customFormat="1">
      <c r="B262" s="166"/>
      <c r="D262" s="160" t="s">
        <v>142</v>
      </c>
      <c r="E262" s="167" t="s">
        <v>1</v>
      </c>
      <c r="F262" s="168" t="s">
        <v>248</v>
      </c>
      <c r="H262" s="169">
        <v>0.17100000000000001</v>
      </c>
      <c r="L262" s="166"/>
      <c r="M262" s="170"/>
      <c r="N262" s="171"/>
      <c r="O262" s="171"/>
      <c r="P262" s="171"/>
      <c r="Q262" s="171"/>
      <c r="R262" s="171"/>
      <c r="S262" s="171"/>
      <c r="T262" s="172"/>
      <c r="AT262" s="167" t="s">
        <v>142</v>
      </c>
      <c r="AU262" s="167" t="s">
        <v>87</v>
      </c>
      <c r="AV262" s="14" t="s">
        <v>87</v>
      </c>
      <c r="AW262" s="14" t="s">
        <v>31</v>
      </c>
      <c r="AX262" s="14" t="s">
        <v>74</v>
      </c>
      <c r="AY262" s="167" t="s">
        <v>133</v>
      </c>
    </row>
    <row r="263" spans="1:65" s="15" customFormat="1">
      <c r="B263" s="173"/>
      <c r="D263" s="160" t="s">
        <v>142</v>
      </c>
      <c r="E263" s="174" t="s">
        <v>1</v>
      </c>
      <c r="F263" s="175" t="s">
        <v>148</v>
      </c>
      <c r="H263" s="176">
        <v>1.4470000000000001</v>
      </c>
      <c r="L263" s="173"/>
      <c r="M263" s="177"/>
      <c r="N263" s="178"/>
      <c r="O263" s="178"/>
      <c r="P263" s="178"/>
      <c r="Q263" s="178"/>
      <c r="R263" s="178"/>
      <c r="S263" s="178"/>
      <c r="T263" s="179"/>
      <c r="AT263" s="174" t="s">
        <v>142</v>
      </c>
      <c r="AU263" s="174" t="s">
        <v>87</v>
      </c>
      <c r="AV263" s="15" t="s">
        <v>149</v>
      </c>
      <c r="AW263" s="15" t="s">
        <v>31</v>
      </c>
      <c r="AX263" s="15" t="s">
        <v>74</v>
      </c>
      <c r="AY263" s="174" t="s">
        <v>133</v>
      </c>
    </row>
    <row r="264" spans="1:65" s="13" customFormat="1">
      <c r="B264" s="159"/>
      <c r="D264" s="160" t="s">
        <v>142</v>
      </c>
      <c r="E264" s="161" t="s">
        <v>1</v>
      </c>
      <c r="F264" s="162" t="s">
        <v>170</v>
      </c>
      <c r="H264" s="161" t="s">
        <v>1</v>
      </c>
      <c r="L264" s="159"/>
      <c r="M264" s="163"/>
      <c r="N264" s="164"/>
      <c r="O264" s="164"/>
      <c r="P264" s="164"/>
      <c r="Q264" s="164"/>
      <c r="R264" s="164"/>
      <c r="S264" s="164"/>
      <c r="T264" s="165"/>
      <c r="AT264" s="161" t="s">
        <v>142</v>
      </c>
      <c r="AU264" s="161" t="s">
        <v>87</v>
      </c>
      <c r="AV264" s="13" t="s">
        <v>81</v>
      </c>
      <c r="AW264" s="13" t="s">
        <v>31</v>
      </c>
      <c r="AX264" s="13" t="s">
        <v>74</v>
      </c>
      <c r="AY264" s="161" t="s">
        <v>133</v>
      </c>
    </row>
    <row r="265" spans="1:65" s="14" customFormat="1">
      <c r="B265" s="166"/>
      <c r="D265" s="160" t="s">
        <v>142</v>
      </c>
      <c r="E265" s="167" t="s">
        <v>1</v>
      </c>
      <c r="F265" s="168" t="s">
        <v>250</v>
      </c>
      <c r="H265" s="169">
        <v>0.55700000000000005</v>
      </c>
      <c r="L265" s="166"/>
      <c r="M265" s="170"/>
      <c r="N265" s="171"/>
      <c r="O265" s="171"/>
      <c r="P265" s="171"/>
      <c r="Q265" s="171"/>
      <c r="R265" s="171"/>
      <c r="S265" s="171"/>
      <c r="T265" s="172"/>
      <c r="AT265" s="167" t="s">
        <v>142</v>
      </c>
      <c r="AU265" s="167" t="s">
        <v>87</v>
      </c>
      <c r="AV265" s="14" t="s">
        <v>87</v>
      </c>
      <c r="AW265" s="14" t="s">
        <v>31</v>
      </c>
      <c r="AX265" s="14" t="s">
        <v>74</v>
      </c>
      <c r="AY265" s="167" t="s">
        <v>133</v>
      </c>
    </row>
    <row r="266" spans="1:65" s="14" customFormat="1">
      <c r="B266" s="166"/>
      <c r="D266" s="160" t="s">
        <v>142</v>
      </c>
      <c r="E266" s="167" t="s">
        <v>1</v>
      </c>
      <c r="F266" s="168" t="s">
        <v>248</v>
      </c>
      <c r="H266" s="169">
        <v>0.17100000000000001</v>
      </c>
      <c r="L266" s="166"/>
      <c r="M266" s="170"/>
      <c r="N266" s="171"/>
      <c r="O266" s="171"/>
      <c r="P266" s="171"/>
      <c r="Q266" s="171"/>
      <c r="R266" s="171"/>
      <c r="S266" s="171"/>
      <c r="T266" s="172"/>
      <c r="AT266" s="167" t="s">
        <v>142</v>
      </c>
      <c r="AU266" s="167" t="s">
        <v>87</v>
      </c>
      <c r="AV266" s="14" t="s">
        <v>87</v>
      </c>
      <c r="AW266" s="14" t="s">
        <v>31</v>
      </c>
      <c r="AX266" s="14" t="s">
        <v>74</v>
      </c>
      <c r="AY266" s="167" t="s">
        <v>133</v>
      </c>
    </row>
    <row r="267" spans="1:65" s="14" customFormat="1">
      <c r="B267" s="166"/>
      <c r="D267" s="160" t="s">
        <v>142</v>
      </c>
      <c r="E267" s="167" t="s">
        <v>1</v>
      </c>
      <c r="F267" s="168" t="s">
        <v>251</v>
      </c>
      <c r="H267" s="169">
        <v>0.55000000000000004</v>
      </c>
      <c r="L267" s="166"/>
      <c r="M267" s="170"/>
      <c r="N267" s="171"/>
      <c r="O267" s="171"/>
      <c r="P267" s="171"/>
      <c r="Q267" s="171"/>
      <c r="R267" s="171"/>
      <c r="S267" s="171"/>
      <c r="T267" s="172"/>
      <c r="AT267" s="167" t="s">
        <v>142</v>
      </c>
      <c r="AU267" s="167" t="s">
        <v>87</v>
      </c>
      <c r="AV267" s="14" t="s">
        <v>87</v>
      </c>
      <c r="AW267" s="14" t="s">
        <v>31</v>
      </c>
      <c r="AX267" s="14" t="s">
        <v>74</v>
      </c>
      <c r="AY267" s="167" t="s">
        <v>133</v>
      </c>
    </row>
    <row r="268" spans="1:65" s="14" customFormat="1">
      <c r="B268" s="166"/>
      <c r="D268" s="160" t="s">
        <v>142</v>
      </c>
      <c r="E268" s="167" t="s">
        <v>1</v>
      </c>
      <c r="F268" s="168" t="s">
        <v>248</v>
      </c>
      <c r="H268" s="169">
        <v>0.17100000000000001</v>
      </c>
      <c r="L268" s="166"/>
      <c r="M268" s="170"/>
      <c r="N268" s="171"/>
      <c r="O268" s="171"/>
      <c r="P268" s="171"/>
      <c r="Q268" s="171"/>
      <c r="R268" s="171"/>
      <c r="S268" s="171"/>
      <c r="T268" s="172"/>
      <c r="AT268" s="167" t="s">
        <v>142</v>
      </c>
      <c r="AU268" s="167" t="s">
        <v>87</v>
      </c>
      <c r="AV268" s="14" t="s">
        <v>87</v>
      </c>
      <c r="AW268" s="14" t="s">
        <v>31</v>
      </c>
      <c r="AX268" s="14" t="s">
        <v>74</v>
      </c>
      <c r="AY268" s="167" t="s">
        <v>133</v>
      </c>
    </row>
    <row r="269" spans="1:65" s="15" customFormat="1">
      <c r="B269" s="173"/>
      <c r="D269" s="160" t="s">
        <v>142</v>
      </c>
      <c r="E269" s="174" t="s">
        <v>1</v>
      </c>
      <c r="F269" s="175" t="s">
        <v>148</v>
      </c>
      <c r="H269" s="176">
        <v>1.4490000000000001</v>
      </c>
      <c r="L269" s="173"/>
      <c r="M269" s="177"/>
      <c r="N269" s="178"/>
      <c r="O269" s="178"/>
      <c r="P269" s="178"/>
      <c r="Q269" s="178"/>
      <c r="R269" s="178"/>
      <c r="S269" s="178"/>
      <c r="T269" s="179"/>
      <c r="AT269" s="174" t="s">
        <v>142</v>
      </c>
      <c r="AU269" s="174" t="s">
        <v>87</v>
      </c>
      <c r="AV269" s="15" t="s">
        <v>149</v>
      </c>
      <c r="AW269" s="15" t="s">
        <v>31</v>
      </c>
      <c r="AX269" s="15" t="s">
        <v>74</v>
      </c>
      <c r="AY269" s="174" t="s">
        <v>133</v>
      </c>
    </row>
    <row r="270" spans="1:65" s="16" customFormat="1">
      <c r="B270" s="180"/>
      <c r="D270" s="160" t="s">
        <v>142</v>
      </c>
      <c r="E270" s="181" t="s">
        <v>1</v>
      </c>
      <c r="F270" s="182" t="s">
        <v>157</v>
      </c>
      <c r="H270" s="183">
        <v>10.907</v>
      </c>
      <c r="L270" s="180"/>
      <c r="M270" s="184"/>
      <c r="N270" s="185"/>
      <c r="O270" s="185"/>
      <c r="P270" s="185"/>
      <c r="Q270" s="185"/>
      <c r="R270" s="185"/>
      <c r="S270" s="185"/>
      <c r="T270" s="186"/>
      <c r="AT270" s="181" t="s">
        <v>142</v>
      </c>
      <c r="AU270" s="181" t="s">
        <v>87</v>
      </c>
      <c r="AV270" s="16" t="s">
        <v>140</v>
      </c>
      <c r="AW270" s="16" t="s">
        <v>31</v>
      </c>
      <c r="AX270" s="16" t="s">
        <v>81</v>
      </c>
      <c r="AY270" s="181" t="s">
        <v>133</v>
      </c>
    </row>
    <row r="271" spans="1:65" s="12" customFormat="1" ht="22.9" customHeight="1">
      <c r="B271" s="134"/>
      <c r="D271" s="135" t="s">
        <v>73</v>
      </c>
      <c r="E271" s="144" t="s">
        <v>197</v>
      </c>
      <c r="F271" s="144" t="s">
        <v>252</v>
      </c>
      <c r="J271" s="145">
        <f>BK271</f>
        <v>0</v>
      </c>
      <c r="L271" s="134"/>
      <c r="M271" s="138"/>
      <c r="N271" s="139"/>
      <c r="O271" s="139"/>
      <c r="P271" s="140">
        <f>SUM(P272:P273)</f>
        <v>4.9493499999999999</v>
      </c>
      <c r="Q271" s="139"/>
      <c r="R271" s="140">
        <f>SUM(R272:R273)</f>
        <v>1.7542000000000002E-2</v>
      </c>
      <c r="S271" s="139"/>
      <c r="T271" s="141">
        <f>SUM(T272:T273)</f>
        <v>0</v>
      </c>
      <c r="AR271" s="135" t="s">
        <v>81</v>
      </c>
      <c r="AT271" s="142" t="s">
        <v>73</v>
      </c>
      <c r="AU271" s="142" t="s">
        <v>81</v>
      </c>
      <c r="AY271" s="135" t="s">
        <v>133</v>
      </c>
      <c r="BK271" s="143">
        <f>SUM(BK272:BK273)</f>
        <v>0</v>
      </c>
    </row>
    <row r="272" spans="1:65" s="2" customFormat="1" ht="16.5" customHeight="1">
      <c r="A272" s="30"/>
      <c r="B272" s="146"/>
      <c r="C272" s="147" t="s">
        <v>253</v>
      </c>
      <c r="D272" s="147" t="s">
        <v>135</v>
      </c>
      <c r="E272" s="148" t="s">
        <v>254</v>
      </c>
      <c r="F272" s="149" t="s">
        <v>255</v>
      </c>
      <c r="G272" s="150" t="s">
        <v>256</v>
      </c>
      <c r="H272" s="151">
        <v>62.65</v>
      </c>
      <c r="I272" s="152"/>
      <c r="J272" s="152">
        <f>ROUND(I272*H272,2)</f>
        <v>0</v>
      </c>
      <c r="K272" s="149" t="s">
        <v>139</v>
      </c>
      <c r="L272" s="31"/>
      <c r="M272" s="153" t="s">
        <v>1</v>
      </c>
      <c r="N272" s="154" t="s">
        <v>40</v>
      </c>
      <c r="O272" s="155">
        <v>5.3999999999999999E-2</v>
      </c>
      <c r="P272" s="155">
        <f>O272*H272</f>
        <v>3.3830999999999998</v>
      </c>
      <c r="Q272" s="155">
        <v>1.9000000000000001E-4</v>
      </c>
      <c r="R272" s="155">
        <f>Q272*H272</f>
        <v>1.1903500000000001E-2</v>
      </c>
      <c r="S272" s="155">
        <v>0</v>
      </c>
      <c r="T272" s="156">
        <f>S272*H272</f>
        <v>0</v>
      </c>
      <c r="U272" s="30"/>
      <c r="V272" s="30"/>
      <c r="W272" s="30"/>
      <c r="X272" s="30"/>
      <c r="Y272" s="30"/>
      <c r="Z272" s="30"/>
      <c r="AA272" s="30"/>
      <c r="AB272" s="30"/>
      <c r="AC272" s="30"/>
      <c r="AD272" s="30"/>
      <c r="AE272" s="30"/>
      <c r="AR272" s="157" t="s">
        <v>140</v>
      </c>
      <c r="AT272" s="157" t="s">
        <v>135</v>
      </c>
      <c r="AU272" s="157" t="s">
        <v>87</v>
      </c>
      <c r="AY272" s="18" t="s">
        <v>133</v>
      </c>
      <c r="BE272" s="158">
        <f>IF(N272="základní",J272,0)</f>
        <v>0</v>
      </c>
      <c r="BF272" s="158">
        <f>IF(N272="snížená",J272,0)</f>
        <v>0</v>
      </c>
      <c r="BG272" s="158">
        <f>IF(N272="zákl. přenesená",J272,0)</f>
        <v>0</v>
      </c>
      <c r="BH272" s="158">
        <f>IF(N272="sníž. přenesená",J272,0)</f>
        <v>0</v>
      </c>
      <c r="BI272" s="158">
        <f>IF(N272="nulová",J272,0)</f>
        <v>0</v>
      </c>
      <c r="BJ272" s="18" t="s">
        <v>87</v>
      </c>
      <c r="BK272" s="158">
        <f>ROUND(I272*H272,2)</f>
        <v>0</v>
      </c>
      <c r="BL272" s="18" t="s">
        <v>140</v>
      </c>
      <c r="BM272" s="157" t="s">
        <v>257</v>
      </c>
    </row>
    <row r="273" spans="1:65" s="2" customFormat="1" ht="16.5" customHeight="1">
      <c r="A273" s="30"/>
      <c r="B273" s="146"/>
      <c r="C273" s="147" t="s">
        <v>8</v>
      </c>
      <c r="D273" s="147" t="s">
        <v>135</v>
      </c>
      <c r="E273" s="148" t="s">
        <v>258</v>
      </c>
      <c r="F273" s="149" t="s">
        <v>259</v>
      </c>
      <c r="G273" s="150" t="s">
        <v>256</v>
      </c>
      <c r="H273" s="151">
        <v>62.65</v>
      </c>
      <c r="I273" s="152"/>
      <c r="J273" s="152">
        <f>ROUND(I273*H273,2)</f>
        <v>0</v>
      </c>
      <c r="K273" s="149" t="s">
        <v>139</v>
      </c>
      <c r="L273" s="31"/>
      <c r="M273" s="153" t="s">
        <v>1</v>
      </c>
      <c r="N273" s="154" t="s">
        <v>40</v>
      </c>
      <c r="O273" s="155">
        <v>2.5000000000000001E-2</v>
      </c>
      <c r="P273" s="155">
        <f>O273*H273</f>
        <v>1.5662500000000001</v>
      </c>
      <c r="Q273" s="155">
        <v>9.0000000000000006E-5</v>
      </c>
      <c r="R273" s="155">
        <f>Q273*H273</f>
        <v>5.6385000000000003E-3</v>
      </c>
      <c r="S273" s="155">
        <v>0</v>
      </c>
      <c r="T273" s="156">
        <f>S273*H273</f>
        <v>0</v>
      </c>
      <c r="U273" s="30"/>
      <c r="V273" s="30"/>
      <c r="W273" s="30"/>
      <c r="X273" s="30"/>
      <c r="Y273" s="30"/>
      <c r="Z273" s="30"/>
      <c r="AA273" s="30"/>
      <c r="AB273" s="30"/>
      <c r="AC273" s="30"/>
      <c r="AD273" s="30"/>
      <c r="AE273" s="30"/>
      <c r="AR273" s="157" t="s">
        <v>140</v>
      </c>
      <c r="AT273" s="157" t="s">
        <v>135</v>
      </c>
      <c r="AU273" s="157" t="s">
        <v>87</v>
      </c>
      <c r="AY273" s="18" t="s">
        <v>133</v>
      </c>
      <c r="BE273" s="158">
        <f>IF(N273="základní",J273,0)</f>
        <v>0</v>
      </c>
      <c r="BF273" s="158">
        <f>IF(N273="snížená",J273,0)</f>
        <v>0</v>
      </c>
      <c r="BG273" s="158">
        <f>IF(N273="zákl. přenesená",J273,0)</f>
        <v>0</v>
      </c>
      <c r="BH273" s="158">
        <f>IF(N273="sníž. přenesená",J273,0)</f>
        <v>0</v>
      </c>
      <c r="BI273" s="158">
        <f>IF(N273="nulová",J273,0)</f>
        <v>0</v>
      </c>
      <c r="BJ273" s="18" t="s">
        <v>87</v>
      </c>
      <c r="BK273" s="158">
        <f>ROUND(I273*H273,2)</f>
        <v>0</v>
      </c>
      <c r="BL273" s="18" t="s">
        <v>140</v>
      </c>
      <c r="BM273" s="157" t="s">
        <v>260</v>
      </c>
    </row>
    <row r="274" spans="1:65" s="12" customFormat="1" ht="22.9" customHeight="1">
      <c r="B274" s="134"/>
      <c r="D274" s="135" t="s">
        <v>73</v>
      </c>
      <c r="E274" s="144" t="s">
        <v>261</v>
      </c>
      <c r="F274" s="144" t="s">
        <v>262</v>
      </c>
      <c r="J274" s="145">
        <f>BK274</f>
        <v>0</v>
      </c>
      <c r="L274" s="134"/>
      <c r="M274" s="138"/>
      <c r="N274" s="139"/>
      <c r="O274" s="139"/>
      <c r="P274" s="140">
        <f>P275</f>
        <v>33.281562000000001</v>
      </c>
      <c r="Q274" s="139"/>
      <c r="R274" s="140">
        <f>R275</f>
        <v>0</v>
      </c>
      <c r="S274" s="139"/>
      <c r="T274" s="141">
        <f>T275</f>
        <v>0</v>
      </c>
      <c r="AR274" s="135" t="s">
        <v>81</v>
      </c>
      <c r="AT274" s="142" t="s">
        <v>73</v>
      </c>
      <c r="AU274" s="142" t="s">
        <v>81</v>
      </c>
      <c r="AY274" s="135" t="s">
        <v>133</v>
      </c>
      <c r="BK274" s="143">
        <f>BK275</f>
        <v>0</v>
      </c>
    </row>
    <row r="275" spans="1:65" s="2" customFormat="1" ht="16.5" customHeight="1">
      <c r="A275" s="30"/>
      <c r="B275" s="146"/>
      <c r="C275" s="147" t="s">
        <v>263</v>
      </c>
      <c r="D275" s="147" t="s">
        <v>135</v>
      </c>
      <c r="E275" s="148" t="s">
        <v>264</v>
      </c>
      <c r="F275" s="149" t="s">
        <v>265</v>
      </c>
      <c r="G275" s="150" t="s">
        <v>205</v>
      </c>
      <c r="H275" s="151">
        <v>104.65900000000001</v>
      </c>
      <c r="I275" s="152"/>
      <c r="J275" s="152">
        <f>ROUND(I275*H275,2)</f>
        <v>0</v>
      </c>
      <c r="K275" s="149" t="s">
        <v>139</v>
      </c>
      <c r="L275" s="31"/>
      <c r="M275" s="153" t="s">
        <v>1</v>
      </c>
      <c r="N275" s="154" t="s">
        <v>40</v>
      </c>
      <c r="O275" s="155">
        <v>0.318</v>
      </c>
      <c r="P275" s="155">
        <f>O275*H275</f>
        <v>33.281562000000001</v>
      </c>
      <c r="Q275" s="155">
        <v>0</v>
      </c>
      <c r="R275" s="155">
        <f>Q275*H275</f>
        <v>0</v>
      </c>
      <c r="S275" s="155">
        <v>0</v>
      </c>
      <c r="T275" s="156">
        <f>S275*H275</f>
        <v>0</v>
      </c>
      <c r="U275" s="30"/>
      <c r="V275" s="30"/>
      <c r="W275" s="30"/>
      <c r="X275" s="30"/>
      <c r="Y275" s="30"/>
      <c r="Z275" s="30"/>
      <c r="AA275" s="30"/>
      <c r="AB275" s="30"/>
      <c r="AC275" s="30"/>
      <c r="AD275" s="30"/>
      <c r="AE275" s="30"/>
      <c r="AR275" s="157" t="s">
        <v>140</v>
      </c>
      <c r="AT275" s="157" t="s">
        <v>135</v>
      </c>
      <c r="AU275" s="157" t="s">
        <v>87</v>
      </c>
      <c r="AY275" s="18" t="s">
        <v>133</v>
      </c>
      <c r="BE275" s="158">
        <f>IF(N275="základní",J275,0)</f>
        <v>0</v>
      </c>
      <c r="BF275" s="158">
        <f>IF(N275="snížená",J275,0)</f>
        <v>0</v>
      </c>
      <c r="BG275" s="158">
        <f>IF(N275="zákl. přenesená",J275,0)</f>
        <v>0</v>
      </c>
      <c r="BH275" s="158">
        <f>IF(N275="sníž. přenesená",J275,0)</f>
        <v>0</v>
      </c>
      <c r="BI275" s="158">
        <f>IF(N275="nulová",J275,0)</f>
        <v>0</v>
      </c>
      <c r="BJ275" s="18" t="s">
        <v>87</v>
      </c>
      <c r="BK275" s="158">
        <f>ROUND(I275*H275,2)</f>
        <v>0</v>
      </c>
      <c r="BL275" s="18" t="s">
        <v>140</v>
      </c>
      <c r="BM275" s="157" t="s">
        <v>266</v>
      </c>
    </row>
    <row r="276" spans="1:65" s="12" customFormat="1" ht="25.9" customHeight="1">
      <c r="B276" s="134"/>
      <c r="D276" s="135" t="s">
        <v>73</v>
      </c>
      <c r="E276" s="136" t="s">
        <v>267</v>
      </c>
      <c r="F276" s="136" t="s">
        <v>268</v>
      </c>
      <c r="J276" s="137">
        <f>BK276</f>
        <v>0</v>
      </c>
      <c r="L276" s="134"/>
      <c r="M276" s="138"/>
      <c r="N276" s="139"/>
      <c r="O276" s="139"/>
      <c r="P276" s="140">
        <f>P277+P309+P340+P364</f>
        <v>614.4148899999999</v>
      </c>
      <c r="Q276" s="139"/>
      <c r="R276" s="140">
        <f>R277+R309+R340+R364</f>
        <v>1.5544867</v>
      </c>
      <c r="S276" s="139"/>
      <c r="T276" s="141">
        <f>T277+T309+T340+T364</f>
        <v>0</v>
      </c>
      <c r="AR276" s="135" t="s">
        <v>87</v>
      </c>
      <c r="AT276" s="142" t="s">
        <v>73</v>
      </c>
      <c r="AU276" s="142" t="s">
        <v>74</v>
      </c>
      <c r="AY276" s="135" t="s">
        <v>133</v>
      </c>
      <c r="BK276" s="143">
        <f>BK277+BK309+BK340+BK364</f>
        <v>0</v>
      </c>
    </row>
    <row r="277" spans="1:65" s="12" customFormat="1" ht="22.9" customHeight="1">
      <c r="B277" s="134"/>
      <c r="D277" s="135" t="s">
        <v>73</v>
      </c>
      <c r="E277" s="144" t="s">
        <v>269</v>
      </c>
      <c r="F277" s="144" t="s">
        <v>270</v>
      </c>
      <c r="J277" s="145">
        <f>BK277</f>
        <v>0</v>
      </c>
      <c r="L277" s="134"/>
      <c r="M277" s="138"/>
      <c r="N277" s="139"/>
      <c r="O277" s="139"/>
      <c r="P277" s="140">
        <f>SUM(P278:P308)</f>
        <v>202.51748999999995</v>
      </c>
      <c r="Q277" s="139"/>
      <c r="R277" s="140">
        <f>SUM(R278:R308)</f>
        <v>0.38747799999999993</v>
      </c>
      <c r="S277" s="139"/>
      <c r="T277" s="141">
        <f>SUM(T278:T308)</f>
        <v>0</v>
      </c>
      <c r="AR277" s="135" t="s">
        <v>87</v>
      </c>
      <c r="AT277" s="142" t="s">
        <v>73</v>
      </c>
      <c r="AU277" s="142" t="s">
        <v>81</v>
      </c>
      <c r="AY277" s="135" t="s">
        <v>133</v>
      </c>
      <c r="BK277" s="143">
        <f>SUM(BK278:BK308)</f>
        <v>0</v>
      </c>
    </row>
    <row r="278" spans="1:65" s="2" customFormat="1" ht="16.5" customHeight="1">
      <c r="A278" s="30"/>
      <c r="B278" s="146"/>
      <c r="C278" s="147" t="s">
        <v>271</v>
      </c>
      <c r="D278" s="147" t="s">
        <v>135</v>
      </c>
      <c r="E278" s="148" t="s">
        <v>272</v>
      </c>
      <c r="F278" s="149" t="s">
        <v>273</v>
      </c>
      <c r="G278" s="150" t="s">
        <v>256</v>
      </c>
      <c r="H278" s="151">
        <v>19.690000000000001</v>
      </c>
      <c r="I278" s="152"/>
      <c r="J278" s="152">
        <f>ROUND(I278*H278,2)</f>
        <v>0</v>
      </c>
      <c r="K278" s="149" t="s">
        <v>139</v>
      </c>
      <c r="L278" s="31"/>
      <c r="M278" s="153" t="s">
        <v>1</v>
      </c>
      <c r="N278" s="154" t="s">
        <v>40</v>
      </c>
      <c r="O278" s="155">
        <v>0.55700000000000005</v>
      </c>
      <c r="P278" s="155">
        <f>O278*H278</f>
        <v>10.967330000000002</v>
      </c>
      <c r="Q278" s="155">
        <v>2.2200000000000002E-3</v>
      </c>
      <c r="R278" s="155">
        <f>Q278*H278</f>
        <v>4.3711800000000009E-2</v>
      </c>
      <c r="S278" s="155">
        <v>0</v>
      </c>
      <c r="T278" s="156">
        <f>S278*H278</f>
        <v>0</v>
      </c>
      <c r="U278" s="30"/>
      <c r="V278" s="30"/>
      <c r="W278" s="30"/>
      <c r="X278" s="30"/>
      <c r="Y278" s="30"/>
      <c r="Z278" s="30"/>
      <c r="AA278" s="30"/>
      <c r="AB278" s="30"/>
      <c r="AC278" s="30"/>
      <c r="AD278" s="30"/>
      <c r="AE278" s="30"/>
      <c r="AR278" s="157" t="s">
        <v>263</v>
      </c>
      <c r="AT278" s="157" t="s">
        <v>135</v>
      </c>
      <c r="AU278" s="157" t="s">
        <v>87</v>
      </c>
      <c r="AY278" s="18" t="s">
        <v>133</v>
      </c>
      <c r="BE278" s="158">
        <f>IF(N278="základní",J278,0)</f>
        <v>0</v>
      </c>
      <c r="BF278" s="158">
        <f>IF(N278="snížená",J278,0)</f>
        <v>0</v>
      </c>
      <c r="BG278" s="158">
        <f>IF(N278="zákl. přenesená",J278,0)</f>
        <v>0</v>
      </c>
      <c r="BH278" s="158">
        <f>IF(N278="sníž. přenesená",J278,0)</f>
        <v>0</v>
      </c>
      <c r="BI278" s="158">
        <f>IF(N278="nulová",J278,0)</f>
        <v>0</v>
      </c>
      <c r="BJ278" s="18" t="s">
        <v>87</v>
      </c>
      <c r="BK278" s="158">
        <f>ROUND(I278*H278,2)</f>
        <v>0</v>
      </c>
      <c r="BL278" s="18" t="s">
        <v>263</v>
      </c>
      <c r="BM278" s="157" t="s">
        <v>274</v>
      </c>
    </row>
    <row r="279" spans="1:65" s="2" customFormat="1" ht="16.5" customHeight="1">
      <c r="A279" s="30"/>
      <c r="B279" s="146"/>
      <c r="C279" s="147" t="s">
        <v>275</v>
      </c>
      <c r="D279" s="147" t="s">
        <v>135</v>
      </c>
      <c r="E279" s="148" t="s">
        <v>276</v>
      </c>
      <c r="F279" s="149" t="s">
        <v>277</v>
      </c>
      <c r="G279" s="150" t="s">
        <v>256</v>
      </c>
      <c r="H279" s="151">
        <v>40.159999999999997</v>
      </c>
      <c r="I279" s="152"/>
      <c r="J279" s="152">
        <f>ROUND(I279*H279,2)</f>
        <v>0</v>
      </c>
      <c r="K279" s="149" t="s">
        <v>139</v>
      </c>
      <c r="L279" s="31"/>
      <c r="M279" s="153" t="s">
        <v>1</v>
      </c>
      <c r="N279" s="154" t="s">
        <v>40</v>
      </c>
      <c r="O279" s="155">
        <v>0.38300000000000001</v>
      </c>
      <c r="P279" s="155">
        <f>O279*H279</f>
        <v>15.381279999999999</v>
      </c>
      <c r="Q279" s="155">
        <v>1.75E-3</v>
      </c>
      <c r="R279" s="155">
        <f>Q279*H279</f>
        <v>7.0279999999999995E-2</v>
      </c>
      <c r="S279" s="155">
        <v>0</v>
      </c>
      <c r="T279" s="156">
        <f>S279*H279</f>
        <v>0</v>
      </c>
      <c r="U279" s="30"/>
      <c r="V279" s="30"/>
      <c r="W279" s="30"/>
      <c r="X279" s="30"/>
      <c r="Y279" s="30"/>
      <c r="Z279" s="30"/>
      <c r="AA279" s="30"/>
      <c r="AB279" s="30"/>
      <c r="AC279" s="30"/>
      <c r="AD279" s="30"/>
      <c r="AE279" s="30"/>
      <c r="AR279" s="157" t="s">
        <v>263</v>
      </c>
      <c r="AT279" s="157" t="s">
        <v>135</v>
      </c>
      <c r="AU279" s="157" t="s">
        <v>87</v>
      </c>
      <c r="AY279" s="18" t="s">
        <v>133</v>
      </c>
      <c r="BE279" s="158">
        <f>IF(N279="základní",J279,0)</f>
        <v>0</v>
      </c>
      <c r="BF279" s="158">
        <f>IF(N279="snížená",J279,0)</f>
        <v>0</v>
      </c>
      <c r="BG279" s="158">
        <f>IF(N279="zákl. přenesená",J279,0)</f>
        <v>0</v>
      </c>
      <c r="BH279" s="158">
        <f>IF(N279="sníž. přenesená",J279,0)</f>
        <v>0</v>
      </c>
      <c r="BI279" s="158">
        <f>IF(N279="nulová",J279,0)</f>
        <v>0</v>
      </c>
      <c r="BJ279" s="18" t="s">
        <v>87</v>
      </c>
      <c r="BK279" s="158">
        <f>ROUND(I279*H279,2)</f>
        <v>0</v>
      </c>
      <c r="BL279" s="18" t="s">
        <v>263</v>
      </c>
      <c r="BM279" s="157" t="s">
        <v>278</v>
      </c>
    </row>
    <row r="280" spans="1:65" s="2" customFormat="1" ht="16.5" customHeight="1">
      <c r="A280" s="30"/>
      <c r="B280" s="146"/>
      <c r="C280" s="147" t="s">
        <v>279</v>
      </c>
      <c r="D280" s="147" t="s">
        <v>135</v>
      </c>
      <c r="E280" s="148" t="s">
        <v>280</v>
      </c>
      <c r="F280" s="149" t="s">
        <v>281</v>
      </c>
      <c r="G280" s="150" t="s">
        <v>256</v>
      </c>
      <c r="H280" s="151">
        <v>39.04</v>
      </c>
      <c r="I280" s="152"/>
      <c r="J280" s="152">
        <f>ROUND(I280*H280,2)</f>
        <v>0</v>
      </c>
      <c r="K280" s="149" t="s">
        <v>139</v>
      </c>
      <c r="L280" s="31"/>
      <c r="M280" s="153" t="s">
        <v>1</v>
      </c>
      <c r="N280" s="154" t="s">
        <v>40</v>
      </c>
      <c r="O280" s="155">
        <v>0.40400000000000003</v>
      </c>
      <c r="P280" s="155">
        <f>O280*H280</f>
        <v>15.772160000000001</v>
      </c>
      <c r="Q280" s="155">
        <v>2.7399999999999998E-3</v>
      </c>
      <c r="R280" s="155">
        <f>Q280*H280</f>
        <v>0.10696959999999998</v>
      </c>
      <c r="S280" s="155">
        <v>0</v>
      </c>
      <c r="T280" s="156">
        <f>S280*H280</f>
        <v>0</v>
      </c>
      <c r="U280" s="30"/>
      <c r="V280" s="30"/>
      <c r="W280" s="30"/>
      <c r="X280" s="30"/>
      <c r="Y280" s="30"/>
      <c r="Z280" s="30"/>
      <c r="AA280" s="30"/>
      <c r="AB280" s="30"/>
      <c r="AC280" s="30"/>
      <c r="AD280" s="30"/>
      <c r="AE280" s="30"/>
      <c r="AR280" s="157" t="s">
        <v>263</v>
      </c>
      <c r="AT280" s="157" t="s">
        <v>135</v>
      </c>
      <c r="AU280" s="157" t="s">
        <v>87</v>
      </c>
      <c r="AY280" s="18" t="s">
        <v>133</v>
      </c>
      <c r="BE280" s="158">
        <f>IF(N280="základní",J280,0)</f>
        <v>0</v>
      </c>
      <c r="BF280" s="158">
        <f>IF(N280="snížená",J280,0)</f>
        <v>0</v>
      </c>
      <c r="BG280" s="158">
        <f>IF(N280="zákl. přenesená",J280,0)</f>
        <v>0</v>
      </c>
      <c r="BH280" s="158">
        <f>IF(N280="sníž. přenesená",J280,0)</f>
        <v>0</v>
      </c>
      <c r="BI280" s="158">
        <f>IF(N280="nulová",J280,0)</f>
        <v>0</v>
      </c>
      <c r="BJ280" s="18" t="s">
        <v>87</v>
      </c>
      <c r="BK280" s="158">
        <f>ROUND(I280*H280,2)</f>
        <v>0</v>
      </c>
      <c r="BL280" s="18" t="s">
        <v>263</v>
      </c>
      <c r="BM280" s="157" t="s">
        <v>282</v>
      </c>
    </row>
    <row r="281" spans="1:65" s="2" customFormat="1" ht="16.5" customHeight="1">
      <c r="A281" s="30"/>
      <c r="B281" s="146"/>
      <c r="C281" s="147" t="s">
        <v>283</v>
      </c>
      <c r="D281" s="147" t="s">
        <v>135</v>
      </c>
      <c r="E281" s="148" t="s">
        <v>284</v>
      </c>
      <c r="F281" s="149" t="s">
        <v>285</v>
      </c>
      <c r="G281" s="150" t="s">
        <v>256</v>
      </c>
      <c r="H281" s="151">
        <v>105.6</v>
      </c>
      <c r="I281" s="152"/>
      <c r="J281" s="152">
        <f>ROUND(I281*H281,2)</f>
        <v>0</v>
      </c>
      <c r="K281" s="149" t="s">
        <v>139</v>
      </c>
      <c r="L281" s="31"/>
      <c r="M281" s="153" t="s">
        <v>1</v>
      </c>
      <c r="N281" s="154" t="s">
        <v>40</v>
      </c>
      <c r="O281" s="155">
        <v>0.82699999999999996</v>
      </c>
      <c r="P281" s="155">
        <f>O281*H281</f>
        <v>87.331199999999995</v>
      </c>
      <c r="Q281" s="155">
        <v>1.2099999999999999E-3</v>
      </c>
      <c r="R281" s="155">
        <f>Q281*H281</f>
        <v>0.12777599999999997</v>
      </c>
      <c r="S281" s="155">
        <v>0</v>
      </c>
      <c r="T281" s="156">
        <f>S281*H281</f>
        <v>0</v>
      </c>
      <c r="U281" s="30"/>
      <c r="V281" s="30"/>
      <c r="W281" s="30"/>
      <c r="X281" s="30"/>
      <c r="Y281" s="30"/>
      <c r="Z281" s="30"/>
      <c r="AA281" s="30"/>
      <c r="AB281" s="30"/>
      <c r="AC281" s="30"/>
      <c r="AD281" s="30"/>
      <c r="AE281" s="30"/>
      <c r="AR281" s="157" t="s">
        <v>263</v>
      </c>
      <c r="AT281" s="157" t="s">
        <v>135</v>
      </c>
      <c r="AU281" s="157" t="s">
        <v>87</v>
      </c>
      <c r="AY281" s="18" t="s">
        <v>133</v>
      </c>
      <c r="BE281" s="158">
        <f>IF(N281="základní",J281,0)</f>
        <v>0</v>
      </c>
      <c r="BF281" s="158">
        <f>IF(N281="snížená",J281,0)</f>
        <v>0</v>
      </c>
      <c r="BG281" s="158">
        <f>IF(N281="zákl. přenesená",J281,0)</f>
        <v>0</v>
      </c>
      <c r="BH281" s="158">
        <f>IF(N281="sníž. přenesená",J281,0)</f>
        <v>0</v>
      </c>
      <c r="BI281" s="158">
        <f>IF(N281="nulová",J281,0)</f>
        <v>0</v>
      </c>
      <c r="BJ281" s="18" t="s">
        <v>87</v>
      </c>
      <c r="BK281" s="158">
        <f>ROUND(I281*H281,2)</f>
        <v>0</v>
      </c>
      <c r="BL281" s="18" t="s">
        <v>263</v>
      </c>
      <c r="BM281" s="157" t="s">
        <v>286</v>
      </c>
    </row>
    <row r="282" spans="1:65" s="2" customFormat="1" ht="16.5" customHeight="1">
      <c r="A282" s="30"/>
      <c r="B282" s="146"/>
      <c r="C282" s="147" t="s">
        <v>7</v>
      </c>
      <c r="D282" s="147" t="s">
        <v>135</v>
      </c>
      <c r="E282" s="148" t="s">
        <v>287</v>
      </c>
      <c r="F282" s="149" t="s">
        <v>288</v>
      </c>
      <c r="G282" s="150" t="s">
        <v>256</v>
      </c>
      <c r="H282" s="151">
        <v>21.12</v>
      </c>
      <c r="I282" s="152"/>
      <c r="J282" s="152">
        <f>ROUND(I282*H282,2)</f>
        <v>0</v>
      </c>
      <c r="K282" s="149" t="s">
        <v>139</v>
      </c>
      <c r="L282" s="31"/>
      <c r="M282" s="153" t="s">
        <v>1</v>
      </c>
      <c r="N282" s="154" t="s">
        <v>40</v>
      </c>
      <c r="O282" s="155">
        <v>0.65900000000000003</v>
      </c>
      <c r="P282" s="155">
        <f>O282*H282</f>
        <v>13.918080000000002</v>
      </c>
      <c r="Q282" s="155">
        <v>2.9E-4</v>
      </c>
      <c r="R282" s="155">
        <f>Q282*H282</f>
        <v>6.1248000000000006E-3</v>
      </c>
      <c r="S282" s="155">
        <v>0</v>
      </c>
      <c r="T282" s="156">
        <f>S282*H282</f>
        <v>0</v>
      </c>
      <c r="U282" s="30"/>
      <c r="V282" s="30"/>
      <c r="W282" s="30"/>
      <c r="X282" s="30"/>
      <c r="Y282" s="30"/>
      <c r="Z282" s="30"/>
      <c r="AA282" s="30"/>
      <c r="AB282" s="30"/>
      <c r="AC282" s="30"/>
      <c r="AD282" s="30"/>
      <c r="AE282" s="30"/>
      <c r="AR282" s="157" t="s">
        <v>263</v>
      </c>
      <c r="AT282" s="157" t="s">
        <v>135</v>
      </c>
      <c r="AU282" s="157" t="s">
        <v>87</v>
      </c>
      <c r="AY282" s="18" t="s">
        <v>133</v>
      </c>
      <c r="BE282" s="158">
        <f>IF(N282="základní",J282,0)</f>
        <v>0</v>
      </c>
      <c r="BF282" s="158">
        <f>IF(N282="snížená",J282,0)</f>
        <v>0</v>
      </c>
      <c r="BG282" s="158">
        <f>IF(N282="zákl. přenesená",J282,0)</f>
        <v>0</v>
      </c>
      <c r="BH282" s="158">
        <f>IF(N282="sníž. přenesená",J282,0)</f>
        <v>0</v>
      </c>
      <c r="BI282" s="158">
        <f>IF(N282="nulová",J282,0)</f>
        <v>0</v>
      </c>
      <c r="BJ282" s="18" t="s">
        <v>87</v>
      </c>
      <c r="BK282" s="158">
        <f>ROUND(I282*H282,2)</f>
        <v>0</v>
      </c>
      <c r="BL282" s="18" t="s">
        <v>263</v>
      </c>
      <c r="BM282" s="157" t="s">
        <v>289</v>
      </c>
    </row>
    <row r="283" spans="1:65" s="14" customFormat="1">
      <c r="B283" s="166"/>
      <c r="D283" s="160" t="s">
        <v>142</v>
      </c>
      <c r="E283" s="167" t="s">
        <v>1</v>
      </c>
      <c r="F283" s="168" t="s">
        <v>290</v>
      </c>
      <c r="H283" s="169">
        <v>3.52</v>
      </c>
      <c r="L283" s="166"/>
      <c r="M283" s="170"/>
      <c r="N283" s="171"/>
      <c r="O283" s="171"/>
      <c r="P283" s="171"/>
      <c r="Q283" s="171"/>
      <c r="R283" s="171"/>
      <c r="S283" s="171"/>
      <c r="T283" s="172"/>
      <c r="AT283" s="167" t="s">
        <v>142</v>
      </c>
      <c r="AU283" s="167" t="s">
        <v>87</v>
      </c>
      <c r="AV283" s="14" t="s">
        <v>87</v>
      </c>
      <c r="AW283" s="14" t="s">
        <v>31</v>
      </c>
      <c r="AX283" s="14" t="s">
        <v>74</v>
      </c>
      <c r="AY283" s="167" t="s">
        <v>133</v>
      </c>
    </row>
    <row r="284" spans="1:65" s="14" customFormat="1">
      <c r="B284" s="166"/>
      <c r="D284" s="160" t="s">
        <v>142</v>
      </c>
      <c r="E284" s="167" t="s">
        <v>1</v>
      </c>
      <c r="F284" s="168" t="s">
        <v>291</v>
      </c>
      <c r="H284" s="169">
        <v>11.29</v>
      </c>
      <c r="L284" s="166"/>
      <c r="M284" s="170"/>
      <c r="N284" s="171"/>
      <c r="O284" s="171"/>
      <c r="P284" s="171"/>
      <c r="Q284" s="171"/>
      <c r="R284" s="171"/>
      <c r="S284" s="171"/>
      <c r="T284" s="172"/>
      <c r="AT284" s="167" t="s">
        <v>142</v>
      </c>
      <c r="AU284" s="167" t="s">
        <v>87</v>
      </c>
      <c r="AV284" s="14" t="s">
        <v>87</v>
      </c>
      <c r="AW284" s="14" t="s">
        <v>31</v>
      </c>
      <c r="AX284" s="14" t="s">
        <v>74</v>
      </c>
      <c r="AY284" s="167" t="s">
        <v>133</v>
      </c>
    </row>
    <row r="285" spans="1:65" s="14" customFormat="1">
      <c r="B285" s="166"/>
      <c r="D285" s="160" t="s">
        <v>142</v>
      </c>
      <c r="E285" s="167" t="s">
        <v>1</v>
      </c>
      <c r="F285" s="168" t="s">
        <v>292</v>
      </c>
      <c r="H285" s="169">
        <v>6.31</v>
      </c>
      <c r="L285" s="166"/>
      <c r="M285" s="170"/>
      <c r="N285" s="171"/>
      <c r="O285" s="171"/>
      <c r="P285" s="171"/>
      <c r="Q285" s="171"/>
      <c r="R285" s="171"/>
      <c r="S285" s="171"/>
      <c r="T285" s="172"/>
      <c r="AT285" s="167" t="s">
        <v>142</v>
      </c>
      <c r="AU285" s="167" t="s">
        <v>87</v>
      </c>
      <c r="AV285" s="14" t="s">
        <v>87</v>
      </c>
      <c r="AW285" s="14" t="s">
        <v>31</v>
      </c>
      <c r="AX285" s="14" t="s">
        <v>74</v>
      </c>
      <c r="AY285" s="167" t="s">
        <v>133</v>
      </c>
    </row>
    <row r="286" spans="1:65" s="16" customFormat="1">
      <c r="B286" s="180"/>
      <c r="D286" s="160" t="s">
        <v>142</v>
      </c>
      <c r="E286" s="181" t="s">
        <v>1</v>
      </c>
      <c r="F286" s="182" t="s">
        <v>157</v>
      </c>
      <c r="H286" s="183">
        <v>21.12</v>
      </c>
      <c r="L286" s="180"/>
      <c r="M286" s="184"/>
      <c r="N286" s="185"/>
      <c r="O286" s="185"/>
      <c r="P286" s="185"/>
      <c r="Q286" s="185"/>
      <c r="R286" s="185"/>
      <c r="S286" s="185"/>
      <c r="T286" s="186"/>
      <c r="AT286" s="181" t="s">
        <v>142</v>
      </c>
      <c r="AU286" s="181" t="s">
        <v>87</v>
      </c>
      <c r="AV286" s="16" t="s">
        <v>140</v>
      </c>
      <c r="AW286" s="16" t="s">
        <v>31</v>
      </c>
      <c r="AX286" s="16" t="s">
        <v>81</v>
      </c>
      <c r="AY286" s="181" t="s">
        <v>133</v>
      </c>
    </row>
    <row r="287" spans="1:65" s="2" customFormat="1" ht="16.5" customHeight="1">
      <c r="A287" s="30"/>
      <c r="B287" s="146"/>
      <c r="C287" s="147" t="s">
        <v>293</v>
      </c>
      <c r="D287" s="147" t="s">
        <v>135</v>
      </c>
      <c r="E287" s="148" t="s">
        <v>294</v>
      </c>
      <c r="F287" s="149" t="s">
        <v>295</v>
      </c>
      <c r="G287" s="150" t="s">
        <v>256</v>
      </c>
      <c r="H287" s="151">
        <v>33.32</v>
      </c>
      <c r="I287" s="152"/>
      <c r="J287" s="152">
        <f>ROUND(I287*H287,2)</f>
        <v>0</v>
      </c>
      <c r="K287" s="149" t="s">
        <v>139</v>
      </c>
      <c r="L287" s="31"/>
      <c r="M287" s="153" t="s">
        <v>1</v>
      </c>
      <c r="N287" s="154" t="s">
        <v>40</v>
      </c>
      <c r="O287" s="155">
        <v>0.72799999999999998</v>
      </c>
      <c r="P287" s="155">
        <f>O287*H287</f>
        <v>24.256959999999999</v>
      </c>
      <c r="Q287" s="155">
        <v>3.5E-4</v>
      </c>
      <c r="R287" s="155">
        <f>Q287*H287</f>
        <v>1.1662E-2</v>
      </c>
      <c r="S287" s="155">
        <v>0</v>
      </c>
      <c r="T287" s="156">
        <f>S287*H287</f>
        <v>0</v>
      </c>
      <c r="U287" s="30"/>
      <c r="V287" s="30"/>
      <c r="W287" s="30"/>
      <c r="X287" s="30"/>
      <c r="Y287" s="30"/>
      <c r="Z287" s="30"/>
      <c r="AA287" s="30"/>
      <c r="AB287" s="30"/>
      <c r="AC287" s="30"/>
      <c r="AD287" s="30"/>
      <c r="AE287" s="30"/>
      <c r="AR287" s="157" t="s">
        <v>263</v>
      </c>
      <c r="AT287" s="157" t="s">
        <v>135</v>
      </c>
      <c r="AU287" s="157" t="s">
        <v>87</v>
      </c>
      <c r="AY287" s="18" t="s">
        <v>133</v>
      </c>
      <c r="BE287" s="158">
        <f>IF(N287="základní",J287,0)</f>
        <v>0</v>
      </c>
      <c r="BF287" s="158">
        <f>IF(N287="snížená",J287,0)</f>
        <v>0</v>
      </c>
      <c r="BG287" s="158">
        <f>IF(N287="zákl. přenesená",J287,0)</f>
        <v>0</v>
      </c>
      <c r="BH287" s="158">
        <f>IF(N287="sníž. přenesená",J287,0)</f>
        <v>0</v>
      </c>
      <c r="BI287" s="158">
        <f>IF(N287="nulová",J287,0)</f>
        <v>0</v>
      </c>
      <c r="BJ287" s="18" t="s">
        <v>87</v>
      </c>
      <c r="BK287" s="158">
        <f>ROUND(I287*H287,2)</f>
        <v>0</v>
      </c>
      <c r="BL287" s="18" t="s">
        <v>263</v>
      </c>
      <c r="BM287" s="157" t="s">
        <v>296</v>
      </c>
    </row>
    <row r="288" spans="1:65" s="14" customFormat="1">
      <c r="B288" s="166"/>
      <c r="D288" s="160" t="s">
        <v>142</v>
      </c>
      <c r="E288" s="167" t="s">
        <v>1</v>
      </c>
      <c r="F288" s="168" t="s">
        <v>297</v>
      </c>
      <c r="H288" s="169">
        <v>8.98</v>
      </c>
      <c r="L288" s="166"/>
      <c r="M288" s="170"/>
      <c r="N288" s="171"/>
      <c r="O288" s="171"/>
      <c r="P288" s="171"/>
      <c r="Q288" s="171"/>
      <c r="R288" s="171"/>
      <c r="S288" s="171"/>
      <c r="T288" s="172"/>
      <c r="AT288" s="167" t="s">
        <v>142</v>
      </c>
      <c r="AU288" s="167" t="s">
        <v>87</v>
      </c>
      <c r="AV288" s="14" t="s">
        <v>87</v>
      </c>
      <c r="AW288" s="14" t="s">
        <v>31</v>
      </c>
      <c r="AX288" s="14" t="s">
        <v>74</v>
      </c>
      <c r="AY288" s="167" t="s">
        <v>133</v>
      </c>
    </row>
    <row r="289" spans="1:65" s="14" customFormat="1">
      <c r="B289" s="166"/>
      <c r="D289" s="160" t="s">
        <v>142</v>
      </c>
      <c r="E289" s="167" t="s">
        <v>1</v>
      </c>
      <c r="F289" s="168" t="s">
        <v>298</v>
      </c>
      <c r="H289" s="169">
        <v>24.34</v>
      </c>
      <c r="L289" s="166"/>
      <c r="M289" s="170"/>
      <c r="N289" s="171"/>
      <c r="O289" s="171"/>
      <c r="P289" s="171"/>
      <c r="Q289" s="171"/>
      <c r="R289" s="171"/>
      <c r="S289" s="171"/>
      <c r="T289" s="172"/>
      <c r="AT289" s="167" t="s">
        <v>142</v>
      </c>
      <c r="AU289" s="167" t="s">
        <v>87</v>
      </c>
      <c r="AV289" s="14" t="s">
        <v>87</v>
      </c>
      <c r="AW289" s="14" t="s">
        <v>31</v>
      </c>
      <c r="AX289" s="14" t="s">
        <v>74</v>
      </c>
      <c r="AY289" s="167" t="s">
        <v>133</v>
      </c>
    </row>
    <row r="290" spans="1:65" s="16" customFormat="1">
      <c r="B290" s="180"/>
      <c r="D290" s="160" t="s">
        <v>142</v>
      </c>
      <c r="E290" s="181" t="s">
        <v>1</v>
      </c>
      <c r="F290" s="182" t="s">
        <v>157</v>
      </c>
      <c r="H290" s="183">
        <v>33.32</v>
      </c>
      <c r="L290" s="180"/>
      <c r="M290" s="184"/>
      <c r="N290" s="185"/>
      <c r="O290" s="185"/>
      <c r="P290" s="185"/>
      <c r="Q290" s="185"/>
      <c r="R290" s="185"/>
      <c r="S290" s="185"/>
      <c r="T290" s="186"/>
      <c r="AT290" s="181" t="s">
        <v>142</v>
      </c>
      <c r="AU290" s="181" t="s">
        <v>87</v>
      </c>
      <c r="AV290" s="16" t="s">
        <v>140</v>
      </c>
      <c r="AW290" s="16" t="s">
        <v>31</v>
      </c>
      <c r="AX290" s="16" t="s">
        <v>81</v>
      </c>
      <c r="AY290" s="181" t="s">
        <v>133</v>
      </c>
    </row>
    <row r="291" spans="1:65" s="2" customFormat="1" ht="16.5" customHeight="1">
      <c r="A291" s="30"/>
      <c r="B291" s="146"/>
      <c r="C291" s="147" t="s">
        <v>299</v>
      </c>
      <c r="D291" s="147" t="s">
        <v>135</v>
      </c>
      <c r="E291" s="148" t="s">
        <v>300</v>
      </c>
      <c r="F291" s="149" t="s">
        <v>301</v>
      </c>
      <c r="G291" s="150" t="s">
        <v>256</v>
      </c>
      <c r="H291" s="151">
        <v>5.36</v>
      </c>
      <c r="I291" s="152"/>
      <c r="J291" s="152">
        <f>ROUND(I291*H291,2)</f>
        <v>0</v>
      </c>
      <c r="K291" s="149" t="s">
        <v>139</v>
      </c>
      <c r="L291" s="31"/>
      <c r="M291" s="153" t="s">
        <v>1</v>
      </c>
      <c r="N291" s="154" t="s">
        <v>40</v>
      </c>
      <c r="O291" s="155">
        <v>0.79700000000000004</v>
      </c>
      <c r="P291" s="155">
        <f>O291*H291</f>
        <v>4.2719200000000006</v>
      </c>
      <c r="Q291" s="155">
        <v>5.6999999999999998E-4</v>
      </c>
      <c r="R291" s="155">
        <f>Q291*H291</f>
        <v>3.0552000000000001E-3</v>
      </c>
      <c r="S291" s="155">
        <v>0</v>
      </c>
      <c r="T291" s="156">
        <f>S291*H291</f>
        <v>0</v>
      </c>
      <c r="U291" s="30"/>
      <c r="V291" s="30"/>
      <c r="W291" s="30"/>
      <c r="X291" s="30"/>
      <c r="Y291" s="30"/>
      <c r="Z291" s="30"/>
      <c r="AA291" s="30"/>
      <c r="AB291" s="30"/>
      <c r="AC291" s="30"/>
      <c r="AD291" s="30"/>
      <c r="AE291" s="30"/>
      <c r="AR291" s="157" t="s">
        <v>263</v>
      </c>
      <c r="AT291" s="157" t="s">
        <v>135</v>
      </c>
      <c r="AU291" s="157" t="s">
        <v>87</v>
      </c>
      <c r="AY291" s="18" t="s">
        <v>133</v>
      </c>
      <c r="BE291" s="158">
        <f>IF(N291="základní",J291,0)</f>
        <v>0</v>
      </c>
      <c r="BF291" s="158">
        <f>IF(N291="snížená",J291,0)</f>
        <v>0</v>
      </c>
      <c r="BG291" s="158">
        <f>IF(N291="zákl. přenesená",J291,0)</f>
        <v>0</v>
      </c>
      <c r="BH291" s="158">
        <f>IF(N291="sníž. přenesená",J291,0)</f>
        <v>0</v>
      </c>
      <c r="BI291" s="158">
        <f>IF(N291="nulová",J291,0)</f>
        <v>0</v>
      </c>
      <c r="BJ291" s="18" t="s">
        <v>87</v>
      </c>
      <c r="BK291" s="158">
        <f>ROUND(I291*H291,2)</f>
        <v>0</v>
      </c>
      <c r="BL291" s="18" t="s">
        <v>263</v>
      </c>
      <c r="BM291" s="157" t="s">
        <v>302</v>
      </c>
    </row>
    <row r="292" spans="1:65" s="14" customFormat="1">
      <c r="B292" s="166"/>
      <c r="D292" s="160" t="s">
        <v>142</v>
      </c>
      <c r="E292" s="167" t="s">
        <v>1</v>
      </c>
      <c r="F292" s="168" t="s">
        <v>303</v>
      </c>
      <c r="H292" s="169">
        <v>5.36</v>
      </c>
      <c r="L292" s="166"/>
      <c r="M292" s="170"/>
      <c r="N292" s="171"/>
      <c r="O292" s="171"/>
      <c r="P292" s="171"/>
      <c r="Q292" s="171"/>
      <c r="R292" s="171"/>
      <c r="S292" s="171"/>
      <c r="T292" s="172"/>
      <c r="AT292" s="167" t="s">
        <v>142</v>
      </c>
      <c r="AU292" s="167" t="s">
        <v>87</v>
      </c>
      <c r="AV292" s="14" t="s">
        <v>87</v>
      </c>
      <c r="AW292" s="14" t="s">
        <v>31</v>
      </c>
      <c r="AX292" s="14" t="s">
        <v>81</v>
      </c>
      <c r="AY292" s="167" t="s">
        <v>133</v>
      </c>
    </row>
    <row r="293" spans="1:65" s="2" customFormat="1" ht="16.5" customHeight="1">
      <c r="A293" s="30"/>
      <c r="B293" s="146"/>
      <c r="C293" s="147" t="s">
        <v>304</v>
      </c>
      <c r="D293" s="147" t="s">
        <v>135</v>
      </c>
      <c r="E293" s="148" t="s">
        <v>305</v>
      </c>
      <c r="F293" s="149" t="s">
        <v>306</v>
      </c>
      <c r="G293" s="150" t="s">
        <v>256</v>
      </c>
      <c r="H293" s="151">
        <v>7.49</v>
      </c>
      <c r="I293" s="152"/>
      <c r="J293" s="152">
        <f>ROUND(I293*H293,2)</f>
        <v>0</v>
      </c>
      <c r="K293" s="149" t="s">
        <v>139</v>
      </c>
      <c r="L293" s="31"/>
      <c r="M293" s="153" t="s">
        <v>1</v>
      </c>
      <c r="N293" s="154" t="s">
        <v>40</v>
      </c>
      <c r="O293" s="155">
        <v>0.83199999999999996</v>
      </c>
      <c r="P293" s="155">
        <f>O293*H293</f>
        <v>6.2316799999999999</v>
      </c>
      <c r="Q293" s="155">
        <v>1.14E-3</v>
      </c>
      <c r="R293" s="155">
        <f>Q293*H293</f>
        <v>8.5386000000000004E-3</v>
      </c>
      <c r="S293" s="155">
        <v>0</v>
      </c>
      <c r="T293" s="156">
        <f>S293*H293</f>
        <v>0</v>
      </c>
      <c r="U293" s="30"/>
      <c r="V293" s="30"/>
      <c r="W293" s="30"/>
      <c r="X293" s="30"/>
      <c r="Y293" s="30"/>
      <c r="Z293" s="30"/>
      <c r="AA293" s="30"/>
      <c r="AB293" s="30"/>
      <c r="AC293" s="30"/>
      <c r="AD293" s="30"/>
      <c r="AE293" s="30"/>
      <c r="AR293" s="157" t="s">
        <v>263</v>
      </c>
      <c r="AT293" s="157" t="s">
        <v>135</v>
      </c>
      <c r="AU293" s="157" t="s">
        <v>87</v>
      </c>
      <c r="AY293" s="18" t="s">
        <v>133</v>
      </c>
      <c r="BE293" s="158">
        <f>IF(N293="základní",J293,0)</f>
        <v>0</v>
      </c>
      <c r="BF293" s="158">
        <f>IF(N293="snížená",J293,0)</f>
        <v>0</v>
      </c>
      <c r="BG293" s="158">
        <f>IF(N293="zákl. přenesená",J293,0)</f>
        <v>0</v>
      </c>
      <c r="BH293" s="158">
        <f>IF(N293="sníž. přenesená",J293,0)</f>
        <v>0</v>
      </c>
      <c r="BI293" s="158">
        <f>IF(N293="nulová",J293,0)</f>
        <v>0</v>
      </c>
      <c r="BJ293" s="18" t="s">
        <v>87</v>
      </c>
      <c r="BK293" s="158">
        <f>ROUND(I293*H293,2)</f>
        <v>0</v>
      </c>
      <c r="BL293" s="18" t="s">
        <v>263</v>
      </c>
      <c r="BM293" s="157" t="s">
        <v>307</v>
      </c>
    </row>
    <row r="294" spans="1:65" s="14" customFormat="1">
      <c r="B294" s="166"/>
      <c r="D294" s="160" t="s">
        <v>142</v>
      </c>
      <c r="E294" s="167" t="s">
        <v>1</v>
      </c>
      <c r="F294" s="168" t="s">
        <v>308</v>
      </c>
      <c r="H294" s="169">
        <v>1.55</v>
      </c>
      <c r="L294" s="166"/>
      <c r="M294" s="170"/>
      <c r="N294" s="171"/>
      <c r="O294" s="171"/>
      <c r="P294" s="171"/>
      <c r="Q294" s="171"/>
      <c r="R294" s="171"/>
      <c r="S294" s="171"/>
      <c r="T294" s="172"/>
      <c r="AT294" s="167" t="s">
        <v>142</v>
      </c>
      <c r="AU294" s="167" t="s">
        <v>87</v>
      </c>
      <c r="AV294" s="14" t="s">
        <v>87</v>
      </c>
      <c r="AW294" s="14" t="s">
        <v>31</v>
      </c>
      <c r="AX294" s="14" t="s">
        <v>74</v>
      </c>
      <c r="AY294" s="167" t="s">
        <v>133</v>
      </c>
    </row>
    <row r="295" spans="1:65" s="14" customFormat="1">
      <c r="B295" s="166"/>
      <c r="D295" s="160" t="s">
        <v>142</v>
      </c>
      <c r="E295" s="167" t="s">
        <v>1</v>
      </c>
      <c r="F295" s="168" t="s">
        <v>309</v>
      </c>
      <c r="H295" s="169">
        <v>3</v>
      </c>
      <c r="L295" s="166"/>
      <c r="M295" s="170"/>
      <c r="N295" s="171"/>
      <c r="O295" s="171"/>
      <c r="P295" s="171"/>
      <c r="Q295" s="171"/>
      <c r="R295" s="171"/>
      <c r="S295" s="171"/>
      <c r="T295" s="172"/>
      <c r="AT295" s="167" t="s">
        <v>142</v>
      </c>
      <c r="AU295" s="167" t="s">
        <v>87</v>
      </c>
      <c r="AV295" s="14" t="s">
        <v>87</v>
      </c>
      <c r="AW295" s="14" t="s">
        <v>31</v>
      </c>
      <c r="AX295" s="14" t="s">
        <v>74</v>
      </c>
      <c r="AY295" s="167" t="s">
        <v>133</v>
      </c>
    </row>
    <row r="296" spans="1:65" s="14" customFormat="1">
      <c r="B296" s="166"/>
      <c r="D296" s="160" t="s">
        <v>142</v>
      </c>
      <c r="E296" s="167" t="s">
        <v>1</v>
      </c>
      <c r="F296" s="168" t="s">
        <v>310</v>
      </c>
      <c r="H296" s="169">
        <v>2.94</v>
      </c>
      <c r="L296" s="166"/>
      <c r="M296" s="170"/>
      <c r="N296" s="171"/>
      <c r="O296" s="171"/>
      <c r="P296" s="171"/>
      <c r="Q296" s="171"/>
      <c r="R296" s="171"/>
      <c r="S296" s="171"/>
      <c r="T296" s="172"/>
      <c r="AT296" s="167" t="s">
        <v>142</v>
      </c>
      <c r="AU296" s="167" t="s">
        <v>87</v>
      </c>
      <c r="AV296" s="14" t="s">
        <v>87</v>
      </c>
      <c r="AW296" s="14" t="s">
        <v>31</v>
      </c>
      <c r="AX296" s="14" t="s">
        <v>74</v>
      </c>
      <c r="AY296" s="167" t="s">
        <v>133</v>
      </c>
    </row>
    <row r="297" spans="1:65" s="16" customFormat="1">
      <c r="B297" s="180"/>
      <c r="D297" s="160" t="s">
        <v>142</v>
      </c>
      <c r="E297" s="181" t="s">
        <v>1</v>
      </c>
      <c r="F297" s="182" t="s">
        <v>157</v>
      </c>
      <c r="H297" s="183">
        <v>7.49</v>
      </c>
      <c r="L297" s="180"/>
      <c r="M297" s="184"/>
      <c r="N297" s="185"/>
      <c r="O297" s="185"/>
      <c r="P297" s="185"/>
      <c r="Q297" s="185"/>
      <c r="R297" s="185"/>
      <c r="S297" s="185"/>
      <c r="T297" s="186"/>
      <c r="AT297" s="181" t="s">
        <v>142</v>
      </c>
      <c r="AU297" s="181" t="s">
        <v>87</v>
      </c>
      <c r="AV297" s="16" t="s">
        <v>140</v>
      </c>
      <c r="AW297" s="16" t="s">
        <v>31</v>
      </c>
      <c r="AX297" s="16" t="s">
        <v>81</v>
      </c>
      <c r="AY297" s="181" t="s">
        <v>133</v>
      </c>
    </row>
    <row r="298" spans="1:65" s="2" customFormat="1" ht="16.5" customHeight="1">
      <c r="A298" s="30"/>
      <c r="B298" s="146"/>
      <c r="C298" s="147" t="s">
        <v>311</v>
      </c>
      <c r="D298" s="147" t="s">
        <v>135</v>
      </c>
      <c r="E298" s="148" t="s">
        <v>312</v>
      </c>
      <c r="F298" s="149" t="s">
        <v>313</v>
      </c>
      <c r="G298" s="150" t="s">
        <v>314</v>
      </c>
      <c r="H298" s="151">
        <v>15</v>
      </c>
      <c r="I298" s="152"/>
      <c r="J298" s="152">
        <f>ROUND(I298*H298,2)</f>
        <v>0</v>
      </c>
      <c r="K298" s="149" t="s">
        <v>139</v>
      </c>
      <c r="L298" s="31"/>
      <c r="M298" s="153" t="s">
        <v>1</v>
      </c>
      <c r="N298" s="154" t="s">
        <v>40</v>
      </c>
      <c r="O298" s="155">
        <v>0.157</v>
      </c>
      <c r="P298" s="155">
        <f>O298*H298</f>
        <v>2.355</v>
      </c>
      <c r="Q298" s="155">
        <v>0</v>
      </c>
      <c r="R298" s="155">
        <f>Q298*H298</f>
        <v>0</v>
      </c>
      <c r="S298" s="155">
        <v>0</v>
      </c>
      <c r="T298" s="156">
        <f>S298*H298</f>
        <v>0</v>
      </c>
      <c r="U298" s="30"/>
      <c r="V298" s="30"/>
      <c r="W298" s="30"/>
      <c r="X298" s="30"/>
      <c r="Y298" s="30"/>
      <c r="Z298" s="30"/>
      <c r="AA298" s="30"/>
      <c r="AB298" s="30"/>
      <c r="AC298" s="30"/>
      <c r="AD298" s="30"/>
      <c r="AE298" s="30"/>
      <c r="AR298" s="157" t="s">
        <v>263</v>
      </c>
      <c r="AT298" s="157" t="s">
        <v>135</v>
      </c>
      <c r="AU298" s="157" t="s">
        <v>87</v>
      </c>
      <c r="AY298" s="18" t="s">
        <v>133</v>
      </c>
      <c r="BE298" s="158">
        <f>IF(N298="základní",J298,0)</f>
        <v>0</v>
      </c>
      <c r="BF298" s="158">
        <f>IF(N298="snížená",J298,0)</f>
        <v>0</v>
      </c>
      <c r="BG298" s="158">
        <f>IF(N298="zákl. přenesená",J298,0)</f>
        <v>0</v>
      </c>
      <c r="BH298" s="158">
        <f>IF(N298="sníž. přenesená",J298,0)</f>
        <v>0</v>
      </c>
      <c r="BI298" s="158">
        <f>IF(N298="nulová",J298,0)</f>
        <v>0</v>
      </c>
      <c r="BJ298" s="18" t="s">
        <v>87</v>
      </c>
      <c r="BK298" s="158">
        <f>ROUND(I298*H298,2)</f>
        <v>0</v>
      </c>
      <c r="BL298" s="18" t="s">
        <v>263</v>
      </c>
      <c r="BM298" s="157" t="s">
        <v>315</v>
      </c>
    </row>
    <row r="299" spans="1:65" s="2" customFormat="1" ht="16.5" customHeight="1">
      <c r="A299" s="30"/>
      <c r="B299" s="146"/>
      <c r="C299" s="147" t="s">
        <v>316</v>
      </c>
      <c r="D299" s="147" t="s">
        <v>135</v>
      </c>
      <c r="E299" s="148" t="s">
        <v>317</v>
      </c>
      <c r="F299" s="149" t="s">
        <v>318</v>
      </c>
      <c r="G299" s="150" t="s">
        <v>314</v>
      </c>
      <c r="H299" s="151">
        <v>7</v>
      </c>
      <c r="I299" s="152"/>
      <c r="J299" s="152">
        <f>ROUND(I299*H299,2)</f>
        <v>0</v>
      </c>
      <c r="K299" s="149" t="s">
        <v>139</v>
      </c>
      <c r="L299" s="31"/>
      <c r="M299" s="153" t="s">
        <v>1</v>
      </c>
      <c r="N299" s="154" t="s">
        <v>40</v>
      </c>
      <c r="O299" s="155">
        <v>0.17399999999999999</v>
      </c>
      <c r="P299" s="155">
        <f>O299*H299</f>
        <v>1.218</v>
      </c>
      <c r="Q299" s="155">
        <v>0</v>
      </c>
      <c r="R299" s="155">
        <f>Q299*H299</f>
        <v>0</v>
      </c>
      <c r="S299" s="155">
        <v>0</v>
      </c>
      <c r="T299" s="156">
        <f>S299*H299</f>
        <v>0</v>
      </c>
      <c r="U299" s="30"/>
      <c r="V299" s="30"/>
      <c r="W299" s="30"/>
      <c r="X299" s="30"/>
      <c r="Y299" s="30"/>
      <c r="Z299" s="30"/>
      <c r="AA299" s="30"/>
      <c r="AB299" s="30"/>
      <c r="AC299" s="30"/>
      <c r="AD299" s="30"/>
      <c r="AE299" s="30"/>
      <c r="AR299" s="157" t="s">
        <v>263</v>
      </c>
      <c r="AT299" s="157" t="s">
        <v>135</v>
      </c>
      <c r="AU299" s="157" t="s">
        <v>87</v>
      </c>
      <c r="AY299" s="18" t="s">
        <v>133</v>
      </c>
      <c r="BE299" s="158">
        <f>IF(N299="základní",J299,0)</f>
        <v>0</v>
      </c>
      <c r="BF299" s="158">
        <f>IF(N299="snížená",J299,0)</f>
        <v>0</v>
      </c>
      <c r="BG299" s="158">
        <f>IF(N299="zákl. přenesená",J299,0)</f>
        <v>0</v>
      </c>
      <c r="BH299" s="158">
        <f>IF(N299="sníž. přenesená",J299,0)</f>
        <v>0</v>
      </c>
      <c r="BI299" s="158">
        <f>IF(N299="nulová",J299,0)</f>
        <v>0</v>
      </c>
      <c r="BJ299" s="18" t="s">
        <v>87</v>
      </c>
      <c r="BK299" s="158">
        <f>ROUND(I299*H299,2)</f>
        <v>0</v>
      </c>
      <c r="BL299" s="18" t="s">
        <v>263</v>
      </c>
      <c r="BM299" s="157" t="s">
        <v>319</v>
      </c>
    </row>
    <row r="300" spans="1:65" s="2" customFormat="1" ht="16.5" customHeight="1">
      <c r="A300" s="30"/>
      <c r="B300" s="146"/>
      <c r="C300" s="147" t="s">
        <v>320</v>
      </c>
      <c r="D300" s="147" t="s">
        <v>135</v>
      </c>
      <c r="E300" s="148" t="s">
        <v>321</v>
      </c>
      <c r="F300" s="149" t="s">
        <v>322</v>
      </c>
      <c r="G300" s="150" t="s">
        <v>314</v>
      </c>
      <c r="H300" s="151">
        <v>9</v>
      </c>
      <c r="I300" s="152"/>
      <c r="J300" s="152">
        <f>ROUND(I300*H300,2)</f>
        <v>0</v>
      </c>
      <c r="K300" s="149" t="s">
        <v>139</v>
      </c>
      <c r="L300" s="31"/>
      <c r="M300" s="153" t="s">
        <v>1</v>
      </c>
      <c r="N300" s="154" t="s">
        <v>40</v>
      </c>
      <c r="O300" s="155">
        <v>0.25900000000000001</v>
      </c>
      <c r="P300" s="155">
        <f>O300*H300</f>
        <v>2.331</v>
      </c>
      <c r="Q300" s="155">
        <v>0</v>
      </c>
      <c r="R300" s="155">
        <f>Q300*H300</f>
        <v>0</v>
      </c>
      <c r="S300" s="155">
        <v>0</v>
      </c>
      <c r="T300" s="156">
        <f>S300*H300</f>
        <v>0</v>
      </c>
      <c r="U300" s="30"/>
      <c r="V300" s="30"/>
      <c r="W300" s="30"/>
      <c r="X300" s="30"/>
      <c r="Y300" s="30"/>
      <c r="Z300" s="30"/>
      <c r="AA300" s="30"/>
      <c r="AB300" s="30"/>
      <c r="AC300" s="30"/>
      <c r="AD300" s="30"/>
      <c r="AE300" s="30"/>
      <c r="AR300" s="157" t="s">
        <v>263</v>
      </c>
      <c r="AT300" s="157" t="s">
        <v>135</v>
      </c>
      <c r="AU300" s="157" t="s">
        <v>87</v>
      </c>
      <c r="AY300" s="18" t="s">
        <v>133</v>
      </c>
      <c r="BE300" s="158">
        <f>IF(N300="základní",J300,0)</f>
        <v>0</v>
      </c>
      <c r="BF300" s="158">
        <f>IF(N300="snížená",J300,0)</f>
        <v>0</v>
      </c>
      <c r="BG300" s="158">
        <f>IF(N300="zákl. přenesená",J300,0)</f>
        <v>0</v>
      </c>
      <c r="BH300" s="158">
        <f>IF(N300="sníž. přenesená",J300,0)</f>
        <v>0</v>
      </c>
      <c r="BI300" s="158">
        <f>IF(N300="nulová",J300,0)</f>
        <v>0</v>
      </c>
      <c r="BJ300" s="18" t="s">
        <v>87</v>
      </c>
      <c r="BK300" s="158">
        <f>ROUND(I300*H300,2)</f>
        <v>0</v>
      </c>
      <c r="BL300" s="18" t="s">
        <v>263</v>
      </c>
      <c r="BM300" s="157" t="s">
        <v>323</v>
      </c>
    </row>
    <row r="301" spans="1:65" s="2" customFormat="1" ht="21.75" customHeight="1">
      <c r="A301" s="30"/>
      <c r="B301" s="146"/>
      <c r="C301" s="147" t="s">
        <v>324</v>
      </c>
      <c r="D301" s="147" t="s">
        <v>135</v>
      </c>
      <c r="E301" s="148" t="s">
        <v>325</v>
      </c>
      <c r="F301" s="149" t="s">
        <v>326</v>
      </c>
      <c r="G301" s="150" t="s">
        <v>314</v>
      </c>
      <c r="H301" s="151">
        <v>12</v>
      </c>
      <c r="I301" s="152"/>
      <c r="J301" s="152">
        <f>ROUND(I301*H301,2)</f>
        <v>0</v>
      </c>
      <c r="K301" s="149" t="s">
        <v>139</v>
      </c>
      <c r="L301" s="31"/>
      <c r="M301" s="153" t="s">
        <v>1</v>
      </c>
      <c r="N301" s="154" t="s">
        <v>40</v>
      </c>
      <c r="O301" s="155">
        <v>0.113</v>
      </c>
      <c r="P301" s="155">
        <f>O301*H301</f>
        <v>1.3560000000000001</v>
      </c>
      <c r="Q301" s="155">
        <v>2.2000000000000001E-4</v>
      </c>
      <c r="R301" s="155">
        <f>Q301*H301</f>
        <v>2.64E-3</v>
      </c>
      <c r="S301" s="155">
        <v>0</v>
      </c>
      <c r="T301" s="156">
        <f>S301*H301</f>
        <v>0</v>
      </c>
      <c r="U301" s="30"/>
      <c r="V301" s="30"/>
      <c r="W301" s="30"/>
      <c r="X301" s="30"/>
      <c r="Y301" s="30"/>
      <c r="Z301" s="30"/>
      <c r="AA301" s="30"/>
      <c r="AB301" s="30"/>
      <c r="AC301" s="30"/>
      <c r="AD301" s="30"/>
      <c r="AE301" s="30"/>
      <c r="AR301" s="157" t="s">
        <v>263</v>
      </c>
      <c r="AT301" s="157" t="s">
        <v>135</v>
      </c>
      <c r="AU301" s="157" t="s">
        <v>87</v>
      </c>
      <c r="AY301" s="18" t="s">
        <v>133</v>
      </c>
      <c r="BE301" s="158">
        <f>IF(N301="základní",J301,0)</f>
        <v>0</v>
      </c>
      <c r="BF301" s="158">
        <f>IF(N301="snížená",J301,0)</f>
        <v>0</v>
      </c>
      <c r="BG301" s="158">
        <f>IF(N301="zákl. přenesená",J301,0)</f>
        <v>0</v>
      </c>
      <c r="BH301" s="158">
        <f>IF(N301="sníž. přenesená",J301,0)</f>
        <v>0</v>
      </c>
      <c r="BI301" s="158">
        <f>IF(N301="nulová",J301,0)</f>
        <v>0</v>
      </c>
      <c r="BJ301" s="18" t="s">
        <v>87</v>
      </c>
      <c r="BK301" s="158">
        <f>ROUND(I301*H301,2)</f>
        <v>0</v>
      </c>
      <c r="BL301" s="18" t="s">
        <v>263</v>
      </c>
      <c r="BM301" s="157" t="s">
        <v>327</v>
      </c>
    </row>
    <row r="302" spans="1:65" s="14" customFormat="1">
      <c r="B302" s="166"/>
      <c r="D302" s="160" t="s">
        <v>142</v>
      </c>
      <c r="E302" s="167" t="s">
        <v>1</v>
      </c>
      <c r="F302" s="168" t="s">
        <v>328</v>
      </c>
      <c r="H302" s="169">
        <v>12</v>
      </c>
      <c r="L302" s="166"/>
      <c r="M302" s="170"/>
      <c r="N302" s="171"/>
      <c r="O302" s="171"/>
      <c r="P302" s="171"/>
      <c r="Q302" s="171"/>
      <c r="R302" s="171"/>
      <c r="S302" s="171"/>
      <c r="T302" s="172"/>
      <c r="AT302" s="167" t="s">
        <v>142</v>
      </c>
      <c r="AU302" s="167" t="s">
        <v>87</v>
      </c>
      <c r="AV302" s="14" t="s">
        <v>87</v>
      </c>
      <c r="AW302" s="14" t="s">
        <v>31</v>
      </c>
      <c r="AX302" s="14" t="s">
        <v>81</v>
      </c>
      <c r="AY302" s="167" t="s">
        <v>133</v>
      </c>
    </row>
    <row r="303" spans="1:65" s="2" customFormat="1" ht="21.75" customHeight="1">
      <c r="A303" s="30"/>
      <c r="B303" s="146"/>
      <c r="C303" s="147" t="s">
        <v>329</v>
      </c>
      <c r="D303" s="147" t="s">
        <v>135</v>
      </c>
      <c r="E303" s="148" t="s">
        <v>330</v>
      </c>
      <c r="F303" s="149" t="s">
        <v>331</v>
      </c>
      <c r="G303" s="150" t="s">
        <v>314</v>
      </c>
      <c r="H303" s="151">
        <v>4</v>
      </c>
      <c r="I303" s="152"/>
      <c r="J303" s="152">
        <f>ROUND(I303*H303,2)</f>
        <v>0</v>
      </c>
      <c r="K303" s="149" t="s">
        <v>139</v>
      </c>
      <c r="L303" s="31"/>
      <c r="M303" s="153" t="s">
        <v>1</v>
      </c>
      <c r="N303" s="154" t="s">
        <v>40</v>
      </c>
      <c r="O303" s="155">
        <v>0.55900000000000005</v>
      </c>
      <c r="P303" s="155">
        <f>O303*H303</f>
        <v>2.2360000000000002</v>
      </c>
      <c r="Q303" s="155">
        <v>1.1000000000000001E-3</v>
      </c>
      <c r="R303" s="155">
        <f>Q303*H303</f>
        <v>4.4000000000000003E-3</v>
      </c>
      <c r="S303" s="155">
        <v>0</v>
      </c>
      <c r="T303" s="156">
        <f>S303*H303</f>
        <v>0</v>
      </c>
      <c r="U303" s="30"/>
      <c r="V303" s="30"/>
      <c r="W303" s="30"/>
      <c r="X303" s="30"/>
      <c r="Y303" s="30"/>
      <c r="Z303" s="30"/>
      <c r="AA303" s="30"/>
      <c r="AB303" s="30"/>
      <c r="AC303" s="30"/>
      <c r="AD303" s="30"/>
      <c r="AE303" s="30"/>
      <c r="AR303" s="157" t="s">
        <v>263</v>
      </c>
      <c r="AT303" s="157" t="s">
        <v>135</v>
      </c>
      <c r="AU303" s="157" t="s">
        <v>87</v>
      </c>
      <c r="AY303" s="18" t="s">
        <v>133</v>
      </c>
      <c r="BE303" s="158">
        <f>IF(N303="základní",J303,0)</f>
        <v>0</v>
      </c>
      <c r="BF303" s="158">
        <f>IF(N303="snížená",J303,0)</f>
        <v>0</v>
      </c>
      <c r="BG303" s="158">
        <f>IF(N303="zákl. přenesená",J303,0)</f>
        <v>0</v>
      </c>
      <c r="BH303" s="158">
        <f>IF(N303="sníž. přenesená",J303,0)</f>
        <v>0</v>
      </c>
      <c r="BI303" s="158">
        <f>IF(N303="nulová",J303,0)</f>
        <v>0</v>
      </c>
      <c r="BJ303" s="18" t="s">
        <v>87</v>
      </c>
      <c r="BK303" s="158">
        <f>ROUND(I303*H303,2)</f>
        <v>0</v>
      </c>
      <c r="BL303" s="18" t="s">
        <v>263</v>
      </c>
      <c r="BM303" s="157" t="s">
        <v>332</v>
      </c>
    </row>
    <row r="304" spans="1:65" s="2" customFormat="1" ht="16.5" customHeight="1">
      <c r="A304" s="30"/>
      <c r="B304" s="146"/>
      <c r="C304" s="147" t="s">
        <v>333</v>
      </c>
      <c r="D304" s="147" t="s">
        <v>135</v>
      </c>
      <c r="E304" s="148" t="s">
        <v>334</v>
      </c>
      <c r="F304" s="149" t="s">
        <v>335</v>
      </c>
      <c r="G304" s="150" t="s">
        <v>314</v>
      </c>
      <c r="H304" s="151">
        <v>8</v>
      </c>
      <c r="I304" s="152"/>
      <c r="J304" s="152">
        <f>ROUND(I304*H304,2)</f>
        <v>0</v>
      </c>
      <c r="K304" s="149" t="s">
        <v>139</v>
      </c>
      <c r="L304" s="31"/>
      <c r="M304" s="153" t="s">
        <v>1</v>
      </c>
      <c r="N304" s="154" t="s">
        <v>40</v>
      </c>
      <c r="O304" s="155">
        <v>0.17699999999999999</v>
      </c>
      <c r="P304" s="155">
        <f>O304*H304</f>
        <v>1.4159999999999999</v>
      </c>
      <c r="Q304" s="155">
        <v>2.9E-4</v>
      </c>
      <c r="R304" s="155">
        <f>Q304*H304</f>
        <v>2.32E-3</v>
      </c>
      <c r="S304" s="155">
        <v>0</v>
      </c>
      <c r="T304" s="156">
        <f>S304*H304</f>
        <v>0</v>
      </c>
      <c r="U304" s="30"/>
      <c r="V304" s="30"/>
      <c r="W304" s="30"/>
      <c r="X304" s="30"/>
      <c r="Y304" s="30"/>
      <c r="Z304" s="30"/>
      <c r="AA304" s="30"/>
      <c r="AB304" s="30"/>
      <c r="AC304" s="30"/>
      <c r="AD304" s="30"/>
      <c r="AE304" s="30"/>
      <c r="AR304" s="157" t="s">
        <v>263</v>
      </c>
      <c r="AT304" s="157" t="s">
        <v>135</v>
      </c>
      <c r="AU304" s="157" t="s">
        <v>87</v>
      </c>
      <c r="AY304" s="18" t="s">
        <v>133</v>
      </c>
      <c r="BE304" s="158">
        <f>IF(N304="základní",J304,0)</f>
        <v>0</v>
      </c>
      <c r="BF304" s="158">
        <f>IF(N304="snížená",J304,0)</f>
        <v>0</v>
      </c>
      <c r="BG304" s="158">
        <f>IF(N304="zákl. přenesená",J304,0)</f>
        <v>0</v>
      </c>
      <c r="BH304" s="158">
        <f>IF(N304="sníž. přenesená",J304,0)</f>
        <v>0</v>
      </c>
      <c r="BI304" s="158">
        <f>IF(N304="nulová",J304,0)</f>
        <v>0</v>
      </c>
      <c r="BJ304" s="18" t="s">
        <v>87</v>
      </c>
      <c r="BK304" s="158">
        <f>ROUND(I304*H304,2)</f>
        <v>0</v>
      </c>
      <c r="BL304" s="18" t="s">
        <v>263</v>
      </c>
      <c r="BM304" s="157" t="s">
        <v>336</v>
      </c>
    </row>
    <row r="305" spans="1:65" s="14" customFormat="1">
      <c r="B305" s="166"/>
      <c r="D305" s="160" t="s">
        <v>142</v>
      </c>
      <c r="E305" s="167" t="s">
        <v>1</v>
      </c>
      <c r="F305" s="168" t="s">
        <v>337</v>
      </c>
      <c r="H305" s="169">
        <v>8</v>
      </c>
      <c r="L305" s="166"/>
      <c r="M305" s="170"/>
      <c r="N305" s="171"/>
      <c r="O305" s="171"/>
      <c r="P305" s="171"/>
      <c r="Q305" s="171"/>
      <c r="R305" s="171"/>
      <c r="S305" s="171"/>
      <c r="T305" s="172"/>
      <c r="AT305" s="167" t="s">
        <v>142</v>
      </c>
      <c r="AU305" s="167" t="s">
        <v>87</v>
      </c>
      <c r="AV305" s="14" t="s">
        <v>87</v>
      </c>
      <c r="AW305" s="14" t="s">
        <v>31</v>
      </c>
      <c r="AX305" s="14" t="s">
        <v>81</v>
      </c>
      <c r="AY305" s="167" t="s">
        <v>133</v>
      </c>
    </row>
    <row r="306" spans="1:65" s="2" customFormat="1" ht="16.5" customHeight="1">
      <c r="A306" s="30"/>
      <c r="B306" s="146"/>
      <c r="C306" s="147" t="s">
        <v>338</v>
      </c>
      <c r="D306" s="147" t="s">
        <v>135</v>
      </c>
      <c r="E306" s="148" t="s">
        <v>339</v>
      </c>
      <c r="F306" s="149" t="s">
        <v>340</v>
      </c>
      <c r="G306" s="150" t="s">
        <v>256</v>
      </c>
      <c r="H306" s="151">
        <v>232.74</v>
      </c>
      <c r="I306" s="152"/>
      <c r="J306" s="152">
        <f>ROUND(I306*H306,2)</f>
        <v>0</v>
      </c>
      <c r="K306" s="149" t="s">
        <v>139</v>
      </c>
      <c r="L306" s="31"/>
      <c r="M306" s="153" t="s">
        <v>1</v>
      </c>
      <c r="N306" s="154" t="s">
        <v>40</v>
      </c>
      <c r="O306" s="155">
        <v>4.8000000000000001E-2</v>
      </c>
      <c r="P306" s="155">
        <f>O306*H306</f>
        <v>11.171520000000001</v>
      </c>
      <c r="Q306" s="155">
        <v>0</v>
      </c>
      <c r="R306" s="155">
        <f>Q306*H306</f>
        <v>0</v>
      </c>
      <c r="S306" s="155">
        <v>0</v>
      </c>
      <c r="T306" s="156">
        <f>S306*H306</f>
        <v>0</v>
      </c>
      <c r="U306" s="30"/>
      <c r="V306" s="30"/>
      <c r="W306" s="30"/>
      <c r="X306" s="30"/>
      <c r="Y306" s="30"/>
      <c r="Z306" s="30"/>
      <c r="AA306" s="30"/>
      <c r="AB306" s="30"/>
      <c r="AC306" s="30"/>
      <c r="AD306" s="30"/>
      <c r="AE306" s="30"/>
      <c r="AR306" s="157" t="s">
        <v>263</v>
      </c>
      <c r="AT306" s="157" t="s">
        <v>135</v>
      </c>
      <c r="AU306" s="157" t="s">
        <v>87</v>
      </c>
      <c r="AY306" s="18" t="s">
        <v>133</v>
      </c>
      <c r="BE306" s="158">
        <f>IF(N306="základní",J306,0)</f>
        <v>0</v>
      </c>
      <c r="BF306" s="158">
        <f>IF(N306="snížená",J306,0)</f>
        <v>0</v>
      </c>
      <c r="BG306" s="158">
        <f>IF(N306="zákl. přenesená",J306,0)</f>
        <v>0</v>
      </c>
      <c r="BH306" s="158">
        <f>IF(N306="sníž. přenesená",J306,0)</f>
        <v>0</v>
      </c>
      <c r="BI306" s="158">
        <f>IF(N306="nulová",J306,0)</f>
        <v>0</v>
      </c>
      <c r="BJ306" s="18" t="s">
        <v>87</v>
      </c>
      <c r="BK306" s="158">
        <f>ROUND(I306*H306,2)</f>
        <v>0</v>
      </c>
      <c r="BL306" s="18" t="s">
        <v>263</v>
      </c>
      <c r="BM306" s="157" t="s">
        <v>341</v>
      </c>
    </row>
    <row r="307" spans="1:65" s="14" customFormat="1">
      <c r="B307" s="166"/>
      <c r="D307" s="160" t="s">
        <v>142</v>
      </c>
      <c r="E307" s="167" t="s">
        <v>1</v>
      </c>
      <c r="F307" s="168" t="s">
        <v>342</v>
      </c>
      <c r="H307" s="169">
        <v>232.74</v>
      </c>
      <c r="L307" s="166"/>
      <c r="M307" s="170"/>
      <c r="N307" s="171"/>
      <c r="O307" s="171"/>
      <c r="P307" s="171"/>
      <c r="Q307" s="171"/>
      <c r="R307" s="171"/>
      <c r="S307" s="171"/>
      <c r="T307" s="172"/>
      <c r="AT307" s="167" t="s">
        <v>142</v>
      </c>
      <c r="AU307" s="167" t="s">
        <v>87</v>
      </c>
      <c r="AV307" s="14" t="s">
        <v>87</v>
      </c>
      <c r="AW307" s="14" t="s">
        <v>31</v>
      </c>
      <c r="AX307" s="14" t="s">
        <v>81</v>
      </c>
      <c r="AY307" s="167" t="s">
        <v>133</v>
      </c>
    </row>
    <row r="308" spans="1:65" s="2" customFormat="1" ht="16.5" customHeight="1">
      <c r="A308" s="30"/>
      <c r="B308" s="146"/>
      <c r="C308" s="147" t="s">
        <v>343</v>
      </c>
      <c r="D308" s="147" t="s">
        <v>135</v>
      </c>
      <c r="E308" s="148" t="s">
        <v>344</v>
      </c>
      <c r="F308" s="149" t="s">
        <v>345</v>
      </c>
      <c r="G308" s="150" t="s">
        <v>256</v>
      </c>
      <c r="H308" s="151">
        <v>39.04</v>
      </c>
      <c r="I308" s="152"/>
      <c r="J308" s="152">
        <f>ROUND(I308*H308,2)</f>
        <v>0</v>
      </c>
      <c r="K308" s="149" t="s">
        <v>139</v>
      </c>
      <c r="L308" s="31"/>
      <c r="M308" s="153" t="s">
        <v>1</v>
      </c>
      <c r="N308" s="154" t="s">
        <v>40</v>
      </c>
      <c r="O308" s="155">
        <v>5.8999999999999997E-2</v>
      </c>
      <c r="P308" s="155">
        <f>O308*H308</f>
        <v>2.3033599999999996</v>
      </c>
      <c r="Q308" s="155">
        <v>0</v>
      </c>
      <c r="R308" s="155">
        <f>Q308*H308</f>
        <v>0</v>
      </c>
      <c r="S308" s="155">
        <v>0</v>
      </c>
      <c r="T308" s="156">
        <f>S308*H308</f>
        <v>0</v>
      </c>
      <c r="U308" s="30"/>
      <c r="V308" s="30"/>
      <c r="W308" s="30"/>
      <c r="X308" s="30"/>
      <c r="Y308" s="30"/>
      <c r="Z308" s="30"/>
      <c r="AA308" s="30"/>
      <c r="AB308" s="30"/>
      <c r="AC308" s="30"/>
      <c r="AD308" s="30"/>
      <c r="AE308" s="30"/>
      <c r="AR308" s="157" t="s">
        <v>263</v>
      </c>
      <c r="AT308" s="157" t="s">
        <v>135</v>
      </c>
      <c r="AU308" s="157" t="s">
        <v>87</v>
      </c>
      <c r="AY308" s="18" t="s">
        <v>133</v>
      </c>
      <c r="BE308" s="158">
        <f>IF(N308="základní",J308,0)</f>
        <v>0</v>
      </c>
      <c r="BF308" s="158">
        <f>IF(N308="snížená",J308,0)</f>
        <v>0</v>
      </c>
      <c r="BG308" s="158">
        <f>IF(N308="zákl. přenesená",J308,0)</f>
        <v>0</v>
      </c>
      <c r="BH308" s="158">
        <f>IF(N308="sníž. přenesená",J308,0)</f>
        <v>0</v>
      </c>
      <c r="BI308" s="158">
        <f>IF(N308="nulová",J308,0)</f>
        <v>0</v>
      </c>
      <c r="BJ308" s="18" t="s">
        <v>87</v>
      </c>
      <c r="BK308" s="158">
        <f>ROUND(I308*H308,2)</f>
        <v>0</v>
      </c>
      <c r="BL308" s="18" t="s">
        <v>263</v>
      </c>
      <c r="BM308" s="157" t="s">
        <v>346</v>
      </c>
    </row>
    <row r="309" spans="1:65" s="12" customFormat="1" ht="22.9" customHeight="1">
      <c r="B309" s="134"/>
      <c r="D309" s="135" t="s">
        <v>73</v>
      </c>
      <c r="E309" s="144" t="s">
        <v>347</v>
      </c>
      <c r="F309" s="144" t="s">
        <v>348</v>
      </c>
      <c r="J309" s="145">
        <f>BK309</f>
        <v>0</v>
      </c>
      <c r="L309" s="134"/>
      <c r="M309" s="138"/>
      <c r="N309" s="139"/>
      <c r="O309" s="139"/>
      <c r="P309" s="140">
        <f>SUM(P310:P339)</f>
        <v>308.75939999999997</v>
      </c>
      <c r="Q309" s="139"/>
      <c r="R309" s="140">
        <f>SUM(R310:R339)</f>
        <v>0.4223287</v>
      </c>
      <c r="S309" s="139"/>
      <c r="T309" s="141">
        <f>SUM(T310:T339)</f>
        <v>0</v>
      </c>
      <c r="AR309" s="135" t="s">
        <v>87</v>
      </c>
      <c r="AT309" s="142" t="s">
        <v>73</v>
      </c>
      <c r="AU309" s="142" t="s">
        <v>81</v>
      </c>
      <c r="AY309" s="135" t="s">
        <v>133</v>
      </c>
      <c r="BK309" s="143">
        <f>SUM(BK310:BK339)</f>
        <v>0</v>
      </c>
    </row>
    <row r="310" spans="1:65" s="2" customFormat="1" ht="21.75" customHeight="1">
      <c r="A310" s="30"/>
      <c r="B310" s="146"/>
      <c r="C310" s="147" t="s">
        <v>349</v>
      </c>
      <c r="D310" s="147" t="s">
        <v>135</v>
      </c>
      <c r="E310" s="148" t="s">
        <v>350</v>
      </c>
      <c r="F310" s="149" t="s">
        <v>351</v>
      </c>
      <c r="G310" s="150" t="s">
        <v>256</v>
      </c>
      <c r="H310" s="151">
        <v>222.19</v>
      </c>
      <c r="I310" s="152"/>
      <c r="J310" s="152">
        <f>ROUND(I310*H310,2)</f>
        <v>0</v>
      </c>
      <c r="K310" s="149" t="s">
        <v>139</v>
      </c>
      <c r="L310" s="31"/>
      <c r="M310" s="153" t="s">
        <v>1</v>
      </c>
      <c r="N310" s="154" t="s">
        <v>40</v>
      </c>
      <c r="O310" s="155">
        <v>0.52900000000000003</v>
      </c>
      <c r="P310" s="155">
        <f>O310*H310</f>
        <v>117.53851</v>
      </c>
      <c r="Q310" s="155">
        <v>6.6E-4</v>
      </c>
      <c r="R310" s="155">
        <f>Q310*H310</f>
        <v>0.14664540000000001</v>
      </c>
      <c r="S310" s="155">
        <v>0</v>
      </c>
      <c r="T310" s="156">
        <f>S310*H310</f>
        <v>0</v>
      </c>
      <c r="U310" s="30"/>
      <c r="V310" s="30"/>
      <c r="W310" s="30"/>
      <c r="X310" s="30"/>
      <c r="Y310" s="30"/>
      <c r="Z310" s="30"/>
      <c r="AA310" s="30"/>
      <c r="AB310" s="30"/>
      <c r="AC310" s="30"/>
      <c r="AD310" s="30"/>
      <c r="AE310" s="30"/>
      <c r="AR310" s="157" t="s">
        <v>263</v>
      </c>
      <c r="AT310" s="157" t="s">
        <v>135</v>
      </c>
      <c r="AU310" s="157" t="s">
        <v>87</v>
      </c>
      <c r="AY310" s="18" t="s">
        <v>133</v>
      </c>
      <c r="BE310" s="158">
        <f>IF(N310="základní",J310,0)</f>
        <v>0</v>
      </c>
      <c r="BF310" s="158">
        <f>IF(N310="snížená",J310,0)</f>
        <v>0</v>
      </c>
      <c r="BG310" s="158">
        <f>IF(N310="zákl. přenesená",J310,0)</f>
        <v>0</v>
      </c>
      <c r="BH310" s="158">
        <f>IF(N310="sníž. přenesená",J310,0)</f>
        <v>0</v>
      </c>
      <c r="BI310" s="158">
        <f>IF(N310="nulová",J310,0)</f>
        <v>0</v>
      </c>
      <c r="BJ310" s="18" t="s">
        <v>87</v>
      </c>
      <c r="BK310" s="158">
        <f>ROUND(I310*H310,2)</f>
        <v>0</v>
      </c>
      <c r="BL310" s="18" t="s">
        <v>263</v>
      </c>
      <c r="BM310" s="157" t="s">
        <v>352</v>
      </c>
    </row>
    <row r="311" spans="1:65" s="14" customFormat="1">
      <c r="B311" s="166"/>
      <c r="D311" s="160" t="s">
        <v>142</v>
      </c>
      <c r="E311" s="167" t="s">
        <v>1</v>
      </c>
      <c r="F311" s="168" t="s">
        <v>353</v>
      </c>
      <c r="H311" s="169">
        <v>32.49</v>
      </c>
      <c r="L311" s="166"/>
      <c r="M311" s="170"/>
      <c r="N311" s="171"/>
      <c r="O311" s="171"/>
      <c r="P311" s="171"/>
      <c r="Q311" s="171"/>
      <c r="R311" s="171"/>
      <c r="S311" s="171"/>
      <c r="T311" s="172"/>
      <c r="AT311" s="167" t="s">
        <v>142</v>
      </c>
      <c r="AU311" s="167" t="s">
        <v>87</v>
      </c>
      <c r="AV311" s="14" t="s">
        <v>87</v>
      </c>
      <c r="AW311" s="14" t="s">
        <v>31</v>
      </c>
      <c r="AX311" s="14" t="s">
        <v>74</v>
      </c>
      <c r="AY311" s="167" t="s">
        <v>133</v>
      </c>
    </row>
    <row r="312" spans="1:65" s="14" customFormat="1">
      <c r="B312" s="166"/>
      <c r="D312" s="160" t="s">
        <v>142</v>
      </c>
      <c r="E312" s="167" t="s">
        <v>1</v>
      </c>
      <c r="F312" s="168" t="s">
        <v>354</v>
      </c>
      <c r="H312" s="169">
        <v>166.45</v>
      </c>
      <c r="L312" s="166"/>
      <c r="M312" s="170"/>
      <c r="N312" s="171"/>
      <c r="O312" s="171"/>
      <c r="P312" s="171"/>
      <c r="Q312" s="171"/>
      <c r="R312" s="171"/>
      <c r="S312" s="171"/>
      <c r="T312" s="172"/>
      <c r="AT312" s="167" t="s">
        <v>142</v>
      </c>
      <c r="AU312" s="167" t="s">
        <v>87</v>
      </c>
      <c r="AV312" s="14" t="s">
        <v>87</v>
      </c>
      <c r="AW312" s="14" t="s">
        <v>31</v>
      </c>
      <c r="AX312" s="14" t="s">
        <v>74</v>
      </c>
      <c r="AY312" s="167" t="s">
        <v>133</v>
      </c>
    </row>
    <row r="313" spans="1:65" s="14" customFormat="1">
      <c r="B313" s="166"/>
      <c r="D313" s="160" t="s">
        <v>142</v>
      </c>
      <c r="E313" s="167" t="s">
        <v>1</v>
      </c>
      <c r="F313" s="168" t="s">
        <v>355</v>
      </c>
      <c r="H313" s="169">
        <v>23.25</v>
      </c>
      <c r="L313" s="166"/>
      <c r="M313" s="170"/>
      <c r="N313" s="171"/>
      <c r="O313" s="171"/>
      <c r="P313" s="171"/>
      <c r="Q313" s="171"/>
      <c r="R313" s="171"/>
      <c r="S313" s="171"/>
      <c r="T313" s="172"/>
      <c r="AT313" s="167" t="s">
        <v>142</v>
      </c>
      <c r="AU313" s="167" t="s">
        <v>87</v>
      </c>
      <c r="AV313" s="14" t="s">
        <v>87</v>
      </c>
      <c r="AW313" s="14" t="s">
        <v>31</v>
      </c>
      <c r="AX313" s="14" t="s">
        <v>74</v>
      </c>
      <c r="AY313" s="167" t="s">
        <v>133</v>
      </c>
    </row>
    <row r="314" spans="1:65" s="16" customFormat="1">
      <c r="B314" s="180"/>
      <c r="D314" s="160" t="s">
        <v>142</v>
      </c>
      <c r="E314" s="181" t="s">
        <v>1</v>
      </c>
      <c r="F314" s="182" t="s">
        <v>157</v>
      </c>
      <c r="H314" s="183">
        <v>222.19</v>
      </c>
      <c r="L314" s="180"/>
      <c r="M314" s="184"/>
      <c r="N314" s="185"/>
      <c r="O314" s="185"/>
      <c r="P314" s="185"/>
      <c r="Q314" s="185"/>
      <c r="R314" s="185"/>
      <c r="S314" s="185"/>
      <c r="T314" s="186"/>
      <c r="AT314" s="181" t="s">
        <v>142</v>
      </c>
      <c r="AU314" s="181" t="s">
        <v>87</v>
      </c>
      <c r="AV314" s="16" t="s">
        <v>140</v>
      </c>
      <c r="AW314" s="16" t="s">
        <v>31</v>
      </c>
      <c r="AX314" s="16" t="s">
        <v>81</v>
      </c>
      <c r="AY314" s="181" t="s">
        <v>133</v>
      </c>
    </row>
    <row r="315" spans="1:65" s="2" customFormat="1" ht="21.75" customHeight="1">
      <c r="A315" s="30"/>
      <c r="B315" s="146"/>
      <c r="C315" s="147" t="s">
        <v>356</v>
      </c>
      <c r="D315" s="147" t="s">
        <v>135</v>
      </c>
      <c r="E315" s="148" t="s">
        <v>357</v>
      </c>
      <c r="F315" s="149" t="s">
        <v>358</v>
      </c>
      <c r="G315" s="150" t="s">
        <v>256</v>
      </c>
      <c r="H315" s="151">
        <v>90.72</v>
      </c>
      <c r="I315" s="152"/>
      <c r="J315" s="152">
        <f>ROUND(I315*H315,2)</f>
        <v>0</v>
      </c>
      <c r="K315" s="149" t="s">
        <v>139</v>
      </c>
      <c r="L315" s="31"/>
      <c r="M315" s="153" t="s">
        <v>1</v>
      </c>
      <c r="N315" s="154" t="s">
        <v>40</v>
      </c>
      <c r="O315" s="155">
        <v>0.61599999999999999</v>
      </c>
      <c r="P315" s="155">
        <f>O315*H315</f>
        <v>55.883519999999997</v>
      </c>
      <c r="Q315" s="155">
        <v>9.1E-4</v>
      </c>
      <c r="R315" s="155">
        <f>Q315*H315</f>
        <v>8.2555199999999995E-2</v>
      </c>
      <c r="S315" s="155">
        <v>0</v>
      </c>
      <c r="T315" s="156">
        <f>S315*H315</f>
        <v>0</v>
      </c>
      <c r="U315" s="30"/>
      <c r="V315" s="30"/>
      <c r="W315" s="30"/>
      <c r="X315" s="30"/>
      <c r="Y315" s="30"/>
      <c r="Z315" s="30"/>
      <c r="AA315" s="30"/>
      <c r="AB315" s="30"/>
      <c r="AC315" s="30"/>
      <c r="AD315" s="30"/>
      <c r="AE315" s="30"/>
      <c r="AR315" s="157" t="s">
        <v>263</v>
      </c>
      <c r="AT315" s="157" t="s">
        <v>135</v>
      </c>
      <c r="AU315" s="157" t="s">
        <v>87</v>
      </c>
      <c r="AY315" s="18" t="s">
        <v>133</v>
      </c>
      <c r="BE315" s="158">
        <f>IF(N315="základní",J315,0)</f>
        <v>0</v>
      </c>
      <c r="BF315" s="158">
        <f>IF(N315="snížená",J315,0)</f>
        <v>0</v>
      </c>
      <c r="BG315" s="158">
        <f>IF(N315="zákl. přenesená",J315,0)</f>
        <v>0</v>
      </c>
      <c r="BH315" s="158">
        <f>IF(N315="sníž. přenesená",J315,0)</f>
        <v>0</v>
      </c>
      <c r="BI315" s="158">
        <f>IF(N315="nulová",J315,0)</f>
        <v>0</v>
      </c>
      <c r="BJ315" s="18" t="s">
        <v>87</v>
      </c>
      <c r="BK315" s="158">
        <f>ROUND(I315*H315,2)</f>
        <v>0</v>
      </c>
      <c r="BL315" s="18" t="s">
        <v>263</v>
      </c>
      <c r="BM315" s="157" t="s">
        <v>359</v>
      </c>
    </row>
    <row r="316" spans="1:65" s="14" customFormat="1">
      <c r="B316" s="166"/>
      <c r="D316" s="160" t="s">
        <v>142</v>
      </c>
      <c r="E316" s="167" t="s">
        <v>1</v>
      </c>
      <c r="F316" s="168" t="s">
        <v>360</v>
      </c>
      <c r="H316" s="169">
        <v>29.6</v>
      </c>
      <c r="L316" s="166"/>
      <c r="M316" s="170"/>
      <c r="N316" s="171"/>
      <c r="O316" s="171"/>
      <c r="P316" s="171"/>
      <c r="Q316" s="171"/>
      <c r="R316" s="171"/>
      <c r="S316" s="171"/>
      <c r="T316" s="172"/>
      <c r="AT316" s="167" t="s">
        <v>142</v>
      </c>
      <c r="AU316" s="167" t="s">
        <v>87</v>
      </c>
      <c r="AV316" s="14" t="s">
        <v>87</v>
      </c>
      <c r="AW316" s="14" t="s">
        <v>31</v>
      </c>
      <c r="AX316" s="14" t="s">
        <v>74</v>
      </c>
      <c r="AY316" s="167" t="s">
        <v>133</v>
      </c>
    </row>
    <row r="317" spans="1:65" s="14" customFormat="1">
      <c r="B317" s="166"/>
      <c r="D317" s="160" t="s">
        <v>142</v>
      </c>
      <c r="E317" s="167" t="s">
        <v>1</v>
      </c>
      <c r="F317" s="168" t="s">
        <v>361</v>
      </c>
      <c r="H317" s="169">
        <v>61.12</v>
      </c>
      <c r="L317" s="166"/>
      <c r="M317" s="170"/>
      <c r="N317" s="171"/>
      <c r="O317" s="171"/>
      <c r="P317" s="171"/>
      <c r="Q317" s="171"/>
      <c r="R317" s="171"/>
      <c r="S317" s="171"/>
      <c r="T317" s="172"/>
      <c r="AT317" s="167" t="s">
        <v>142</v>
      </c>
      <c r="AU317" s="167" t="s">
        <v>87</v>
      </c>
      <c r="AV317" s="14" t="s">
        <v>87</v>
      </c>
      <c r="AW317" s="14" t="s">
        <v>31</v>
      </c>
      <c r="AX317" s="14" t="s">
        <v>74</v>
      </c>
      <c r="AY317" s="167" t="s">
        <v>133</v>
      </c>
    </row>
    <row r="318" spans="1:65" s="16" customFormat="1">
      <c r="B318" s="180"/>
      <c r="D318" s="160" t="s">
        <v>142</v>
      </c>
      <c r="E318" s="181" t="s">
        <v>1</v>
      </c>
      <c r="F318" s="182" t="s">
        <v>157</v>
      </c>
      <c r="H318" s="183">
        <v>90.72</v>
      </c>
      <c r="L318" s="180"/>
      <c r="M318" s="184"/>
      <c r="N318" s="185"/>
      <c r="O318" s="185"/>
      <c r="P318" s="185"/>
      <c r="Q318" s="185"/>
      <c r="R318" s="185"/>
      <c r="S318" s="185"/>
      <c r="T318" s="186"/>
      <c r="AT318" s="181" t="s">
        <v>142</v>
      </c>
      <c r="AU318" s="181" t="s">
        <v>87</v>
      </c>
      <c r="AV318" s="16" t="s">
        <v>140</v>
      </c>
      <c r="AW318" s="16" t="s">
        <v>31</v>
      </c>
      <c r="AX318" s="16" t="s">
        <v>81</v>
      </c>
      <c r="AY318" s="181" t="s">
        <v>133</v>
      </c>
    </row>
    <row r="319" spans="1:65" s="2" customFormat="1" ht="21.75" customHeight="1">
      <c r="A319" s="30"/>
      <c r="B319" s="146"/>
      <c r="C319" s="147" t="s">
        <v>362</v>
      </c>
      <c r="D319" s="147" t="s">
        <v>135</v>
      </c>
      <c r="E319" s="148" t="s">
        <v>363</v>
      </c>
      <c r="F319" s="149" t="s">
        <v>364</v>
      </c>
      <c r="G319" s="150" t="s">
        <v>256</v>
      </c>
      <c r="H319" s="151">
        <v>7.46</v>
      </c>
      <c r="I319" s="152"/>
      <c r="J319" s="152">
        <f>ROUND(I319*H319,2)</f>
        <v>0</v>
      </c>
      <c r="K319" s="149" t="s">
        <v>1</v>
      </c>
      <c r="L319" s="31"/>
      <c r="M319" s="153" t="s">
        <v>1</v>
      </c>
      <c r="N319" s="154" t="s">
        <v>40</v>
      </c>
      <c r="O319" s="155">
        <v>0.69599999999999995</v>
      </c>
      <c r="P319" s="155">
        <f>O319*H319</f>
        <v>5.1921599999999994</v>
      </c>
      <c r="Q319" s="155">
        <v>1.1900000000000001E-3</v>
      </c>
      <c r="R319" s="155">
        <f>Q319*H319</f>
        <v>8.8774000000000006E-3</v>
      </c>
      <c r="S319" s="155">
        <v>0</v>
      </c>
      <c r="T319" s="156">
        <f>S319*H319</f>
        <v>0</v>
      </c>
      <c r="U319" s="30"/>
      <c r="V319" s="30"/>
      <c r="W319" s="30"/>
      <c r="X319" s="30"/>
      <c r="Y319" s="30"/>
      <c r="Z319" s="30"/>
      <c r="AA319" s="30"/>
      <c r="AB319" s="30"/>
      <c r="AC319" s="30"/>
      <c r="AD319" s="30"/>
      <c r="AE319" s="30"/>
      <c r="AR319" s="157" t="s">
        <v>263</v>
      </c>
      <c r="AT319" s="157" t="s">
        <v>135</v>
      </c>
      <c r="AU319" s="157" t="s">
        <v>87</v>
      </c>
      <c r="AY319" s="18" t="s">
        <v>133</v>
      </c>
      <c r="BE319" s="158">
        <f>IF(N319="základní",J319,0)</f>
        <v>0</v>
      </c>
      <c r="BF319" s="158">
        <f>IF(N319="snížená",J319,0)</f>
        <v>0</v>
      </c>
      <c r="BG319" s="158">
        <f>IF(N319="zákl. přenesená",J319,0)</f>
        <v>0</v>
      </c>
      <c r="BH319" s="158">
        <f>IF(N319="sníž. přenesená",J319,0)</f>
        <v>0</v>
      </c>
      <c r="BI319" s="158">
        <f>IF(N319="nulová",J319,0)</f>
        <v>0</v>
      </c>
      <c r="BJ319" s="18" t="s">
        <v>87</v>
      </c>
      <c r="BK319" s="158">
        <f>ROUND(I319*H319,2)</f>
        <v>0</v>
      </c>
      <c r="BL319" s="18" t="s">
        <v>263</v>
      </c>
      <c r="BM319" s="157" t="s">
        <v>365</v>
      </c>
    </row>
    <row r="320" spans="1:65" s="14" customFormat="1">
      <c r="B320" s="166"/>
      <c r="D320" s="160" t="s">
        <v>142</v>
      </c>
      <c r="E320" s="167" t="s">
        <v>1</v>
      </c>
      <c r="F320" s="168" t="s">
        <v>366</v>
      </c>
      <c r="H320" s="169">
        <v>7.46</v>
      </c>
      <c r="L320" s="166"/>
      <c r="M320" s="170"/>
      <c r="N320" s="171"/>
      <c r="O320" s="171"/>
      <c r="P320" s="171"/>
      <c r="Q320" s="171"/>
      <c r="R320" s="171"/>
      <c r="S320" s="171"/>
      <c r="T320" s="172"/>
      <c r="AT320" s="167" t="s">
        <v>142</v>
      </c>
      <c r="AU320" s="167" t="s">
        <v>87</v>
      </c>
      <c r="AV320" s="14" t="s">
        <v>87</v>
      </c>
      <c r="AW320" s="14" t="s">
        <v>31</v>
      </c>
      <c r="AX320" s="14" t="s">
        <v>81</v>
      </c>
      <c r="AY320" s="167" t="s">
        <v>133</v>
      </c>
    </row>
    <row r="321" spans="1:65" s="2" customFormat="1" ht="21.75" customHeight="1">
      <c r="A321" s="30"/>
      <c r="B321" s="146"/>
      <c r="C321" s="147" t="s">
        <v>367</v>
      </c>
      <c r="D321" s="147" t="s">
        <v>135</v>
      </c>
      <c r="E321" s="148" t="s">
        <v>368</v>
      </c>
      <c r="F321" s="149" t="s">
        <v>369</v>
      </c>
      <c r="G321" s="150" t="s">
        <v>256</v>
      </c>
      <c r="H321" s="151">
        <v>2.2000000000000002</v>
      </c>
      <c r="I321" s="152"/>
      <c r="J321" s="152">
        <f>ROUND(I321*H321,2)</f>
        <v>0</v>
      </c>
      <c r="K321" s="149" t="s">
        <v>1</v>
      </c>
      <c r="L321" s="31"/>
      <c r="M321" s="153" t="s">
        <v>1</v>
      </c>
      <c r="N321" s="154" t="s">
        <v>40</v>
      </c>
      <c r="O321" s="155">
        <v>0.74299999999999999</v>
      </c>
      <c r="P321" s="155">
        <f>O321*H321</f>
        <v>1.6346000000000001</v>
      </c>
      <c r="Q321" s="155">
        <v>2.5200000000000001E-3</v>
      </c>
      <c r="R321" s="155">
        <f>Q321*H321</f>
        <v>5.5440000000000003E-3</v>
      </c>
      <c r="S321" s="155">
        <v>0</v>
      </c>
      <c r="T321" s="156">
        <f>S321*H321</f>
        <v>0</v>
      </c>
      <c r="U321" s="30"/>
      <c r="V321" s="30"/>
      <c r="W321" s="30"/>
      <c r="X321" s="30"/>
      <c r="Y321" s="30"/>
      <c r="Z321" s="30"/>
      <c r="AA321" s="30"/>
      <c r="AB321" s="30"/>
      <c r="AC321" s="30"/>
      <c r="AD321" s="30"/>
      <c r="AE321" s="30"/>
      <c r="AR321" s="157" t="s">
        <v>263</v>
      </c>
      <c r="AT321" s="157" t="s">
        <v>135</v>
      </c>
      <c r="AU321" s="157" t="s">
        <v>87</v>
      </c>
      <c r="AY321" s="18" t="s">
        <v>133</v>
      </c>
      <c r="BE321" s="158">
        <f>IF(N321="základní",J321,0)</f>
        <v>0</v>
      </c>
      <c r="BF321" s="158">
        <f>IF(N321="snížená",J321,0)</f>
        <v>0</v>
      </c>
      <c r="BG321" s="158">
        <f>IF(N321="zákl. přenesená",J321,0)</f>
        <v>0</v>
      </c>
      <c r="BH321" s="158">
        <f>IF(N321="sníž. přenesená",J321,0)</f>
        <v>0</v>
      </c>
      <c r="BI321" s="158">
        <f>IF(N321="nulová",J321,0)</f>
        <v>0</v>
      </c>
      <c r="BJ321" s="18" t="s">
        <v>87</v>
      </c>
      <c r="BK321" s="158">
        <f>ROUND(I321*H321,2)</f>
        <v>0</v>
      </c>
      <c r="BL321" s="18" t="s">
        <v>263</v>
      </c>
      <c r="BM321" s="157" t="s">
        <v>370</v>
      </c>
    </row>
    <row r="322" spans="1:65" s="14" customFormat="1">
      <c r="B322" s="166"/>
      <c r="D322" s="160" t="s">
        <v>142</v>
      </c>
      <c r="E322" s="167" t="s">
        <v>1</v>
      </c>
      <c r="F322" s="168" t="s">
        <v>371</v>
      </c>
      <c r="H322" s="169">
        <v>2.2000000000000002</v>
      </c>
      <c r="L322" s="166"/>
      <c r="M322" s="170"/>
      <c r="N322" s="171"/>
      <c r="O322" s="171"/>
      <c r="P322" s="171"/>
      <c r="Q322" s="171"/>
      <c r="R322" s="171"/>
      <c r="S322" s="171"/>
      <c r="T322" s="172"/>
      <c r="AT322" s="167" t="s">
        <v>142</v>
      </c>
      <c r="AU322" s="167" t="s">
        <v>87</v>
      </c>
      <c r="AV322" s="14" t="s">
        <v>87</v>
      </c>
      <c r="AW322" s="14" t="s">
        <v>31</v>
      </c>
      <c r="AX322" s="14" t="s">
        <v>81</v>
      </c>
      <c r="AY322" s="167" t="s">
        <v>133</v>
      </c>
    </row>
    <row r="323" spans="1:65" s="2" customFormat="1" ht="16.5" customHeight="1">
      <c r="A323" s="30"/>
      <c r="B323" s="146"/>
      <c r="C323" s="147" t="s">
        <v>372</v>
      </c>
      <c r="D323" s="147" t="s">
        <v>135</v>
      </c>
      <c r="E323" s="148" t="s">
        <v>373</v>
      </c>
      <c r="F323" s="149" t="s">
        <v>374</v>
      </c>
      <c r="G323" s="150" t="s">
        <v>256</v>
      </c>
      <c r="H323" s="151">
        <v>62.65</v>
      </c>
      <c r="I323" s="152"/>
      <c r="J323" s="152">
        <f>ROUND(I323*H323,2)</f>
        <v>0</v>
      </c>
      <c r="K323" s="149" t="s">
        <v>139</v>
      </c>
      <c r="L323" s="31"/>
      <c r="M323" s="153" t="s">
        <v>1</v>
      </c>
      <c r="N323" s="154" t="s">
        <v>40</v>
      </c>
      <c r="O323" s="155">
        <v>0.51600000000000001</v>
      </c>
      <c r="P323" s="155">
        <f>O323*H323</f>
        <v>32.327399999999997</v>
      </c>
      <c r="Q323" s="155">
        <v>1.07E-3</v>
      </c>
      <c r="R323" s="155">
        <f>Q323*H323</f>
        <v>6.7035499999999998E-2</v>
      </c>
      <c r="S323" s="155">
        <v>0</v>
      </c>
      <c r="T323" s="156">
        <f>S323*H323</f>
        <v>0</v>
      </c>
      <c r="U323" s="30"/>
      <c r="V323" s="30"/>
      <c r="W323" s="30"/>
      <c r="X323" s="30"/>
      <c r="Y323" s="30"/>
      <c r="Z323" s="30"/>
      <c r="AA323" s="30"/>
      <c r="AB323" s="30"/>
      <c r="AC323" s="30"/>
      <c r="AD323" s="30"/>
      <c r="AE323" s="30"/>
      <c r="AR323" s="157" t="s">
        <v>263</v>
      </c>
      <c r="AT323" s="157" t="s">
        <v>135</v>
      </c>
      <c r="AU323" s="157" t="s">
        <v>87</v>
      </c>
      <c r="AY323" s="18" t="s">
        <v>133</v>
      </c>
      <c r="BE323" s="158">
        <f>IF(N323="základní",J323,0)</f>
        <v>0</v>
      </c>
      <c r="BF323" s="158">
        <f>IF(N323="snížená",J323,0)</f>
        <v>0</v>
      </c>
      <c r="BG323" s="158">
        <f>IF(N323="zákl. přenesená",J323,0)</f>
        <v>0</v>
      </c>
      <c r="BH323" s="158">
        <f>IF(N323="sníž. přenesená",J323,0)</f>
        <v>0</v>
      </c>
      <c r="BI323" s="158">
        <f>IF(N323="nulová",J323,0)</f>
        <v>0</v>
      </c>
      <c r="BJ323" s="18" t="s">
        <v>87</v>
      </c>
      <c r="BK323" s="158">
        <f>ROUND(I323*H323,2)</f>
        <v>0</v>
      </c>
      <c r="BL323" s="18" t="s">
        <v>263</v>
      </c>
      <c r="BM323" s="157" t="s">
        <v>375</v>
      </c>
    </row>
    <row r="324" spans="1:65" s="2" customFormat="1" ht="33" customHeight="1">
      <c r="A324" s="30"/>
      <c r="B324" s="146"/>
      <c r="C324" s="147" t="s">
        <v>376</v>
      </c>
      <c r="D324" s="147" t="s">
        <v>135</v>
      </c>
      <c r="E324" s="148" t="s">
        <v>377</v>
      </c>
      <c r="F324" s="149" t="s">
        <v>378</v>
      </c>
      <c r="G324" s="150" t="s">
        <v>256</v>
      </c>
      <c r="H324" s="151">
        <v>114.12</v>
      </c>
      <c r="I324" s="152"/>
      <c r="J324" s="152">
        <f>ROUND(I324*H324,2)</f>
        <v>0</v>
      </c>
      <c r="K324" s="149" t="s">
        <v>139</v>
      </c>
      <c r="L324" s="31"/>
      <c r="M324" s="153" t="s">
        <v>1</v>
      </c>
      <c r="N324" s="154" t="s">
        <v>40</v>
      </c>
      <c r="O324" s="155">
        <v>0.10299999999999999</v>
      </c>
      <c r="P324" s="155">
        <f>O324*H324</f>
        <v>11.75436</v>
      </c>
      <c r="Q324" s="155">
        <v>5.0000000000000002E-5</v>
      </c>
      <c r="R324" s="155">
        <f>Q324*H324</f>
        <v>5.7060000000000001E-3</v>
      </c>
      <c r="S324" s="155">
        <v>0</v>
      </c>
      <c r="T324" s="156">
        <f>S324*H324</f>
        <v>0</v>
      </c>
      <c r="U324" s="30"/>
      <c r="V324" s="30"/>
      <c r="W324" s="30"/>
      <c r="X324" s="30"/>
      <c r="Y324" s="30"/>
      <c r="Z324" s="30"/>
      <c r="AA324" s="30"/>
      <c r="AB324" s="30"/>
      <c r="AC324" s="30"/>
      <c r="AD324" s="30"/>
      <c r="AE324" s="30"/>
      <c r="AR324" s="157" t="s">
        <v>263</v>
      </c>
      <c r="AT324" s="157" t="s">
        <v>135</v>
      </c>
      <c r="AU324" s="157" t="s">
        <v>87</v>
      </c>
      <c r="AY324" s="18" t="s">
        <v>133</v>
      </c>
      <c r="BE324" s="158">
        <f>IF(N324="základní",J324,0)</f>
        <v>0</v>
      </c>
      <c r="BF324" s="158">
        <f>IF(N324="snížená",J324,0)</f>
        <v>0</v>
      </c>
      <c r="BG324" s="158">
        <f>IF(N324="zákl. přenesená",J324,0)</f>
        <v>0</v>
      </c>
      <c r="BH324" s="158">
        <f>IF(N324="sníž. přenesená",J324,0)</f>
        <v>0</v>
      </c>
      <c r="BI324" s="158">
        <f>IF(N324="nulová",J324,0)</f>
        <v>0</v>
      </c>
      <c r="BJ324" s="18" t="s">
        <v>87</v>
      </c>
      <c r="BK324" s="158">
        <f>ROUND(I324*H324,2)</f>
        <v>0</v>
      </c>
      <c r="BL324" s="18" t="s">
        <v>263</v>
      </c>
      <c r="BM324" s="157" t="s">
        <v>379</v>
      </c>
    </row>
    <row r="325" spans="1:65" s="14" customFormat="1">
      <c r="B325" s="166"/>
      <c r="D325" s="160" t="s">
        <v>142</v>
      </c>
      <c r="E325" s="167" t="s">
        <v>1</v>
      </c>
      <c r="F325" s="168" t="s">
        <v>380</v>
      </c>
      <c r="H325" s="169">
        <v>114.12</v>
      </c>
      <c r="L325" s="166"/>
      <c r="M325" s="170"/>
      <c r="N325" s="171"/>
      <c r="O325" s="171"/>
      <c r="P325" s="171"/>
      <c r="Q325" s="171"/>
      <c r="R325" s="171"/>
      <c r="S325" s="171"/>
      <c r="T325" s="172"/>
      <c r="AT325" s="167" t="s">
        <v>142</v>
      </c>
      <c r="AU325" s="167" t="s">
        <v>87</v>
      </c>
      <c r="AV325" s="14" t="s">
        <v>87</v>
      </c>
      <c r="AW325" s="14" t="s">
        <v>31</v>
      </c>
      <c r="AX325" s="14" t="s">
        <v>81</v>
      </c>
      <c r="AY325" s="167" t="s">
        <v>133</v>
      </c>
    </row>
    <row r="326" spans="1:65" s="2" customFormat="1" ht="33" customHeight="1">
      <c r="A326" s="30"/>
      <c r="B326" s="146"/>
      <c r="C326" s="147" t="s">
        <v>381</v>
      </c>
      <c r="D326" s="147" t="s">
        <v>135</v>
      </c>
      <c r="E326" s="148" t="s">
        <v>382</v>
      </c>
      <c r="F326" s="149" t="s">
        <v>383</v>
      </c>
      <c r="G326" s="150" t="s">
        <v>256</v>
      </c>
      <c r="H326" s="151">
        <v>55.4</v>
      </c>
      <c r="I326" s="152"/>
      <c r="J326" s="152">
        <f>ROUND(I326*H326,2)</f>
        <v>0</v>
      </c>
      <c r="K326" s="149" t="s">
        <v>139</v>
      </c>
      <c r="L326" s="31"/>
      <c r="M326" s="153" t="s">
        <v>1</v>
      </c>
      <c r="N326" s="154" t="s">
        <v>40</v>
      </c>
      <c r="O326" s="155">
        <v>0.10299999999999999</v>
      </c>
      <c r="P326" s="155">
        <f>O326*H326</f>
        <v>5.7061999999999999</v>
      </c>
      <c r="Q326" s="155">
        <v>6.9999999999999994E-5</v>
      </c>
      <c r="R326" s="155">
        <f>Q326*H326</f>
        <v>3.8779999999999995E-3</v>
      </c>
      <c r="S326" s="155">
        <v>0</v>
      </c>
      <c r="T326" s="156">
        <f>S326*H326</f>
        <v>0</v>
      </c>
      <c r="U326" s="30"/>
      <c r="V326" s="30"/>
      <c r="W326" s="30"/>
      <c r="X326" s="30"/>
      <c r="Y326" s="30"/>
      <c r="Z326" s="30"/>
      <c r="AA326" s="30"/>
      <c r="AB326" s="30"/>
      <c r="AC326" s="30"/>
      <c r="AD326" s="30"/>
      <c r="AE326" s="30"/>
      <c r="AR326" s="157" t="s">
        <v>263</v>
      </c>
      <c r="AT326" s="157" t="s">
        <v>135</v>
      </c>
      <c r="AU326" s="157" t="s">
        <v>87</v>
      </c>
      <c r="AY326" s="18" t="s">
        <v>133</v>
      </c>
      <c r="BE326" s="158">
        <f>IF(N326="základní",J326,0)</f>
        <v>0</v>
      </c>
      <c r="BF326" s="158">
        <f>IF(N326="snížená",J326,0)</f>
        <v>0</v>
      </c>
      <c r="BG326" s="158">
        <f>IF(N326="zákl. přenesená",J326,0)</f>
        <v>0</v>
      </c>
      <c r="BH326" s="158">
        <f>IF(N326="sníž. přenesená",J326,0)</f>
        <v>0</v>
      </c>
      <c r="BI326" s="158">
        <f>IF(N326="nulová",J326,0)</f>
        <v>0</v>
      </c>
      <c r="BJ326" s="18" t="s">
        <v>87</v>
      </c>
      <c r="BK326" s="158">
        <f>ROUND(I326*H326,2)</f>
        <v>0</v>
      </c>
      <c r="BL326" s="18" t="s">
        <v>263</v>
      </c>
      <c r="BM326" s="157" t="s">
        <v>384</v>
      </c>
    </row>
    <row r="327" spans="1:65" s="14" customFormat="1">
      <c r="B327" s="166"/>
      <c r="D327" s="160" t="s">
        <v>142</v>
      </c>
      <c r="E327" s="167" t="s">
        <v>1</v>
      </c>
      <c r="F327" s="168" t="s">
        <v>385</v>
      </c>
      <c r="H327" s="169">
        <v>55.4</v>
      </c>
      <c r="L327" s="166"/>
      <c r="M327" s="170"/>
      <c r="N327" s="171"/>
      <c r="O327" s="171"/>
      <c r="P327" s="171"/>
      <c r="Q327" s="171"/>
      <c r="R327" s="171"/>
      <c r="S327" s="171"/>
      <c r="T327" s="172"/>
      <c r="AT327" s="167" t="s">
        <v>142</v>
      </c>
      <c r="AU327" s="167" t="s">
        <v>87</v>
      </c>
      <c r="AV327" s="14" t="s">
        <v>87</v>
      </c>
      <c r="AW327" s="14" t="s">
        <v>31</v>
      </c>
      <c r="AX327" s="14" t="s">
        <v>81</v>
      </c>
      <c r="AY327" s="167" t="s">
        <v>133</v>
      </c>
    </row>
    <row r="328" spans="1:65" s="2" customFormat="1" ht="33" customHeight="1">
      <c r="A328" s="30"/>
      <c r="B328" s="146"/>
      <c r="C328" s="147" t="s">
        <v>386</v>
      </c>
      <c r="D328" s="147" t="s">
        <v>135</v>
      </c>
      <c r="E328" s="148" t="s">
        <v>387</v>
      </c>
      <c r="F328" s="149" t="s">
        <v>388</v>
      </c>
      <c r="G328" s="150" t="s">
        <v>256</v>
      </c>
      <c r="H328" s="151">
        <v>2.2000000000000002</v>
      </c>
      <c r="I328" s="152"/>
      <c r="J328" s="152">
        <f>ROUND(I328*H328,2)</f>
        <v>0</v>
      </c>
      <c r="K328" s="149" t="s">
        <v>139</v>
      </c>
      <c r="L328" s="31"/>
      <c r="M328" s="153" t="s">
        <v>1</v>
      </c>
      <c r="N328" s="154" t="s">
        <v>40</v>
      </c>
      <c r="O328" s="155">
        <v>0.106</v>
      </c>
      <c r="P328" s="155">
        <f>O328*H328</f>
        <v>0.23320000000000002</v>
      </c>
      <c r="Q328" s="155">
        <v>9.0000000000000006E-5</v>
      </c>
      <c r="R328" s="155">
        <f>Q328*H328</f>
        <v>1.9800000000000002E-4</v>
      </c>
      <c r="S328" s="155">
        <v>0</v>
      </c>
      <c r="T328" s="156">
        <f>S328*H328</f>
        <v>0</v>
      </c>
      <c r="U328" s="30"/>
      <c r="V328" s="30"/>
      <c r="W328" s="30"/>
      <c r="X328" s="30"/>
      <c r="Y328" s="30"/>
      <c r="Z328" s="30"/>
      <c r="AA328" s="30"/>
      <c r="AB328" s="30"/>
      <c r="AC328" s="30"/>
      <c r="AD328" s="30"/>
      <c r="AE328" s="30"/>
      <c r="AR328" s="157" t="s">
        <v>263</v>
      </c>
      <c r="AT328" s="157" t="s">
        <v>135</v>
      </c>
      <c r="AU328" s="157" t="s">
        <v>87</v>
      </c>
      <c r="AY328" s="18" t="s">
        <v>133</v>
      </c>
      <c r="BE328" s="158">
        <f>IF(N328="základní",J328,0)</f>
        <v>0</v>
      </c>
      <c r="BF328" s="158">
        <f>IF(N328="snížená",J328,0)</f>
        <v>0</v>
      </c>
      <c r="BG328" s="158">
        <f>IF(N328="zákl. přenesená",J328,0)</f>
        <v>0</v>
      </c>
      <c r="BH328" s="158">
        <f>IF(N328="sníž. přenesená",J328,0)</f>
        <v>0</v>
      </c>
      <c r="BI328" s="158">
        <f>IF(N328="nulová",J328,0)</f>
        <v>0</v>
      </c>
      <c r="BJ328" s="18" t="s">
        <v>87</v>
      </c>
      <c r="BK328" s="158">
        <f>ROUND(I328*H328,2)</f>
        <v>0</v>
      </c>
      <c r="BL328" s="18" t="s">
        <v>263</v>
      </c>
      <c r="BM328" s="157" t="s">
        <v>389</v>
      </c>
    </row>
    <row r="329" spans="1:65" s="14" customFormat="1">
      <c r="B329" s="166"/>
      <c r="D329" s="160" t="s">
        <v>142</v>
      </c>
      <c r="E329" s="167" t="s">
        <v>1</v>
      </c>
      <c r="F329" s="168" t="s">
        <v>390</v>
      </c>
      <c r="H329" s="169">
        <v>2.2000000000000002</v>
      </c>
      <c r="L329" s="166"/>
      <c r="M329" s="170"/>
      <c r="N329" s="171"/>
      <c r="O329" s="171"/>
      <c r="P329" s="171"/>
      <c r="Q329" s="171"/>
      <c r="R329" s="171"/>
      <c r="S329" s="171"/>
      <c r="T329" s="172"/>
      <c r="AT329" s="167" t="s">
        <v>142</v>
      </c>
      <c r="AU329" s="167" t="s">
        <v>87</v>
      </c>
      <c r="AV329" s="14" t="s">
        <v>87</v>
      </c>
      <c r="AW329" s="14" t="s">
        <v>31</v>
      </c>
      <c r="AX329" s="14" t="s">
        <v>81</v>
      </c>
      <c r="AY329" s="167" t="s">
        <v>133</v>
      </c>
    </row>
    <row r="330" spans="1:65" s="2" customFormat="1" ht="33" customHeight="1">
      <c r="A330" s="30"/>
      <c r="B330" s="146"/>
      <c r="C330" s="147" t="s">
        <v>391</v>
      </c>
      <c r="D330" s="147" t="s">
        <v>135</v>
      </c>
      <c r="E330" s="148" t="s">
        <v>392</v>
      </c>
      <c r="F330" s="149" t="s">
        <v>393</v>
      </c>
      <c r="G330" s="150" t="s">
        <v>256</v>
      </c>
      <c r="H330" s="151">
        <v>108.07</v>
      </c>
      <c r="I330" s="152"/>
      <c r="J330" s="152">
        <f>ROUND(I330*H330,2)</f>
        <v>0</v>
      </c>
      <c r="K330" s="149" t="s">
        <v>139</v>
      </c>
      <c r="L330" s="31"/>
      <c r="M330" s="153" t="s">
        <v>1</v>
      </c>
      <c r="N330" s="154" t="s">
        <v>40</v>
      </c>
      <c r="O330" s="155">
        <v>0.113</v>
      </c>
      <c r="P330" s="155">
        <f>O330*H330</f>
        <v>12.21191</v>
      </c>
      <c r="Q330" s="155">
        <v>1.2E-4</v>
      </c>
      <c r="R330" s="155">
        <f>Q330*H330</f>
        <v>1.29684E-2</v>
      </c>
      <c r="S330" s="155">
        <v>0</v>
      </c>
      <c r="T330" s="156">
        <f>S330*H330</f>
        <v>0</v>
      </c>
      <c r="U330" s="30"/>
      <c r="V330" s="30"/>
      <c r="W330" s="30"/>
      <c r="X330" s="30"/>
      <c r="Y330" s="30"/>
      <c r="Z330" s="30"/>
      <c r="AA330" s="30"/>
      <c r="AB330" s="30"/>
      <c r="AC330" s="30"/>
      <c r="AD330" s="30"/>
      <c r="AE330" s="30"/>
      <c r="AR330" s="157" t="s">
        <v>263</v>
      </c>
      <c r="AT330" s="157" t="s">
        <v>135</v>
      </c>
      <c r="AU330" s="157" t="s">
        <v>87</v>
      </c>
      <c r="AY330" s="18" t="s">
        <v>133</v>
      </c>
      <c r="BE330" s="158">
        <f>IF(N330="základní",J330,0)</f>
        <v>0</v>
      </c>
      <c r="BF330" s="158">
        <f>IF(N330="snížená",J330,0)</f>
        <v>0</v>
      </c>
      <c r="BG330" s="158">
        <f>IF(N330="zákl. přenesená",J330,0)</f>
        <v>0</v>
      </c>
      <c r="BH330" s="158">
        <f>IF(N330="sníž. přenesená",J330,0)</f>
        <v>0</v>
      </c>
      <c r="BI330" s="158">
        <f>IF(N330="nulová",J330,0)</f>
        <v>0</v>
      </c>
      <c r="BJ330" s="18" t="s">
        <v>87</v>
      </c>
      <c r="BK330" s="158">
        <f>ROUND(I330*H330,2)</f>
        <v>0</v>
      </c>
      <c r="BL330" s="18" t="s">
        <v>263</v>
      </c>
      <c r="BM330" s="157" t="s">
        <v>394</v>
      </c>
    </row>
    <row r="331" spans="1:65" s="14" customFormat="1">
      <c r="B331" s="166"/>
      <c r="D331" s="160" t="s">
        <v>142</v>
      </c>
      <c r="E331" s="167" t="s">
        <v>1</v>
      </c>
      <c r="F331" s="168" t="s">
        <v>395</v>
      </c>
      <c r="H331" s="169">
        <v>108.07</v>
      </c>
      <c r="L331" s="166"/>
      <c r="M331" s="170"/>
      <c r="N331" s="171"/>
      <c r="O331" s="171"/>
      <c r="P331" s="171"/>
      <c r="Q331" s="171"/>
      <c r="R331" s="171"/>
      <c r="S331" s="171"/>
      <c r="T331" s="172"/>
      <c r="AT331" s="167" t="s">
        <v>142</v>
      </c>
      <c r="AU331" s="167" t="s">
        <v>87</v>
      </c>
      <c r="AV331" s="14" t="s">
        <v>87</v>
      </c>
      <c r="AW331" s="14" t="s">
        <v>31</v>
      </c>
      <c r="AX331" s="14" t="s">
        <v>81</v>
      </c>
      <c r="AY331" s="167" t="s">
        <v>133</v>
      </c>
    </row>
    <row r="332" spans="1:65" s="2" customFormat="1" ht="33" customHeight="1">
      <c r="A332" s="30"/>
      <c r="B332" s="146"/>
      <c r="C332" s="147" t="s">
        <v>396</v>
      </c>
      <c r="D332" s="147" t="s">
        <v>135</v>
      </c>
      <c r="E332" s="148" t="s">
        <v>397</v>
      </c>
      <c r="F332" s="149" t="s">
        <v>398</v>
      </c>
      <c r="G332" s="150" t="s">
        <v>256</v>
      </c>
      <c r="H332" s="151">
        <v>35.32</v>
      </c>
      <c r="I332" s="152"/>
      <c r="J332" s="152">
        <f>ROUND(I332*H332,2)</f>
        <v>0</v>
      </c>
      <c r="K332" s="149" t="s">
        <v>139</v>
      </c>
      <c r="L332" s="31"/>
      <c r="M332" s="153" t="s">
        <v>1</v>
      </c>
      <c r="N332" s="154" t="s">
        <v>40</v>
      </c>
      <c r="O332" s="155">
        <v>0.11799999999999999</v>
      </c>
      <c r="P332" s="155">
        <f>O332*H332</f>
        <v>4.1677599999999995</v>
      </c>
      <c r="Q332" s="155">
        <v>2.4000000000000001E-4</v>
      </c>
      <c r="R332" s="155">
        <f>Q332*H332</f>
        <v>8.4767999999999996E-3</v>
      </c>
      <c r="S332" s="155">
        <v>0</v>
      </c>
      <c r="T332" s="156">
        <f>S332*H332</f>
        <v>0</v>
      </c>
      <c r="U332" s="30"/>
      <c r="V332" s="30"/>
      <c r="W332" s="30"/>
      <c r="X332" s="30"/>
      <c r="Y332" s="30"/>
      <c r="Z332" s="30"/>
      <c r="AA332" s="30"/>
      <c r="AB332" s="30"/>
      <c r="AC332" s="30"/>
      <c r="AD332" s="30"/>
      <c r="AE332" s="30"/>
      <c r="AR332" s="157" t="s">
        <v>263</v>
      </c>
      <c r="AT332" s="157" t="s">
        <v>135</v>
      </c>
      <c r="AU332" s="157" t="s">
        <v>87</v>
      </c>
      <c r="AY332" s="18" t="s">
        <v>133</v>
      </c>
      <c r="BE332" s="158">
        <f>IF(N332="základní",J332,0)</f>
        <v>0</v>
      </c>
      <c r="BF332" s="158">
        <f>IF(N332="snížená",J332,0)</f>
        <v>0</v>
      </c>
      <c r="BG332" s="158">
        <f>IF(N332="zákl. přenesená",J332,0)</f>
        <v>0</v>
      </c>
      <c r="BH332" s="158">
        <f>IF(N332="sníž. přenesená",J332,0)</f>
        <v>0</v>
      </c>
      <c r="BI332" s="158">
        <f>IF(N332="nulová",J332,0)</f>
        <v>0</v>
      </c>
      <c r="BJ332" s="18" t="s">
        <v>87</v>
      </c>
      <c r="BK332" s="158">
        <f>ROUND(I332*H332,2)</f>
        <v>0</v>
      </c>
      <c r="BL332" s="18" t="s">
        <v>263</v>
      </c>
      <c r="BM332" s="157" t="s">
        <v>399</v>
      </c>
    </row>
    <row r="333" spans="1:65" s="14" customFormat="1">
      <c r="B333" s="166"/>
      <c r="D333" s="160" t="s">
        <v>142</v>
      </c>
      <c r="E333" s="167" t="s">
        <v>1</v>
      </c>
      <c r="F333" s="168" t="s">
        <v>400</v>
      </c>
      <c r="H333" s="169">
        <v>35.32</v>
      </c>
      <c r="L333" s="166"/>
      <c r="M333" s="170"/>
      <c r="N333" s="171"/>
      <c r="O333" s="171"/>
      <c r="P333" s="171"/>
      <c r="Q333" s="171"/>
      <c r="R333" s="171"/>
      <c r="S333" s="171"/>
      <c r="T333" s="172"/>
      <c r="AT333" s="167" t="s">
        <v>142</v>
      </c>
      <c r="AU333" s="167" t="s">
        <v>87</v>
      </c>
      <c r="AV333" s="14" t="s">
        <v>87</v>
      </c>
      <c r="AW333" s="14" t="s">
        <v>31</v>
      </c>
      <c r="AX333" s="14" t="s">
        <v>81</v>
      </c>
      <c r="AY333" s="167" t="s">
        <v>133</v>
      </c>
    </row>
    <row r="334" spans="1:65" s="2" customFormat="1" ht="16.5" customHeight="1">
      <c r="A334" s="30"/>
      <c r="B334" s="146"/>
      <c r="C334" s="147" t="s">
        <v>401</v>
      </c>
      <c r="D334" s="147" t="s">
        <v>135</v>
      </c>
      <c r="E334" s="148" t="s">
        <v>402</v>
      </c>
      <c r="F334" s="149" t="s">
        <v>403</v>
      </c>
      <c r="G334" s="150" t="s">
        <v>404</v>
      </c>
      <c r="H334" s="151">
        <v>6</v>
      </c>
      <c r="I334" s="152"/>
      <c r="J334" s="152">
        <f>ROUND(I334*H334,2)</f>
        <v>0</v>
      </c>
      <c r="K334" s="149" t="s">
        <v>139</v>
      </c>
      <c r="L334" s="31"/>
      <c r="M334" s="153" t="s">
        <v>1</v>
      </c>
      <c r="N334" s="154" t="s">
        <v>40</v>
      </c>
      <c r="O334" s="155">
        <v>0.67200000000000004</v>
      </c>
      <c r="P334" s="155">
        <f>O334*H334</f>
        <v>4.032</v>
      </c>
      <c r="Q334" s="155">
        <v>2.1000000000000001E-4</v>
      </c>
      <c r="R334" s="155">
        <f>Q334*H334</f>
        <v>1.2600000000000001E-3</v>
      </c>
      <c r="S334" s="155">
        <v>0</v>
      </c>
      <c r="T334" s="156">
        <f>S334*H334</f>
        <v>0</v>
      </c>
      <c r="U334" s="30"/>
      <c r="V334" s="30"/>
      <c r="W334" s="30"/>
      <c r="X334" s="30"/>
      <c r="Y334" s="30"/>
      <c r="Z334" s="30"/>
      <c r="AA334" s="30"/>
      <c r="AB334" s="30"/>
      <c r="AC334" s="30"/>
      <c r="AD334" s="30"/>
      <c r="AE334" s="30"/>
      <c r="AR334" s="157" t="s">
        <v>263</v>
      </c>
      <c r="AT334" s="157" t="s">
        <v>135</v>
      </c>
      <c r="AU334" s="157" t="s">
        <v>87</v>
      </c>
      <c r="AY334" s="18" t="s">
        <v>133</v>
      </c>
      <c r="BE334" s="158">
        <f>IF(N334="základní",J334,0)</f>
        <v>0</v>
      </c>
      <c r="BF334" s="158">
        <f>IF(N334="snížená",J334,0)</f>
        <v>0</v>
      </c>
      <c r="BG334" s="158">
        <f>IF(N334="zákl. přenesená",J334,0)</f>
        <v>0</v>
      </c>
      <c r="BH334" s="158">
        <f>IF(N334="sníž. přenesená",J334,0)</f>
        <v>0</v>
      </c>
      <c r="BI334" s="158">
        <f>IF(N334="nulová",J334,0)</f>
        <v>0</v>
      </c>
      <c r="BJ334" s="18" t="s">
        <v>87</v>
      </c>
      <c r="BK334" s="158">
        <f>ROUND(I334*H334,2)</f>
        <v>0</v>
      </c>
      <c r="BL334" s="18" t="s">
        <v>263</v>
      </c>
      <c r="BM334" s="157" t="s">
        <v>405</v>
      </c>
    </row>
    <row r="335" spans="1:65" s="2" customFormat="1" ht="16.5" customHeight="1">
      <c r="A335" s="30"/>
      <c r="B335" s="146"/>
      <c r="C335" s="147" t="s">
        <v>406</v>
      </c>
      <c r="D335" s="147" t="s">
        <v>135</v>
      </c>
      <c r="E335" s="148" t="s">
        <v>407</v>
      </c>
      <c r="F335" s="149" t="s">
        <v>408</v>
      </c>
      <c r="G335" s="150" t="s">
        <v>314</v>
      </c>
      <c r="H335" s="151">
        <v>2</v>
      </c>
      <c r="I335" s="152"/>
      <c r="J335" s="152">
        <f>ROUND(I335*H335,2)</f>
        <v>0</v>
      </c>
      <c r="K335" s="149" t="s">
        <v>139</v>
      </c>
      <c r="L335" s="31"/>
      <c r="M335" s="153" t="s">
        <v>1</v>
      </c>
      <c r="N335" s="154" t="s">
        <v>40</v>
      </c>
      <c r="O335" s="155">
        <v>0.34</v>
      </c>
      <c r="P335" s="155">
        <f>O335*H335</f>
        <v>0.68</v>
      </c>
      <c r="Q335" s="155">
        <v>1.07E-3</v>
      </c>
      <c r="R335" s="155">
        <f>Q335*H335</f>
        <v>2.14E-3</v>
      </c>
      <c r="S335" s="155">
        <v>0</v>
      </c>
      <c r="T335" s="156">
        <f>S335*H335</f>
        <v>0</v>
      </c>
      <c r="U335" s="30"/>
      <c r="V335" s="30"/>
      <c r="W335" s="30"/>
      <c r="X335" s="30"/>
      <c r="Y335" s="30"/>
      <c r="Z335" s="30"/>
      <c r="AA335" s="30"/>
      <c r="AB335" s="30"/>
      <c r="AC335" s="30"/>
      <c r="AD335" s="30"/>
      <c r="AE335" s="30"/>
      <c r="AR335" s="157" t="s">
        <v>263</v>
      </c>
      <c r="AT335" s="157" t="s">
        <v>135</v>
      </c>
      <c r="AU335" s="157" t="s">
        <v>87</v>
      </c>
      <c r="AY335" s="18" t="s">
        <v>133</v>
      </c>
      <c r="BE335" s="158">
        <f>IF(N335="základní",J335,0)</f>
        <v>0</v>
      </c>
      <c r="BF335" s="158">
        <f>IF(N335="snížená",J335,0)</f>
        <v>0</v>
      </c>
      <c r="BG335" s="158">
        <f>IF(N335="zákl. přenesená",J335,0)</f>
        <v>0</v>
      </c>
      <c r="BH335" s="158">
        <f>IF(N335="sníž. přenesená",J335,0)</f>
        <v>0</v>
      </c>
      <c r="BI335" s="158">
        <f>IF(N335="nulová",J335,0)</f>
        <v>0</v>
      </c>
      <c r="BJ335" s="18" t="s">
        <v>87</v>
      </c>
      <c r="BK335" s="158">
        <f>ROUND(I335*H335,2)</f>
        <v>0</v>
      </c>
      <c r="BL335" s="18" t="s">
        <v>263</v>
      </c>
      <c r="BM335" s="157" t="s">
        <v>409</v>
      </c>
    </row>
    <row r="336" spans="1:65" s="14" customFormat="1">
      <c r="B336" s="166"/>
      <c r="D336" s="160" t="s">
        <v>142</v>
      </c>
      <c r="E336" s="167" t="s">
        <v>1</v>
      </c>
      <c r="F336" s="168" t="s">
        <v>87</v>
      </c>
      <c r="H336" s="169">
        <v>2</v>
      </c>
      <c r="L336" s="166"/>
      <c r="M336" s="170"/>
      <c r="N336" s="171"/>
      <c r="O336" s="171"/>
      <c r="P336" s="171"/>
      <c r="Q336" s="171"/>
      <c r="R336" s="171"/>
      <c r="S336" s="171"/>
      <c r="T336" s="172"/>
      <c r="AT336" s="167" t="s">
        <v>142</v>
      </c>
      <c r="AU336" s="167" t="s">
        <v>87</v>
      </c>
      <c r="AV336" s="14" t="s">
        <v>87</v>
      </c>
      <c r="AW336" s="14" t="s">
        <v>31</v>
      </c>
      <c r="AX336" s="14" t="s">
        <v>81</v>
      </c>
      <c r="AY336" s="167" t="s">
        <v>133</v>
      </c>
    </row>
    <row r="337" spans="1:65" s="2" customFormat="1" ht="21.75" customHeight="1">
      <c r="A337" s="30"/>
      <c r="B337" s="146"/>
      <c r="C337" s="147" t="s">
        <v>410</v>
      </c>
      <c r="D337" s="147" t="s">
        <v>135</v>
      </c>
      <c r="E337" s="148" t="s">
        <v>411</v>
      </c>
      <c r="F337" s="149" t="s">
        <v>412</v>
      </c>
      <c r="G337" s="150" t="s">
        <v>256</v>
      </c>
      <c r="H337" s="151">
        <v>385.22</v>
      </c>
      <c r="I337" s="152"/>
      <c r="J337" s="152">
        <f>ROUND(I337*H337,2)</f>
        <v>0</v>
      </c>
      <c r="K337" s="149" t="s">
        <v>139</v>
      </c>
      <c r="L337" s="31"/>
      <c r="M337" s="153" t="s">
        <v>1</v>
      </c>
      <c r="N337" s="154" t="s">
        <v>40</v>
      </c>
      <c r="O337" s="155">
        <v>6.7000000000000004E-2</v>
      </c>
      <c r="P337" s="155">
        <f>O337*H337</f>
        <v>25.809740000000005</v>
      </c>
      <c r="Q337" s="155">
        <v>1.9000000000000001E-4</v>
      </c>
      <c r="R337" s="155">
        <f>Q337*H337</f>
        <v>7.3191800000000015E-2</v>
      </c>
      <c r="S337" s="155">
        <v>0</v>
      </c>
      <c r="T337" s="156">
        <f>S337*H337</f>
        <v>0</v>
      </c>
      <c r="U337" s="30"/>
      <c r="V337" s="30"/>
      <c r="W337" s="30"/>
      <c r="X337" s="30"/>
      <c r="Y337" s="30"/>
      <c r="Z337" s="30"/>
      <c r="AA337" s="30"/>
      <c r="AB337" s="30"/>
      <c r="AC337" s="30"/>
      <c r="AD337" s="30"/>
      <c r="AE337" s="30"/>
      <c r="AR337" s="157" t="s">
        <v>263</v>
      </c>
      <c r="AT337" s="157" t="s">
        <v>135</v>
      </c>
      <c r="AU337" s="157" t="s">
        <v>87</v>
      </c>
      <c r="AY337" s="18" t="s">
        <v>133</v>
      </c>
      <c r="BE337" s="158">
        <f>IF(N337="základní",J337,0)</f>
        <v>0</v>
      </c>
      <c r="BF337" s="158">
        <f>IF(N337="snížená",J337,0)</f>
        <v>0</v>
      </c>
      <c r="BG337" s="158">
        <f>IF(N337="zákl. přenesená",J337,0)</f>
        <v>0</v>
      </c>
      <c r="BH337" s="158">
        <f>IF(N337="sníž. přenesená",J337,0)</f>
        <v>0</v>
      </c>
      <c r="BI337" s="158">
        <f>IF(N337="nulová",J337,0)</f>
        <v>0</v>
      </c>
      <c r="BJ337" s="18" t="s">
        <v>87</v>
      </c>
      <c r="BK337" s="158">
        <f>ROUND(I337*H337,2)</f>
        <v>0</v>
      </c>
      <c r="BL337" s="18" t="s">
        <v>263</v>
      </c>
      <c r="BM337" s="157" t="s">
        <v>413</v>
      </c>
    </row>
    <row r="338" spans="1:65" s="14" customFormat="1">
      <c r="B338" s="166"/>
      <c r="D338" s="160" t="s">
        <v>142</v>
      </c>
      <c r="E338" s="167" t="s">
        <v>1</v>
      </c>
      <c r="F338" s="168" t="s">
        <v>414</v>
      </c>
      <c r="H338" s="169">
        <v>385.22</v>
      </c>
      <c r="L338" s="166"/>
      <c r="M338" s="170"/>
      <c r="N338" s="171"/>
      <c r="O338" s="171"/>
      <c r="P338" s="171"/>
      <c r="Q338" s="171"/>
      <c r="R338" s="171"/>
      <c r="S338" s="171"/>
      <c r="T338" s="172"/>
      <c r="AT338" s="167" t="s">
        <v>142</v>
      </c>
      <c r="AU338" s="167" t="s">
        <v>87</v>
      </c>
      <c r="AV338" s="14" t="s">
        <v>87</v>
      </c>
      <c r="AW338" s="14" t="s">
        <v>31</v>
      </c>
      <c r="AX338" s="14" t="s">
        <v>81</v>
      </c>
      <c r="AY338" s="167" t="s">
        <v>133</v>
      </c>
    </row>
    <row r="339" spans="1:65" s="2" customFormat="1" ht="16.5" customHeight="1">
      <c r="A339" s="30"/>
      <c r="B339" s="146"/>
      <c r="C339" s="147" t="s">
        <v>415</v>
      </c>
      <c r="D339" s="147" t="s">
        <v>135</v>
      </c>
      <c r="E339" s="148" t="s">
        <v>416</v>
      </c>
      <c r="F339" s="149" t="s">
        <v>417</v>
      </c>
      <c r="G339" s="150" t="s">
        <v>256</v>
      </c>
      <c r="H339" s="151">
        <v>385.22</v>
      </c>
      <c r="I339" s="152"/>
      <c r="J339" s="152">
        <f>ROUND(I339*H339,2)</f>
        <v>0</v>
      </c>
      <c r="K339" s="149" t="s">
        <v>139</v>
      </c>
      <c r="L339" s="31"/>
      <c r="M339" s="153" t="s">
        <v>1</v>
      </c>
      <c r="N339" s="154" t="s">
        <v>40</v>
      </c>
      <c r="O339" s="155">
        <v>8.2000000000000003E-2</v>
      </c>
      <c r="P339" s="155">
        <f>O339*H339</f>
        <v>31.588040000000003</v>
      </c>
      <c r="Q339" s="155">
        <v>1.0000000000000001E-5</v>
      </c>
      <c r="R339" s="155">
        <f>Q339*H339</f>
        <v>3.8522000000000005E-3</v>
      </c>
      <c r="S339" s="155">
        <v>0</v>
      </c>
      <c r="T339" s="156">
        <f>S339*H339</f>
        <v>0</v>
      </c>
      <c r="U339" s="30"/>
      <c r="V339" s="30"/>
      <c r="W339" s="30"/>
      <c r="X339" s="30"/>
      <c r="Y339" s="30"/>
      <c r="Z339" s="30"/>
      <c r="AA339" s="30"/>
      <c r="AB339" s="30"/>
      <c r="AC339" s="30"/>
      <c r="AD339" s="30"/>
      <c r="AE339" s="30"/>
      <c r="AR339" s="157" t="s">
        <v>263</v>
      </c>
      <c r="AT339" s="157" t="s">
        <v>135</v>
      </c>
      <c r="AU339" s="157" t="s">
        <v>87</v>
      </c>
      <c r="AY339" s="18" t="s">
        <v>133</v>
      </c>
      <c r="BE339" s="158">
        <f>IF(N339="základní",J339,0)</f>
        <v>0</v>
      </c>
      <c r="BF339" s="158">
        <f>IF(N339="snížená",J339,0)</f>
        <v>0</v>
      </c>
      <c r="BG339" s="158">
        <f>IF(N339="zákl. přenesená",J339,0)</f>
        <v>0</v>
      </c>
      <c r="BH339" s="158">
        <f>IF(N339="sníž. přenesená",J339,0)</f>
        <v>0</v>
      </c>
      <c r="BI339" s="158">
        <f>IF(N339="nulová",J339,0)</f>
        <v>0</v>
      </c>
      <c r="BJ339" s="18" t="s">
        <v>87</v>
      </c>
      <c r="BK339" s="158">
        <f>ROUND(I339*H339,2)</f>
        <v>0</v>
      </c>
      <c r="BL339" s="18" t="s">
        <v>263</v>
      </c>
      <c r="BM339" s="157" t="s">
        <v>418</v>
      </c>
    </row>
    <row r="340" spans="1:65" s="12" customFormat="1" ht="22.9" customHeight="1">
      <c r="B340" s="134"/>
      <c r="D340" s="135" t="s">
        <v>73</v>
      </c>
      <c r="E340" s="144" t="s">
        <v>419</v>
      </c>
      <c r="F340" s="144" t="s">
        <v>420</v>
      </c>
      <c r="J340" s="145">
        <f>BK340</f>
        <v>0</v>
      </c>
      <c r="L340" s="134"/>
      <c r="M340" s="138"/>
      <c r="N340" s="139"/>
      <c r="O340" s="139"/>
      <c r="P340" s="140">
        <f>SUM(P341:P363)</f>
        <v>78.138000000000005</v>
      </c>
      <c r="Q340" s="139"/>
      <c r="R340" s="140">
        <f>SUM(R341:R363)</f>
        <v>0.65268000000000004</v>
      </c>
      <c r="S340" s="139"/>
      <c r="T340" s="141">
        <f>SUM(T341:T363)</f>
        <v>0</v>
      </c>
      <c r="AR340" s="135" t="s">
        <v>87</v>
      </c>
      <c r="AT340" s="142" t="s">
        <v>73</v>
      </c>
      <c r="AU340" s="142" t="s">
        <v>81</v>
      </c>
      <c r="AY340" s="135" t="s">
        <v>133</v>
      </c>
      <c r="BK340" s="143">
        <f>SUM(BK341:BK363)</f>
        <v>0</v>
      </c>
    </row>
    <row r="341" spans="1:65" s="2" customFormat="1" ht="21.75" customHeight="1">
      <c r="A341" s="30"/>
      <c r="B341" s="146"/>
      <c r="C341" s="147" t="s">
        <v>421</v>
      </c>
      <c r="D341" s="147" t="s">
        <v>135</v>
      </c>
      <c r="E341" s="148" t="s">
        <v>422</v>
      </c>
      <c r="F341" s="149" t="s">
        <v>423</v>
      </c>
      <c r="G341" s="150" t="s">
        <v>404</v>
      </c>
      <c r="H341" s="151">
        <v>10</v>
      </c>
      <c r="I341" s="152"/>
      <c r="J341" s="152">
        <f>ROUND(I341*H341,2)</f>
        <v>0</v>
      </c>
      <c r="K341" s="149" t="s">
        <v>139</v>
      </c>
      <c r="L341" s="31"/>
      <c r="M341" s="153" t="s">
        <v>1</v>
      </c>
      <c r="N341" s="154" t="s">
        <v>40</v>
      </c>
      <c r="O341" s="155">
        <v>1.1000000000000001</v>
      </c>
      <c r="P341" s="155">
        <f>O341*H341</f>
        <v>11</v>
      </c>
      <c r="Q341" s="155">
        <v>1.6920000000000001E-2</v>
      </c>
      <c r="R341" s="155">
        <f>Q341*H341</f>
        <v>0.16920000000000002</v>
      </c>
      <c r="S341" s="155">
        <v>0</v>
      </c>
      <c r="T341" s="156">
        <f>S341*H341</f>
        <v>0</v>
      </c>
      <c r="U341" s="30"/>
      <c r="V341" s="30"/>
      <c r="W341" s="30"/>
      <c r="X341" s="30"/>
      <c r="Y341" s="30"/>
      <c r="Z341" s="30"/>
      <c r="AA341" s="30"/>
      <c r="AB341" s="30"/>
      <c r="AC341" s="30"/>
      <c r="AD341" s="30"/>
      <c r="AE341" s="30"/>
      <c r="AR341" s="157" t="s">
        <v>263</v>
      </c>
      <c r="AT341" s="157" t="s">
        <v>135</v>
      </c>
      <c r="AU341" s="157" t="s">
        <v>87</v>
      </c>
      <c r="AY341" s="18" t="s">
        <v>133</v>
      </c>
      <c r="BE341" s="158">
        <f>IF(N341="základní",J341,0)</f>
        <v>0</v>
      </c>
      <c r="BF341" s="158">
        <f>IF(N341="snížená",J341,0)</f>
        <v>0</v>
      </c>
      <c r="BG341" s="158">
        <f>IF(N341="zákl. přenesená",J341,0)</f>
        <v>0</v>
      </c>
      <c r="BH341" s="158">
        <f>IF(N341="sníž. přenesená",J341,0)</f>
        <v>0</v>
      </c>
      <c r="BI341" s="158">
        <f>IF(N341="nulová",J341,0)</f>
        <v>0</v>
      </c>
      <c r="BJ341" s="18" t="s">
        <v>87</v>
      </c>
      <c r="BK341" s="158">
        <f>ROUND(I341*H341,2)</f>
        <v>0</v>
      </c>
      <c r="BL341" s="18" t="s">
        <v>263</v>
      </c>
      <c r="BM341" s="157" t="s">
        <v>424</v>
      </c>
    </row>
    <row r="342" spans="1:65" s="14" customFormat="1">
      <c r="B342" s="166"/>
      <c r="D342" s="160" t="s">
        <v>142</v>
      </c>
      <c r="E342" s="167" t="s">
        <v>1</v>
      </c>
      <c r="F342" s="168" t="s">
        <v>425</v>
      </c>
      <c r="H342" s="169">
        <v>10</v>
      </c>
      <c r="L342" s="166"/>
      <c r="M342" s="170"/>
      <c r="N342" s="171"/>
      <c r="O342" s="171"/>
      <c r="P342" s="171"/>
      <c r="Q342" s="171"/>
      <c r="R342" s="171"/>
      <c r="S342" s="171"/>
      <c r="T342" s="172"/>
      <c r="AT342" s="167" t="s">
        <v>142</v>
      </c>
      <c r="AU342" s="167" t="s">
        <v>87</v>
      </c>
      <c r="AV342" s="14" t="s">
        <v>87</v>
      </c>
      <c r="AW342" s="14" t="s">
        <v>31</v>
      </c>
      <c r="AX342" s="14" t="s">
        <v>81</v>
      </c>
      <c r="AY342" s="167" t="s">
        <v>133</v>
      </c>
    </row>
    <row r="343" spans="1:65" s="2" customFormat="1" ht="21.75" customHeight="1">
      <c r="A343" s="30"/>
      <c r="B343" s="146"/>
      <c r="C343" s="147" t="s">
        <v>426</v>
      </c>
      <c r="D343" s="147" t="s">
        <v>135</v>
      </c>
      <c r="E343" s="148" t="s">
        <v>427</v>
      </c>
      <c r="F343" s="149" t="s">
        <v>428</v>
      </c>
      <c r="G343" s="150" t="s">
        <v>404</v>
      </c>
      <c r="H343" s="151">
        <v>10</v>
      </c>
      <c r="I343" s="152"/>
      <c r="J343" s="152">
        <f>ROUND(I343*H343,2)</f>
        <v>0</v>
      </c>
      <c r="K343" s="149" t="s">
        <v>139</v>
      </c>
      <c r="L343" s="31"/>
      <c r="M343" s="153" t="s">
        <v>1</v>
      </c>
      <c r="N343" s="154" t="s">
        <v>40</v>
      </c>
      <c r="O343" s="155">
        <v>1.1000000000000001</v>
      </c>
      <c r="P343" s="155">
        <f>O343*H343</f>
        <v>11</v>
      </c>
      <c r="Q343" s="155">
        <v>1.6469999999999999E-2</v>
      </c>
      <c r="R343" s="155">
        <f>Q343*H343</f>
        <v>0.16469999999999999</v>
      </c>
      <c r="S343" s="155">
        <v>0</v>
      </c>
      <c r="T343" s="156">
        <f>S343*H343</f>
        <v>0</v>
      </c>
      <c r="U343" s="30"/>
      <c r="V343" s="30"/>
      <c r="W343" s="30"/>
      <c r="X343" s="30"/>
      <c r="Y343" s="30"/>
      <c r="Z343" s="30"/>
      <c r="AA343" s="30"/>
      <c r="AB343" s="30"/>
      <c r="AC343" s="30"/>
      <c r="AD343" s="30"/>
      <c r="AE343" s="30"/>
      <c r="AR343" s="157" t="s">
        <v>263</v>
      </c>
      <c r="AT343" s="157" t="s">
        <v>135</v>
      </c>
      <c r="AU343" s="157" t="s">
        <v>87</v>
      </c>
      <c r="AY343" s="18" t="s">
        <v>133</v>
      </c>
      <c r="BE343" s="158">
        <f>IF(N343="základní",J343,0)</f>
        <v>0</v>
      </c>
      <c r="BF343" s="158">
        <f>IF(N343="snížená",J343,0)</f>
        <v>0</v>
      </c>
      <c r="BG343" s="158">
        <f>IF(N343="zákl. přenesená",J343,0)</f>
        <v>0</v>
      </c>
      <c r="BH343" s="158">
        <f>IF(N343="sníž. přenesená",J343,0)</f>
        <v>0</v>
      </c>
      <c r="BI343" s="158">
        <f>IF(N343="nulová",J343,0)</f>
        <v>0</v>
      </c>
      <c r="BJ343" s="18" t="s">
        <v>87</v>
      </c>
      <c r="BK343" s="158">
        <f>ROUND(I343*H343,2)</f>
        <v>0</v>
      </c>
      <c r="BL343" s="18" t="s">
        <v>263</v>
      </c>
      <c r="BM343" s="157" t="s">
        <v>429</v>
      </c>
    </row>
    <row r="344" spans="1:65" s="14" customFormat="1">
      <c r="B344" s="166"/>
      <c r="D344" s="160" t="s">
        <v>142</v>
      </c>
      <c r="E344" s="167" t="s">
        <v>1</v>
      </c>
      <c r="F344" s="168" t="s">
        <v>208</v>
      </c>
      <c r="H344" s="169">
        <v>10</v>
      </c>
      <c r="L344" s="166"/>
      <c r="M344" s="170"/>
      <c r="N344" s="171"/>
      <c r="O344" s="171"/>
      <c r="P344" s="171"/>
      <c r="Q344" s="171"/>
      <c r="R344" s="171"/>
      <c r="S344" s="171"/>
      <c r="T344" s="172"/>
      <c r="AT344" s="167" t="s">
        <v>142</v>
      </c>
      <c r="AU344" s="167" t="s">
        <v>87</v>
      </c>
      <c r="AV344" s="14" t="s">
        <v>87</v>
      </c>
      <c r="AW344" s="14" t="s">
        <v>31</v>
      </c>
      <c r="AX344" s="14" t="s">
        <v>81</v>
      </c>
      <c r="AY344" s="167" t="s">
        <v>133</v>
      </c>
    </row>
    <row r="345" spans="1:65" s="2" customFormat="1" ht="21.75" customHeight="1">
      <c r="A345" s="30"/>
      <c r="B345" s="146"/>
      <c r="C345" s="147" t="s">
        <v>430</v>
      </c>
      <c r="D345" s="147" t="s">
        <v>135</v>
      </c>
      <c r="E345" s="148" t="s">
        <v>431</v>
      </c>
      <c r="F345" s="149" t="s">
        <v>432</v>
      </c>
      <c r="G345" s="150" t="s">
        <v>404</v>
      </c>
      <c r="H345" s="151">
        <v>6</v>
      </c>
      <c r="I345" s="152"/>
      <c r="J345" s="152">
        <f>ROUND(I345*H345,2)</f>
        <v>0</v>
      </c>
      <c r="K345" s="149" t="s">
        <v>139</v>
      </c>
      <c r="L345" s="31"/>
      <c r="M345" s="153" t="s">
        <v>1</v>
      </c>
      <c r="N345" s="154" t="s">
        <v>40</v>
      </c>
      <c r="O345" s="155">
        <v>1.1000000000000001</v>
      </c>
      <c r="P345" s="155">
        <f>O345*H345</f>
        <v>6.6000000000000005</v>
      </c>
      <c r="Q345" s="155">
        <v>8.9700000000000005E-3</v>
      </c>
      <c r="R345" s="155">
        <f>Q345*H345</f>
        <v>5.3820000000000007E-2</v>
      </c>
      <c r="S345" s="155">
        <v>0</v>
      </c>
      <c r="T345" s="156">
        <f>S345*H345</f>
        <v>0</v>
      </c>
      <c r="U345" s="30"/>
      <c r="V345" s="30"/>
      <c r="W345" s="30"/>
      <c r="X345" s="30"/>
      <c r="Y345" s="30"/>
      <c r="Z345" s="30"/>
      <c r="AA345" s="30"/>
      <c r="AB345" s="30"/>
      <c r="AC345" s="30"/>
      <c r="AD345" s="30"/>
      <c r="AE345" s="30"/>
      <c r="AR345" s="157" t="s">
        <v>263</v>
      </c>
      <c r="AT345" s="157" t="s">
        <v>135</v>
      </c>
      <c r="AU345" s="157" t="s">
        <v>87</v>
      </c>
      <c r="AY345" s="18" t="s">
        <v>133</v>
      </c>
      <c r="BE345" s="158">
        <f>IF(N345="základní",J345,0)</f>
        <v>0</v>
      </c>
      <c r="BF345" s="158">
        <f>IF(N345="snížená",J345,0)</f>
        <v>0</v>
      </c>
      <c r="BG345" s="158">
        <f>IF(N345="zákl. přenesená",J345,0)</f>
        <v>0</v>
      </c>
      <c r="BH345" s="158">
        <f>IF(N345="sníž. přenesená",J345,0)</f>
        <v>0</v>
      </c>
      <c r="BI345" s="158">
        <f>IF(N345="nulová",J345,0)</f>
        <v>0</v>
      </c>
      <c r="BJ345" s="18" t="s">
        <v>87</v>
      </c>
      <c r="BK345" s="158">
        <f>ROUND(I345*H345,2)</f>
        <v>0</v>
      </c>
      <c r="BL345" s="18" t="s">
        <v>263</v>
      </c>
      <c r="BM345" s="157" t="s">
        <v>433</v>
      </c>
    </row>
    <row r="346" spans="1:65" s="2" customFormat="1" ht="21.75" customHeight="1">
      <c r="A346" s="30"/>
      <c r="B346" s="146"/>
      <c r="C346" s="147" t="s">
        <v>434</v>
      </c>
      <c r="D346" s="147" t="s">
        <v>135</v>
      </c>
      <c r="E346" s="148" t="s">
        <v>435</v>
      </c>
      <c r="F346" s="149" t="s">
        <v>436</v>
      </c>
      <c r="G346" s="150" t="s">
        <v>404</v>
      </c>
      <c r="H346" s="151">
        <v>4</v>
      </c>
      <c r="I346" s="152"/>
      <c r="J346" s="152">
        <f>ROUND(I346*H346,2)</f>
        <v>0</v>
      </c>
      <c r="K346" s="149" t="s">
        <v>139</v>
      </c>
      <c r="L346" s="31"/>
      <c r="M346" s="153" t="s">
        <v>1</v>
      </c>
      <c r="N346" s="154" t="s">
        <v>40</v>
      </c>
      <c r="O346" s="155">
        <v>2.4620000000000002</v>
      </c>
      <c r="P346" s="155">
        <f>O346*H346</f>
        <v>9.8480000000000008</v>
      </c>
      <c r="Q346" s="155">
        <v>1.9990000000000001E-2</v>
      </c>
      <c r="R346" s="155">
        <f>Q346*H346</f>
        <v>7.9960000000000003E-2</v>
      </c>
      <c r="S346" s="155">
        <v>0</v>
      </c>
      <c r="T346" s="156">
        <f>S346*H346</f>
        <v>0</v>
      </c>
      <c r="U346" s="30"/>
      <c r="V346" s="30"/>
      <c r="W346" s="30"/>
      <c r="X346" s="30"/>
      <c r="Y346" s="30"/>
      <c r="Z346" s="30"/>
      <c r="AA346" s="30"/>
      <c r="AB346" s="30"/>
      <c r="AC346" s="30"/>
      <c r="AD346" s="30"/>
      <c r="AE346" s="30"/>
      <c r="AR346" s="157" t="s">
        <v>263</v>
      </c>
      <c r="AT346" s="157" t="s">
        <v>135</v>
      </c>
      <c r="AU346" s="157" t="s">
        <v>87</v>
      </c>
      <c r="AY346" s="18" t="s">
        <v>133</v>
      </c>
      <c r="BE346" s="158">
        <f>IF(N346="základní",J346,0)</f>
        <v>0</v>
      </c>
      <c r="BF346" s="158">
        <f>IF(N346="snížená",J346,0)</f>
        <v>0</v>
      </c>
      <c r="BG346" s="158">
        <f>IF(N346="zákl. přenesená",J346,0)</f>
        <v>0</v>
      </c>
      <c r="BH346" s="158">
        <f>IF(N346="sníž. přenesená",J346,0)</f>
        <v>0</v>
      </c>
      <c r="BI346" s="158">
        <f>IF(N346="nulová",J346,0)</f>
        <v>0</v>
      </c>
      <c r="BJ346" s="18" t="s">
        <v>87</v>
      </c>
      <c r="BK346" s="158">
        <f>ROUND(I346*H346,2)</f>
        <v>0</v>
      </c>
      <c r="BL346" s="18" t="s">
        <v>263</v>
      </c>
      <c r="BM346" s="157" t="s">
        <v>437</v>
      </c>
    </row>
    <row r="347" spans="1:65" s="14" customFormat="1">
      <c r="B347" s="166"/>
      <c r="D347" s="160" t="s">
        <v>142</v>
      </c>
      <c r="E347" s="167" t="s">
        <v>1</v>
      </c>
      <c r="F347" s="168" t="s">
        <v>438</v>
      </c>
      <c r="H347" s="169">
        <v>4</v>
      </c>
      <c r="L347" s="166"/>
      <c r="M347" s="170"/>
      <c r="N347" s="171"/>
      <c r="O347" s="171"/>
      <c r="P347" s="171"/>
      <c r="Q347" s="171"/>
      <c r="R347" s="171"/>
      <c r="S347" s="171"/>
      <c r="T347" s="172"/>
      <c r="AT347" s="167" t="s">
        <v>142</v>
      </c>
      <c r="AU347" s="167" t="s">
        <v>87</v>
      </c>
      <c r="AV347" s="14" t="s">
        <v>87</v>
      </c>
      <c r="AW347" s="14" t="s">
        <v>31</v>
      </c>
      <c r="AX347" s="14" t="s">
        <v>81</v>
      </c>
      <c r="AY347" s="167" t="s">
        <v>133</v>
      </c>
    </row>
    <row r="348" spans="1:65" s="2" customFormat="1" ht="16.5" customHeight="1">
      <c r="A348" s="30"/>
      <c r="B348" s="146"/>
      <c r="C348" s="147" t="s">
        <v>439</v>
      </c>
      <c r="D348" s="147" t="s">
        <v>135</v>
      </c>
      <c r="E348" s="148" t="s">
        <v>440</v>
      </c>
      <c r="F348" s="149" t="s">
        <v>441</v>
      </c>
      <c r="G348" s="150" t="s">
        <v>404</v>
      </c>
      <c r="H348" s="151">
        <v>2</v>
      </c>
      <c r="I348" s="152"/>
      <c r="J348" s="152">
        <f>ROUND(I348*H348,2)</f>
        <v>0</v>
      </c>
      <c r="K348" s="149" t="s">
        <v>139</v>
      </c>
      <c r="L348" s="31"/>
      <c r="M348" s="153" t="s">
        <v>1</v>
      </c>
      <c r="N348" s="154" t="s">
        <v>40</v>
      </c>
      <c r="O348" s="155">
        <v>2.54</v>
      </c>
      <c r="P348" s="155">
        <f>O348*H348</f>
        <v>5.08</v>
      </c>
      <c r="Q348" s="155">
        <v>1.452E-2</v>
      </c>
      <c r="R348" s="155">
        <f>Q348*H348</f>
        <v>2.904E-2</v>
      </c>
      <c r="S348" s="155">
        <v>0</v>
      </c>
      <c r="T348" s="156">
        <f>S348*H348</f>
        <v>0</v>
      </c>
      <c r="U348" s="30"/>
      <c r="V348" s="30"/>
      <c r="W348" s="30"/>
      <c r="X348" s="30"/>
      <c r="Y348" s="30"/>
      <c r="Z348" s="30"/>
      <c r="AA348" s="30"/>
      <c r="AB348" s="30"/>
      <c r="AC348" s="30"/>
      <c r="AD348" s="30"/>
      <c r="AE348" s="30"/>
      <c r="AR348" s="157" t="s">
        <v>263</v>
      </c>
      <c r="AT348" s="157" t="s">
        <v>135</v>
      </c>
      <c r="AU348" s="157" t="s">
        <v>87</v>
      </c>
      <c r="AY348" s="18" t="s">
        <v>133</v>
      </c>
      <c r="BE348" s="158">
        <f>IF(N348="základní",J348,0)</f>
        <v>0</v>
      </c>
      <c r="BF348" s="158">
        <f>IF(N348="snížená",J348,0)</f>
        <v>0</v>
      </c>
      <c r="BG348" s="158">
        <f>IF(N348="zákl. přenesená",J348,0)</f>
        <v>0</v>
      </c>
      <c r="BH348" s="158">
        <f>IF(N348="sníž. přenesená",J348,0)</f>
        <v>0</v>
      </c>
      <c r="BI348" s="158">
        <f>IF(N348="nulová",J348,0)</f>
        <v>0</v>
      </c>
      <c r="BJ348" s="18" t="s">
        <v>87</v>
      </c>
      <c r="BK348" s="158">
        <f>ROUND(I348*H348,2)</f>
        <v>0</v>
      </c>
      <c r="BL348" s="18" t="s">
        <v>263</v>
      </c>
      <c r="BM348" s="157" t="s">
        <v>442</v>
      </c>
    </row>
    <row r="349" spans="1:65" s="2" customFormat="1" ht="33" customHeight="1">
      <c r="A349" s="30"/>
      <c r="B349" s="146"/>
      <c r="C349" s="147" t="s">
        <v>443</v>
      </c>
      <c r="D349" s="147" t="s">
        <v>135</v>
      </c>
      <c r="E349" s="148" t="s">
        <v>444</v>
      </c>
      <c r="F349" s="149" t="s">
        <v>445</v>
      </c>
      <c r="G349" s="150" t="s">
        <v>404</v>
      </c>
      <c r="H349" s="151">
        <v>2</v>
      </c>
      <c r="I349" s="152"/>
      <c r="J349" s="152">
        <f>ROUND(I349*H349,2)</f>
        <v>0</v>
      </c>
      <c r="K349" s="149" t="s">
        <v>139</v>
      </c>
      <c r="L349" s="31"/>
      <c r="M349" s="153" t="s">
        <v>1</v>
      </c>
      <c r="N349" s="154" t="s">
        <v>40</v>
      </c>
      <c r="O349" s="155">
        <v>4.37</v>
      </c>
      <c r="P349" s="155">
        <f>O349*H349</f>
        <v>8.74</v>
      </c>
      <c r="Q349" s="155">
        <v>3.6490000000000002E-2</v>
      </c>
      <c r="R349" s="155">
        <f>Q349*H349</f>
        <v>7.2980000000000003E-2</v>
      </c>
      <c r="S349" s="155">
        <v>0</v>
      </c>
      <c r="T349" s="156">
        <f>S349*H349</f>
        <v>0</v>
      </c>
      <c r="U349" s="30"/>
      <c r="V349" s="30"/>
      <c r="W349" s="30"/>
      <c r="X349" s="30"/>
      <c r="Y349" s="30"/>
      <c r="Z349" s="30"/>
      <c r="AA349" s="30"/>
      <c r="AB349" s="30"/>
      <c r="AC349" s="30"/>
      <c r="AD349" s="30"/>
      <c r="AE349" s="30"/>
      <c r="AR349" s="157" t="s">
        <v>263</v>
      </c>
      <c r="AT349" s="157" t="s">
        <v>135</v>
      </c>
      <c r="AU349" s="157" t="s">
        <v>87</v>
      </c>
      <c r="AY349" s="18" t="s">
        <v>133</v>
      </c>
      <c r="BE349" s="158">
        <f>IF(N349="základní",J349,0)</f>
        <v>0</v>
      </c>
      <c r="BF349" s="158">
        <f>IF(N349="snížená",J349,0)</f>
        <v>0</v>
      </c>
      <c r="BG349" s="158">
        <f>IF(N349="zákl. přenesená",J349,0)</f>
        <v>0</v>
      </c>
      <c r="BH349" s="158">
        <f>IF(N349="sníž. přenesená",J349,0)</f>
        <v>0</v>
      </c>
      <c r="BI349" s="158">
        <f>IF(N349="nulová",J349,0)</f>
        <v>0</v>
      </c>
      <c r="BJ349" s="18" t="s">
        <v>87</v>
      </c>
      <c r="BK349" s="158">
        <f>ROUND(I349*H349,2)</f>
        <v>0</v>
      </c>
      <c r="BL349" s="18" t="s">
        <v>263</v>
      </c>
      <c r="BM349" s="157" t="s">
        <v>446</v>
      </c>
    </row>
    <row r="350" spans="1:65" s="2" customFormat="1" ht="21.75" customHeight="1">
      <c r="A350" s="30"/>
      <c r="B350" s="146"/>
      <c r="C350" s="147" t="s">
        <v>447</v>
      </c>
      <c r="D350" s="147" t="s">
        <v>135</v>
      </c>
      <c r="E350" s="148" t="s">
        <v>448</v>
      </c>
      <c r="F350" s="149" t="s">
        <v>449</v>
      </c>
      <c r="G350" s="150" t="s">
        <v>404</v>
      </c>
      <c r="H350" s="151">
        <v>6</v>
      </c>
      <c r="I350" s="152"/>
      <c r="J350" s="152">
        <f>ROUND(I350*H350,2)</f>
        <v>0</v>
      </c>
      <c r="K350" s="149" t="s">
        <v>139</v>
      </c>
      <c r="L350" s="31"/>
      <c r="M350" s="153" t="s">
        <v>1</v>
      </c>
      <c r="N350" s="154" t="s">
        <v>40</v>
      </c>
      <c r="O350" s="155">
        <v>0.85</v>
      </c>
      <c r="P350" s="155">
        <f>O350*H350</f>
        <v>5.0999999999999996</v>
      </c>
      <c r="Q350" s="155">
        <v>4.2999999999999999E-4</v>
      </c>
      <c r="R350" s="155">
        <f>Q350*H350</f>
        <v>2.5799999999999998E-3</v>
      </c>
      <c r="S350" s="155">
        <v>0</v>
      </c>
      <c r="T350" s="156">
        <f>S350*H350</f>
        <v>0</v>
      </c>
      <c r="U350" s="30"/>
      <c r="V350" s="30"/>
      <c r="W350" s="30"/>
      <c r="X350" s="30"/>
      <c r="Y350" s="30"/>
      <c r="Z350" s="30"/>
      <c r="AA350" s="30"/>
      <c r="AB350" s="30"/>
      <c r="AC350" s="30"/>
      <c r="AD350" s="30"/>
      <c r="AE350" s="30"/>
      <c r="AR350" s="157" t="s">
        <v>263</v>
      </c>
      <c r="AT350" s="157" t="s">
        <v>135</v>
      </c>
      <c r="AU350" s="157" t="s">
        <v>87</v>
      </c>
      <c r="AY350" s="18" t="s">
        <v>133</v>
      </c>
      <c r="BE350" s="158">
        <f>IF(N350="základní",J350,0)</f>
        <v>0</v>
      </c>
      <c r="BF350" s="158">
        <f>IF(N350="snížená",J350,0)</f>
        <v>0</v>
      </c>
      <c r="BG350" s="158">
        <f>IF(N350="zákl. přenesená",J350,0)</f>
        <v>0</v>
      </c>
      <c r="BH350" s="158">
        <f>IF(N350="sníž. přenesená",J350,0)</f>
        <v>0</v>
      </c>
      <c r="BI350" s="158">
        <f>IF(N350="nulová",J350,0)</f>
        <v>0</v>
      </c>
      <c r="BJ350" s="18" t="s">
        <v>87</v>
      </c>
      <c r="BK350" s="158">
        <f>ROUND(I350*H350,2)</f>
        <v>0</v>
      </c>
      <c r="BL350" s="18" t="s">
        <v>263</v>
      </c>
      <c r="BM350" s="157" t="s">
        <v>450</v>
      </c>
    </row>
    <row r="351" spans="1:65" s="14" customFormat="1">
      <c r="B351" s="166"/>
      <c r="D351" s="160" t="s">
        <v>142</v>
      </c>
      <c r="E351" s="167" t="s">
        <v>1</v>
      </c>
      <c r="F351" s="168" t="s">
        <v>451</v>
      </c>
      <c r="H351" s="169">
        <v>6</v>
      </c>
      <c r="L351" s="166"/>
      <c r="M351" s="170"/>
      <c r="N351" s="171"/>
      <c r="O351" s="171"/>
      <c r="P351" s="171"/>
      <c r="Q351" s="171"/>
      <c r="R351" s="171"/>
      <c r="S351" s="171"/>
      <c r="T351" s="172"/>
      <c r="AT351" s="167" t="s">
        <v>142</v>
      </c>
      <c r="AU351" s="167" t="s">
        <v>87</v>
      </c>
      <c r="AV351" s="14" t="s">
        <v>87</v>
      </c>
      <c r="AW351" s="14" t="s">
        <v>31</v>
      </c>
      <c r="AX351" s="14" t="s">
        <v>81</v>
      </c>
      <c r="AY351" s="167" t="s">
        <v>133</v>
      </c>
    </row>
    <row r="352" spans="1:65" s="2" customFormat="1" ht="21.75" customHeight="1">
      <c r="A352" s="30"/>
      <c r="B352" s="146"/>
      <c r="C352" s="147" t="s">
        <v>452</v>
      </c>
      <c r="D352" s="147" t="s">
        <v>135</v>
      </c>
      <c r="E352" s="148" t="s">
        <v>453</v>
      </c>
      <c r="F352" s="149" t="s">
        <v>454</v>
      </c>
      <c r="G352" s="150" t="s">
        <v>404</v>
      </c>
      <c r="H352" s="151">
        <v>54</v>
      </c>
      <c r="I352" s="152"/>
      <c r="J352" s="152">
        <f>ROUND(I352*H352,2)</f>
        <v>0</v>
      </c>
      <c r="K352" s="149" t="s">
        <v>139</v>
      </c>
      <c r="L352" s="31"/>
      <c r="M352" s="153" t="s">
        <v>1</v>
      </c>
      <c r="N352" s="154" t="s">
        <v>40</v>
      </c>
      <c r="O352" s="155">
        <v>0.22700000000000001</v>
      </c>
      <c r="P352" s="155">
        <f>O352*H352</f>
        <v>12.258000000000001</v>
      </c>
      <c r="Q352" s="155">
        <v>2.9999999999999997E-4</v>
      </c>
      <c r="R352" s="155">
        <f>Q352*H352</f>
        <v>1.6199999999999999E-2</v>
      </c>
      <c r="S352" s="155">
        <v>0</v>
      </c>
      <c r="T352" s="156">
        <f>S352*H352</f>
        <v>0</v>
      </c>
      <c r="U352" s="30"/>
      <c r="V352" s="30"/>
      <c r="W352" s="30"/>
      <c r="X352" s="30"/>
      <c r="Y352" s="30"/>
      <c r="Z352" s="30"/>
      <c r="AA352" s="30"/>
      <c r="AB352" s="30"/>
      <c r="AC352" s="30"/>
      <c r="AD352" s="30"/>
      <c r="AE352" s="30"/>
      <c r="AR352" s="157" t="s">
        <v>263</v>
      </c>
      <c r="AT352" s="157" t="s">
        <v>135</v>
      </c>
      <c r="AU352" s="157" t="s">
        <v>87</v>
      </c>
      <c r="AY352" s="18" t="s">
        <v>133</v>
      </c>
      <c r="BE352" s="158">
        <f>IF(N352="základní",J352,0)</f>
        <v>0</v>
      </c>
      <c r="BF352" s="158">
        <f>IF(N352="snížená",J352,0)</f>
        <v>0</v>
      </c>
      <c r="BG352" s="158">
        <f>IF(N352="zákl. přenesená",J352,0)</f>
        <v>0</v>
      </c>
      <c r="BH352" s="158">
        <f>IF(N352="sníž. přenesená",J352,0)</f>
        <v>0</v>
      </c>
      <c r="BI352" s="158">
        <f>IF(N352="nulová",J352,0)</f>
        <v>0</v>
      </c>
      <c r="BJ352" s="18" t="s">
        <v>87</v>
      </c>
      <c r="BK352" s="158">
        <f>ROUND(I352*H352,2)</f>
        <v>0</v>
      </c>
      <c r="BL352" s="18" t="s">
        <v>263</v>
      </c>
      <c r="BM352" s="157" t="s">
        <v>455</v>
      </c>
    </row>
    <row r="353" spans="1:65" s="14" customFormat="1">
      <c r="B353" s="166"/>
      <c r="D353" s="160" t="s">
        <v>142</v>
      </c>
      <c r="E353" s="167" t="s">
        <v>1</v>
      </c>
      <c r="F353" s="168" t="s">
        <v>208</v>
      </c>
      <c r="H353" s="169">
        <v>10</v>
      </c>
      <c r="L353" s="166"/>
      <c r="M353" s="170"/>
      <c r="N353" s="171"/>
      <c r="O353" s="171"/>
      <c r="P353" s="171"/>
      <c r="Q353" s="171"/>
      <c r="R353" s="171"/>
      <c r="S353" s="171"/>
      <c r="T353" s="172"/>
      <c r="AT353" s="167" t="s">
        <v>142</v>
      </c>
      <c r="AU353" s="167" t="s">
        <v>87</v>
      </c>
      <c r="AV353" s="14" t="s">
        <v>87</v>
      </c>
      <c r="AW353" s="14" t="s">
        <v>31</v>
      </c>
      <c r="AX353" s="14" t="s">
        <v>74</v>
      </c>
      <c r="AY353" s="167" t="s">
        <v>133</v>
      </c>
    </row>
    <row r="354" spans="1:65" s="14" customFormat="1">
      <c r="B354" s="166"/>
      <c r="D354" s="160" t="s">
        <v>142</v>
      </c>
      <c r="E354" s="167" t="s">
        <v>1</v>
      </c>
      <c r="F354" s="168" t="s">
        <v>456</v>
      </c>
      <c r="H354" s="169">
        <v>32</v>
      </c>
      <c r="L354" s="166"/>
      <c r="M354" s="170"/>
      <c r="N354" s="171"/>
      <c r="O354" s="171"/>
      <c r="P354" s="171"/>
      <c r="Q354" s="171"/>
      <c r="R354" s="171"/>
      <c r="S354" s="171"/>
      <c r="T354" s="172"/>
      <c r="AT354" s="167" t="s">
        <v>142</v>
      </c>
      <c r="AU354" s="167" t="s">
        <v>87</v>
      </c>
      <c r="AV354" s="14" t="s">
        <v>87</v>
      </c>
      <c r="AW354" s="14" t="s">
        <v>31</v>
      </c>
      <c r="AX354" s="14" t="s">
        <v>74</v>
      </c>
      <c r="AY354" s="167" t="s">
        <v>133</v>
      </c>
    </row>
    <row r="355" spans="1:65" s="14" customFormat="1">
      <c r="B355" s="166"/>
      <c r="D355" s="160" t="s">
        <v>142</v>
      </c>
      <c r="E355" s="167" t="s">
        <v>1</v>
      </c>
      <c r="F355" s="168" t="s">
        <v>457</v>
      </c>
      <c r="H355" s="169">
        <v>12</v>
      </c>
      <c r="L355" s="166"/>
      <c r="M355" s="170"/>
      <c r="N355" s="171"/>
      <c r="O355" s="171"/>
      <c r="P355" s="171"/>
      <c r="Q355" s="171"/>
      <c r="R355" s="171"/>
      <c r="S355" s="171"/>
      <c r="T355" s="172"/>
      <c r="AT355" s="167" t="s">
        <v>142</v>
      </c>
      <c r="AU355" s="167" t="s">
        <v>87</v>
      </c>
      <c r="AV355" s="14" t="s">
        <v>87</v>
      </c>
      <c r="AW355" s="14" t="s">
        <v>31</v>
      </c>
      <c r="AX355" s="14" t="s">
        <v>74</v>
      </c>
      <c r="AY355" s="167" t="s">
        <v>133</v>
      </c>
    </row>
    <row r="356" spans="1:65" s="16" customFormat="1">
      <c r="B356" s="180"/>
      <c r="D356" s="160" t="s">
        <v>142</v>
      </c>
      <c r="E356" s="181" t="s">
        <v>1</v>
      </c>
      <c r="F356" s="182" t="s">
        <v>157</v>
      </c>
      <c r="H356" s="183">
        <v>54</v>
      </c>
      <c r="L356" s="180"/>
      <c r="M356" s="184"/>
      <c r="N356" s="185"/>
      <c r="O356" s="185"/>
      <c r="P356" s="185"/>
      <c r="Q356" s="185"/>
      <c r="R356" s="185"/>
      <c r="S356" s="185"/>
      <c r="T356" s="186"/>
      <c r="AT356" s="181" t="s">
        <v>142</v>
      </c>
      <c r="AU356" s="181" t="s">
        <v>87</v>
      </c>
      <c r="AV356" s="16" t="s">
        <v>140</v>
      </c>
      <c r="AW356" s="16" t="s">
        <v>31</v>
      </c>
      <c r="AX356" s="16" t="s">
        <v>81</v>
      </c>
      <c r="AY356" s="181" t="s">
        <v>133</v>
      </c>
    </row>
    <row r="357" spans="1:65" s="2" customFormat="1" ht="16.5" customHeight="1">
      <c r="A357" s="30"/>
      <c r="B357" s="146"/>
      <c r="C357" s="147" t="s">
        <v>458</v>
      </c>
      <c r="D357" s="147" t="s">
        <v>135</v>
      </c>
      <c r="E357" s="148" t="s">
        <v>459</v>
      </c>
      <c r="F357" s="149" t="s">
        <v>460</v>
      </c>
      <c r="G357" s="150" t="s">
        <v>314</v>
      </c>
      <c r="H357" s="151">
        <v>12</v>
      </c>
      <c r="I357" s="152"/>
      <c r="J357" s="152">
        <f>ROUND(I357*H357,2)</f>
        <v>0</v>
      </c>
      <c r="K357" s="149" t="s">
        <v>139</v>
      </c>
      <c r="L357" s="31"/>
      <c r="M357" s="153" t="s">
        <v>1</v>
      </c>
      <c r="N357" s="154" t="s">
        <v>40</v>
      </c>
      <c r="O357" s="155">
        <v>0.17599999999999999</v>
      </c>
      <c r="P357" s="155">
        <f>O357*H357</f>
        <v>2.1120000000000001</v>
      </c>
      <c r="Q357" s="155">
        <v>1.09E-3</v>
      </c>
      <c r="R357" s="155">
        <f>Q357*H357</f>
        <v>1.3080000000000001E-2</v>
      </c>
      <c r="S357" s="155">
        <v>0</v>
      </c>
      <c r="T357" s="156">
        <f>S357*H357</f>
        <v>0</v>
      </c>
      <c r="U357" s="30"/>
      <c r="V357" s="30"/>
      <c r="W357" s="30"/>
      <c r="X357" s="30"/>
      <c r="Y357" s="30"/>
      <c r="Z357" s="30"/>
      <c r="AA357" s="30"/>
      <c r="AB357" s="30"/>
      <c r="AC357" s="30"/>
      <c r="AD357" s="30"/>
      <c r="AE357" s="30"/>
      <c r="AR357" s="157" t="s">
        <v>263</v>
      </c>
      <c r="AT357" s="157" t="s">
        <v>135</v>
      </c>
      <c r="AU357" s="157" t="s">
        <v>87</v>
      </c>
      <c r="AY357" s="18" t="s">
        <v>133</v>
      </c>
      <c r="BE357" s="158">
        <f>IF(N357="základní",J357,0)</f>
        <v>0</v>
      </c>
      <c r="BF357" s="158">
        <f>IF(N357="snížená",J357,0)</f>
        <v>0</v>
      </c>
      <c r="BG357" s="158">
        <f>IF(N357="zákl. přenesená",J357,0)</f>
        <v>0</v>
      </c>
      <c r="BH357" s="158">
        <f>IF(N357="sníž. přenesená",J357,0)</f>
        <v>0</v>
      </c>
      <c r="BI357" s="158">
        <f>IF(N357="nulová",J357,0)</f>
        <v>0</v>
      </c>
      <c r="BJ357" s="18" t="s">
        <v>87</v>
      </c>
      <c r="BK357" s="158">
        <f>ROUND(I357*H357,2)</f>
        <v>0</v>
      </c>
      <c r="BL357" s="18" t="s">
        <v>263</v>
      </c>
      <c r="BM357" s="157" t="s">
        <v>461</v>
      </c>
    </row>
    <row r="358" spans="1:65" s="14" customFormat="1">
      <c r="B358" s="166"/>
      <c r="D358" s="160" t="s">
        <v>142</v>
      </c>
      <c r="E358" s="167" t="s">
        <v>1</v>
      </c>
      <c r="F358" s="168" t="s">
        <v>328</v>
      </c>
      <c r="H358" s="169">
        <v>12</v>
      </c>
      <c r="L358" s="166"/>
      <c r="M358" s="170"/>
      <c r="N358" s="171"/>
      <c r="O358" s="171"/>
      <c r="P358" s="171"/>
      <c r="Q358" s="171"/>
      <c r="R358" s="171"/>
      <c r="S358" s="171"/>
      <c r="T358" s="172"/>
      <c r="AT358" s="167" t="s">
        <v>142</v>
      </c>
      <c r="AU358" s="167" t="s">
        <v>87</v>
      </c>
      <c r="AV358" s="14" t="s">
        <v>87</v>
      </c>
      <c r="AW358" s="14" t="s">
        <v>31</v>
      </c>
      <c r="AX358" s="14" t="s">
        <v>81</v>
      </c>
      <c r="AY358" s="167" t="s">
        <v>133</v>
      </c>
    </row>
    <row r="359" spans="1:65" s="2" customFormat="1" ht="21.75" customHeight="1">
      <c r="A359" s="30"/>
      <c r="B359" s="146"/>
      <c r="C359" s="147" t="s">
        <v>462</v>
      </c>
      <c r="D359" s="147" t="s">
        <v>135</v>
      </c>
      <c r="E359" s="148" t="s">
        <v>463</v>
      </c>
      <c r="F359" s="149" t="s">
        <v>464</v>
      </c>
      <c r="G359" s="150" t="s">
        <v>404</v>
      </c>
      <c r="H359" s="151">
        <v>6</v>
      </c>
      <c r="I359" s="152"/>
      <c r="J359" s="152">
        <f>ROUND(I359*H359,2)</f>
        <v>0</v>
      </c>
      <c r="K359" s="149" t="s">
        <v>139</v>
      </c>
      <c r="L359" s="31"/>
      <c r="M359" s="153" t="s">
        <v>1</v>
      </c>
      <c r="N359" s="154" t="s">
        <v>40</v>
      </c>
      <c r="O359" s="155">
        <v>0.2</v>
      </c>
      <c r="P359" s="155">
        <f>O359*H359</f>
        <v>1.2000000000000002</v>
      </c>
      <c r="Q359" s="155">
        <v>1.8E-3</v>
      </c>
      <c r="R359" s="155">
        <f>Q359*H359</f>
        <v>1.0800000000000001E-2</v>
      </c>
      <c r="S359" s="155">
        <v>0</v>
      </c>
      <c r="T359" s="156">
        <f>S359*H359</f>
        <v>0</v>
      </c>
      <c r="U359" s="30"/>
      <c r="V359" s="30"/>
      <c r="W359" s="30"/>
      <c r="X359" s="30"/>
      <c r="Y359" s="30"/>
      <c r="Z359" s="30"/>
      <c r="AA359" s="30"/>
      <c r="AB359" s="30"/>
      <c r="AC359" s="30"/>
      <c r="AD359" s="30"/>
      <c r="AE359" s="30"/>
      <c r="AR359" s="157" t="s">
        <v>263</v>
      </c>
      <c r="AT359" s="157" t="s">
        <v>135</v>
      </c>
      <c r="AU359" s="157" t="s">
        <v>87</v>
      </c>
      <c r="AY359" s="18" t="s">
        <v>133</v>
      </c>
      <c r="BE359" s="158">
        <f>IF(N359="základní",J359,0)</f>
        <v>0</v>
      </c>
      <c r="BF359" s="158">
        <f>IF(N359="snížená",J359,0)</f>
        <v>0</v>
      </c>
      <c r="BG359" s="158">
        <f>IF(N359="zákl. přenesená",J359,0)</f>
        <v>0</v>
      </c>
      <c r="BH359" s="158">
        <f>IF(N359="sníž. přenesená",J359,0)</f>
        <v>0</v>
      </c>
      <c r="BI359" s="158">
        <f>IF(N359="nulová",J359,0)</f>
        <v>0</v>
      </c>
      <c r="BJ359" s="18" t="s">
        <v>87</v>
      </c>
      <c r="BK359" s="158">
        <f>ROUND(I359*H359,2)</f>
        <v>0</v>
      </c>
      <c r="BL359" s="18" t="s">
        <v>263</v>
      </c>
      <c r="BM359" s="157" t="s">
        <v>465</v>
      </c>
    </row>
    <row r="360" spans="1:65" s="2" customFormat="1" ht="16.5" customHeight="1">
      <c r="A360" s="30"/>
      <c r="B360" s="146"/>
      <c r="C360" s="147" t="s">
        <v>466</v>
      </c>
      <c r="D360" s="147" t="s">
        <v>135</v>
      </c>
      <c r="E360" s="148" t="s">
        <v>467</v>
      </c>
      <c r="F360" s="149" t="s">
        <v>468</v>
      </c>
      <c r="G360" s="150" t="s">
        <v>404</v>
      </c>
      <c r="H360" s="151">
        <v>16</v>
      </c>
      <c r="I360" s="152"/>
      <c r="J360" s="152">
        <f>ROUND(I360*H360,2)</f>
        <v>0</v>
      </c>
      <c r="K360" s="149" t="s">
        <v>139</v>
      </c>
      <c r="L360" s="31"/>
      <c r="M360" s="153" t="s">
        <v>1</v>
      </c>
      <c r="N360" s="154" t="s">
        <v>40</v>
      </c>
      <c r="O360" s="155">
        <v>0.2</v>
      </c>
      <c r="P360" s="155">
        <f>O360*H360</f>
        <v>3.2</v>
      </c>
      <c r="Q360" s="155">
        <v>1.8E-3</v>
      </c>
      <c r="R360" s="155">
        <f>Q360*H360</f>
        <v>2.8799999999999999E-2</v>
      </c>
      <c r="S360" s="155">
        <v>0</v>
      </c>
      <c r="T360" s="156">
        <f>S360*H360</f>
        <v>0</v>
      </c>
      <c r="U360" s="30"/>
      <c r="V360" s="30"/>
      <c r="W360" s="30"/>
      <c r="X360" s="30"/>
      <c r="Y360" s="30"/>
      <c r="Z360" s="30"/>
      <c r="AA360" s="30"/>
      <c r="AB360" s="30"/>
      <c r="AC360" s="30"/>
      <c r="AD360" s="30"/>
      <c r="AE360" s="30"/>
      <c r="AR360" s="157" t="s">
        <v>263</v>
      </c>
      <c r="AT360" s="157" t="s">
        <v>135</v>
      </c>
      <c r="AU360" s="157" t="s">
        <v>87</v>
      </c>
      <c r="AY360" s="18" t="s">
        <v>133</v>
      </c>
      <c r="BE360" s="158">
        <f>IF(N360="základní",J360,0)</f>
        <v>0</v>
      </c>
      <c r="BF360" s="158">
        <f>IF(N360="snížená",J360,0)</f>
        <v>0</v>
      </c>
      <c r="BG360" s="158">
        <f>IF(N360="zákl. přenesená",J360,0)</f>
        <v>0</v>
      </c>
      <c r="BH360" s="158">
        <f>IF(N360="sníž. přenesená",J360,0)</f>
        <v>0</v>
      </c>
      <c r="BI360" s="158">
        <f>IF(N360="nulová",J360,0)</f>
        <v>0</v>
      </c>
      <c r="BJ360" s="18" t="s">
        <v>87</v>
      </c>
      <c r="BK360" s="158">
        <f>ROUND(I360*H360,2)</f>
        <v>0</v>
      </c>
      <c r="BL360" s="18" t="s">
        <v>263</v>
      </c>
      <c r="BM360" s="157" t="s">
        <v>469</v>
      </c>
    </row>
    <row r="361" spans="1:65" s="14" customFormat="1">
      <c r="B361" s="166"/>
      <c r="D361" s="160" t="s">
        <v>142</v>
      </c>
      <c r="E361" s="167" t="s">
        <v>1</v>
      </c>
      <c r="F361" s="168" t="s">
        <v>470</v>
      </c>
      <c r="H361" s="169">
        <v>16</v>
      </c>
      <c r="L361" s="166"/>
      <c r="M361" s="170"/>
      <c r="N361" s="171"/>
      <c r="O361" s="171"/>
      <c r="P361" s="171"/>
      <c r="Q361" s="171"/>
      <c r="R361" s="171"/>
      <c r="S361" s="171"/>
      <c r="T361" s="172"/>
      <c r="AT361" s="167" t="s">
        <v>142</v>
      </c>
      <c r="AU361" s="167" t="s">
        <v>87</v>
      </c>
      <c r="AV361" s="14" t="s">
        <v>87</v>
      </c>
      <c r="AW361" s="14" t="s">
        <v>31</v>
      </c>
      <c r="AX361" s="14" t="s">
        <v>81</v>
      </c>
      <c r="AY361" s="167" t="s">
        <v>133</v>
      </c>
    </row>
    <row r="362" spans="1:65" s="2" customFormat="1" ht="21.75" customHeight="1">
      <c r="A362" s="30"/>
      <c r="B362" s="146"/>
      <c r="C362" s="147" t="s">
        <v>471</v>
      </c>
      <c r="D362" s="147" t="s">
        <v>135</v>
      </c>
      <c r="E362" s="148" t="s">
        <v>472</v>
      </c>
      <c r="F362" s="149" t="s">
        <v>473</v>
      </c>
      <c r="G362" s="150" t="s">
        <v>404</v>
      </c>
      <c r="H362" s="151">
        <v>4</v>
      </c>
      <c r="I362" s="152"/>
      <c r="J362" s="152">
        <f>ROUND(I362*H362,2)</f>
        <v>0</v>
      </c>
      <c r="K362" s="149" t="s">
        <v>139</v>
      </c>
      <c r="L362" s="31"/>
      <c r="M362" s="153" t="s">
        <v>1</v>
      </c>
      <c r="N362" s="154" t="s">
        <v>40</v>
      </c>
      <c r="O362" s="155">
        <v>0.4</v>
      </c>
      <c r="P362" s="155">
        <f>O362*H362</f>
        <v>1.6</v>
      </c>
      <c r="Q362" s="155">
        <v>1.9599999999999999E-3</v>
      </c>
      <c r="R362" s="155">
        <f>Q362*H362</f>
        <v>7.8399999999999997E-3</v>
      </c>
      <c r="S362" s="155">
        <v>0</v>
      </c>
      <c r="T362" s="156">
        <f>S362*H362</f>
        <v>0</v>
      </c>
      <c r="U362" s="30"/>
      <c r="V362" s="30"/>
      <c r="W362" s="30"/>
      <c r="X362" s="30"/>
      <c r="Y362" s="30"/>
      <c r="Z362" s="30"/>
      <c r="AA362" s="30"/>
      <c r="AB362" s="30"/>
      <c r="AC362" s="30"/>
      <c r="AD362" s="30"/>
      <c r="AE362" s="30"/>
      <c r="AR362" s="157" t="s">
        <v>263</v>
      </c>
      <c r="AT362" s="157" t="s">
        <v>135</v>
      </c>
      <c r="AU362" s="157" t="s">
        <v>87</v>
      </c>
      <c r="AY362" s="18" t="s">
        <v>133</v>
      </c>
      <c r="BE362" s="158">
        <f>IF(N362="základní",J362,0)</f>
        <v>0</v>
      </c>
      <c r="BF362" s="158">
        <f>IF(N362="snížená",J362,0)</f>
        <v>0</v>
      </c>
      <c r="BG362" s="158">
        <f>IF(N362="zákl. přenesená",J362,0)</f>
        <v>0</v>
      </c>
      <c r="BH362" s="158">
        <f>IF(N362="sníž. přenesená",J362,0)</f>
        <v>0</v>
      </c>
      <c r="BI362" s="158">
        <f>IF(N362="nulová",J362,0)</f>
        <v>0</v>
      </c>
      <c r="BJ362" s="18" t="s">
        <v>87</v>
      </c>
      <c r="BK362" s="158">
        <f>ROUND(I362*H362,2)</f>
        <v>0</v>
      </c>
      <c r="BL362" s="18" t="s">
        <v>263</v>
      </c>
      <c r="BM362" s="157" t="s">
        <v>474</v>
      </c>
    </row>
    <row r="363" spans="1:65" s="2" customFormat="1" ht="21.75" customHeight="1">
      <c r="A363" s="30"/>
      <c r="B363" s="146"/>
      <c r="C363" s="147" t="s">
        <v>475</v>
      </c>
      <c r="D363" s="147" t="s">
        <v>135</v>
      </c>
      <c r="E363" s="148" t="s">
        <v>476</v>
      </c>
      <c r="F363" s="149" t="s">
        <v>477</v>
      </c>
      <c r="G363" s="150" t="s">
        <v>404</v>
      </c>
      <c r="H363" s="151">
        <v>2</v>
      </c>
      <c r="I363" s="152"/>
      <c r="J363" s="152">
        <f>ROUND(I363*H363,2)</f>
        <v>0</v>
      </c>
      <c r="K363" s="149" t="s">
        <v>139</v>
      </c>
      <c r="L363" s="31"/>
      <c r="M363" s="153" t="s">
        <v>1</v>
      </c>
      <c r="N363" s="154" t="s">
        <v>40</v>
      </c>
      <c r="O363" s="155">
        <v>0.2</v>
      </c>
      <c r="P363" s="155">
        <f>O363*H363</f>
        <v>0.4</v>
      </c>
      <c r="Q363" s="155">
        <v>1.8400000000000001E-3</v>
      </c>
      <c r="R363" s="155">
        <f>Q363*H363</f>
        <v>3.6800000000000001E-3</v>
      </c>
      <c r="S363" s="155">
        <v>0</v>
      </c>
      <c r="T363" s="156">
        <f>S363*H363</f>
        <v>0</v>
      </c>
      <c r="U363" s="30"/>
      <c r="V363" s="30"/>
      <c r="W363" s="30"/>
      <c r="X363" s="30"/>
      <c r="Y363" s="30"/>
      <c r="Z363" s="30"/>
      <c r="AA363" s="30"/>
      <c r="AB363" s="30"/>
      <c r="AC363" s="30"/>
      <c r="AD363" s="30"/>
      <c r="AE363" s="30"/>
      <c r="AR363" s="157" t="s">
        <v>263</v>
      </c>
      <c r="AT363" s="157" t="s">
        <v>135</v>
      </c>
      <c r="AU363" s="157" t="s">
        <v>87</v>
      </c>
      <c r="AY363" s="18" t="s">
        <v>133</v>
      </c>
      <c r="BE363" s="158">
        <f>IF(N363="základní",J363,0)</f>
        <v>0</v>
      </c>
      <c r="BF363" s="158">
        <f>IF(N363="snížená",J363,0)</f>
        <v>0</v>
      </c>
      <c r="BG363" s="158">
        <f>IF(N363="zákl. přenesená",J363,0)</f>
        <v>0</v>
      </c>
      <c r="BH363" s="158">
        <f>IF(N363="sníž. přenesená",J363,0)</f>
        <v>0</v>
      </c>
      <c r="BI363" s="158">
        <f>IF(N363="nulová",J363,0)</f>
        <v>0</v>
      </c>
      <c r="BJ363" s="18" t="s">
        <v>87</v>
      </c>
      <c r="BK363" s="158">
        <f>ROUND(I363*H363,2)</f>
        <v>0</v>
      </c>
      <c r="BL363" s="18" t="s">
        <v>263</v>
      </c>
      <c r="BM363" s="157" t="s">
        <v>478</v>
      </c>
    </row>
    <row r="364" spans="1:65" s="12" customFormat="1" ht="22.9" customHeight="1">
      <c r="B364" s="134"/>
      <c r="D364" s="135" t="s">
        <v>73</v>
      </c>
      <c r="E364" s="144" t="s">
        <v>479</v>
      </c>
      <c r="F364" s="144" t="s">
        <v>480</v>
      </c>
      <c r="J364" s="145">
        <f>BK364</f>
        <v>0</v>
      </c>
      <c r="L364" s="134"/>
      <c r="M364" s="138"/>
      <c r="N364" s="139"/>
      <c r="O364" s="139"/>
      <c r="P364" s="140">
        <f>P365</f>
        <v>25</v>
      </c>
      <c r="Q364" s="139"/>
      <c r="R364" s="140">
        <f>R365</f>
        <v>9.1999999999999998E-2</v>
      </c>
      <c r="S364" s="139"/>
      <c r="T364" s="141">
        <f>T365</f>
        <v>0</v>
      </c>
      <c r="AR364" s="135" t="s">
        <v>87</v>
      </c>
      <c r="AT364" s="142" t="s">
        <v>73</v>
      </c>
      <c r="AU364" s="142" t="s">
        <v>81</v>
      </c>
      <c r="AY364" s="135" t="s">
        <v>133</v>
      </c>
      <c r="BK364" s="143">
        <f>BK365</f>
        <v>0</v>
      </c>
    </row>
    <row r="365" spans="1:65" s="2" customFormat="1" ht="21.75" customHeight="1">
      <c r="A365" s="30"/>
      <c r="B365" s="146"/>
      <c r="C365" s="147" t="s">
        <v>481</v>
      </c>
      <c r="D365" s="147" t="s">
        <v>135</v>
      </c>
      <c r="E365" s="148" t="s">
        <v>482</v>
      </c>
      <c r="F365" s="149" t="s">
        <v>483</v>
      </c>
      <c r="G365" s="150" t="s">
        <v>404</v>
      </c>
      <c r="H365" s="151">
        <v>10</v>
      </c>
      <c r="I365" s="152"/>
      <c r="J365" s="152">
        <f>ROUND(I365*H365,2)</f>
        <v>0</v>
      </c>
      <c r="K365" s="149" t="s">
        <v>139</v>
      </c>
      <c r="L365" s="31"/>
      <c r="M365" s="196" t="s">
        <v>1</v>
      </c>
      <c r="N365" s="197" t="s">
        <v>40</v>
      </c>
      <c r="O365" s="198">
        <v>2.5</v>
      </c>
      <c r="P365" s="198">
        <f>O365*H365</f>
        <v>25</v>
      </c>
      <c r="Q365" s="198">
        <v>9.1999999999999998E-3</v>
      </c>
      <c r="R365" s="198">
        <f>Q365*H365</f>
        <v>9.1999999999999998E-2</v>
      </c>
      <c r="S365" s="198">
        <v>0</v>
      </c>
      <c r="T365" s="199">
        <f>S365*H365</f>
        <v>0</v>
      </c>
      <c r="U365" s="30"/>
      <c r="V365" s="30"/>
      <c r="W365" s="30"/>
      <c r="X365" s="30"/>
      <c r="Y365" s="30"/>
      <c r="Z365" s="30"/>
      <c r="AA365" s="30"/>
      <c r="AB365" s="30"/>
      <c r="AC365" s="30"/>
      <c r="AD365" s="30"/>
      <c r="AE365" s="30"/>
      <c r="AR365" s="157" t="s">
        <v>263</v>
      </c>
      <c r="AT365" s="157" t="s">
        <v>135</v>
      </c>
      <c r="AU365" s="157" t="s">
        <v>87</v>
      </c>
      <c r="AY365" s="18" t="s">
        <v>133</v>
      </c>
      <c r="BE365" s="158">
        <f>IF(N365="základní",J365,0)</f>
        <v>0</v>
      </c>
      <c r="BF365" s="158">
        <f>IF(N365="snížená",J365,0)</f>
        <v>0</v>
      </c>
      <c r="BG365" s="158">
        <f>IF(N365="zákl. přenesená",J365,0)</f>
        <v>0</v>
      </c>
      <c r="BH365" s="158">
        <f>IF(N365="sníž. přenesená",J365,0)</f>
        <v>0</v>
      </c>
      <c r="BI365" s="158">
        <f>IF(N365="nulová",J365,0)</f>
        <v>0</v>
      </c>
      <c r="BJ365" s="18" t="s">
        <v>87</v>
      </c>
      <c r="BK365" s="158">
        <f>ROUND(I365*H365,2)</f>
        <v>0</v>
      </c>
      <c r="BL365" s="18" t="s">
        <v>263</v>
      </c>
      <c r="BM365" s="157" t="s">
        <v>484</v>
      </c>
    </row>
    <row r="366" spans="1:65" s="2" customFormat="1" ht="6.95" customHeight="1">
      <c r="A366" s="30"/>
      <c r="B366" s="45"/>
      <c r="C366" s="46"/>
      <c r="D366" s="46"/>
      <c r="E366" s="46"/>
      <c r="F366" s="46"/>
      <c r="G366" s="46"/>
      <c r="H366" s="46"/>
      <c r="I366" s="46"/>
      <c r="J366" s="46"/>
      <c r="K366" s="46"/>
      <c r="L366" s="31"/>
      <c r="M366" s="30"/>
      <c r="O366" s="30"/>
      <c r="P366" s="30"/>
      <c r="Q366" s="30"/>
      <c r="R366" s="30"/>
      <c r="S366" s="30"/>
      <c r="T366" s="30"/>
      <c r="U366" s="30"/>
      <c r="V366" s="30"/>
      <c r="W366" s="30"/>
      <c r="X366" s="30"/>
      <c r="Y366" s="30"/>
      <c r="Z366" s="30"/>
      <c r="AA366" s="30"/>
      <c r="AB366" s="30"/>
      <c r="AC366" s="30"/>
      <c r="AD366" s="30"/>
      <c r="AE366" s="30"/>
    </row>
  </sheetData>
  <autoFilter ref="C129:K365" xr:uid="{00000000-0009-0000-0000-000001000000}"/>
  <mergeCells count="12">
    <mergeCell ref="E122:H122"/>
    <mergeCell ref="L2:V2"/>
    <mergeCell ref="E85:H85"/>
    <mergeCell ref="E87:H87"/>
    <mergeCell ref="E89:H89"/>
    <mergeCell ref="E118:H118"/>
    <mergeCell ref="E120:H120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BM273"/>
  <sheetViews>
    <sheetView showGridLines="0" topLeftCell="A121" workbookViewId="0">
      <selection activeCell="I140" sqref="I140:I274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96"/>
    </row>
    <row r="2" spans="1:46" s="1" customFormat="1" ht="36.950000000000003" customHeight="1">
      <c r="L2" s="200" t="s">
        <v>5</v>
      </c>
      <c r="M2" s="201"/>
      <c r="N2" s="201"/>
      <c r="O2" s="201"/>
      <c r="P2" s="201"/>
      <c r="Q2" s="201"/>
      <c r="R2" s="201"/>
      <c r="S2" s="201"/>
      <c r="T2" s="201"/>
      <c r="U2" s="201"/>
      <c r="V2" s="201"/>
      <c r="AT2" s="18" t="s">
        <v>91</v>
      </c>
    </row>
    <row r="3" spans="1:46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81</v>
      </c>
    </row>
    <row r="4" spans="1:46" s="1" customFormat="1" ht="24.95" customHeight="1">
      <c r="B4" s="21"/>
      <c r="D4" s="22" t="s">
        <v>98</v>
      </c>
      <c r="L4" s="21"/>
      <c r="M4" s="97" t="s">
        <v>10</v>
      </c>
      <c r="AT4" s="18" t="s">
        <v>3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27" t="s">
        <v>14</v>
      </c>
      <c r="L6" s="21"/>
    </row>
    <row r="7" spans="1:46" s="1" customFormat="1" ht="16.5" customHeight="1">
      <c r="B7" s="21"/>
      <c r="E7" s="239" t="str">
        <f>'Rekapitulace stavby'!K6</f>
        <v>Bytový dům čp.375, Červená kolonie na ulici Okružní v Bohumíně</v>
      </c>
      <c r="F7" s="240"/>
      <c r="G7" s="240"/>
      <c r="H7" s="240"/>
      <c r="L7" s="21"/>
    </row>
    <row r="8" spans="1:46" s="1" customFormat="1" ht="12" customHeight="1">
      <c r="B8" s="21"/>
      <c r="D8" s="27" t="s">
        <v>99</v>
      </c>
      <c r="L8" s="21"/>
    </row>
    <row r="9" spans="1:46" s="2" customFormat="1" ht="16.5" customHeight="1">
      <c r="A9" s="30"/>
      <c r="B9" s="31"/>
      <c r="C9" s="30"/>
      <c r="D9" s="30"/>
      <c r="E9" s="239" t="s">
        <v>100</v>
      </c>
      <c r="F9" s="238"/>
      <c r="G9" s="238"/>
      <c r="H9" s="238"/>
      <c r="I9" s="30"/>
      <c r="J9" s="30"/>
      <c r="K9" s="30"/>
      <c r="L9" s="40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spans="1:46" s="2" customFormat="1" ht="12" customHeight="1">
      <c r="A10" s="30"/>
      <c r="B10" s="31"/>
      <c r="C10" s="30"/>
      <c r="D10" s="27" t="s">
        <v>101</v>
      </c>
      <c r="E10" s="30"/>
      <c r="F10" s="30"/>
      <c r="G10" s="30"/>
      <c r="H10" s="30"/>
      <c r="I10" s="30"/>
      <c r="J10" s="30"/>
      <c r="K10" s="30"/>
      <c r="L10" s="4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pans="1:46" s="2" customFormat="1" ht="16.5" customHeight="1">
      <c r="A11" s="30"/>
      <c r="B11" s="31"/>
      <c r="C11" s="30"/>
      <c r="D11" s="30"/>
      <c r="E11" s="229" t="s">
        <v>485</v>
      </c>
      <c r="F11" s="238"/>
      <c r="G11" s="238"/>
      <c r="H11" s="238"/>
      <c r="I11" s="30"/>
      <c r="J11" s="30"/>
      <c r="K11" s="30"/>
      <c r="L11" s="4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pans="1:46" s="2" customFormat="1">
      <c r="A12" s="30"/>
      <c r="B12" s="31"/>
      <c r="C12" s="30"/>
      <c r="D12" s="30"/>
      <c r="E12" s="30"/>
      <c r="F12" s="30"/>
      <c r="G12" s="30"/>
      <c r="H12" s="30"/>
      <c r="I12" s="30"/>
      <c r="J12" s="30"/>
      <c r="K12" s="30"/>
      <c r="L12" s="40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pans="1:46" s="2" customFormat="1" ht="12" customHeight="1">
      <c r="A13" s="30"/>
      <c r="B13" s="31"/>
      <c r="C13" s="30"/>
      <c r="D13" s="27" t="s">
        <v>16</v>
      </c>
      <c r="E13" s="30"/>
      <c r="F13" s="25" t="s">
        <v>1</v>
      </c>
      <c r="G13" s="30"/>
      <c r="H13" s="30"/>
      <c r="I13" s="27" t="s">
        <v>17</v>
      </c>
      <c r="J13" s="25" t="s">
        <v>1</v>
      </c>
      <c r="K13" s="30"/>
      <c r="L13" s="4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pans="1:46" s="2" customFormat="1" ht="12" customHeight="1">
      <c r="A14" s="30"/>
      <c r="B14" s="31"/>
      <c r="C14" s="30"/>
      <c r="D14" s="27" t="s">
        <v>18</v>
      </c>
      <c r="E14" s="30"/>
      <c r="F14" s="25" t="s">
        <v>19</v>
      </c>
      <c r="G14" s="30"/>
      <c r="H14" s="30"/>
      <c r="I14" s="27" t="s">
        <v>20</v>
      </c>
      <c r="J14" s="53" t="str">
        <f>'Rekapitulace stavby'!AN8</f>
        <v>2. 10. 2019</v>
      </c>
      <c r="K14" s="30"/>
      <c r="L14" s="4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pans="1:46" s="2" customFormat="1" ht="10.9" customHeight="1">
      <c r="A15" s="30"/>
      <c r="B15" s="31"/>
      <c r="C15" s="30"/>
      <c r="D15" s="30"/>
      <c r="E15" s="30"/>
      <c r="F15" s="30"/>
      <c r="G15" s="30"/>
      <c r="H15" s="30"/>
      <c r="I15" s="30"/>
      <c r="J15" s="30"/>
      <c r="K15" s="30"/>
      <c r="L15" s="4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46" s="2" customFormat="1" ht="12" customHeight="1">
      <c r="A16" s="30"/>
      <c r="B16" s="31"/>
      <c r="C16" s="30"/>
      <c r="D16" s="27" t="s">
        <v>22</v>
      </c>
      <c r="E16" s="30"/>
      <c r="F16" s="30"/>
      <c r="G16" s="30"/>
      <c r="H16" s="30"/>
      <c r="I16" s="27" t="s">
        <v>23</v>
      </c>
      <c r="J16" s="25" t="s">
        <v>1</v>
      </c>
      <c r="K16" s="30"/>
      <c r="L16" s="4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pans="1:31" s="2" customFormat="1" ht="18" customHeight="1">
      <c r="A17" s="30"/>
      <c r="B17" s="31"/>
      <c r="C17" s="30"/>
      <c r="D17" s="30"/>
      <c r="E17" s="25" t="s">
        <v>24</v>
      </c>
      <c r="F17" s="30"/>
      <c r="G17" s="30"/>
      <c r="H17" s="30"/>
      <c r="I17" s="27" t="s">
        <v>25</v>
      </c>
      <c r="J17" s="25" t="s">
        <v>1</v>
      </c>
      <c r="K17" s="30"/>
      <c r="L17" s="4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pans="1:31" s="2" customFormat="1" ht="6.95" customHeight="1">
      <c r="A18" s="30"/>
      <c r="B18" s="31"/>
      <c r="C18" s="30"/>
      <c r="D18" s="30"/>
      <c r="E18" s="30"/>
      <c r="F18" s="30"/>
      <c r="G18" s="30"/>
      <c r="H18" s="30"/>
      <c r="I18" s="30"/>
      <c r="J18" s="30"/>
      <c r="K18" s="30"/>
      <c r="L18" s="4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pans="1:31" s="2" customFormat="1" ht="12" customHeight="1">
      <c r="A19" s="30"/>
      <c r="B19" s="31"/>
      <c r="C19" s="30"/>
      <c r="D19" s="27" t="s">
        <v>26</v>
      </c>
      <c r="E19" s="30"/>
      <c r="F19" s="30"/>
      <c r="G19" s="30"/>
      <c r="H19" s="30"/>
      <c r="I19" s="27" t="s">
        <v>23</v>
      </c>
      <c r="J19" s="25" t="str">
        <f>'Rekapitulace stavby'!AN13</f>
        <v/>
      </c>
      <c r="K19" s="30"/>
      <c r="L19" s="4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pans="1:31" s="2" customFormat="1" ht="18" customHeight="1">
      <c r="A20" s="30"/>
      <c r="B20" s="31"/>
      <c r="C20" s="30"/>
      <c r="D20" s="30"/>
      <c r="E20" s="209" t="str">
        <f>'Rekapitulace stavby'!E14</f>
        <v xml:space="preserve"> </v>
      </c>
      <c r="F20" s="209"/>
      <c r="G20" s="209"/>
      <c r="H20" s="209"/>
      <c r="I20" s="27" t="s">
        <v>25</v>
      </c>
      <c r="J20" s="25" t="str">
        <f>'Rekapitulace stavby'!AN14</f>
        <v/>
      </c>
      <c r="K20" s="30"/>
      <c r="L20" s="4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pans="1:31" s="2" customFormat="1" ht="6.95" customHeight="1">
      <c r="A21" s="30"/>
      <c r="B21" s="31"/>
      <c r="C21" s="30"/>
      <c r="D21" s="30"/>
      <c r="E21" s="30"/>
      <c r="F21" s="30"/>
      <c r="G21" s="30"/>
      <c r="H21" s="30"/>
      <c r="I21" s="30"/>
      <c r="J21" s="30"/>
      <c r="K21" s="30"/>
      <c r="L21" s="4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pans="1:31" s="2" customFormat="1" ht="12" customHeight="1">
      <c r="A22" s="30"/>
      <c r="B22" s="31"/>
      <c r="C22" s="30"/>
      <c r="D22" s="27" t="s">
        <v>27</v>
      </c>
      <c r="E22" s="30"/>
      <c r="F22" s="30"/>
      <c r="G22" s="30"/>
      <c r="H22" s="30"/>
      <c r="I22" s="27" t="s">
        <v>23</v>
      </c>
      <c r="J22" s="25" t="s">
        <v>28</v>
      </c>
      <c r="K22" s="30"/>
      <c r="L22" s="4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pans="1:31" s="2" customFormat="1" ht="18" customHeight="1">
      <c r="A23" s="30"/>
      <c r="B23" s="31"/>
      <c r="C23" s="30"/>
      <c r="D23" s="30"/>
      <c r="E23" s="25" t="s">
        <v>29</v>
      </c>
      <c r="F23" s="30"/>
      <c r="G23" s="30"/>
      <c r="H23" s="30"/>
      <c r="I23" s="27" t="s">
        <v>25</v>
      </c>
      <c r="J23" s="25" t="s">
        <v>30</v>
      </c>
      <c r="K23" s="30"/>
      <c r="L23" s="4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pans="1:31" s="2" customFormat="1" ht="6.95" customHeight="1">
      <c r="A24" s="30"/>
      <c r="B24" s="31"/>
      <c r="C24" s="30"/>
      <c r="D24" s="30"/>
      <c r="E24" s="30"/>
      <c r="F24" s="30"/>
      <c r="G24" s="30"/>
      <c r="H24" s="30"/>
      <c r="I24" s="30"/>
      <c r="J24" s="30"/>
      <c r="K24" s="30"/>
      <c r="L24" s="4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pans="1:31" s="2" customFormat="1" ht="12" customHeight="1">
      <c r="A25" s="30"/>
      <c r="B25" s="31"/>
      <c r="C25" s="30"/>
      <c r="D25" s="27" t="s">
        <v>32</v>
      </c>
      <c r="E25" s="30"/>
      <c r="F25" s="30"/>
      <c r="G25" s="30"/>
      <c r="H25" s="30"/>
      <c r="I25" s="27" t="s">
        <v>23</v>
      </c>
      <c r="J25" s="25" t="str">
        <f>IF('Rekapitulace stavby'!AN19="","",'Rekapitulace stavby'!AN19)</f>
        <v/>
      </c>
      <c r="K25" s="30"/>
      <c r="L25" s="4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</row>
    <row r="26" spans="1:31" s="2" customFormat="1" ht="18" customHeight="1">
      <c r="A26" s="30"/>
      <c r="B26" s="31"/>
      <c r="C26" s="30"/>
      <c r="D26" s="30"/>
      <c r="E26" s="25" t="str">
        <f>IF('Rekapitulace stavby'!E20="","",'Rekapitulace stavby'!E20)</f>
        <v xml:space="preserve"> </v>
      </c>
      <c r="F26" s="30"/>
      <c r="G26" s="30"/>
      <c r="H26" s="30"/>
      <c r="I26" s="27" t="s">
        <v>25</v>
      </c>
      <c r="J26" s="25" t="str">
        <f>IF('Rekapitulace stavby'!AN20="","",'Rekapitulace stavby'!AN20)</f>
        <v/>
      </c>
      <c r="K26" s="30"/>
      <c r="L26" s="4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 s="2" customFormat="1" ht="6.95" customHeight="1">
      <c r="A27" s="30"/>
      <c r="B27" s="31"/>
      <c r="C27" s="30"/>
      <c r="D27" s="30"/>
      <c r="E27" s="30"/>
      <c r="F27" s="30"/>
      <c r="G27" s="30"/>
      <c r="H27" s="30"/>
      <c r="I27" s="30"/>
      <c r="J27" s="30"/>
      <c r="K27" s="30"/>
      <c r="L27" s="4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</row>
    <row r="28" spans="1:31" s="2" customFormat="1" ht="12" customHeight="1">
      <c r="A28" s="30"/>
      <c r="B28" s="31"/>
      <c r="C28" s="30"/>
      <c r="D28" s="27" t="s">
        <v>33</v>
      </c>
      <c r="E28" s="30"/>
      <c r="F28" s="30"/>
      <c r="G28" s="30"/>
      <c r="H28" s="30"/>
      <c r="I28" s="30"/>
      <c r="J28" s="30"/>
      <c r="K28" s="30"/>
      <c r="L28" s="4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 s="8" customFormat="1" ht="16.5" customHeight="1">
      <c r="A29" s="98"/>
      <c r="B29" s="99"/>
      <c r="C29" s="98"/>
      <c r="D29" s="98"/>
      <c r="E29" s="211" t="s">
        <v>1</v>
      </c>
      <c r="F29" s="211"/>
      <c r="G29" s="211"/>
      <c r="H29" s="211"/>
      <c r="I29" s="98"/>
      <c r="J29" s="98"/>
      <c r="K29" s="98"/>
      <c r="L29" s="100"/>
      <c r="S29" s="98"/>
      <c r="T29" s="98"/>
      <c r="U29" s="98"/>
      <c r="V29" s="98"/>
      <c r="W29" s="98"/>
      <c r="X29" s="98"/>
      <c r="Y29" s="98"/>
      <c r="Z29" s="98"/>
      <c r="AA29" s="98"/>
      <c r="AB29" s="98"/>
      <c r="AC29" s="98"/>
      <c r="AD29" s="98"/>
      <c r="AE29" s="98"/>
    </row>
    <row r="30" spans="1:31" s="2" customFormat="1" ht="6.95" customHeight="1">
      <c r="A30" s="30"/>
      <c r="B30" s="31"/>
      <c r="C30" s="30"/>
      <c r="D30" s="30"/>
      <c r="E30" s="30"/>
      <c r="F30" s="30"/>
      <c r="G30" s="30"/>
      <c r="H30" s="30"/>
      <c r="I30" s="30"/>
      <c r="J30" s="30"/>
      <c r="K30" s="30"/>
      <c r="L30" s="4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pans="1:31" s="2" customFormat="1" ht="6.95" customHeight="1">
      <c r="A31" s="30"/>
      <c r="B31" s="31"/>
      <c r="C31" s="30"/>
      <c r="D31" s="64"/>
      <c r="E31" s="64"/>
      <c r="F31" s="64"/>
      <c r="G31" s="64"/>
      <c r="H31" s="64"/>
      <c r="I31" s="64"/>
      <c r="J31" s="64"/>
      <c r="K31" s="64"/>
      <c r="L31" s="4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spans="1:31" s="2" customFormat="1" ht="25.35" customHeight="1">
      <c r="A32" s="30"/>
      <c r="B32" s="31"/>
      <c r="C32" s="30"/>
      <c r="D32" s="101" t="s">
        <v>34</v>
      </c>
      <c r="E32" s="30"/>
      <c r="F32" s="30"/>
      <c r="G32" s="30"/>
      <c r="H32" s="30"/>
      <c r="I32" s="30"/>
      <c r="J32" s="69">
        <f>ROUND(J137, 2)</f>
        <v>0</v>
      </c>
      <c r="K32" s="30"/>
      <c r="L32" s="4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pans="1:31" s="2" customFormat="1" ht="6.95" customHeight="1">
      <c r="A33" s="30"/>
      <c r="B33" s="31"/>
      <c r="C33" s="30"/>
      <c r="D33" s="64"/>
      <c r="E33" s="64"/>
      <c r="F33" s="64"/>
      <c r="G33" s="64"/>
      <c r="H33" s="64"/>
      <c r="I33" s="64"/>
      <c r="J33" s="64"/>
      <c r="K33" s="64"/>
      <c r="L33" s="4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spans="1:31" s="2" customFormat="1" ht="14.45" customHeight="1">
      <c r="A34" s="30"/>
      <c r="B34" s="31"/>
      <c r="C34" s="30"/>
      <c r="D34" s="30"/>
      <c r="E34" s="30"/>
      <c r="F34" s="34" t="s">
        <v>36</v>
      </c>
      <c r="G34" s="30"/>
      <c r="H34" s="30"/>
      <c r="I34" s="34" t="s">
        <v>35</v>
      </c>
      <c r="J34" s="34" t="s">
        <v>37</v>
      </c>
      <c r="K34" s="30"/>
      <c r="L34" s="4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spans="1:31" s="2" customFormat="1" ht="14.45" customHeight="1">
      <c r="A35" s="30"/>
      <c r="B35" s="31"/>
      <c r="C35" s="30"/>
      <c r="D35" s="102" t="s">
        <v>38</v>
      </c>
      <c r="E35" s="27" t="s">
        <v>39</v>
      </c>
      <c r="F35" s="103">
        <f>ROUND((SUM(BE137:BE272)),  2)</f>
        <v>0</v>
      </c>
      <c r="G35" s="30"/>
      <c r="H35" s="30"/>
      <c r="I35" s="104">
        <v>0.21</v>
      </c>
      <c r="J35" s="103">
        <f>ROUND(((SUM(BE137:BE272))*I35),  2)</f>
        <v>0</v>
      </c>
      <c r="K35" s="30"/>
      <c r="L35" s="4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spans="1:31" s="2" customFormat="1" ht="14.45" customHeight="1">
      <c r="A36" s="30"/>
      <c r="B36" s="31"/>
      <c r="C36" s="30"/>
      <c r="D36" s="30"/>
      <c r="E36" s="27" t="s">
        <v>40</v>
      </c>
      <c r="F36" s="103">
        <f>ROUND((SUM(BF137:BF272)),  2)</f>
        <v>0</v>
      </c>
      <c r="G36" s="30"/>
      <c r="H36" s="30"/>
      <c r="I36" s="104">
        <v>0.15</v>
      </c>
      <c r="J36" s="103">
        <f>ROUND(((SUM(BF137:BF272))*I36),  2)</f>
        <v>0</v>
      </c>
      <c r="K36" s="30"/>
      <c r="L36" s="4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spans="1:31" s="2" customFormat="1" ht="14.45" hidden="1" customHeight="1">
      <c r="A37" s="30"/>
      <c r="B37" s="31"/>
      <c r="C37" s="30"/>
      <c r="D37" s="30"/>
      <c r="E37" s="27" t="s">
        <v>41</v>
      </c>
      <c r="F37" s="103">
        <f>ROUND((SUM(BG137:BG272)),  2)</f>
        <v>0</v>
      </c>
      <c r="G37" s="30"/>
      <c r="H37" s="30"/>
      <c r="I37" s="104">
        <v>0.21</v>
      </c>
      <c r="J37" s="103">
        <f>0</f>
        <v>0</v>
      </c>
      <c r="K37" s="30"/>
      <c r="L37" s="4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spans="1:31" s="2" customFormat="1" ht="14.45" hidden="1" customHeight="1">
      <c r="A38" s="30"/>
      <c r="B38" s="31"/>
      <c r="C38" s="30"/>
      <c r="D38" s="30"/>
      <c r="E38" s="27" t="s">
        <v>42</v>
      </c>
      <c r="F38" s="103">
        <f>ROUND((SUM(BH137:BH272)),  2)</f>
        <v>0</v>
      </c>
      <c r="G38" s="30"/>
      <c r="H38" s="30"/>
      <c r="I38" s="104">
        <v>0.15</v>
      </c>
      <c r="J38" s="103">
        <f>0</f>
        <v>0</v>
      </c>
      <c r="K38" s="30"/>
      <c r="L38" s="40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spans="1:31" s="2" customFormat="1" ht="14.45" hidden="1" customHeight="1">
      <c r="A39" s="30"/>
      <c r="B39" s="31"/>
      <c r="C39" s="30"/>
      <c r="D39" s="30"/>
      <c r="E39" s="27" t="s">
        <v>43</v>
      </c>
      <c r="F39" s="103">
        <f>ROUND((SUM(BI137:BI272)),  2)</f>
        <v>0</v>
      </c>
      <c r="G39" s="30"/>
      <c r="H39" s="30"/>
      <c r="I39" s="104">
        <v>0</v>
      </c>
      <c r="J39" s="103">
        <f>0</f>
        <v>0</v>
      </c>
      <c r="K39" s="30"/>
      <c r="L39" s="40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</row>
    <row r="40" spans="1:31" s="2" customFormat="1" ht="6.95" customHeight="1">
      <c r="A40" s="30"/>
      <c r="B40" s="31"/>
      <c r="C40" s="30"/>
      <c r="D40" s="30"/>
      <c r="E40" s="30"/>
      <c r="F40" s="30"/>
      <c r="G40" s="30"/>
      <c r="H40" s="30"/>
      <c r="I40" s="30"/>
      <c r="J40" s="30"/>
      <c r="K40" s="30"/>
      <c r="L40" s="40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</row>
    <row r="41" spans="1:31" s="2" customFormat="1" ht="25.35" customHeight="1">
      <c r="A41" s="30"/>
      <c r="B41" s="31"/>
      <c r="C41" s="105"/>
      <c r="D41" s="106" t="s">
        <v>44</v>
      </c>
      <c r="E41" s="58"/>
      <c r="F41" s="58"/>
      <c r="G41" s="107" t="s">
        <v>45</v>
      </c>
      <c r="H41" s="108" t="s">
        <v>46</v>
      </c>
      <c r="I41" s="58"/>
      <c r="J41" s="109">
        <f>SUM(J32:J39)</f>
        <v>0</v>
      </c>
      <c r="K41" s="110"/>
      <c r="L41" s="40"/>
      <c r="S41" s="30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</row>
    <row r="42" spans="1:31" s="2" customFormat="1" ht="14.45" customHeight="1">
      <c r="A42" s="30"/>
      <c r="B42" s="31"/>
      <c r="C42" s="30"/>
      <c r="D42" s="30"/>
      <c r="E42" s="30"/>
      <c r="F42" s="30"/>
      <c r="G42" s="30"/>
      <c r="H42" s="30"/>
      <c r="I42" s="30"/>
      <c r="J42" s="30"/>
      <c r="K42" s="30"/>
      <c r="L42" s="40"/>
      <c r="S42" s="30"/>
      <c r="T42" s="30"/>
      <c r="U42" s="30"/>
      <c r="V42" s="30"/>
      <c r="W42" s="30"/>
      <c r="X42" s="30"/>
      <c r="Y42" s="30"/>
      <c r="Z42" s="30"/>
      <c r="AA42" s="30"/>
      <c r="AB42" s="30"/>
      <c r="AC42" s="30"/>
      <c r="AD42" s="30"/>
      <c r="AE42" s="30"/>
    </row>
    <row r="43" spans="1:31" s="1" customFormat="1" ht="14.45" customHeight="1">
      <c r="B43" s="21"/>
      <c r="L43" s="21"/>
    </row>
    <row r="44" spans="1:31" s="1" customFormat="1" ht="14.45" customHeight="1">
      <c r="B44" s="21"/>
      <c r="L44" s="21"/>
    </row>
    <row r="45" spans="1:31" s="1" customFormat="1" ht="14.45" customHeight="1">
      <c r="B45" s="21"/>
      <c r="L45" s="21"/>
    </row>
    <row r="46" spans="1:31" s="1" customFormat="1" ht="14.45" customHeight="1">
      <c r="B46" s="21"/>
      <c r="L46" s="21"/>
    </row>
    <row r="47" spans="1:31" s="1" customFormat="1" ht="14.45" customHeight="1">
      <c r="B47" s="21"/>
      <c r="L47" s="21"/>
    </row>
    <row r="48" spans="1:31" s="1" customFormat="1" ht="14.45" customHeight="1">
      <c r="B48" s="21"/>
      <c r="L48" s="21"/>
    </row>
    <row r="49" spans="1:31" s="1" customFormat="1" ht="14.45" customHeight="1">
      <c r="B49" s="21"/>
      <c r="L49" s="21"/>
    </row>
    <row r="50" spans="1:31" s="2" customFormat="1" ht="14.45" customHeight="1">
      <c r="B50" s="40"/>
      <c r="D50" s="41" t="s">
        <v>47</v>
      </c>
      <c r="E50" s="42"/>
      <c r="F50" s="42"/>
      <c r="G50" s="41" t="s">
        <v>48</v>
      </c>
      <c r="H50" s="42"/>
      <c r="I50" s="42"/>
      <c r="J50" s="42"/>
      <c r="K50" s="42"/>
      <c r="L50" s="40"/>
    </row>
    <row r="51" spans="1:31">
      <c r="B51" s="21"/>
      <c r="L51" s="21"/>
    </row>
    <row r="52" spans="1:31">
      <c r="B52" s="21"/>
      <c r="L52" s="21"/>
    </row>
    <row r="53" spans="1:31">
      <c r="B53" s="21"/>
      <c r="L53" s="21"/>
    </row>
    <row r="54" spans="1:31">
      <c r="B54" s="21"/>
      <c r="L54" s="21"/>
    </row>
    <row r="55" spans="1:31">
      <c r="B55" s="21"/>
      <c r="L55" s="21"/>
    </row>
    <row r="56" spans="1:31">
      <c r="B56" s="21"/>
      <c r="L56" s="21"/>
    </row>
    <row r="57" spans="1:31">
      <c r="B57" s="21"/>
      <c r="L57" s="21"/>
    </row>
    <row r="58" spans="1:31">
      <c r="B58" s="21"/>
      <c r="L58" s="21"/>
    </row>
    <row r="59" spans="1:31">
      <c r="B59" s="21"/>
      <c r="L59" s="21"/>
    </row>
    <row r="60" spans="1:31">
      <c r="B60" s="21"/>
      <c r="L60" s="21"/>
    </row>
    <row r="61" spans="1:31" s="2" customFormat="1" ht="12.75">
      <c r="A61" s="30"/>
      <c r="B61" s="31"/>
      <c r="C61" s="30"/>
      <c r="D61" s="43" t="s">
        <v>49</v>
      </c>
      <c r="E61" s="33"/>
      <c r="F61" s="111" t="s">
        <v>50</v>
      </c>
      <c r="G61" s="43" t="s">
        <v>49</v>
      </c>
      <c r="H61" s="33"/>
      <c r="I61" s="33"/>
      <c r="J61" s="112" t="s">
        <v>50</v>
      </c>
      <c r="K61" s="33"/>
      <c r="L61" s="40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</row>
    <row r="62" spans="1:31">
      <c r="B62" s="21"/>
      <c r="L62" s="21"/>
    </row>
    <row r="63" spans="1:31">
      <c r="B63" s="21"/>
      <c r="L63" s="21"/>
    </row>
    <row r="64" spans="1:31">
      <c r="B64" s="21"/>
      <c r="L64" s="21"/>
    </row>
    <row r="65" spans="1:31" s="2" customFormat="1" ht="12.75">
      <c r="A65" s="30"/>
      <c r="B65" s="31"/>
      <c r="C65" s="30"/>
      <c r="D65" s="41" t="s">
        <v>51</v>
      </c>
      <c r="E65" s="44"/>
      <c r="F65" s="44"/>
      <c r="G65" s="41" t="s">
        <v>52</v>
      </c>
      <c r="H65" s="44"/>
      <c r="I65" s="44"/>
      <c r="J65" s="44"/>
      <c r="K65" s="44"/>
      <c r="L65" s="4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</row>
    <row r="66" spans="1:31">
      <c r="B66" s="21"/>
      <c r="L66" s="21"/>
    </row>
    <row r="67" spans="1:31">
      <c r="B67" s="21"/>
      <c r="L67" s="21"/>
    </row>
    <row r="68" spans="1:31">
      <c r="B68" s="21"/>
      <c r="L68" s="21"/>
    </row>
    <row r="69" spans="1:31">
      <c r="B69" s="21"/>
      <c r="L69" s="21"/>
    </row>
    <row r="70" spans="1:31">
      <c r="B70" s="21"/>
      <c r="L70" s="21"/>
    </row>
    <row r="71" spans="1:31">
      <c r="B71" s="21"/>
      <c r="L71" s="21"/>
    </row>
    <row r="72" spans="1:31">
      <c r="B72" s="21"/>
      <c r="L72" s="21"/>
    </row>
    <row r="73" spans="1:31">
      <c r="B73" s="21"/>
      <c r="L73" s="21"/>
    </row>
    <row r="74" spans="1:31">
      <c r="B74" s="21"/>
      <c r="L74" s="21"/>
    </row>
    <row r="75" spans="1:31">
      <c r="B75" s="21"/>
      <c r="L75" s="21"/>
    </row>
    <row r="76" spans="1:31" s="2" customFormat="1" ht="12.75">
      <c r="A76" s="30"/>
      <c r="B76" s="31"/>
      <c r="C76" s="30"/>
      <c r="D76" s="43" t="s">
        <v>49</v>
      </c>
      <c r="E76" s="33"/>
      <c r="F76" s="111" t="s">
        <v>50</v>
      </c>
      <c r="G76" s="43" t="s">
        <v>49</v>
      </c>
      <c r="H76" s="33"/>
      <c r="I76" s="33"/>
      <c r="J76" s="112" t="s">
        <v>50</v>
      </c>
      <c r="K76" s="33"/>
      <c r="L76" s="40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77" spans="1:31" s="2" customFormat="1" ht="14.45" customHeight="1">
      <c r="A77" s="30"/>
      <c r="B77" s="45"/>
      <c r="C77" s="46"/>
      <c r="D77" s="46"/>
      <c r="E77" s="46"/>
      <c r="F77" s="46"/>
      <c r="G77" s="46"/>
      <c r="H77" s="46"/>
      <c r="I77" s="46"/>
      <c r="J77" s="46"/>
      <c r="K77" s="46"/>
      <c r="L77" s="40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</row>
    <row r="81" spans="1:31" s="2" customFormat="1" ht="6.95" customHeight="1">
      <c r="A81" s="30"/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40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</row>
    <row r="82" spans="1:31" s="2" customFormat="1" ht="24.95" customHeight="1">
      <c r="A82" s="30"/>
      <c r="B82" s="31"/>
      <c r="C82" s="22" t="s">
        <v>103</v>
      </c>
      <c r="D82" s="30"/>
      <c r="E82" s="30"/>
      <c r="F82" s="30"/>
      <c r="G82" s="30"/>
      <c r="H82" s="30"/>
      <c r="I82" s="30"/>
      <c r="J82" s="30"/>
      <c r="K82" s="30"/>
      <c r="L82" s="40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</row>
    <row r="83" spans="1:31" s="2" customFormat="1" ht="6.95" customHeight="1">
      <c r="A83" s="30"/>
      <c r="B83" s="31"/>
      <c r="C83" s="30"/>
      <c r="D83" s="30"/>
      <c r="E83" s="30"/>
      <c r="F83" s="30"/>
      <c r="G83" s="30"/>
      <c r="H83" s="30"/>
      <c r="I83" s="30"/>
      <c r="J83" s="30"/>
      <c r="K83" s="30"/>
      <c r="L83" s="40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</row>
    <row r="84" spans="1:31" s="2" customFormat="1" ht="12" customHeight="1">
      <c r="A84" s="30"/>
      <c r="B84" s="31"/>
      <c r="C84" s="27" t="s">
        <v>14</v>
      </c>
      <c r="D84" s="30"/>
      <c r="E84" s="30"/>
      <c r="F84" s="30"/>
      <c r="G84" s="30"/>
      <c r="H84" s="30"/>
      <c r="I84" s="30"/>
      <c r="J84" s="30"/>
      <c r="K84" s="30"/>
      <c r="L84" s="40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</row>
    <row r="85" spans="1:31" s="2" customFormat="1" ht="16.5" customHeight="1">
      <c r="A85" s="30"/>
      <c r="B85" s="31"/>
      <c r="C85" s="30"/>
      <c r="D85" s="30"/>
      <c r="E85" s="239" t="str">
        <f>E7</f>
        <v>Bytový dům čp.375, Červená kolonie na ulici Okružní v Bohumíně</v>
      </c>
      <c r="F85" s="240"/>
      <c r="G85" s="240"/>
      <c r="H85" s="240"/>
      <c r="I85" s="30"/>
      <c r="J85" s="30"/>
      <c r="K85" s="30"/>
      <c r="L85" s="40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</row>
    <row r="86" spans="1:31" s="1" customFormat="1" ht="12" customHeight="1">
      <c r="B86" s="21"/>
      <c r="C86" s="27" t="s">
        <v>99</v>
      </c>
      <c r="L86" s="21"/>
    </row>
    <row r="87" spans="1:31" s="2" customFormat="1" ht="16.5" customHeight="1">
      <c r="A87" s="30"/>
      <c r="B87" s="31"/>
      <c r="C87" s="30"/>
      <c r="D87" s="30"/>
      <c r="E87" s="239" t="s">
        <v>100</v>
      </c>
      <c r="F87" s="238"/>
      <c r="G87" s="238"/>
      <c r="H87" s="238"/>
      <c r="I87" s="30"/>
      <c r="J87" s="30"/>
      <c r="K87" s="30"/>
      <c r="L87" s="40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</row>
    <row r="88" spans="1:31" s="2" customFormat="1" ht="12" customHeight="1">
      <c r="A88" s="30"/>
      <c r="B88" s="31"/>
      <c r="C88" s="27" t="s">
        <v>101</v>
      </c>
      <c r="D88" s="30"/>
      <c r="E88" s="30"/>
      <c r="F88" s="30"/>
      <c r="G88" s="30"/>
      <c r="H88" s="30"/>
      <c r="I88" s="30"/>
      <c r="J88" s="30"/>
      <c r="K88" s="30"/>
      <c r="L88" s="40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</row>
    <row r="89" spans="1:31" s="2" customFormat="1" ht="16.5" customHeight="1">
      <c r="A89" s="30"/>
      <c r="B89" s="31"/>
      <c r="C89" s="30"/>
      <c r="D89" s="30"/>
      <c r="E89" s="229" t="str">
        <f>E11</f>
        <v>D.1.4.4 - Vytápění</v>
      </c>
      <c r="F89" s="238"/>
      <c r="G89" s="238"/>
      <c r="H89" s="238"/>
      <c r="I89" s="30"/>
      <c r="J89" s="30"/>
      <c r="K89" s="30"/>
      <c r="L89" s="40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</row>
    <row r="90" spans="1:31" s="2" customFormat="1" ht="6.95" customHeight="1">
      <c r="A90" s="30"/>
      <c r="B90" s="31"/>
      <c r="C90" s="30"/>
      <c r="D90" s="30"/>
      <c r="E90" s="30"/>
      <c r="F90" s="30"/>
      <c r="G90" s="30"/>
      <c r="H90" s="30"/>
      <c r="I90" s="30"/>
      <c r="J90" s="30"/>
      <c r="K90" s="30"/>
      <c r="L90" s="40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</row>
    <row r="91" spans="1:31" s="2" customFormat="1" ht="12" customHeight="1">
      <c r="A91" s="30"/>
      <c r="B91" s="31"/>
      <c r="C91" s="27" t="s">
        <v>18</v>
      </c>
      <c r="D91" s="30"/>
      <c r="E91" s="30"/>
      <c r="F91" s="25" t="str">
        <f>F14</f>
        <v xml:space="preserve"> </v>
      </c>
      <c r="G91" s="30"/>
      <c r="H91" s="30"/>
      <c r="I91" s="27" t="s">
        <v>20</v>
      </c>
      <c r="J91" s="53" t="str">
        <f>IF(J14="","",J14)</f>
        <v>2. 10. 2019</v>
      </c>
      <c r="K91" s="30"/>
      <c r="L91" s="40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</row>
    <row r="92" spans="1:31" s="2" customFormat="1" ht="6.95" customHeight="1">
      <c r="A92" s="30"/>
      <c r="B92" s="31"/>
      <c r="C92" s="30"/>
      <c r="D92" s="30"/>
      <c r="E92" s="30"/>
      <c r="F92" s="30"/>
      <c r="G92" s="30"/>
      <c r="H92" s="30"/>
      <c r="I92" s="30"/>
      <c r="J92" s="30"/>
      <c r="K92" s="30"/>
      <c r="L92" s="40"/>
      <c r="S92" s="30"/>
      <c r="T92" s="30"/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</row>
    <row r="93" spans="1:31" s="2" customFormat="1" ht="15.2" customHeight="1">
      <c r="A93" s="30"/>
      <c r="B93" s="31"/>
      <c r="C93" s="27" t="s">
        <v>22</v>
      </c>
      <c r="D93" s="30"/>
      <c r="E93" s="30"/>
      <c r="F93" s="25" t="str">
        <f>E17</f>
        <v>Město Bohumín, Masarykova 158, Bohumín</v>
      </c>
      <c r="G93" s="30"/>
      <c r="H93" s="30"/>
      <c r="I93" s="27" t="s">
        <v>27</v>
      </c>
      <c r="J93" s="28" t="str">
        <f>E23</f>
        <v>S WHG s.r.o.</v>
      </c>
      <c r="K93" s="30"/>
      <c r="L93" s="40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</row>
    <row r="94" spans="1:31" s="2" customFormat="1" ht="15.2" customHeight="1">
      <c r="A94" s="30"/>
      <c r="B94" s="31"/>
      <c r="C94" s="27" t="s">
        <v>26</v>
      </c>
      <c r="D94" s="30"/>
      <c r="E94" s="30"/>
      <c r="F94" s="25" t="str">
        <f>IF(E20="","",E20)</f>
        <v xml:space="preserve"> </v>
      </c>
      <c r="G94" s="30"/>
      <c r="H94" s="30"/>
      <c r="I94" s="27" t="s">
        <v>32</v>
      </c>
      <c r="J94" s="28" t="str">
        <f>E26</f>
        <v xml:space="preserve"> </v>
      </c>
      <c r="K94" s="30"/>
      <c r="L94" s="40"/>
      <c r="S94" s="30"/>
      <c r="T94" s="30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</row>
    <row r="95" spans="1:31" s="2" customFormat="1" ht="10.35" customHeight="1">
      <c r="A95" s="30"/>
      <c r="B95" s="31"/>
      <c r="C95" s="30"/>
      <c r="D95" s="30"/>
      <c r="E95" s="30"/>
      <c r="F95" s="30"/>
      <c r="G95" s="30"/>
      <c r="H95" s="30"/>
      <c r="I95" s="30"/>
      <c r="J95" s="30"/>
      <c r="K95" s="30"/>
      <c r="L95" s="40"/>
      <c r="S95" s="30"/>
      <c r="T95" s="30"/>
      <c r="U95" s="30"/>
      <c r="V95" s="30"/>
      <c r="W95" s="30"/>
      <c r="X95" s="30"/>
      <c r="Y95" s="30"/>
      <c r="Z95" s="30"/>
      <c r="AA95" s="30"/>
      <c r="AB95" s="30"/>
      <c r="AC95" s="30"/>
      <c r="AD95" s="30"/>
      <c r="AE95" s="30"/>
    </row>
    <row r="96" spans="1:31" s="2" customFormat="1" ht="29.25" customHeight="1">
      <c r="A96" s="30"/>
      <c r="B96" s="31"/>
      <c r="C96" s="113" t="s">
        <v>104</v>
      </c>
      <c r="D96" s="105"/>
      <c r="E96" s="105"/>
      <c r="F96" s="105"/>
      <c r="G96" s="105"/>
      <c r="H96" s="105"/>
      <c r="I96" s="105"/>
      <c r="J96" s="114" t="s">
        <v>105</v>
      </c>
      <c r="K96" s="105"/>
      <c r="L96" s="40"/>
      <c r="S96" s="30"/>
      <c r="T96" s="30"/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</row>
    <row r="97" spans="1:47" s="2" customFormat="1" ht="10.35" customHeight="1">
      <c r="A97" s="30"/>
      <c r="B97" s="31"/>
      <c r="C97" s="30"/>
      <c r="D97" s="30"/>
      <c r="E97" s="30"/>
      <c r="F97" s="30"/>
      <c r="G97" s="30"/>
      <c r="H97" s="30"/>
      <c r="I97" s="30"/>
      <c r="J97" s="30"/>
      <c r="K97" s="30"/>
      <c r="L97" s="40"/>
      <c r="S97" s="30"/>
      <c r="T97" s="30"/>
      <c r="U97" s="30"/>
      <c r="V97" s="30"/>
      <c r="W97" s="30"/>
      <c r="X97" s="30"/>
      <c r="Y97" s="30"/>
      <c r="Z97" s="30"/>
      <c r="AA97" s="30"/>
      <c r="AB97" s="30"/>
      <c r="AC97" s="30"/>
      <c r="AD97" s="30"/>
      <c r="AE97" s="30"/>
    </row>
    <row r="98" spans="1:47" s="2" customFormat="1" ht="22.9" customHeight="1">
      <c r="A98" s="30"/>
      <c r="B98" s="31"/>
      <c r="C98" s="115" t="s">
        <v>106</v>
      </c>
      <c r="D98" s="30"/>
      <c r="E98" s="30"/>
      <c r="F98" s="30"/>
      <c r="G98" s="30"/>
      <c r="H98" s="30"/>
      <c r="I98" s="30"/>
      <c r="J98" s="69">
        <f>J137</f>
        <v>0</v>
      </c>
      <c r="K98" s="30"/>
      <c r="L98" s="40"/>
      <c r="S98" s="30"/>
      <c r="T98" s="30"/>
      <c r="U98" s="30"/>
      <c r="V98" s="30"/>
      <c r="W98" s="30"/>
      <c r="X98" s="30"/>
      <c r="Y98" s="30"/>
      <c r="Z98" s="30"/>
      <c r="AA98" s="30"/>
      <c r="AB98" s="30"/>
      <c r="AC98" s="30"/>
      <c r="AD98" s="30"/>
      <c r="AE98" s="30"/>
      <c r="AU98" s="18" t="s">
        <v>107</v>
      </c>
    </row>
    <row r="99" spans="1:47" s="9" customFormat="1" ht="24.95" customHeight="1">
      <c r="B99" s="116"/>
      <c r="D99" s="117" t="s">
        <v>108</v>
      </c>
      <c r="E99" s="118"/>
      <c r="F99" s="118"/>
      <c r="G99" s="118"/>
      <c r="H99" s="118"/>
      <c r="I99" s="118"/>
      <c r="J99" s="119">
        <f>J138</f>
        <v>0</v>
      </c>
      <c r="L99" s="116"/>
    </row>
    <row r="100" spans="1:47" s="10" customFormat="1" ht="19.899999999999999" customHeight="1">
      <c r="B100" s="120"/>
      <c r="D100" s="121" t="s">
        <v>109</v>
      </c>
      <c r="E100" s="122"/>
      <c r="F100" s="122"/>
      <c r="G100" s="122"/>
      <c r="H100" s="122"/>
      <c r="I100" s="122"/>
      <c r="J100" s="123">
        <f>J139</f>
        <v>0</v>
      </c>
      <c r="L100" s="120"/>
    </row>
    <row r="101" spans="1:47" s="10" customFormat="1" ht="19.899999999999999" customHeight="1">
      <c r="B101" s="120"/>
      <c r="D101" s="121" t="s">
        <v>486</v>
      </c>
      <c r="E101" s="122"/>
      <c r="F101" s="122"/>
      <c r="G101" s="122"/>
      <c r="H101" s="122"/>
      <c r="I101" s="122"/>
      <c r="J101" s="123">
        <f>J169</f>
        <v>0</v>
      </c>
      <c r="L101" s="120"/>
    </row>
    <row r="102" spans="1:47" s="10" customFormat="1" ht="19.899999999999999" customHeight="1">
      <c r="B102" s="120"/>
      <c r="D102" s="121" t="s">
        <v>110</v>
      </c>
      <c r="E102" s="122"/>
      <c r="F102" s="122"/>
      <c r="G102" s="122"/>
      <c r="H102" s="122"/>
      <c r="I102" s="122"/>
      <c r="J102" s="123">
        <f>J174</f>
        <v>0</v>
      </c>
      <c r="L102" s="120"/>
    </row>
    <row r="103" spans="1:47" s="10" customFormat="1" ht="19.899999999999999" customHeight="1">
      <c r="B103" s="120"/>
      <c r="D103" s="121" t="s">
        <v>111</v>
      </c>
      <c r="E103" s="122"/>
      <c r="F103" s="122"/>
      <c r="G103" s="122"/>
      <c r="H103" s="122"/>
      <c r="I103" s="122"/>
      <c r="J103" s="123">
        <f>J177</f>
        <v>0</v>
      </c>
      <c r="L103" s="120"/>
    </row>
    <row r="104" spans="1:47" s="10" customFormat="1" ht="19.899999999999999" customHeight="1">
      <c r="B104" s="120"/>
      <c r="D104" s="121" t="s">
        <v>112</v>
      </c>
      <c r="E104" s="122"/>
      <c r="F104" s="122"/>
      <c r="G104" s="122"/>
      <c r="H104" s="122"/>
      <c r="I104" s="122"/>
      <c r="J104" s="123">
        <f>J199</f>
        <v>0</v>
      </c>
      <c r="L104" s="120"/>
    </row>
    <row r="105" spans="1:47" s="9" customFormat="1" ht="24.95" customHeight="1">
      <c r="B105" s="116"/>
      <c r="D105" s="117" t="s">
        <v>113</v>
      </c>
      <c r="E105" s="118"/>
      <c r="F105" s="118"/>
      <c r="G105" s="118"/>
      <c r="H105" s="118"/>
      <c r="I105" s="118"/>
      <c r="J105" s="119">
        <f>J201</f>
        <v>0</v>
      </c>
      <c r="L105" s="116"/>
    </row>
    <row r="106" spans="1:47" s="10" customFormat="1" ht="19.899999999999999" customHeight="1">
      <c r="B106" s="120"/>
      <c r="D106" s="121" t="s">
        <v>487</v>
      </c>
      <c r="E106" s="122"/>
      <c r="F106" s="122"/>
      <c r="G106" s="122"/>
      <c r="H106" s="122"/>
      <c r="I106" s="122"/>
      <c r="J106" s="123">
        <f>J202</f>
        <v>0</v>
      </c>
      <c r="L106" s="120"/>
    </row>
    <row r="107" spans="1:47" s="10" customFormat="1" ht="19.899999999999999" customHeight="1">
      <c r="B107" s="120"/>
      <c r="D107" s="121" t="s">
        <v>488</v>
      </c>
      <c r="E107" s="122"/>
      <c r="F107" s="122"/>
      <c r="G107" s="122"/>
      <c r="H107" s="122"/>
      <c r="I107" s="122"/>
      <c r="J107" s="123">
        <f>J218</f>
        <v>0</v>
      </c>
      <c r="L107" s="120"/>
    </row>
    <row r="108" spans="1:47" s="10" customFormat="1" ht="19.899999999999999" customHeight="1">
      <c r="B108" s="120"/>
      <c r="D108" s="121" t="s">
        <v>489</v>
      </c>
      <c r="E108" s="122"/>
      <c r="F108" s="122"/>
      <c r="G108" s="122"/>
      <c r="H108" s="122"/>
      <c r="I108" s="122"/>
      <c r="J108" s="123">
        <f>J225</f>
        <v>0</v>
      </c>
      <c r="L108" s="120"/>
    </row>
    <row r="109" spans="1:47" s="10" customFormat="1" ht="19.899999999999999" customHeight="1">
      <c r="B109" s="120"/>
      <c r="D109" s="121" t="s">
        <v>490</v>
      </c>
      <c r="E109" s="122"/>
      <c r="F109" s="122"/>
      <c r="G109" s="122"/>
      <c r="H109" s="122"/>
      <c r="I109" s="122"/>
      <c r="J109" s="123">
        <f>J238</f>
        <v>0</v>
      </c>
      <c r="L109" s="120"/>
    </row>
    <row r="110" spans="1:47" s="10" customFormat="1" ht="19.899999999999999" customHeight="1">
      <c r="B110" s="120"/>
      <c r="D110" s="121" t="s">
        <v>491</v>
      </c>
      <c r="E110" s="122"/>
      <c r="F110" s="122"/>
      <c r="G110" s="122"/>
      <c r="H110" s="122"/>
      <c r="I110" s="122"/>
      <c r="J110" s="123">
        <f>J248</f>
        <v>0</v>
      </c>
      <c r="L110" s="120"/>
    </row>
    <row r="111" spans="1:47" s="9" customFormat="1" ht="24.95" customHeight="1">
      <c r="B111" s="116"/>
      <c r="D111" s="117" t="s">
        <v>492</v>
      </c>
      <c r="E111" s="118"/>
      <c r="F111" s="118"/>
      <c r="G111" s="118"/>
      <c r="H111" s="118"/>
      <c r="I111" s="118"/>
      <c r="J111" s="119">
        <f>J262</f>
        <v>0</v>
      </c>
      <c r="L111" s="116"/>
    </row>
    <row r="112" spans="1:47" s="9" customFormat="1" ht="24.95" customHeight="1">
      <c r="B112" s="116"/>
      <c r="D112" s="117" t="s">
        <v>493</v>
      </c>
      <c r="E112" s="118"/>
      <c r="F112" s="118"/>
      <c r="G112" s="118"/>
      <c r="H112" s="118"/>
      <c r="I112" s="118"/>
      <c r="J112" s="119">
        <f>J265</f>
        <v>0</v>
      </c>
      <c r="L112" s="116"/>
    </row>
    <row r="113" spans="1:31" s="9" customFormat="1" ht="24.95" customHeight="1">
      <c r="B113" s="116"/>
      <c r="D113" s="117" t="s">
        <v>494</v>
      </c>
      <c r="E113" s="118"/>
      <c r="F113" s="118"/>
      <c r="G113" s="118"/>
      <c r="H113" s="118"/>
      <c r="I113" s="118"/>
      <c r="J113" s="119">
        <f>J267</f>
        <v>0</v>
      </c>
      <c r="L113" s="116"/>
    </row>
    <row r="114" spans="1:31" s="10" customFormat="1" ht="19.899999999999999" customHeight="1">
      <c r="B114" s="120"/>
      <c r="D114" s="121" t="s">
        <v>495</v>
      </c>
      <c r="E114" s="122"/>
      <c r="F114" s="122"/>
      <c r="G114" s="122"/>
      <c r="H114" s="122"/>
      <c r="I114" s="122"/>
      <c r="J114" s="123">
        <f>J268</f>
        <v>0</v>
      </c>
      <c r="L114" s="120"/>
    </row>
    <row r="115" spans="1:31" s="10" customFormat="1" ht="19.899999999999999" customHeight="1">
      <c r="B115" s="120"/>
      <c r="D115" s="121" t="s">
        <v>496</v>
      </c>
      <c r="E115" s="122"/>
      <c r="F115" s="122"/>
      <c r="G115" s="122"/>
      <c r="H115" s="122"/>
      <c r="I115" s="122"/>
      <c r="J115" s="123">
        <f>J271</f>
        <v>0</v>
      </c>
      <c r="L115" s="120"/>
    </row>
    <row r="116" spans="1:31" s="2" customFormat="1" ht="21.75" customHeight="1">
      <c r="A116" s="30"/>
      <c r="B116" s="31"/>
      <c r="C116" s="30"/>
      <c r="D116" s="30"/>
      <c r="E116" s="30"/>
      <c r="F116" s="30"/>
      <c r="G116" s="30"/>
      <c r="H116" s="30"/>
      <c r="I116" s="30"/>
      <c r="J116" s="30"/>
      <c r="K116" s="30"/>
      <c r="L116" s="40"/>
      <c r="S116" s="30"/>
      <c r="T116" s="30"/>
      <c r="U116" s="30"/>
      <c r="V116" s="30"/>
      <c r="W116" s="30"/>
      <c r="X116" s="30"/>
      <c r="Y116" s="30"/>
      <c r="Z116" s="30"/>
      <c r="AA116" s="30"/>
      <c r="AB116" s="30"/>
      <c r="AC116" s="30"/>
      <c r="AD116" s="30"/>
      <c r="AE116" s="30"/>
    </row>
    <row r="117" spans="1:31" s="2" customFormat="1" ht="6.95" customHeight="1">
      <c r="A117" s="30"/>
      <c r="B117" s="45"/>
      <c r="C117" s="46"/>
      <c r="D117" s="46"/>
      <c r="E117" s="46"/>
      <c r="F117" s="46"/>
      <c r="G117" s="46"/>
      <c r="H117" s="46"/>
      <c r="I117" s="46"/>
      <c r="J117" s="46"/>
      <c r="K117" s="46"/>
      <c r="L117" s="40"/>
      <c r="S117" s="30"/>
      <c r="T117" s="30"/>
      <c r="U117" s="30"/>
      <c r="V117" s="30"/>
      <c r="W117" s="30"/>
      <c r="X117" s="30"/>
      <c r="Y117" s="30"/>
      <c r="Z117" s="30"/>
      <c r="AA117" s="30"/>
      <c r="AB117" s="30"/>
      <c r="AC117" s="30"/>
      <c r="AD117" s="30"/>
      <c r="AE117" s="30"/>
    </row>
    <row r="121" spans="1:31" s="2" customFormat="1" ht="6.95" customHeight="1">
      <c r="A121" s="30"/>
      <c r="B121" s="47"/>
      <c r="C121" s="48"/>
      <c r="D121" s="48"/>
      <c r="E121" s="48"/>
      <c r="F121" s="48"/>
      <c r="G121" s="48"/>
      <c r="H121" s="48"/>
      <c r="I121" s="48"/>
      <c r="J121" s="48"/>
      <c r="K121" s="48"/>
      <c r="L121" s="40"/>
      <c r="S121" s="30"/>
      <c r="T121" s="30"/>
      <c r="U121" s="30"/>
      <c r="V121" s="30"/>
      <c r="W121" s="30"/>
      <c r="X121" s="30"/>
      <c r="Y121" s="30"/>
      <c r="Z121" s="30"/>
      <c r="AA121" s="30"/>
      <c r="AB121" s="30"/>
      <c r="AC121" s="30"/>
      <c r="AD121" s="30"/>
      <c r="AE121" s="30"/>
    </row>
    <row r="122" spans="1:31" s="2" customFormat="1" ht="24.95" customHeight="1">
      <c r="A122" s="30"/>
      <c r="B122" s="31"/>
      <c r="C122" s="22" t="s">
        <v>118</v>
      </c>
      <c r="D122" s="30"/>
      <c r="E122" s="30"/>
      <c r="F122" s="30"/>
      <c r="G122" s="30"/>
      <c r="H122" s="30"/>
      <c r="I122" s="30"/>
      <c r="J122" s="30"/>
      <c r="K122" s="30"/>
      <c r="L122" s="40"/>
      <c r="S122" s="30"/>
      <c r="T122" s="30"/>
      <c r="U122" s="30"/>
      <c r="V122" s="30"/>
      <c r="W122" s="30"/>
      <c r="X122" s="30"/>
      <c r="Y122" s="30"/>
      <c r="Z122" s="30"/>
      <c r="AA122" s="30"/>
      <c r="AB122" s="30"/>
      <c r="AC122" s="30"/>
      <c r="AD122" s="30"/>
      <c r="AE122" s="30"/>
    </row>
    <row r="123" spans="1:31" s="2" customFormat="1" ht="6.95" customHeight="1">
      <c r="A123" s="30"/>
      <c r="B123" s="31"/>
      <c r="C123" s="30"/>
      <c r="D123" s="30"/>
      <c r="E123" s="30"/>
      <c r="F123" s="30"/>
      <c r="G123" s="30"/>
      <c r="H123" s="30"/>
      <c r="I123" s="30"/>
      <c r="J123" s="30"/>
      <c r="K123" s="30"/>
      <c r="L123" s="40"/>
      <c r="S123" s="30"/>
      <c r="T123" s="30"/>
      <c r="U123" s="30"/>
      <c r="V123" s="30"/>
      <c r="W123" s="30"/>
      <c r="X123" s="30"/>
      <c r="Y123" s="30"/>
      <c r="Z123" s="30"/>
      <c r="AA123" s="30"/>
      <c r="AB123" s="30"/>
      <c r="AC123" s="30"/>
      <c r="AD123" s="30"/>
      <c r="AE123" s="30"/>
    </row>
    <row r="124" spans="1:31" s="2" customFormat="1" ht="12" customHeight="1">
      <c r="A124" s="30"/>
      <c r="B124" s="31"/>
      <c r="C124" s="27" t="s">
        <v>14</v>
      </c>
      <c r="D124" s="30"/>
      <c r="E124" s="30"/>
      <c r="F124" s="30"/>
      <c r="G124" s="30"/>
      <c r="H124" s="30"/>
      <c r="I124" s="30"/>
      <c r="J124" s="30"/>
      <c r="K124" s="30"/>
      <c r="L124" s="40"/>
      <c r="S124" s="30"/>
      <c r="T124" s="30"/>
      <c r="U124" s="30"/>
      <c r="V124" s="30"/>
      <c r="W124" s="30"/>
      <c r="X124" s="30"/>
      <c r="Y124" s="30"/>
      <c r="Z124" s="30"/>
      <c r="AA124" s="30"/>
      <c r="AB124" s="30"/>
      <c r="AC124" s="30"/>
      <c r="AD124" s="30"/>
      <c r="AE124" s="30"/>
    </row>
    <row r="125" spans="1:31" s="2" customFormat="1" ht="16.5" customHeight="1">
      <c r="A125" s="30"/>
      <c r="B125" s="31"/>
      <c r="C125" s="30"/>
      <c r="D125" s="30"/>
      <c r="E125" s="239" t="str">
        <f>E7</f>
        <v>Bytový dům čp.375, Červená kolonie na ulici Okružní v Bohumíně</v>
      </c>
      <c r="F125" s="240"/>
      <c r="G125" s="240"/>
      <c r="H125" s="240"/>
      <c r="I125" s="30"/>
      <c r="J125" s="30"/>
      <c r="K125" s="30"/>
      <c r="L125" s="40"/>
      <c r="S125" s="30"/>
      <c r="T125" s="30"/>
      <c r="U125" s="30"/>
      <c r="V125" s="30"/>
      <c r="W125" s="30"/>
      <c r="X125" s="30"/>
      <c r="Y125" s="30"/>
      <c r="Z125" s="30"/>
      <c r="AA125" s="30"/>
      <c r="AB125" s="30"/>
      <c r="AC125" s="30"/>
      <c r="AD125" s="30"/>
      <c r="AE125" s="30"/>
    </row>
    <row r="126" spans="1:31" s="1" customFormat="1" ht="12" customHeight="1">
      <c r="B126" s="21"/>
      <c r="C126" s="27" t="s">
        <v>99</v>
      </c>
      <c r="L126" s="21"/>
    </row>
    <row r="127" spans="1:31" s="2" customFormat="1" ht="16.5" customHeight="1">
      <c r="A127" s="30"/>
      <c r="B127" s="31"/>
      <c r="C127" s="30"/>
      <c r="D127" s="30"/>
      <c r="E127" s="239" t="s">
        <v>100</v>
      </c>
      <c r="F127" s="238"/>
      <c r="G127" s="238"/>
      <c r="H127" s="238"/>
      <c r="I127" s="30"/>
      <c r="J127" s="30"/>
      <c r="K127" s="30"/>
      <c r="L127" s="40"/>
      <c r="S127" s="30"/>
      <c r="T127" s="30"/>
      <c r="U127" s="30"/>
      <c r="V127" s="30"/>
      <c r="W127" s="30"/>
      <c r="X127" s="30"/>
      <c r="Y127" s="30"/>
      <c r="Z127" s="30"/>
      <c r="AA127" s="30"/>
      <c r="AB127" s="30"/>
      <c r="AC127" s="30"/>
      <c r="AD127" s="30"/>
      <c r="AE127" s="30"/>
    </row>
    <row r="128" spans="1:31" s="2" customFormat="1" ht="12" customHeight="1">
      <c r="A128" s="30"/>
      <c r="B128" s="31"/>
      <c r="C128" s="27" t="s">
        <v>101</v>
      </c>
      <c r="D128" s="30"/>
      <c r="E128" s="30"/>
      <c r="F128" s="30"/>
      <c r="G128" s="30"/>
      <c r="H128" s="30"/>
      <c r="I128" s="30"/>
      <c r="J128" s="30"/>
      <c r="K128" s="30"/>
      <c r="L128" s="40"/>
      <c r="S128" s="30"/>
      <c r="T128" s="30"/>
      <c r="U128" s="30"/>
      <c r="V128" s="30"/>
      <c r="W128" s="30"/>
      <c r="X128" s="30"/>
      <c r="Y128" s="30"/>
      <c r="Z128" s="30"/>
      <c r="AA128" s="30"/>
      <c r="AB128" s="30"/>
      <c r="AC128" s="30"/>
      <c r="AD128" s="30"/>
      <c r="AE128" s="30"/>
    </row>
    <row r="129" spans="1:65" s="2" customFormat="1" ht="16.5" customHeight="1">
      <c r="A129" s="30"/>
      <c r="B129" s="31"/>
      <c r="C129" s="30"/>
      <c r="D129" s="30"/>
      <c r="E129" s="229" t="str">
        <f>E11</f>
        <v>D.1.4.4 - Vytápění</v>
      </c>
      <c r="F129" s="238"/>
      <c r="G129" s="238"/>
      <c r="H129" s="238"/>
      <c r="I129" s="30"/>
      <c r="J129" s="30"/>
      <c r="K129" s="30"/>
      <c r="L129" s="40"/>
      <c r="S129" s="30"/>
      <c r="T129" s="30"/>
      <c r="U129" s="30"/>
      <c r="V129" s="30"/>
      <c r="W129" s="30"/>
      <c r="X129" s="30"/>
      <c r="Y129" s="30"/>
      <c r="Z129" s="30"/>
      <c r="AA129" s="30"/>
      <c r="AB129" s="30"/>
      <c r="AC129" s="30"/>
      <c r="AD129" s="30"/>
      <c r="AE129" s="30"/>
    </row>
    <row r="130" spans="1:65" s="2" customFormat="1" ht="6.95" customHeight="1">
      <c r="A130" s="30"/>
      <c r="B130" s="31"/>
      <c r="C130" s="30"/>
      <c r="D130" s="30"/>
      <c r="E130" s="30"/>
      <c r="F130" s="30"/>
      <c r="G130" s="30"/>
      <c r="H130" s="30"/>
      <c r="I130" s="30"/>
      <c r="J130" s="30"/>
      <c r="K130" s="30"/>
      <c r="L130" s="40"/>
      <c r="S130" s="30"/>
      <c r="T130" s="30"/>
      <c r="U130" s="30"/>
      <c r="V130" s="30"/>
      <c r="W130" s="30"/>
      <c r="X130" s="30"/>
      <c r="Y130" s="30"/>
      <c r="Z130" s="30"/>
      <c r="AA130" s="30"/>
      <c r="AB130" s="30"/>
      <c r="AC130" s="30"/>
      <c r="AD130" s="30"/>
      <c r="AE130" s="30"/>
    </row>
    <row r="131" spans="1:65" s="2" customFormat="1" ht="12" customHeight="1">
      <c r="A131" s="30"/>
      <c r="B131" s="31"/>
      <c r="C131" s="27" t="s">
        <v>18</v>
      </c>
      <c r="D131" s="30"/>
      <c r="E131" s="30"/>
      <c r="F131" s="25" t="str">
        <f>F14</f>
        <v xml:space="preserve"> </v>
      </c>
      <c r="G131" s="30"/>
      <c r="H131" s="30"/>
      <c r="I131" s="27" t="s">
        <v>20</v>
      </c>
      <c r="J131" s="53" t="str">
        <f>IF(J14="","",J14)</f>
        <v>2. 10. 2019</v>
      </c>
      <c r="K131" s="30"/>
      <c r="L131" s="40"/>
      <c r="S131" s="30"/>
      <c r="T131" s="30"/>
      <c r="U131" s="30"/>
      <c r="V131" s="30"/>
      <c r="W131" s="30"/>
      <c r="X131" s="30"/>
      <c r="Y131" s="30"/>
      <c r="Z131" s="30"/>
      <c r="AA131" s="30"/>
      <c r="AB131" s="30"/>
      <c r="AC131" s="30"/>
      <c r="AD131" s="30"/>
      <c r="AE131" s="30"/>
    </row>
    <row r="132" spans="1:65" s="2" customFormat="1" ht="6.95" customHeight="1">
      <c r="A132" s="30"/>
      <c r="B132" s="31"/>
      <c r="C132" s="30"/>
      <c r="D132" s="30"/>
      <c r="E132" s="30"/>
      <c r="F132" s="30"/>
      <c r="G132" s="30"/>
      <c r="H132" s="30"/>
      <c r="I132" s="30"/>
      <c r="J132" s="30"/>
      <c r="K132" s="30"/>
      <c r="L132" s="40"/>
      <c r="S132" s="30"/>
      <c r="T132" s="30"/>
      <c r="U132" s="30"/>
      <c r="V132" s="30"/>
      <c r="W132" s="30"/>
      <c r="X132" s="30"/>
      <c r="Y132" s="30"/>
      <c r="Z132" s="30"/>
      <c r="AA132" s="30"/>
      <c r="AB132" s="30"/>
      <c r="AC132" s="30"/>
      <c r="AD132" s="30"/>
      <c r="AE132" s="30"/>
    </row>
    <row r="133" spans="1:65" s="2" customFormat="1" ht="15.2" customHeight="1">
      <c r="A133" s="30"/>
      <c r="B133" s="31"/>
      <c r="C133" s="27" t="s">
        <v>22</v>
      </c>
      <c r="D133" s="30"/>
      <c r="E133" s="30"/>
      <c r="F133" s="25" t="str">
        <f>E17</f>
        <v>Město Bohumín, Masarykova 158, Bohumín</v>
      </c>
      <c r="G133" s="30"/>
      <c r="H133" s="30"/>
      <c r="I133" s="27" t="s">
        <v>27</v>
      </c>
      <c r="J133" s="28" t="str">
        <f>E23</f>
        <v>S WHG s.r.o.</v>
      </c>
      <c r="K133" s="30"/>
      <c r="L133" s="40"/>
      <c r="S133" s="30"/>
      <c r="T133" s="30"/>
      <c r="U133" s="30"/>
      <c r="V133" s="30"/>
      <c r="W133" s="30"/>
      <c r="X133" s="30"/>
      <c r="Y133" s="30"/>
      <c r="Z133" s="30"/>
      <c r="AA133" s="30"/>
      <c r="AB133" s="30"/>
      <c r="AC133" s="30"/>
      <c r="AD133" s="30"/>
      <c r="AE133" s="30"/>
    </row>
    <row r="134" spans="1:65" s="2" customFormat="1" ht="15.2" customHeight="1">
      <c r="A134" s="30"/>
      <c r="B134" s="31"/>
      <c r="C134" s="27" t="s">
        <v>26</v>
      </c>
      <c r="D134" s="30"/>
      <c r="E134" s="30"/>
      <c r="F134" s="25" t="str">
        <f>IF(E20="","",E20)</f>
        <v xml:space="preserve"> </v>
      </c>
      <c r="G134" s="30"/>
      <c r="H134" s="30"/>
      <c r="I134" s="27" t="s">
        <v>32</v>
      </c>
      <c r="J134" s="28" t="str">
        <f>E26</f>
        <v xml:space="preserve"> </v>
      </c>
      <c r="K134" s="30"/>
      <c r="L134" s="40"/>
      <c r="S134" s="30"/>
      <c r="T134" s="30"/>
      <c r="U134" s="30"/>
      <c r="V134" s="30"/>
      <c r="W134" s="30"/>
      <c r="X134" s="30"/>
      <c r="Y134" s="30"/>
      <c r="Z134" s="30"/>
      <c r="AA134" s="30"/>
      <c r="AB134" s="30"/>
      <c r="AC134" s="30"/>
      <c r="AD134" s="30"/>
      <c r="AE134" s="30"/>
    </row>
    <row r="135" spans="1:65" s="2" customFormat="1" ht="10.35" customHeight="1">
      <c r="A135" s="30"/>
      <c r="B135" s="31"/>
      <c r="C135" s="30"/>
      <c r="D135" s="30"/>
      <c r="E135" s="30"/>
      <c r="F135" s="30"/>
      <c r="G135" s="30"/>
      <c r="H135" s="30"/>
      <c r="I135" s="30"/>
      <c r="J135" s="30"/>
      <c r="K135" s="30"/>
      <c r="L135" s="40"/>
      <c r="S135" s="30"/>
      <c r="T135" s="30"/>
      <c r="U135" s="30"/>
      <c r="V135" s="30"/>
      <c r="W135" s="30"/>
      <c r="X135" s="30"/>
      <c r="Y135" s="30"/>
      <c r="Z135" s="30"/>
      <c r="AA135" s="30"/>
      <c r="AB135" s="30"/>
      <c r="AC135" s="30"/>
      <c r="AD135" s="30"/>
      <c r="AE135" s="30"/>
    </row>
    <row r="136" spans="1:65" s="11" customFormat="1" ht="29.25" customHeight="1">
      <c r="A136" s="124"/>
      <c r="B136" s="125"/>
      <c r="C136" s="126" t="s">
        <v>119</v>
      </c>
      <c r="D136" s="127" t="s">
        <v>59</v>
      </c>
      <c r="E136" s="127" t="s">
        <v>55</v>
      </c>
      <c r="F136" s="127" t="s">
        <v>56</v>
      </c>
      <c r="G136" s="127" t="s">
        <v>120</v>
      </c>
      <c r="H136" s="127" t="s">
        <v>121</v>
      </c>
      <c r="I136" s="127" t="s">
        <v>122</v>
      </c>
      <c r="J136" s="127" t="s">
        <v>105</v>
      </c>
      <c r="K136" s="128" t="s">
        <v>123</v>
      </c>
      <c r="L136" s="129"/>
      <c r="M136" s="60" t="s">
        <v>1</v>
      </c>
      <c r="N136" s="61" t="s">
        <v>38</v>
      </c>
      <c r="O136" s="61" t="s">
        <v>124</v>
      </c>
      <c r="P136" s="61" t="s">
        <v>125</v>
      </c>
      <c r="Q136" s="61" t="s">
        <v>126</v>
      </c>
      <c r="R136" s="61" t="s">
        <v>127</v>
      </c>
      <c r="S136" s="61" t="s">
        <v>128</v>
      </c>
      <c r="T136" s="62" t="s">
        <v>129</v>
      </c>
      <c r="U136" s="124"/>
      <c r="V136" s="124"/>
      <c r="W136" s="124"/>
      <c r="X136" s="124"/>
      <c r="Y136" s="124"/>
      <c r="Z136" s="124"/>
      <c r="AA136" s="124"/>
      <c r="AB136" s="124"/>
      <c r="AC136" s="124"/>
      <c r="AD136" s="124"/>
      <c r="AE136" s="124"/>
    </row>
    <row r="137" spans="1:65" s="2" customFormat="1" ht="22.9" customHeight="1">
      <c r="A137" s="30"/>
      <c r="B137" s="31"/>
      <c r="C137" s="67" t="s">
        <v>130</v>
      </c>
      <c r="D137" s="30"/>
      <c r="E137" s="30"/>
      <c r="F137" s="30"/>
      <c r="G137" s="30"/>
      <c r="H137" s="30"/>
      <c r="I137" s="30"/>
      <c r="J137" s="130">
        <f>BK137</f>
        <v>0</v>
      </c>
      <c r="K137" s="30"/>
      <c r="L137" s="31"/>
      <c r="M137" s="63"/>
      <c r="N137" s="54"/>
      <c r="O137" s="64"/>
      <c r="P137" s="131">
        <f>P138+P201+P262+P265+P267</f>
        <v>540.29946199999995</v>
      </c>
      <c r="Q137" s="64"/>
      <c r="R137" s="131">
        <f>R138+R201+R262+R265+R267</f>
        <v>6.9345161999999991</v>
      </c>
      <c r="S137" s="64"/>
      <c r="T137" s="132">
        <f>T138+T201+T262+T265+T267</f>
        <v>0</v>
      </c>
      <c r="U137" s="30"/>
      <c r="V137" s="30"/>
      <c r="W137" s="30"/>
      <c r="X137" s="30"/>
      <c r="Y137" s="30"/>
      <c r="Z137" s="30"/>
      <c r="AA137" s="30"/>
      <c r="AB137" s="30"/>
      <c r="AC137" s="30"/>
      <c r="AD137" s="30"/>
      <c r="AE137" s="30"/>
      <c r="AT137" s="18" t="s">
        <v>73</v>
      </c>
      <c r="AU137" s="18" t="s">
        <v>107</v>
      </c>
      <c r="BK137" s="133">
        <f>BK138+BK201+BK262+BK265+BK267</f>
        <v>0</v>
      </c>
    </row>
    <row r="138" spans="1:65" s="12" customFormat="1" ht="25.9" customHeight="1">
      <c r="B138" s="134"/>
      <c r="D138" s="135" t="s">
        <v>73</v>
      </c>
      <c r="E138" s="136" t="s">
        <v>131</v>
      </c>
      <c r="F138" s="136" t="s">
        <v>132</v>
      </c>
      <c r="J138" s="137">
        <f>BK138</f>
        <v>0</v>
      </c>
      <c r="L138" s="134"/>
      <c r="M138" s="138"/>
      <c r="N138" s="139"/>
      <c r="O138" s="139"/>
      <c r="P138" s="140">
        <f>P139+P169+P174+P177+P199</f>
        <v>218.93346199999996</v>
      </c>
      <c r="Q138" s="139"/>
      <c r="R138" s="140">
        <f>R139+R169+R174+R177+R199</f>
        <v>3.9912711999999999</v>
      </c>
      <c r="S138" s="139"/>
      <c r="T138" s="141">
        <f>T139+T169+T174+T177+T199</f>
        <v>0</v>
      </c>
      <c r="AR138" s="135" t="s">
        <v>81</v>
      </c>
      <c r="AT138" s="142" t="s">
        <v>73</v>
      </c>
      <c r="AU138" s="142" t="s">
        <v>74</v>
      </c>
      <c r="AY138" s="135" t="s">
        <v>133</v>
      </c>
      <c r="BK138" s="143">
        <f>BK139+BK169+BK174+BK177+BK199</f>
        <v>0</v>
      </c>
    </row>
    <row r="139" spans="1:65" s="12" customFormat="1" ht="22.9" customHeight="1">
      <c r="B139" s="134"/>
      <c r="D139" s="135" t="s">
        <v>73</v>
      </c>
      <c r="E139" s="144" t="s">
        <v>81</v>
      </c>
      <c r="F139" s="144" t="s">
        <v>134</v>
      </c>
      <c r="J139" s="145">
        <f>BK139</f>
        <v>0</v>
      </c>
      <c r="L139" s="134"/>
      <c r="M139" s="138"/>
      <c r="N139" s="139"/>
      <c r="O139" s="139"/>
      <c r="P139" s="140">
        <f>SUM(P140:P168)</f>
        <v>142.77778199999997</v>
      </c>
      <c r="Q139" s="139"/>
      <c r="R139" s="140">
        <f>SUM(R140:R168)</f>
        <v>1.6321200000000001E-2</v>
      </c>
      <c r="S139" s="139"/>
      <c r="T139" s="141">
        <f>SUM(T140:T168)</f>
        <v>0</v>
      </c>
      <c r="AR139" s="135" t="s">
        <v>81</v>
      </c>
      <c r="AT139" s="142" t="s">
        <v>73</v>
      </c>
      <c r="AU139" s="142" t="s">
        <v>81</v>
      </c>
      <c r="AY139" s="135" t="s">
        <v>133</v>
      </c>
      <c r="BK139" s="143">
        <f>SUM(BK140:BK168)</f>
        <v>0</v>
      </c>
    </row>
    <row r="140" spans="1:65" s="2" customFormat="1" ht="21.75" customHeight="1">
      <c r="A140" s="30"/>
      <c r="B140" s="146"/>
      <c r="C140" s="147" t="s">
        <v>81</v>
      </c>
      <c r="D140" s="147" t="s">
        <v>135</v>
      </c>
      <c r="E140" s="148" t="s">
        <v>497</v>
      </c>
      <c r="F140" s="149" t="s">
        <v>498</v>
      </c>
      <c r="G140" s="150" t="s">
        <v>138</v>
      </c>
      <c r="H140" s="151">
        <v>36</v>
      </c>
      <c r="I140" s="152"/>
      <c r="J140" s="152">
        <f>ROUND(I140*H140,2)</f>
        <v>0</v>
      </c>
      <c r="K140" s="149" t="s">
        <v>139</v>
      </c>
      <c r="L140" s="31"/>
      <c r="M140" s="153" t="s">
        <v>1</v>
      </c>
      <c r="N140" s="154" t="s">
        <v>40</v>
      </c>
      <c r="O140" s="155">
        <v>1.43</v>
      </c>
      <c r="P140" s="155">
        <f>O140*H140</f>
        <v>51.48</v>
      </c>
      <c r="Q140" s="155">
        <v>0</v>
      </c>
      <c r="R140" s="155">
        <f>Q140*H140</f>
        <v>0</v>
      </c>
      <c r="S140" s="155">
        <v>0</v>
      </c>
      <c r="T140" s="156">
        <f>S140*H140</f>
        <v>0</v>
      </c>
      <c r="U140" s="30"/>
      <c r="V140" s="30"/>
      <c r="W140" s="30"/>
      <c r="X140" s="30"/>
      <c r="Y140" s="30"/>
      <c r="Z140" s="30"/>
      <c r="AA140" s="30"/>
      <c r="AB140" s="30"/>
      <c r="AC140" s="30"/>
      <c r="AD140" s="30"/>
      <c r="AE140" s="30"/>
      <c r="AR140" s="157" t="s">
        <v>140</v>
      </c>
      <c r="AT140" s="157" t="s">
        <v>135</v>
      </c>
      <c r="AU140" s="157" t="s">
        <v>87</v>
      </c>
      <c r="AY140" s="18" t="s">
        <v>133</v>
      </c>
      <c r="BE140" s="158">
        <f>IF(N140="základní",J140,0)</f>
        <v>0</v>
      </c>
      <c r="BF140" s="158">
        <f>IF(N140="snížená",J140,0)</f>
        <v>0</v>
      </c>
      <c r="BG140" s="158">
        <f>IF(N140="zákl. přenesená",J140,0)</f>
        <v>0</v>
      </c>
      <c r="BH140" s="158">
        <f>IF(N140="sníž. přenesená",J140,0)</f>
        <v>0</v>
      </c>
      <c r="BI140" s="158">
        <f>IF(N140="nulová",J140,0)</f>
        <v>0</v>
      </c>
      <c r="BJ140" s="18" t="s">
        <v>87</v>
      </c>
      <c r="BK140" s="158">
        <f>ROUND(I140*H140,2)</f>
        <v>0</v>
      </c>
      <c r="BL140" s="18" t="s">
        <v>140</v>
      </c>
      <c r="BM140" s="157" t="s">
        <v>499</v>
      </c>
    </row>
    <row r="141" spans="1:65" s="14" customFormat="1">
      <c r="B141" s="166"/>
      <c r="D141" s="160" t="s">
        <v>142</v>
      </c>
      <c r="E141" s="167" t="s">
        <v>1</v>
      </c>
      <c r="F141" s="168" t="s">
        <v>500</v>
      </c>
      <c r="H141" s="169">
        <v>36</v>
      </c>
      <c r="L141" s="166"/>
      <c r="M141" s="170"/>
      <c r="N141" s="171"/>
      <c r="O141" s="171"/>
      <c r="P141" s="171"/>
      <c r="Q141" s="171"/>
      <c r="R141" s="171"/>
      <c r="S141" s="171"/>
      <c r="T141" s="172"/>
      <c r="AT141" s="167" t="s">
        <v>142</v>
      </c>
      <c r="AU141" s="167" t="s">
        <v>87</v>
      </c>
      <c r="AV141" s="14" t="s">
        <v>87</v>
      </c>
      <c r="AW141" s="14" t="s">
        <v>31</v>
      </c>
      <c r="AX141" s="14" t="s">
        <v>81</v>
      </c>
      <c r="AY141" s="167" t="s">
        <v>133</v>
      </c>
    </row>
    <row r="142" spans="1:65" s="2" customFormat="1" ht="21.75" customHeight="1">
      <c r="A142" s="30"/>
      <c r="B142" s="146"/>
      <c r="C142" s="147" t="s">
        <v>87</v>
      </c>
      <c r="D142" s="147" t="s">
        <v>135</v>
      </c>
      <c r="E142" s="148" t="s">
        <v>158</v>
      </c>
      <c r="F142" s="149" t="s">
        <v>159</v>
      </c>
      <c r="G142" s="150" t="s">
        <v>138</v>
      </c>
      <c r="H142" s="151">
        <v>36</v>
      </c>
      <c r="I142" s="152"/>
      <c r="J142" s="152">
        <f>ROUND(I142*H142,2)</f>
        <v>0</v>
      </c>
      <c r="K142" s="149" t="s">
        <v>139</v>
      </c>
      <c r="L142" s="31"/>
      <c r="M142" s="153" t="s">
        <v>1</v>
      </c>
      <c r="N142" s="154" t="s">
        <v>40</v>
      </c>
      <c r="O142" s="155">
        <v>0.1</v>
      </c>
      <c r="P142" s="155">
        <f>O142*H142</f>
        <v>3.6</v>
      </c>
      <c r="Q142" s="155">
        <v>0</v>
      </c>
      <c r="R142" s="155">
        <f>Q142*H142</f>
        <v>0</v>
      </c>
      <c r="S142" s="155">
        <v>0</v>
      </c>
      <c r="T142" s="156">
        <f>S142*H142</f>
        <v>0</v>
      </c>
      <c r="U142" s="30"/>
      <c r="V142" s="30"/>
      <c r="W142" s="30"/>
      <c r="X142" s="30"/>
      <c r="Y142" s="30"/>
      <c r="Z142" s="30"/>
      <c r="AA142" s="30"/>
      <c r="AB142" s="30"/>
      <c r="AC142" s="30"/>
      <c r="AD142" s="30"/>
      <c r="AE142" s="30"/>
      <c r="AR142" s="157" t="s">
        <v>140</v>
      </c>
      <c r="AT142" s="157" t="s">
        <v>135</v>
      </c>
      <c r="AU142" s="157" t="s">
        <v>87</v>
      </c>
      <c r="AY142" s="18" t="s">
        <v>133</v>
      </c>
      <c r="BE142" s="158">
        <f>IF(N142="základní",J142,0)</f>
        <v>0</v>
      </c>
      <c r="BF142" s="158">
        <f>IF(N142="snížená",J142,0)</f>
        <v>0</v>
      </c>
      <c r="BG142" s="158">
        <f>IF(N142="zákl. přenesená",J142,0)</f>
        <v>0</v>
      </c>
      <c r="BH142" s="158">
        <f>IF(N142="sníž. přenesená",J142,0)</f>
        <v>0</v>
      </c>
      <c r="BI142" s="158">
        <f>IF(N142="nulová",J142,0)</f>
        <v>0</v>
      </c>
      <c r="BJ142" s="18" t="s">
        <v>87</v>
      </c>
      <c r="BK142" s="158">
        <f>ROUND(I142*H142,2)</f>
        <v>0</v>
      </c>
      <c r="BL142" s="18" t="s">
        <v>140</v>
      </c>
      <c r="BM142" s="157" t="s">
        <v>501</v>
      </c>
    </row>
    <row r="143" spans="1:65" s="2" customFormat="1" ht="21.75" customHeight="1">
      <c r="A143" s="30"/>
      <c r="B143" s="146"/>
      <c r="C143" s="147" t="s">
        <v>149</v>
      </c>
      <c r="D143" s="147" t="s">
        <v>135</v>
      </c>
      <c r="E143" s="148" t="s">
        <v>502</v>
      </c>
      <c r="F143" s="149" t="s">
        <v>503</v>
      </c>
      <c r="G143" s="150" t="s">
        <v>138</v>
      </c>
      <c r="H143" s="151">
        <v>6.03</v>
      </c>
      <c r="I143" s="152"/>
      <c r="J143" s="152">
        <f>ROUND(I143*H143,2)</f>
        <v>0</v>
      </c>
      <c r="K143" s="149" t="s">
        <v>139</v>
      </c>
      <c r="L143" s="31"/>
      <c r="M143" s="153" t="s">
        <v>1</v>
      </c>
      <c r="N143" s="154" t="s">
        <v>40</v>
      </c>
      <c r="O143" s="155">
        <v>3.3929999999999998</v>
      </c>
      <c r="P143" s="155">
        <f>O143*H143</f>
        <v>20.459789999999998</v>
      </c>
      <c r="Q143" s="155">
        <v>0</v>
      </c>
      <c r="R143" s="155">
        <f>Q143*H143</f>
        <v>0</v>
      </c>
      <c r="S143" s="155">
        <v>0</v>
      </c>
      <c r="T143" s="156">
        <f>S143*H143</f>
        <v>0</v>
      </c>
      <c r="U143" s="30"/>
      <c r="V143" s="30"/>
      <c r="W143" s="30"/>
      <c r="X143" s="30"/>
      <c r="Y143" s="30"/>
      <c r="Z143" s="30"/>
      <c r="AA143" s="30"/>
      <c r="AB143" s="30"/>
      <c r="AC143" s="30"/>
      <c r="AD143" s="30"/>
      <c r="AE143" s="30"/>
      <c r="AR143" s="157" t="s">
        <v>140</v>
      </c>
      <c r="AT143" s="157" t="s">
        <v>135</v>
      </c>
      <c r="AU143" s="157" t="s">
        <v>87</v>
      </c>
      <c r="AY143" s="18" t="s">
        <v>133</v>
      </c>
      <c r="BE143" s="158">
        <f>IF(N143="základní",J143,0)</f>
        <v>0</v>
      </c>
      <c r="BF143" s="158">
        <f>IF(N143="snížená",J143,0)</f>
        <v>0</v>
      </c>
      <c r="BG143" s="158">
        <f>IF(N143="zákl. přenesená",J143,0)</f>
        <v>0</v>
      </c>
      <c r="BH143" s="158">
        <f>IF(N143="sníž. přenesená",J143,0)</f>
        <v>0</v>
      </c>
      <c r="BI143" s="158">
        <f>IF(N143="nulová",J143,0)</f>
        <v>0</v>
      </c>
      <c r="BJ143" s="18" t="s">
        <v>87</v>
      </c>
      <c r="BK143" s="158">
        <f>ROUND(I143*H143,2)</f>
        <v>0</v>
      </c>
      <c r="BL143" s="18" t="s">
        <v>140</v>
      </c>
      <c r="BM143" s="157" t="s">
        <v>504</v>
      </c>
    </row>
    <row r="144" spans="1:65" s="13" customFormat="1">
      <c r="B144" s="159"/>
      <c r="D144" s="160" t="s">
        <v>142</v>
      </c>
      <c r="E144" s="161" t="s">
        <v>1</v>
      </c>
      <c r="F144" s="162" t="s">
        <v>505</v>
      </c>
      <c r="H144" s="161" t="s">
        <v>1</v>
      </c>
      <c r="L144" s="159"/>
      <c r="M144" s="163"/>
      <c r="N144" s="164"/>
      <c r="O144" s="164"/>
      <c r="P144" s="164"/>
      <c r="Q144" s="164"/>
      <c r="R144" s="164"/>
      <c r="S144" s="164"/>
      <c r="T144" s="165"/>
      <c r="AT144" s="161" t="s">
        <v>142</v>
      </c>
      <c r="AU144" s="161" t="s">
        <v>87</v>
      </c>
      <c r="AV144" s="13" t="s">
        <v>81</v>
      </c>
      <c r="AW144" s="13" t="s">
        <v>31</v>
      </c>
      <c r="AX144" s="13" t="s">
        <v>74</v>
      </c>
      <c r="AY144" s="161" t="s">
        <v>133</v>
      </c>
    </row>
    <row r="145" spans="1:65" s="14" customFormat="1">
      <c r="B145" s="166"/>
      <c r="D145" s="160" t="s">
        <v>142</v>
      </c>
      <c r="E145" s="167" t="s">
        <v>1</v>
      </c>
      <c r="F145" s="168" t="s">
        <v>506</v>
      </c>
      <c r="H145" s="169">
        <v>6.03</v>
      </c>
      <c r="L145" s="166"/>
      <c r="M145" s="170"/>
      <c r="N145" s="171"/>
      <c r="O145" s="171"/>
      <c r="P145" s="171"/>
      <c r="Q145" s="171"/>
      <c r="R145" s="171"/>
      <c r="S145" s="171"/>
      <c r="T145" s="172"/>
      <c r="AT145" s="167" t="s">
        <v>142</v>
      </c>
      <c r="AU145" s="167" t="s">
        <v>87</v>
      </c>
      <c r="AV145" s="14" t="s">
        <v>87</v>
      </c>
      <c r="AW145" s="14" t="s">
        <v>31</v>
      </c>
      <c r="AX145" s="14" t="s">
        <v>81</v>
      </c>
      <c r="AY145" s="167" t="s">
        <v>133</v>
      </c>
    </row>
    <row r="146" spans="1:65" s="2" customFormat="1" ht="21.75" customHeight="1">
      <c r="A146" s="30"/>
      <c r="B146" s="146"/>
      <c r="C146" s="147" t="s">
        <v>140</v>
      </c>
      <c r="D146" s="147" t="s">
        <v>135</v>
      </c>
      <c r="E146" s="148" t="s">
        <v>507</v>
      </c>
      <c r="F146" s="149" t="s">
        <v>508</v>
      </c>
      <c r="G146" s="150" t="s">
        <v>138</v>
      </c>
      <c r="H146" s="151">
        <v>6.03</v>
      </c>
      <c r="I146" s="152"/>
      <c r="J146" s="152">
        <f>ROUND(I146*H146,2)</f>
        <v>0</v>
      </c>
      <c r="K146" s="149" t="s">
        <v>139</v>
      </c>
      <c r="L146" s="31"/>
      <c r="M146" s="153" t="s">
        <v>1</v>
      </c>
      <c r="N146" s="154" t="s">
        <v>40</v>
      </c>
      <c r="O146" s="155">
        <v>0.61599999999999999</v>
      </c>
      <c r="P146" s="155">
        <f>O146*H146</f>
        <v>3.71448</v>
      </c>
      <c r="Q146" s="155">
        <v>0</v>
      </c>
      <c r="R146" s="155">
        <f>Q146*H146</f>
        <v>0</v>
      </c>
      <c r="S146" s="155">
        <v>0</v>
      </c>
      <c r="T146" s="156">
        <f>S146*H146</f>
        <v>0</v>
      </c>
      <c r="U146" s="30"/>
      <c r="V146" s="30"/>
      <c r="W146" s="30"/>
      <c r="X146" s="30"/>
      <c r="Y146" s="30"/>
      <c r="Z146" s="30"/>
      <c r="AA146" s="30"/>
      <c r="AB146" s="30"/>
      <c r="AC146" s="30"/>
      <c r="AD146" s="30"/>
      <c r="AE146" s="30"/>
      <c r="AR146" s="157" t="s">
        <v>140</v>
      </c>
      <c r="AT146" s="157" t="s">
        <v>135</v>
      </c>
      <c r="AU146" s="157" t="s">
        <v>87</v>
      </c>
      <c r="AY146" s="18" t="s">
        <v>133</v>
      </c>
      <c r="BE146" s="158">
        <f>IF(N146="základní",J146,0)</f>
        <v>0</v>
      </c>
      <c r="BF146" s="158">
        <f>IF(N146="snížená",J146,0)</f>
        <v>0</v>
      </c>
      <c r="BG146" s="158">
        <f>IF(N146="zákl. přenesená",J146,0)</f>
        <v>0</v>
      </c>
      <c r="BH146" s="158">
        <f>IF(N146="sníž. přenesená",J146,0)</f>
        <v>0</v>
      </c>
      <c r="BI146" s="158">
        <f>IF(N146="nulová",J146,0)</f>
        <v>0</v>
      </c>
      <c r="BJ146" s="18" t="s">
        <v>87</v>
      </c>
      <c r="BK146" s="158">
        <f>ROUND(I146*H146,2)</f>
        <v>0</v>
      </c>
      <c r="BL146" s="18" t="s">
        <v>140</v>
      </c>
      <c r="BM146" s="157" t="s">
        <v>509</v>
      </c>
    </row>
    <row r="147" spans="1:65" s="2" customFormat="1" ht="16.5" customHeight="1">
      <c r="A147" s="30"/>
      <c r="B147" s="146"/>
      <c r="C147" s="147" t="s">
        <v>184</v>
      </c>
      <c r="D147" s="147" t="s">
        <v>135</v>
      </c>
      <c r="E147" s="148" t="s">
        <v>510</v>
      </c>
      <c r="F147" s="149" t="s">
        <v>511</v>
      </c>
      <c r="G147" s="150" t="s">
        <v>175</v>
      </c>
      <c r="H147" s="151">
        <v>14.07</v>
      </c>
      <c r="I147" s="152"/>
      <c r="J147" s="152">
        <f>ROUND(I147*H147,2)</f>
        <v>0</v>
      </c>
      <c r="K147" s="149" t="s">
        <v>139</v>
      </c>
      <c r="L147" s="31"/>
      <c r="M147" s="153" t="s">
        <v>1</v>
      </c>
      <c r="N147" s="154" t="s">
        <v>40</v>
      </c>
      <c r="O147" s="155">
        <v>0.156</v>
      </c>
      <c r="P147" s="155">
        <f>O147*H147</f>
        <v>2.1949200000000002</v>
      </c>
      <c r="Q147" s="155">
        <v>6.9999999999999999E-4</v>
      </c>
      <c r="R147" s="155">
        <f>Q147*H147</f>
        <v>9.8490000000000001E-3</v>
      </c>
      <c r="S147" s="155">
        <v>0</v>
      </c>
      <c r="T147" s="156">
        <f>S147*H147</f>
        <v>0</v>
      </c>
      <c r="U147" s="30"/>
      <c r="V147" s="30"/>
      <c r="W147" s="30"/>
      <c r="X147" s="30"/>
      <c r="Y147" s="30"/>
      <c r="Z147" s="30"/>
      <c r="AA147" s="30"/>
      <c r="AB147" s="30"/>
      <c r="AC147" s="30"/>
      <c r="AD147" s="30"/>
      <c r="AE147" s="30"/>
      <c r="AR147" s="157" t="s">
        <v>140</v>
      </c>
      <c r="AT147" s="157" t="s">
        <v>135</v>
      </c>
      <c r="AU147" s="157" t="s">
        <v>87</v>
      </c>
      <c r="AY147" s="18" t="s">
        <v>133</v>
      </c>
      <c r="BE147" s="158">
        <f>IF(N147="základní",J147,0)</f>
        <v>0</v>
      </c>
      <c r="BF147" s="158">
        <f>IF(N147="snížená",J147,0)</f>
        <v>0</v>
      </c>
      <c r="BG147" s="158">
        <f>IF(N147="zákl. přenesená",J147,0)</f>
        <v>0</v>
      </c>
      <c r="BH147" s="158">
        <f>IF(N147="sníž. přenesená",J147,0)</f>
        <v>0</v>
      </c>
      <c r="BI147" s="158">
        <f>IF(N147="nulová",J147,0)</f>
        <v>0</v>
      </c>
      <c r="BJ147" s="18" t="s">
        <v>87</v>
      </c>
      <c r="BK147" s="158">
        <f>ROUND(I147*H147,2)</f>
        <v>0</v>
      </c>
      <c r="BL147" s="18" t="s">
        <v>140</v>
      </c>
      <c r="BM147" s="157" t="s">
        <v>512</v>
      </c>
    </row>
    <row r="148" spans="1:65" s="13" customFormat="1">
      <c r="B148" s="159"/>
      <c r="D148" s="160" t="s">
        <v>142</v>
      </c>
      <c r="E148" s="161" t="s">
        <v>1</v>
      </c>
      <c r="F148" s="162" t="s">
        <v>505</v>
      </c>
      <c r="H148" s="161" t="s">
        <v>1</v>
      </c>
      <c r="L148" s="159"/>
      <c r="M148" s="163"/>
      <c r="N148" s="164"/>
      <c r="O148" s="164"/>
      <c r="P148" s="164"/>
      <c r="Q148" s="164"/>
      <c r="R148" s="164"/>
      <c r="S148" s="164"/>
      <c r="T148" s="165"/>
      <c r="AT148" s="161" t="s">
        <v>142</v>
      </c>
      <c r="AU148" s="161" t="s">
        <v>87</v>
      </c>
      <c r="AV148" s="13" t="s">
        <v>81</v>
      </c>
      <c r="AW148" s="13" t="s">
        <v>31</v>
      </c>
      <c r="AX148" s="13" t="s">
        <v>74</v>
      </c>
      <c r="AY148" s="161" t="s">
        <v>133</v>
      </c>
    </row>
    <row r="149" spans="1:65" s="14" customFormat="1">
      <c r="B149" s="166"/>
      <c r="D149" s="160" t="s">
        <v>142</v>
      </c>
      <c r="E149" s="167" t="s">
        <v>1</v>
      </c>
      <c r="F149" s="168" t="s">
        <v>513</v>
      </c>
      <c r="H149" s="169">
        <v>14.07</v>
      </c>
      <c r="L149" s="166"/>
      <c r="M149" s="170"/>
      <c r="N149" s="171"/>
      <c r="O149" s="171"/>
      <c r="P149" s="171"/>
      <c r="Q149" s="171"/>
      <c r="R149" s="171"/>
      <c r="S149" s="171"/>
      <c r="T149" s="172"/>
      <c r="AT149" s="167" t="s">
        <v>142</v>
      </c>
      <c r="AU149" s="167" t="s">
        <v>87</v>
      </c>
      <c r="AV149" s="14" t="s">
        <v>87</v>
      </c>
      <c r="AW149" s="14" t="s">
        <v>31</v>
      </c>
      <c r="AX149" s="14" t="s">
        <v>81</v>
      </c>
      <c r="AY149" s="167" t="s">
        <v>133</v>
      </c>
    </row>
    <row r="150" spans="1:65" s="2" customFormat="1" ht="16.5" customHeight="1">
      <c r="A150" s="30"/>
      <c r="B150" s="146"/>
      <c r="C150" s="147" t="s">
        <v>188</v>
      </c>
      <c r="D150" s="147" t="s">
        <v>135</v>
      </c>
      <c r="E150" s="148" t="s">
        <v>514</v>
      </c>
      <c r="F150" s="149" t="s">
        <v>515</v>
      </c>
      <c r="G150" s="150" t="s">
        <v>175</v>
      </c>
      <c r="H150" s="151">
        <v>14.07</v>
      </c>
      <c r="I150" s="152"/>
      <c r="J150" s="152">
        <f>ROUND(I150*H150,2)</f>
        <v>0</v>
      </c>
      <c r="K150" s="149" t="s">
        <v>139</v>
      </c>
      <c r="L150" s="31"/>
      <c r="M150" s="153" t="s">
        <v>1</v>
      </c>
      <c r="N150" s="154" t="s">
        <v>40</v>
      </c>
      <c r="O150" s="155">
        <v>9.5000000000000001E-2</v>
      </c>
      <c r="P150" s="155">
        <f>O150*H150</f>
        <v>1.3366500000000001</v>
      </c>
      <c r="Q150" s="155">
        <v>0</v>
      </c>
      <c r="R150" s="155">
        <f>Q150*H150</f>
        <v>0</v>
      </c>
      <c r="S150" s="155">
        <v>0</v>
      </c>
      <c r="T150" s="156">
        <f>S150*H150</f>
        <v>0</v>
      </c>
      <c r="U150" s="30"/>
      <c r="V150" s="30"/>
      <c r="W150" s="30"/>
      <c r="X150" s="30"/>
      <c r="Y150" s="30"/>
      <c r="Z150" s="30"/>
      <c r="AA150" s="30"/>
      <c r="AB150" s="30"/>
      <c r="AC150" s="30"/>
      <c r="AD150" s="30"/>
      <c r="AE150" s="30"/>
      <c r="AR150" s="157" t="s">
        <v>140</v>
      </c>
      <c r="AT150" s="157" t="s">
        <v>135</v>
      </c>
      <c r="AU150" s="157" t="s">
        <v>87</v>
      </c>
      <c r="AY150" s="18" t="s">
        <v>133</v>
      </c>
      <c r="BE150" s="158">
        <f>IF(N150="základní",J150,0)</f>
        <v>0</v>
      </c>
      <c r="BF150" s="158">
        <f>IF(N150="snížená",J150,0)</f>
        <v>0</v>
      </c>
      <c r="BG150" s="158">
        <f>IF(N150="zákl. přenesená",J150,0)</f>
        <v>0</v>
      </c>
      <c r="BH150" s="158">
        <f>IF(N150="sníž. přenesená",J150,0)</f>
        <v>0</v>
      </c>
      <c r="BI150" s="158">
        <f>IF(N150="nulová",J150,0)</f>
        <v>0</v>
      </c>
      <c r="BJ150" s="18" t="s">
        <v>87</v>
      </c>
      <c r="BK150" s="158">
        <f>ROUND(I150*H150,2)</f>
        <v>0</v>
      </c>
      <c r="BL150" s="18" t="s">
        <v>140</v>
      </c>
      <c r="BM150" s="157" t="s">
        <v>516</v>
      </c>
    </row>
    <row r="151" spans="1:65" s="2" customFormat="1" ht="16.5" customHeight="1">
      <c r="A151" s="30"/>
      <c r="B151" s="146"/>
      <c r="C151" s="147" t="s">
        <v>192</v>
      </c>
      <c r="D151" s="147" t="s">
        <v>135</v>
      </c>
      <c r="E151" s="148" t="s">
        <v>517</v>
      </c>
      <c r="F151" s="149" t="s">
        <v>518</v>
      </c>
      <c r="G151" s="150" t="s">
        <v>138</v>
      </c>
      <c r="H151" s="151">
        <v>14.07</v>
      </c>
      <c r="I151" s="152"/>
      <c r="J151" s="152">
        <f>ROUND(I151*H151,2)</f>
        <v>0</v>
      </c>
      <c r="K151" s="149" t="s">
        <v>139</v>
      </c>
      <c r="L151" s="31"/>
      <c r="M151" s="153" t="s">
        <v>1</v>
      </c>
      <c r="N151" s="154" t="s">
        <v>40</v>
      </c>
      <c r="O151" s="155">
        <v>0.126</v>
      </c>
      <c r="P151" s="155">
        <f>O151*H151</f>
        <v>1.7728200000000001</v>
      </c>
      <c r="Q151" s="155">
        <v>4.6000000000000001E-4</v>
      </c>
      <c r="R151" s="155">
        <f>Q151*H151</f>
        <v>6.4722E-3</v>
      </c>
      <c r="S151" s="155">
        <v>0</v>
      </c>
      <c r="T151" s="156">
        <f>S151*H151</f>
        <v>0</v>
      </c>
      <c r="U151" s="30"/>
      <c r="V151" s="30"/>
      <c r="W151" s="30"/>
      <c r="X151" s="30"/>
      <c r="Y151" s="30"/>
      <c r="Z151" s="30"/>
      <c r="AA151" s="30"/>
      <c r="AB151" s="30"/>
      <c r="AC151" s="30"/>
      <c r="AD151" s="30"/>
      <c r="AE151" s="30"/>
      <c r="AR151" s="157" t="s">
        <v>140</v>
      </c>
      <c r="AT151" s="157" t="s">
        <v>135</v>
      </c>
      <c r="AU151" s="157" t="s">
        <v>87</v>
      </c>
      <c r="AY151" s="18" t="s">
        <v>133</v>
      </c>
      <c r="BE151" s="158">
        <f>IF(N151="základní",J151,0)</f>
        <v>0</v>
      </c>
      <c r="BF151" s="158">
        <f>IF(N151="snížená",J151,0)</f>
        <v>0</v>
      </c>
      <c r="BG151" s="158">
        <f>IF(N151="zákl. přenesená",J151,0)</f>
        <v>0</v>
      </c>
      <c r="BH151" s="158">
        <f>IF(N151="sníž. přenesená",J151,0)</f>
        <v>0</v>
      </c>
      <c r="BI151" s="158">
        <f>IF(N151="nulová",J151,0)</f>
        <v>0</v>
      </c>
      <c r="BJ151" s="18" t="s">
        <v>87</v>
      </c>
      <c r="BK151" s="158">
        <f>ROUND(I151*H151,2)</f>
        <v>0</v>
      </c>
      <c r="BL151" s="18" t="s">
        <v>140</v>
      </c>
      <c r="BM151" s="157" t="s">
        <v>519</v>
      </c>
    </row>
    <row r="152" spans="1:65" s="2" customFormat="1" ht="21.75" customHeight="1">
      <c r="A152" s="30"/>
      <c r="B152" s="146"/>
      <c r="C152" s="147" t="s">
        <v>197</v>
      </c>
      <c r="D152" s="147" t="s">
        <v>135</v>
      </c>
      <c r="E152" s="148" t="s">
        <v>520</v>
      </c>
      <c r="F152" s="149" t="s">
        <v>521</v>
      </c>
      <c r="G152" s="150" t="s">
        <v>138</v>
      </c>
      <c r="H152" s="151">
        <v>14.07</v>
      </c>
      <c r="I152" s="152"/>
      <c r="J152" s="152">
        <f>ROUND(I152*H152,2)</f>
        <v>0</v>
      </c>
      <c r="K152" s="149" t="s">
        <v>139</v>
      </c>
      <c r="L152" s="31"/>
      <c r="M152" s="153" t="s">
        <v>1</v>
      </c>
      <c r="N152" s="154" t="s">
        <v>40</v>
      </c>
      <c r="O152" s="155">
        <v>3.7999999999999999E-2</v>
      </c>
      <c r="P152" s="155">
        <f>O152*H152</f>
        <v>0.53466000000000002</v>
      </c>
      <c r="Q152" s="155">
        <v>0</v>
      </c>
      <c r="R152" s="155">
        <f>Q152*H152</f>
        <v>0</v>
      </c>
      <c r="S152" s="155">
        <v>0</v>
      </c>
      <c r="T152" s="156">
        <f>S152*H152</f>
        <v>0</v>
      </c>
      <c r="U152" s="30"/>
      <c r="V152" s="30"/>
      <c r="W152" s="30"/>
      <c r="X152" s="30"/>
      <c r="Y152" s="30"/>
      <c r="Z152" s="30"/>
      <c r="AA152" s="30"/>
      <c r="AB152" s="30"/>
      <c r="AC152" s="30"/>
      <c r="AD152" s="30"/>
      <c r="AE152" s="30"/>
      <c r="AR152" s="157" t="s">
        <v>140</v>
      </c>
      <c r="AT152" s="157" t="s">
        <v>135</v>
      </c>
      <c r="AU152" s="157" t="s">
        <v>87</v>
      </c>
      <c r="AY152" s="18" t="s">
        <v>133</v>
      </c>
      <c r="BE152" s="158">
        <f>IF(N152="základní",J152,0)</f>
        <v>0</v>
      </c>
      <c r="BF152" s="158">
        <f>IF(N152="snížená",J152,0)</f>
        <v>0</v>
      </c>
      <c r="BG152" s="158">
        <f>IF(N152="zákl. přenesená",J152,0)</f>
        <v>0</v>
      </c>
      <c r="BH152" s="158">
        <f>IF(N152="sníž. přenesená",J152,0)</f>
        <v>0</v>
      </c>
      <c r="BI152" s="158">
        <f>IF(N152="nulová",J152,0)</f>
        <v>0</v>
      </c>
      <c r="BJ152" s="18" t="s">
        <v>87</v>
      </c>
      <c r="BK152" s="158">
        <f>ROUND(I152*H152,2)</f>
        <v>0</v>
      </c>
      <c r="BL152" s="18" t="s">
        <v>140</v>
      </c>
      <c r="BM152" s="157" t="s">
        <v>522</v>
      </c>
    </row>
    <row r="153" spans="1:65" s="2" customFormat="1" ht="21.75" customHeight="1">
      <c r="A153" s="30"/>
      <c r="B153" s="146"/>
      <c r="C153" s="147" t="s">
        <v>202</v>
      </c>
      <c r="D153" s="147" t="s">
        <v>135</v>
      </c>
      <c r="E153" s="148" t="s">
        <v>189</v>
      </c>
      <c r="F153" s="149" t="s">
        <v>190</v>
      </c>
      <c r="G153" s="150" t="s">
        <v>138</v>
      </c>
      <c r="H153" s="151">
        <v>6.03</v>
      </c>
      <c r="I153" s="152"/>
      <c r="J153" s="152">
        <f>ROUND(I153*H153,2)</f>
        <v>0</v>
      </c>
      <c r="K153" s="149" t="s">
        <v>139</v>
      </c>
      <c r="L153" s="31"/>
      <c r="M153" s="153" t="s">
        <v>1</v>
      </c>
      <c r="N153" s="154" t="s">
        <v>40</v>
      </c>
      <c r="O153" s="155">
        <v>0.34499999999999997</v>
      </c>
      <c r="P153" s="155">
        <f>O153*H153</f>
        <v>2.0803500000000001</v>
      </c>
      <c r="Q153" s="155">
        <v>0</v>
      </c>
      <c r="R153" s="155">
        <f>Q153*H153</f>
        <v>0</v>
      </c>
      <c r="S153" s="155">
        <v>0</v>
      </c>
      <c r="T153" s="156">
        <f>S153*H153</f>
        <v>0</v>
      </c>
      <c r="U153" s="30"/>
      <c r="V153" s="30"/>
      <c r="W153" s="30"/>
      <c r="X153" s="30"/>
      <c r="Y153" s="30"/>
      <c r="Z153" s="30"/>
      <c r="AA153" s="30"/>
      <c r="AB153" s="30"/>
      <c r="AC153" s="30"/>
      <c r="AD153" s="30"/>
      <c r="AE153" s="30"/>
      <c r="AR153" s="157" t="s">
        <v>140</v>
      </c>
      <c r="AT153" s="157" t="s">
        <v>135</v>
      </c>
      <c r="AU153" s="157" t="s">
        <v>87</v>
      </c>
      <c r="AY153" s="18" t="s">
        <v>133</v>
      </c>
      <c r="BE153" s="158">
        <f>IF(N153="základní",J153,0)</f>
        <v>0</v>
      </c>
      <c r="BF153" s="158">
        <f>IF(N153="snížená",J153,0)</f>
        <v>0</v>
      </c>
      <c r="BG153" s="158">
        <f>IF(N153="zákl. přenesená",J153,0)</f>
        <v>0</v>
      </c>
      <c r="BH153" s="158">
        <f>IF(N153="sníž. přenesená",J153,0)</f>
        <v>0</v>
      </c>
      <c r="BI153" s="158">
        <f>IF(N153="nulová",J153,0)</f>
        <v>0</v>
      </c>
      <c r="BJ153" s="18" t="s">
        <v>87</v>
      </c>
      <c r="BK153" s="158">
        <f>ROUND(I153*H153,2)</f>
        <v>0</v>
      </c>
      <c r="BL153" s="18" t="s">
        <v>140</v>
      </c>
      <c r="BM153" s="157" t="s">
        <v>523</v>
      </c>
    </row>
    <row r="154" spans="1:65" s="14" customFormat="1">
      <c r="B154" s="166"/>
      <c r="D154" s="160" t="s">
        <v>142</v>
      </c>
      <c r="E154" s="167" t="s">
        <v>1</v>
      </c>
      <c r="F154" s="168" t="s">
        <v>524</v>
      </c>
      <c r="H154" s="169">
        <v>6.03</v>
      </c>
      <c r="L154" s="166"/>
      <c r="M154" s="170"/>
      <c r="N154" s="171"/>
      <c r="O154" s="171"/>
      <c r="P154" s="171"/>
      <c r="Q154" s="171"/>
      <c r="R154" s="171"/>
      <c r="S154" s="171"/>
      <c r="T154" s="172"/>
      <c r="AT154" s="167" t="s">
        <v>142</v>
      </c>
      <c r="AU154" s="167" t="s">
        <v>87</v>
      </c>
      <c r="AV154" s="14" t="s">
        <v>87</v>
      </c>
      <c r="AW154" s="14" t="s">
        <v>31</v>
      </c>
      <c r="AX154" s="14" t="s">
        <v>81</v>
      </c>
      <c r="AY154" s="167" t="s">
        <v>133</v>
      </c>
    </row>
    <row r="155" spans="1:65" s="2" customFormat="1" ht="21.75" customHeight="1">
      <c r="A155" s="30"/>
      <c r="B155" s="146"/>
      <c r="C155" s="147" t="s">
        <v>208</v>
      </c>
      <c r="D155" s="147" t="s">
        <v>135</v>
      </c>
      <c r="E155" s="148" t="s">
        <v>193</v>
      </c>
      <c r="F155" s="149" t="s">
        <v>194</v>
      </c>
      <c r="G155" s="150" t="s">
        <v>138</v>
      </c>
      <c r="H155" s="151">
        <v>9.2940000000000005</v>
      </c>
      <c r="I155" s="152"/>
      <c r="J155" s="152">
        <f>ROUND(I155*H155,2)</f>
        <v>0</v>
      </c>
      <c r="K155" s="149" t="s">
        <v>139</v>
      </c>
      <c r="L155" s="31"/>
      <c r="M155" s="153" t="s">
        <v>1</v>
      </c>
      <c r="N155" s="154" t="s">
        <v>40</v>
      </c>
      <c r="O155" s="155">
        <v>8.3000000000000004E-2</v>
      </c>
      <c r="P155" s="155">
        <f>O155*H155</f>
        <v>0.77140200000000003</v>
      </c>
      <c r="Q155" s="155">
        <v>0</v>
      </c>
      <c r="R155" s="155">
        <f>Q155*H155</f>
        <v>0</v>
      </c>
      <c r="S155" s="155">
        <v>0</v>
      </c>
      <c r="T155" s="156">
        <f>S155*H155</f>
        <v>0</v>
      </c>
      <c r="U155" s="30"/>
      <c r="V155" s="30"/>
      <c r="W155" s="30"/>
      <c r="X155" s="30"/>
      <c r="Y155" s="30"/>
      <c r="Z155" s="30"/>
      <c r="AA155" s="30"/>
      <c r="AB155" s="30"/>
      <c r="AC155" s="30"/>
      <c r="AD155" s="30"/>
      <c r="AE155" s="30"/>
      <c r="AR155" s="157" t="s">
        <v>140</v>
      </c>
      <c r="AT155" s="157" t="s">
        <v>135</v>
      </c>
      <c r="AU155" s="157" t="s">
        <v>87</v>
      </c>
      <c r="AY155" s="18" t="s">
        <v>133</v>
      </c>
      <c r="BE155" s="158">
        <f>IF(N155="základní",J155,0)</f>
        <v>0</v>
      </c>
      <c r="BF155" s="158">
        <f>IF(N155="snížená",J155,0)</f>
        <v>0</v>
      </c>
      <c r="BG155" s="158">
        <f>IF(N155="zákl. přenesená",J155,0)</f>
        <v>0</v>
      </c>
      <c r="BH155" s="158">
        <f>IF(N155="sníž. přenesená",J155,0)</f>
        <v>0</v>
      </c>
      <c r="BI155" s="158">
        <f>IF(N155="nulová",J155,0)</f>
        <v>0</v>
      </c>
      <c r="BJ155" s="18" t="s">
        <v>87</v>
      </c>
      <c r="BK155" s="158">
        <f>ROUND(I155*H155,2)</f>
        <v>0</v>
      </c>
      <c r="BL155" s="18" t="s">
        <v>140</v>
      </c>
      <c r="BM155" s="157" t="s">
        <v>525</v>
      </c>
    </row>
    <row r="156" spans="1:65" s="14" customFormat="1">
      <c r="B156" s="166"/>
      <c r="D156" s="160" t="s">
        <v>142</v>
      </c>
      <c r="E156" s="167" t="s">
        <v>1</v>
      </c>
      <c r="F156" s="168" t="s">
        <v>526</v>
      </c>
      <c r="H156" s="169">
        <v>6</v>
      </c>
      <c r="L156" s="166"/>
      <c r="M156" s="170"/>
      <c r="N156" s="171"/>
      <c r="O156" s="171"/>
      <c r="P156" s="171"/>
      <c r="Q156" s="171"/>
      <c r="R156" s="171"/>
      <c r="S156" s="171"/>
      <c r="T156" s="172"/>
      <c r="AT156" s="167" t="s">
        <v>142</v>
      </c>
      <c r="AU156" s="167" t="s">
        <v>87</v>
      </c>
      <c r="AV156" s="14" t="s">
        <v>87</v>
      </c>
      <c r="AW156" s="14" t="s">
        <v>31</v>
      </c>
      <c r="AX156" s="14" t="s">
        <v>74</v>
      </c>
      <c r="AY156" s="167" t="s">
        <v>133</v>
      </c>
    </row>
    <row r="157" spans="1:65" s="14" customFormat="1">
      <c r="B157" s="166"/>
      <c r="D157" s="160" t="s">
        <v>142</v>
      </c>
      <c r="E157" s="167" t="s">
        <v>1</v>
      </c>
      <c r="F157" s="168" t="s">
        <v>527</v>
      </c>
      <c r="H157" s="169">
        <v>3.294</v>
      </c>
      <c r="L157" s="166"/>
      <c r="M157" s="170"/>
      <c r="N157" s="171"/>
      <c r="O157" s="171"/>
      <c r="P157" s="171"/>
      <c r="Q157" s="171"/>
      <c r="R157" s="171"/>
      <c r="S157" s="171"/>
      <c r="T157" s="172"/>
      <c r="AT157" s="167" t="s">
        <v>142</v>
      </c>
      <c r="AU157" s="167" t="s">
        <v>87</v>
      </c>
      <c r="AV157" s="14" t="s">
        <v>87</v>
      </c>
      <c r="AW157" s="14" t="s">
        <v>31</v>
      </c>
      <c r="AX157" s="14" t="s">
        <v>74</v>
      </c>
      <c r="AY157" s="167" t="s">
        <v>133</v>
      </c>
    </row>
    <row r="158" spans="1:65" s="16" customFormat="1">
      <c r="B158" s="180"/>
      <c r="D158" s="160" t="s">
        <v>142</v>
      </c>
      <c r="E158" s="181" t="s">
        <v>1</v>
      </c>
      <c r="F158" s="182" t="s">
        <v>157</v>
      </c>
      <c r="H158" s="183">
        <v>9.2940000000000005</v>
      </c>
      <c r="L158" s="180"/>
      <c r="M158" s="184"/>
      <c r="N158" s="185"/>
      <c r="O158" s="185"/>
      <c r="P158" s="185"/>
      <c r="Q158" s="185"/>
      <c r="R158" s="185"/>
      <c r="S158" s="185"/>
      <c r="T158" s="186"/>
      <c r="AT158" s="181" t="s">
        <v>142</v>
      </c>
      <c r="AU158" s="181" t="s">
        <v>87</v>
      </c>
      <c r="AV158" s="16" t="s">
        <v>140</v>
      </c>
      <c r="AW158" s="16" t="s">
        <v>31</v>
      </c>
      <c r="AX158" s="16" t="s">
        <v>81</v>
      </c>
      <c r="AY158" s="181" t="s">
        <v>133</v>
      </c>
    </row>
    <row r="159" spans="1:65" s="2" customFormat="1" ht="16.5" customHeight="1">
      <c r="A159" s="30"/>
      <c r="B159" s="146"/>
      <c r="C159" s="147" t="s">
        <v>213</v>
      </c>
      <c r="D159" s="147" t="s">
        <v>135</v>
      </c>
      <c r="E159" s="148" t="s">
        <v>198</v>
      </c>
      <c r="F159" s="149" t="s">
        <v>199</v>
      </c>
      <c r="G159" s="150" t="s">
        <v>138</v>
      </c>
      <c r="H159" s="151">
        <v>9.2940000000000005</v>
      </c>
      <c r="I159" s="152"/>
      <c r="J159" s="152">
        <f>ROUND(I159*H159,2)</f>
        <v>0</v>
      </c>
      <c r="K159" s="149" t="s">
        <v>139</v>
      </c>
      <c r="L159" s="31"/>
      <c r="M159" s="153" t="s">
        <v>1</v>
      </c>
      <c r="N159" s="154" t="s">
        <v>40</v>
      </c>
      <c r="O159" s="155">
        <v>8.9999999999999993E-3</v>
      </c>
      <c r="P159" s="155">
        <f>O159*H159</f>
        <v>8.3645999999999998E-2</v>
      </c>
      <c r="Q159" s="155">
        <v>0</v>
      </c>
      <c r="R159" s="155">
        <f>Q159*H159</f>
        <v>0</v>
      </c>
      <c r="S159" s="155">
        <v>0</v>
      </c>
      <c r="T159" s="156">
        <f>S159*H159</f>
        <v>0</v>
      </c>
      <c r="U159" s="30"/>
      <c r="V159" s="30"/>
      <c r="W159" s="30"/>
      <c r="X159" s="30"/>
      <c r="Y159" s="30"/>
      <c r="Z159" s="30"/>
      <c r="AA159" s="30"/>
      <c r="AB159" s="30"/>
      <c r="AC159" s="30"/>
      <c r="AD159" s="30"/>
      <c r="AE159" s="30"/>
      <c r="AR159" s="157" t="s">
        <v>140</v>
      </c>
      <c r="AT159" s="157" t="s">
        <v>135</v>
      </c>
      <c r="AU159" s="157" t="s">
        <v>87</v>
      </c>
      <c r="AY159" s="18" t="s">
        <v>133</v>
      </c>
      <c r="BE159" s="158">
        <f>IF(N159="základní",J159,0)</f>
        <v>0</v>
      </c>
      <c r="BF159" s="158">
        <f>IF(N159="snížená",J159,0)</f>
        <v>0</v>
      </c>
      <c r="BG159" s="158">
        <f>IF(N159="zákl. přenesená",J159,0)</f>
        <v>0</v>
      </c>
      <c r="BH159" s="158">
        <f>IF(N159="sníž. přenesená",J159,0)</f>
        <v>0</v>
      </c>
      <c r="BI159" s="158">
        <f>IF(N159="nulová",J159,0)</f>
        <v>0</v>
      </c>
      <c r="BJ159" s="18" t="s">
        <v>87</v>
      </c>
      <c r="BK159" s="158">
        <f>ROUND(I159*H159,2)</f>
        <v>0</v>
      </c>
      <c r="BL159" s="18" t="s">
        <v>140</v>
      </c>
      <c r="BM159" s="157" t="s">
        <v>528</v>
      </c>
    </row>
    <row r="160" spans="1:65" s="2" customFormat="1" ht="21.75" customHeight="1">
      <c r="A160" s="30"/>
      <c r="B160" s="146"/>
      <c r="C160" s="147" t="s">
        <v>229</v>
      </c>
      <c r="D160" s="147" t="s">
        <v>135</v>
      </c>
      <c r="E160" s="148" t="s">
        <v>203</v>
      </c>
      <c r="F160" s="149" t="s">
        <v>204</v>
      </c>
      <c r="G160" s="150" t="s">
        <v>205</v>
      </c>
      <c r="H160" s="151">
        <v>15.8</v>
      </c>
      <c r="I160" s="152"/>
      <c r="J160" s="152">
        <f>ROUND(I160*H160,2)</f>
        <v>0</v>
      </c>
      <c r="K160" s="149" t="s">
        <v>139</v>
      </c>
      <c r="L160" s="31"/>
      <c r="M160" s="153" t="s">
        <v>1</v>
      </c>
      <c r="N160" s="154" t="s">
        <v>40</v>
      </c>
      <c r="O160" s="155">
        <v>0</v>
      </c>
      <c r="P160" s="155">
        <f>O160*H160</f>
        <v>0</v>
      </c>
      <c r="Q160" s="155">
        <v>0</v>
      </c>
      <c r="R160" s="155">
        <f>Q160*H160</f>
        <v>0</v>
      </c>
      <c r="S160" s="155">
        <v>0</v>
      </c>
      <c r="T160" s="156">
        <f>S160*H160</f>
        <v>0</v>
      </c>
      <c r="U160" s="30"/>
      <c r="V160" s="30"/>
      <c r="W160" s="30"/>
      <c r="X160" s="30"/>
      <c r="Y160" s="30"/>
      <c r="Z160" s="30"/>
      <c r="AA160" s="30"/>
      <c r="AB160" s="30"/>
      <c r="AC160" s="30"/>
      <c r="AD160" s="30"/>
      <c r="AE160" s="30"/>
      <c r="AR160" s="157" t="s">
        <v>140</v>
      </c>
      <c r="AT160" s="157" t="s">
        <v>135</v>
      </c>
      <c r="AU160" s="157" t="s">
        <v>87</v>
      </c>
      <c r="AY160" s="18" t="s">
        <v>133</v>
      </c>
      <c r="BE160" s="158">
        <f>IF(N160="základní",J160,0)</f>
        <v>0</v>
      </c>
      <c r="BF160" s="158">
        <f>IF(N160="snížená",J160,0)</f>
        <v>0</v>
      </c>
      <c r="BG160" s="158">
        <f>IF(N160="zákl. přenesená",J160,0)</f>
        <v>0</v>
      </c>
      <c r="BH160" s="158">
        <f>IF(N160="sníž. přenesená",J160,0)</f>
        <v>0</v>
      </c>
      <c r="BI160" s="158">
        <f>IF(N160="nulová",J160,0)</f>
        <v>0</v>
      </c>
      <c r="BJ160" s="18" t="s">
        <v>87</v>
      </c>
      <c r="BK160" s="158">
        <f>ROUND(I160*H160,2)</f>
        <v>0</v>
      </c>
      <c r="BL160" s="18" t="s">
        <v>140</v>
      </c>
      <c r="BM160" s="157" t="s">
        <v>529</v>
      </c>
    </row>
    <row r="161" spans="1:65" s="14" customFormat="1">
      <c r="B161" s="166"/>
      <c r="D161" s="160" t="s">
        <v>142</v>
      </c>
      <c r="E161" s="167" t="s">
        <v>1</v>
      </c>
      <c r="F161" s="168" t="s">
        <v>530</v>
      </c>
      <c r="H161" s="169">
        <v>15.8</v>
      </c>
      <c r="L161" s="166"/>
      <c r="M161" s="170"/>
      <c r="N161" s="171"/>
      <c r="O161" s="171"/>
      <c r="P161" s="171"/>
      <c r="Q161" s="171"/>
      <c r="R161" s="171"/>
      <c r="S161" s="171"/>
      <c r="T161" s="172"/>
      <c r="AT161" s="167" t="s">
        <v>142</v>
      </c>
      <c r="AU161" s="167" t="s">
        <v>87</v>
      </c>
      <c r="AV161" s="14" t="s">
        <v>87</v>
      </c>
      <c r="AW161" s="14" t="s">
        <v>31</v>
      </c>
      <c r="AX161" s="14" t="s">
        <v>81</v>
      </c>
      <c r="AY161" s="167" t="s">
        <v>133</v>
      </c>
    </row>
    <row r="162" spans="1:65" s="2" customFormat="1" ht="21.75" customHeight="1">
      <c r="A162" s="30"/>
      <c r="B162" s="146"/>
      <c r="C162" s="147" t="s">
        <v>236</v>
      </c>
      <c r="D162" s="147" t="s">
        <v>135</v>
      </c>
      <c r="E162" s="148" t="s">
        <v>209</v>
      </c>
      <c r="F162" s="149" t="s">
        <v>210</v>
      </c>
      <c r="G162" s="150" t="s">
        <v>138</v>
      </c>
      <c r="H162" s="151">
        <v>11.736000000000001</v>
      </c>
      <c r="I162" s="152"/>
      <c r="J162" s="152">
        <f>ROUND(I162*H162,2)</f>
        <v>0</v>
      </c>
      <c r="K162" s="149" t="s">
        <v>139</v>
      </c>
      <c r="L162" s="31"/>
      <c r="M162" s="153" t="s">
        <v>1</v>
      </c>
      <c r="N162" s="154" t="s">
        <v>40</v>
      </c>
      <c r="O162" s="155">
        <v>0.29899999999999999</v>
      </c>
      <c r="P162" s="155">
        <f>O162*H162</f>
        <v>3.509064</v>
      </c>
      <c r="Q162" s="155">
        <v>0</v>
      </c>
      <c r="R162" s="155">
        <f>Q162*H162</f>
        <v>0</v>
      </c>
      <c r="S162" s="155">
        <v>0</v>
      </c>
      <c r="T162" s="156">
        <f>S162*H162</f>
        <v>0</v>
      </c>
      <c r="U162" s="30"/>
      <c r="V162" s="30"/>
      <c r="W162" s="30"/>
      <c r="X162" s="30"/>
      <c r="Y162" s="30"/>
      <c r="Z162" s="30"/>
      <c r="AA162" s="30"/>
      <c r="AB162" s="30"/>
      <c r="AC162" s="30"/>
      <c r="AD162" s="30"/>
      <c r="AE162" s="30"/>
      <c r="AR162" s="157" t="s">
        <v>140</v>
      </c>
      <c r="AT162" s="157" t="s">
        <v>135</v>
      </c>
      <c r="AU162" s="157" t="s">
        <v>87</v>
      </c>
      <c r="AY162" s="18" t="s">
        <v>133</v>
      </c>
      <c r="BE162" s="158">
        <f>IF(N162="základní",J162,0)</f>
        <v>0</v>
      </c>
      <c r="BF162" s="158">
        <f>IF(N162="snížená",J162,0)</f>
        <v>0</v>
      </c>
      <c r="BG162" s="158">
        <f>IF(N162="zákl. přenesená",J162,0)</f>
        <v>0</v>
      </c>
      <c r="BH162" s="158">
        <f>IF(N162="sníž. přenesená",J162,0)</f>
        <v>0</v>
      </c>
      <c r="BI162" s="158">
        <f>IF(N162="nulová",J162,0)</f>
        <v>0</v>
      </c>
      <c r="BJ162" s="18" t="s">
        <v>87</v>
      </c>
      <c r="BK162" s="158">
        <f>ROUND(I162*H162,2)</f>
        <v>0</v>
      </c>
      <c r="BL162" s="18" t="s">
        <v>140</v>
      </c>
      <c r="BM162" s="157" t="s">
        <v>531</v>
      </c>
    </row>
    <row r="163" spans="1:65" s="14" customFormat="1">
      <c r="B163" s="166"/>
      <c r="D163" s="160" t="s">
        <v>142</v>
      </c>
      <c r="E163" s="167" t="s">
        <v>1</v>
      </c>
      <c r="F163" s="168" t="s">
        <v>532</v>
      </c>
      <c r="H163" s="169">
        <v>9</v>
      </c>
      <c r="L163" s="166"/>
      <c r="M163" s="170"/>
      <c r="N163" s="171"/>
      <c r="O163" s="171"/>
      <c r="P163" s="171"/>
      <c r="Q163" s="171"/>
      <c r="R163" s="171"/>
      <c r="S163" s="171"/>
      <c r="T163" s="172"/>
      <c r="AT163" s="167" t="s">
        <v>142</v>
      </c>
      <c r="AU163" s="167" t="s">
        <v>87</v>
      </c>
      <c r="AV163" s="14" t="s">
        <v>87</v>
      </c>
      <c r="AW163" s="14" t="s">
        <v>31</v>
      </c>
      <c r="AX163" s="14" t="s">
        <v>74</v>
      </c>
      <c r="AY163" s="167" t="s">
        <v>133</v>
      </c>
    </row>
    <row r="164" spans="1:65" s="14" customFormat="1">
      <c r="B164" s="166"/>
      <c r="D164" s="160" t="s">
        <v>142</v>
      </c>
      <c r="E164" s="167" t="s">
        <v>1</v>
      </c>
      <c r="F164" s="168" t="s">
        <v>533</v>
      </c>
      <c r="H164" s="169">
        <v>2.7360000000000002</v>
      </c>
      <c r="L164" s="166"/>
      <c r="M164" s="170"/>
      <c r="N164" s="171"/>
      <c r="O164" s="171"/>
      <c r="P164" s="171"/>
      <c r="Q164" s="171"/>
      <c r="R164" s="171"/>
      <c r="S164" s="171"/>
      <c r="T164" s="172"/>
      <c r="AT164" s="167" t="s">
        <v>142</v>
      </c>
      <c r="AU164" s="167" t="s">
        <v>87</v>
      </c>
      <c r="AV164" s="14" t="s">
        <v>87</v>
      </c>
      <c r="AW164" s="14" t="s">
        <v>31</v>
      </c>
      <c r="AX164" s="14" t="s">
        <v>74</v>
      </c>
      <c r="AY164" s="167" t="s">
        <v>133</v>
      </c>
    </row>
    <row r="165" spans="1:65" s="16" customFormat="1">
      <c r="B165" s="180"/>
      <c r="D165" s="160" t="s">
        <v>142</v>
      </c>
      <c r="E165" s="181" t="s">
        <v>1</v>
      </c>
      <c r="F165" s="182" t="s">
        <v>157</v>
      </c>
      <c r="H165" s="183">
        <v>11.736000000000001</v>
      </c>
      <c r="L165" s="180"/>
      <c r="M165" s="184"/>
      <c r="N165" s="185"/>
      <c r="O165" s="185"/>
      <c r="P165" s="185"/>
      <c r="Q165" s="185"/>
      <c r="R165" s="185"/>
      <c r="S165" s="185"/>
      <c r="T165" s="186"/>
      <c r="AT165" s="181" t="s">
        <v>142</v>
      </c>
      <c r="AU165" s="181" t="s">
        <v>87</v>
      </c>
      <c r="AV165" s="16" t="s">
        <v>140</v>
      </c>
      <c r="AW165" s="16" t="s">
        <v>31</v>
      </c>
      <c r="AX165" s="16" t="s">
        <v>81</v>
      </c>
      <c r="AY165" s="181" t="s">
        <v>133</v>
      </c>
    </row>
    <row r="166" spans="1:65" s="2" customFormat="1" ht="21.75" customHeight="1">
      <c r="A166" s="30"/>
      <c r="B166" s="146"/>
      <c r="C166" s="147" t="s">
        <v>253</v>
      </c>
      <c r="D166" s="147" t="s">
        <v>135</v>
      </c>
      <c r="E166" s="148" t="s">
        <v>214</v>
      </c>
      <c r="F166" s="149" t="s">
        <v>215</v>
      </c>
      <c r="G166" s="150" t="s">
        <v>138</v>
      </c>
      <c r="H166" s="151">
        <v>21</v>
      </c>
      <c r="I166" s="152"/>
      <c r="J166" s="152">
        <f>ROUND(I166*H166,2)</f>
        <v>0</v>
      </c>
      <c r="K166" s="149" t="s">
        <v>139</v>
      </c>
      <c r="L166" s="31"/>
      <c r="M166" s="153" t="s">
        <v>1</v>
      </c>
      <c r="N166" s="154" t="s">
        <v>40</v>
      </c>
      <c r="O166" s="155">
        <v>1.5</v>
      </c>
      <c r="P166" s="155">
        <f>O166*H166</f>
        <v>31.5</v>
      </c>
      <c r="Q166" s="155">
        <v>0</v>
      </c>
      <c r="R166" s="155">
        <f>Q166*H166</f>
        <v>0</v>
      </c>
      <c r="S166" s="155">
        <v>0</v>
      </c>
      <c r="T166" s="156">
        <f>S166*H166</f>
        <v>0</v>
      </c>
      <c r="U166" s="30"/>
      <c r="V166" s="30"/>
      <c r="W166" s="30"/>
      <c r="X166" s="30"/>
      <c r="Y166" s="30"/>
      <c r="Z166" s="30"/>
      <c r="AA166" s="30"/>
      <c r="AB166" s="30"/>
      <c r="AC166" s="30"/>
      <c r="AD166" s="30"/>
      <c r="AE166" s="30"/>
      <c r="AR166" s="157" t="s">
        <v>140</v>
      </c>
      <c r="AT166" s="157" t="s">
        <v>135</v>
      </c>
      <c r="AU166" s="157" t="s">
        <v>87</v>
      </c>
      <c r="AY166" s="18" t="s">
        <v>133</v>
      </c>
      <c r="BE166" s="158">
        <f>IF(N166="základní",J166,0)</f>
        <v>0</v>
      </c>
      <c r="BF166" s="158">
        <f>IF(N166="snížená",J166,0)</f>
        <v>0</v>
      </c>
      <c r="BG166" s="158">
        <f>IF(N166="zákl. přenesená",J166,0)</f>
        <v>0</v>
      </c>
      <c r="BH166" s="158">
        <f>IF(N166="sníž. přenesená",J166,0)</f>
        <v>0</v>
      </c>
      <c r="BI166" s="158">
        <f>IF(N166="nulová",J166,0)</f>
        <v>0</v>
      </c>
      <c r="BJ166" s="18" t="s">
        <v>87</v>
      </c>
      <c r="BK166" s="158">
        <f>ROUND(I166*H166,2)</f>
        <v>0</v>
      </c>
      <c r="BL166" s="18" t="s">
        <v>140</v>
      </c>
      <c r="BM166" s="157" t="s">
        <v>534</v>
      </c>
    </row>
    <row r="167" spans="1:65" s="14" customFormat="1">
      <c r="B167" s="166"/>
      <c r="D167" s="160" t="s">
        <v>142</v>
      </c>
      <c r="E167" s="167" t="s">
        <v>1</v>
      </c>
      <c r="F167" s="168" t="s">
        <v>535</v>
      </c>
      <c r="H167" s="169">
        <v>21</v>
      </c>
      <c r="L167" s="166"/>
      <c r="M167" s="170"/>
      <c r="N167" s="171"/>
      <c r="O167" s="171"/>
      <c r="P167" s="171"/>
      <c r="Q167" s="171"/>
      <c r="R167" s="171"/>
      <c r="S167" s="171"/>
      <c r="T167" s="172"/>
      <c r="AT167" s="167" t="s">
        <v>142</v>
      </c>
      <c r="AU167" s="167" t="s">
        <v>87</v>
      </c>
      <c r="AV167" s="14" t="s">
        <v>87</v>
      </c>
      <c r="AW167" s="14" t="s">
        <v>31</v>
      </c>
      <c r="AX167" s="14" t="s">
        <v>81</v>
      </c>
      <c r="AY167" s="167" t="s">
        <v>133</v>
      </c>
    </row>
    <row r="168" spans="1:65" s="2" customFormat="1" ht="21.75" customHeight="1">
      <c r="A168" s="30"/>
      <c r="B168" s="146"/>
      <c r="C168" s="147" t="s">
        <v>8</v>
      </c>
      <c r="D168" s="147" t="s">
        <v>135</v>
      </c>
      <c r="E168" s="148" t="s">
        <v>536</v>
      </c>
      <c r="F168" s="149" t="s">
        <v>537</v>
      </c>
      <c r="G168" s="150" t="s">
        <v>138</v>
      </c>
      <c r="H168" s="151">
        <v>21</v>
      </c>
      <c r="I168" s="152"/>
      <c r="J168" s="152">
        <f>ROUND(I168*H168,2)</f>
        <v>0</v>
      </c>
      <c r="K168" s="149" t="s">
        <v>139</v>
      </c>
      <c r="L168" s="31"/>
      <c r="M168" s="153" t="s">
        <v>1</v>
      </c>
      <c r="N168" s="154" t="s">
        <v>40</v>
      </c>
      <c r="O168" s="155">
        <v>0.94</v>
      </c>
      <c r="P168" s="155">
        <f>O168*H168</f>
        <v>19.739999999999998</v>
      </c>
      <c r="Q168" s="155">
        <v>0</v>
      </c>
      <c r="R168" s="155">
        <f>Q168*H168</f>
        <v>0</v>
      </c>
      <c r="S168" s="155">
        <v>0</v>
      </c>
      <c r="T168" s="156">
        <f>S168*H168</f>
        <v>0</v>
      </c>
      <c r="U168" s="30"/>
      <c r="V168" s="30"/>
      <c r="W168" s="30"/>
      <c r="X168" s="30"/>
      <c r="Y168" s="30"/>
      <c r="Z168" s="30"/>
      <c r="AA168" s="30"/>
      <c r="AB168" s="30"/>
      <c r="AC168" s="30"/>
      <c r="AD168" s="30"/>
      <c r="AE168" s="30"/>
      <c r="AR168" s="157" t="s">
        <v>140</v>
      </c>
      <c r="AT168" s="157" t="s">
        <v>135</v>
      </c>
      <c r="AU168" s="157" t="s">
        <v>87</v>
      </c>
      <c r="AY168" s="18" t="s">
        <v>133</v>
      </c>
      <c r="BE168" s="158">
        <f>IF(N168="základní",J168,0)</f>
        <v>0</v>
      </c>
      <c r="BF168" s="158">
        <f>IF(N168="snížená",J168,0)</f>
        <v>0</v>
      </c>
      <c r="BG168" s="158">
        <f>IF(N168="zákl. přenesená",J168,0)</f>
        <v>0</v>
      </c>
      <c r="BH168" s="158">
        <f>IF(N168="sníž. přenesená",J168,0)</f>
        <v>0</v>
      </c>
      <c r="BI168" s="158">
        <f>IF(N168="nulová",J168,0)</f>
        <v>0</v>
      </c>
      <c r="BJ168" s="18" t="s">
        <v>87</v>
      </c>
      <c r="BK168" s="158">
        <f>ROUND(I168*H168,2)</f>
        <v>0</v>
      </c>
      <c r="BL168" s="18" t="s">
        <v>140</v>
      </c>
      <c r="BM168" s="157" t="s">
        <v>538</v>
      </c>
    </row>
    <row r="169" spans="1:65" s="12" customFormat="1" ht="22.9" customHeight="1">
      <c r="B169" s="134"/>
      <c r="D169" s="135" t="s">
        <v>73</v>
      </c>
      <c r="E169" s="144" t="s">
        <v>149</v>
      </c>
      <c r="F169" s="144" t="s">
        <v>539</v>
      </c>
      <c r="J169" s="145">
        <f>BK169</f>
        <v>0</v>
      </c>
      <c r="L169" s="134"/>
      <c r="M169" s="138"/>
      <c r="N169" s="139"/>
      <c r="O169" s="139"/>
      <c r="P169" s="140">
        <f>SUM(P170:P173)</f>
        <v>3.327</v>
      </c>
      <c r="Q169" s="139"/>
      <c r="R169" s="140">
        <f>SUM(R170:R173)</f>
        <v>3.8666099999999997</v>
      </c>
      <c r="S169" s="139"/>
      <c r="T169" s="141">
        <f>SUM(T170:T173)</f>
        <v>0</v>
      </c>
      <c r="AR169" s="135" t="s">
        <v>81</v>
      </c>
      <c r="AT169" s="142" t="s">
        <v>73</v>
      </c>
      <c r="AU169" s="142" t="s">
        <v>81</v>
      </c>
      <c r="AY169" s="135" t="s">
        <v>133</v>
      </c>
      <c r="BK169" s="143">
        <f>SUM(BK170:BK173)</f>
        <v>0</v>
      </c>
    </row>
    <row r="170" spans="1:65" s="2" customFormat="1" ht="21.75" customHeight="1">
      <c r="A170" s="30"/>
      <c r="B170" s="146"/>
      <c r="C170" s="147" t="s">
        <v>263</v>
      </c>
      <c r="D170" s="147" t="s">
        <v>135</v>
      </c>
      <c r="E170" s="148" t="s">
        <v>540</v>
      </c>
      <c r="F170" s="149" t="s">
        <v>541</v>
      </c>
      <c r="G170" s="150" t="s">
        <v>314</v>
      </c>
      <c r="H170" s="151">
        <v>1</v>
      </c>
      <c r="I170" s="152"/>
      <c r="J170" s="152">
        <f>ROUND(I170*H170,2)</f>
        <v>0</v>
      </c>
      <c r="K170" s="149" t="s">
        <v>139</v>
      </c>
      <c r="L170" s="31"/>
      <c r="M170" s="153" t="s">
        <v>1</v>
      </c>
      <c r="N170" s="154" t="s">
        <v>40</v>
      </c>
      <c r="O170" s="155">
        <v>2.7040000000000002</v>
      </c>
      <c r="P170" s="155">
        <f>O170*H170</f>
        <v>2.7040000000000002</v>
      </c>
      <c r="Q170" s="155">
        <v>0.26789000000000002</v>
      </c>
      <c r="R170" s="155">
        <f>Q170*H170</f>
        <v>0.26789000000000002</v>
      </c>
      <c r="S170" s="155">
        <v>0</v>
      </c>
      <c r="T170" s="156">
        <f>S170*H170</f>
        <v>0</v>
      </c>
      <c r="U170" s="30"/>
      <c r="V170" s="30"/>
      <c r="W170" s="30"/>
      <c r="X170" s="30"/>
      <c r="Y170" s="30"/>
      <c r="Z170" s="30"/>
      <c r="AA170" s="30"/>
      <c r="AB170" s="30"/>
      <c r="AC170" s="30"/>
      <c r="AD170" s="30"/>
      <c r="AE170" s="30"/>
      <c r="AR170" s="157" t="s">
        <v>140</v>
      </c>
      <c r="AT170" s="157" t="s">
        <v>135</v>
      </c>
      <c r="AU170" s="157" t="s">
        <v>87</v>
      </c>
      <c r="AY170" s="18" t="s">
        <v>133</v>
      </c>
      <c r="BE170" s="158">
        <f>IF(N170="základní",J170,0)</f>
        <v>0</v>
      </c>
      <c r="BF170" s="158">
        <f>IF(N170="snížená",J170,0)</f>
        <v>0</v>
      </c>
      <c r="BG170" s="158">
        <f>IF(N170="zákl. přenesená",J170,0)</f>
        <v>0</v>
      </c>
      <c r="BH170" s="158">
        <f>IF(N170="sníž. přenesená",J170,0)</f>
        <v>0</v>
      </c>
      <c r="BI170" s="158">
        <f>IF(N170="nulová",J170,0)</f>
        <v>0</v>
      </c>
      <c r="BJ170" s="18" t="s">
        <v>87</v>
      </c>
      <c r="BK170" s="158">
        <f>ROUND(I170*H170,2)</f>
        <v>0</v>
      </c>
      <c r="BL170" s="18" t="s">
        <v>140</v>
      </c>
      <c r="BM170" s="157" t="s">
        <v>542</v>
      </c>
    </row>
    <row r="171" spans="1:65" s="2" customFormat="1" ht="21.75" customHeight="1">
      <c r="A171" s="30"/>
      <c r="B171" s="146"/>
      <c r="C171" s="147" t="s">
        <v>271</v>
      </c>
      <c r="D171" s="147" t="s">
        <v>135</v>
      </c>
      <c r="E171" s="148" t="s">
        <v>543</v>
      </c>
      <c r="F171" s="149" t="s">
        <v>544</v>
      </c>
      <c r="G171" s="150" t="s">
        <v>314</v>
      </c>
      <c r="H171" s="151">
        <v>1</v>
      </c>
      <c r="I171" s="152"/>
      <c r="J171" s="152">
        <f>ROUND(I171*H171,2)</f>
        <v>0</v>
      </c>
      <c r="K171" s="149" t="s">
        <v>139</v>
      </c>
      <c r="L171" s="31"/>
      <c r="M171" s="153" t="s">
        <v>1</v>
      </c>
      <c r="N171" s="154" t="s">
        <v>40</v>
      </c>
      <c r="O171" s="155">
        <v>0.623</v>
      </c>
      <c r="P171" s="155">
        <f>O171*H171</f>
        <v>0.623</v>
      </c>
      <c r="Q171" s="155">
        <v>4.8719999999999999E-2</v>
      </c>
      <c r="R171" s="155">
        <f>Q171*H171</f>
        <v>4.8719999999999999E-2</v>
      </c>
      <c r="S171" s="155">
        <v>0</v>
      </c>
      <c r="T171" s="156">
        <f>S171*H171</f>
        <v>0</v>
      </c>
      <c r="U171" s="30"/>
      <c r="V171" s="30"/>
      <c r="W171" s="30"/>
      <c r="X171" s="30"/>
      <c r="Y171" s="30"/>
      <c r="Z171" s="30"/>
      <c r="AA171" s="30"/>
      <c r="AB171" s="30"/>
      <c r="AC171" s="30"/>
      <c r="AD171" s="30"/>
      <c r="AE171" s="30"/>
      <c r="AR171" s="157" t="s">
        <v>140</v>
      </c>
      <c r="AT171" s="157" t="s">
        <v>135</v>
      </c>
      <c r="AU171" s="157" t="s">
        <v>87</v>
      </c>
      <c r="AY171" s="18" t="s">
        <v>133</v>
      </c>
      <c r="BE171" s="158">
        <f>IF(N171="základní",J171,0)</f>
        <v>0</v>
      </c>
      <c r="BF171" s="158">
        <f>IF(N171="snížená",J171,0)</f>
        <v>0</v>
      </c>
      <c r="BG171" s="158">
        <f>IF(N171="zákl. přenesená",J171,0)</f>
        <v>0</v>
      </c>
      <c r="BH171" s="158">
        <f>IF(N171="sníž. přenesená",J171,0)</f>
        <v>0</v>
      </c>
      <c r="BI171" s="158">
        <f>IF(N171="nulová",J171,0)</f>
        <v>0</v>
      </c>
      <c r="BJ171" s="18" t="s">
        <v>87</v>
      </c>
      <c r="BK171" s="158">
        <f>ROUND(I171*H171,2)</f>
        <v>0</v>
      </c>
      <c r="BL171" s="18" t="s">
        <v>140</v>
      </c>
      <c r="BM171" s="157" t="s">
        <v>545</v>
      </c>
    </row>
    <row r="172" spans="1:65" s="2" customFormat="1" ht="16.5" customHeight="1">
      <c r="A172" s="30"/>
      <c r="B172" s="146"/>
      <c r="C172" s="187" t="s">
        <v>275</v>
      </c>
      <c r="D172" s="187" t="s">
        <v>230</v>
      </c>
      <c r="E172" s="188" t="s">
        <v>546</v>
      </c>
      <c r="F172" s="189" t="s">
        <v>547</v>
      </c>
      <c r="G172" s="190" t="s">
        <v>314</v>
      </c>
      <c r="H172" s="191">
        <v>1</v>
      </c>
      <c r="I172" s="192"/>
      <c r="J172" s="192">
        <f>ROUND(I172*H172,2)</f>
        <v>0</v>
      </c>
      <c r="K172" s="189" t="s">
        <v>1</v>
      </c>
      <c r="L172" s="193"/>
      <c r="M172" s="194" t="s">
        <v>1</v>
      </c>
      <c r="N172" s="195" t="s">
        <v>40</v>
      </c>
      <c r="O172" s="155">
        <v>0</v>
      </c>
      <c r="P172" s="155">
        <f>O172*H172</f>
        <v>0</v>
      </c>
      <c r="Q172" s="155">
        <v>2.9870000000000001</v>
      </c>
      <c r="R172" s="155">
        <f>Q172*H172</f>
        <v>2.9870000000000001</v>
      </c>
      <c r="S172" s="155">
        <v>0</v>
      </c>
      <c r="T172" s="156">
        <f>S172*H172</f>
        <v>0</v>
      </c>
      <c r="U172" s="30"/>
      <c r="V172" s="30"/>
      <c r="W172" s="30"/>
      <c r="X172" s="30"/>
      <c r="Y172" s="30"/>
      <c r="Z172" s="30"/>
      <c r="AA172" s="30"/>
      <c r="AB172" s="30"/>
      <c r="AC172" s="30"/>
      <c r="AD172" s="30"/>
      <c r="AE172" s="30"/>
      <c r="AR172" s="157" t="s">
        <v>197</v>
      </c>
      <c r="AT172" s="157" t="s">
        <v>230</v>
      </c>
      <c r="AU172" s="157" t="s">
        <v>87</v>
      </c>
      <c r="AY172" s="18" t="s">
        <v>133</v>
      </c>
      <c r="BE172" s="158">
        <f>IF(N172="základní",J172,0)</f>
        <v>0</v>
      </c>
      <c r="BF172" s="158">
        <f>IF(N172="snížená",J172,0)</f>
        <v>0</v>
      </c>
      <c r="BG172" s="158">
        <f>IF(N172="zákl. přenesená",J172,0)</f>
        <v>0</v>
      </c>
      <c r="BH172" s="158">
        <f>IF(N172="sníž. přenesená",J172,0)</f>
        <v>0</v>
      </c>
      <c r="BI172" s="158">
        <f>IF(N172="nulová",J172,0)</f>
        <v>0</v>
      </c>
      <c r="BJ172" s="18" t="s">
        <v>87</v>
      </c>
      <c r="BK172" s="158">
        <f>ROUND(I172*H172,2)</f>
        <v>0</v>
      </c>
      <c r="BL172" s="18" t="s">
        <v>140</v>
      </c>
      <c r="BM172" s="157" t="s">
        <v>548</v>
      </c>
    </row>
    <row r="173" spans="1:65" s="2" customFormat="1" ht="16.5" customHeight="1">
      <c r="A173" s="30"/>
      <c r="B173" s="146"/>
      <c r="C173" s="187" t="s">
        <v>279</v>
      </c>
      <c r="D173" s="187" t="s">
        <v>230</v>
      </c>
      <c r="E173" s="188" t="s">
        <v>549</v>
      </c>
      <c r="F173" s="189" t="s">
        <v>550</v>
      </c>
      <c r="G173" s="190" t="s">
        <v>314</v>
      </c>
      <c r="H173" s="191">
        <v>1</v>
      </c>
      <c r="I173" s="192"/>
      <c r="J173" s="192">
        <f>ROUND(I173*H173,2)</f>
        <v>0</v>
      </c>
      <c r="K173" s="189" t="s">
        <v>1</v>
      </c>
      <c r="L173" s="193"/>
      <c r="M173" s="194" t="s">
        <v>1</v>
      </c>
      <c r="N173" s="195" t="s">
        <v>40</v>
      </c>
      <c r="O173" s="155">
        <v>0</v>
      </c>
      <c r="P173" s="155">
        <f>O173*H173</f>
        <v>0</v>
      </c>
      <c r="Q173" s="155">
        <v>0.56299999999999994</v>
      </c>
      <c r="R173" s="155">
        <f>Q173*H173</f>
        <v>0.56299999999999994</v>
      </c>
      <c r="S173" s="155">
        <v>0</v>
      </c>
      <c r="T173" s="156">
        <f>S173*H173</f>
        <v>0</v>
      </c>
      <c r="U173" s="30"/>
      <c r="V173" s="30"/>
      <c r="W173" s="30"/>
      <c r="X173" s="30"/>
      <c r="Y173" s="30"/>
      <c r="Z173" s="30"/>
      <c r="AA173" s="30"/>
      <c r="AB173" s="30"/>
      <c r="AC173" s="30"/>
      <c r="AD173" s="30"/>
      <c r="AE173" s="30"/>
      <c r="AR173" s="157" t="s">
        <v>197</v>
      </c>
      <c r="AT173" s="157" t="s">
        <v>230</v>
      </c>
      <c r="AU173" s="157" t="s">
        <v>87</v>
      </c>
      <c r="AY173" s="18" t="s">
        <v>133</v>
      </c>
      <c r="BE173" s="158">
        <f>IF(N173="základní",J173,0)</f>
        <v>0</v>
      </c>
      <c r="BF173" s="158">
        <f>IF(N173="snížená",J173,0)</f>
        <v>0</v>
      </c>
      <c r="BG173" s="158">
        <f>IF(N173="zákl. přenesená",J173,0)</f>
        <v>0</v>
      </c>
      <c r="BH173" s="158">
        <f>IF(N173="sníž. přenesená",J173,0)</f>
        <v>0</v>
      </c>
      <c r="BI173" s="158">
        <f>IF(N173="nulová",J173,0)</f>
        <v>0</v>
      </c>
      <c r="BJ173" s="18" t="s">
        <v>87</v>
      </c>
      <c r="BK173" s="158">
        <f>ROUND(I173*H173,2)</f>
        <v>0</v>
      </c>
      <c r="BL173" s="18" t="s">
        <v>140</v>
      </c>
      <c r="BM173" s="157" t="s">
        <v>551</v>
      </c>
    </row>
    <row r="174" spans="1:65" s="12" customFormat="1" ht="22.9" customHeight="1">
      <c r="B174" s="134"/>
      <c r="D174" s="135" t="s">
        <v>73</v>
      </c>
      <c r="E174" s="144" t="s">
        <v>140</v>
      </c>
      <c r="F174" s="144" t="s">
        <v>235</v>
      </c>
      <c r="J174" s="145">
        <f>BK174</f>
        <v>0</v>
      </c>
      <c r="L174" s="134"/>
      <c r="M174" s="138"/>
      <c r="N174" s="139"/>
      <c r="O174" s="139"/>
      <c r="P174" s="140">
        <f>SUM(P175:P176)</f>
        <v>7.9019999999999992</v>
      </c>
      <c r="Q174" s="139"/>
      <c r="R174" s="140">
        <f>SUM(R175:R176)</f>
        <v>0</v>
      </c>
      <c r="S174" s="139"/>
      <c r="T174" s="141">
        <f>SUM(T175:T176)</f>
        <v>0</v>
      </c>
      <c r="AR174" s="135" t="s">
        <v>81</v>
      </c>
      <c r="AT174" s="142" t="s">
        <v>73</v>
      </c>
      <c r="AU174" s="142" t="s">
        <v>81</v>
      </c>
      <c r="AY174" s="135" t="s">
        <v>133</v>
      </c>
      <c r="BK174" s="143">
        <f>SUM(BK175:BK176)</f>
        <v>0</v>
      </c>
    </row>
    <row r="175" spans="1:65" s="2" customFormat="1" ht="16.5" customHeight="1">
      <c r="A175" s="30"/>
      <c r="B175" s="146"/>
      <c r="C175" s="147" t="s">
        <v>283</v>
      </c>
      <c r="D175" s="147" t="s">
        <v>135</v>
      </c>
      <c r="E175" s="148" t="s">
        <v>237</v>
      </c>
      <c r="F175" s="149" t="s">
        <v>552</v>
      </c>
      <c r="G175" s="150" t="s">
        <v>138</v>
      </c>
      <c r="H175" s="151">
        <v>6</v>
      </c>
      <c r="I175" s="152"/>
      <c r="J175" s="152">
        <f>ROUND(I175*H175,2)</f>
        <v>0</v>
      </c>
      <c r="K175" s="149" t="s">
        <v>139</v>
      </c>
      <c r="L175" s="31"/>
      <c r="M175" s="153" t="s">
        <v>1</v>
      </c>
      <c r="N175" s="154" t="s">
        <v>40</v>
      </c>
      <c r="O175" s="155">
        <v>1.3169999999999999</v>
      </c>
      <c r="P175" s="155">
        <f>O175*H175</f>
        <v>7.9019999999999992</v>
      </c>
      <c r="Q175" s="155">
        <v>0</v>
      </c>
      <c r="R175" s="155">
        <f>Q175*H175</f>
        <v>0</v>
      </c>
      <c r="S175" s="155">
        <v>0</v>
      </c>
      <c r="T175" s="156">
        <f>S175*H175</f>
        <v>0</v>
      </c>
      <c r="U175" s="30"/>
      <c r="V175" s="30"/>
      <c r="W175" s="30"/>
      <c r="X175" s="30"/>
      <c r="Y175" s="30"/>
      <c r="Z175" s="30"/>
      <c r="AA175" s="30"/>
      <c r="AB175" s="30"/>
      <c r="AC175" s="30"/>
      <c r="AD175" s="30"/>
      <c r="AE175" s="30"/>
      <c r="AR175" s="157" t="s">
        <v>140</v>
      </c>
      <c r="AT175" s="157" t="s">
        <v>135</v>
      </c>
      <c r="AU175" s="157" t="s">
        <v>87</v>
      </c>
      <c r="AY175" s="18" t="s">
        <v>133</v>
      </c>
      <c r="BE175" s="158">
        <f>IF(N175="základní",J175,0)</f>
        <v>0</v>
      </c>
      <c r="BF175" s="158">
        <f>IF(N175="snížená",J175,0)</f>
        <v>0</v>
      </c>
      <c r="BG175" s="158">
        <f>IF(N175="zákl. přenesená",J175,0)</f>
        <v>0</v>
      </c>
      <c r="BH175" s="158">
        <f>IF(N175="sníž. přenesená",J175,0)</f>
        <v>0</v>
      </c>
      <c r="BI175" s="158">
        <f>IF(N175="nulová",J175,0)</f>
        <v>0</v>
      </c>
      <c r="BJ175" s="18" t="s">
        <v>87</v>
      </c>
      <c r="BK175" s="158">
        <f>ROUND(I175*H175,2)</f>
        <v>0</v>
      </c>
      <c r="BL175" s="18" t="s">
        <v>140</v>
      </c>
      <c r="BM175" s="157" t="s">
        <v>553</v>
      </c>
    </row>
    <row r="176" spans="1:65" s="14" customFormat="1">
      <c r="B176" s="166"/>
      <c r="D176" s="160" t="s">
        <v>142</v>
      </c>
      <c r="E176" s="167" t="s">
        <v>1</v>
      </c>
      <c r="F176" s="168" t="s">
        <v>526</v>
      </c>
      <c r="H176" s="169">
        <v>6</v>
      </c>
      <c r="L176" s="166"/>
      <c r="M176" s="170"/>
      <c r="N176" s="171"/>
      <c r="O176" s="171"/>
      <c r="P176" s="171"/>
      <c r="Q176" s="171"/>
      <c r="R176" s="171"/>
      <c r="S176" s="171"/>
      <c r="T176" s="172"/>
      <c r="AT176" s="167" t="s">
        <v>142</v>
      </c>
      <c r="AU176" s="167" t="s">
        <v>87</v>
      </c>
      <c r="AV176" s="14" t="s">
        <v>87</v>
      </c>
      <c r="AW176" s="14" t="s">
        <v>31</v>
      </c>
      <c r="AX176" s="14" t="s">
        <v>81</v>
      </c>
      <c r="AY176" s="167" t="s">
        <v>133</v>
      </c>
    </row>
    <row r="177" spans="1:65" s="12" customFormat="1" ht="22.9" customHeight="1">
      <c r="B177" s="134"/>
      <c r="D177" s="135" t="s">
        <v>73</v>
      </c>
      <c r="E177" s="144" t="s">
        <v>197</v>
      </c>
      <c r="F177" s="144" t="s">
        <v>252</v>
      </c>
      <c r="J177" s="145">
        <f>BK177</f>
        <v>0</v>
      </c>
      <c r="L177" s="134"/>
      <c r="M177" s="138"/>
      <c r="N177" s="139"/>
      <c r="O177" s="139"/>
      <c r="P177" s="140">
        <f>SUM(P178:P198)</f>
        <v>59.019999999999996</v>
      </c>
      <c r="Q177" s="139"/>
      <c r="R177" s="140">
        <f>SUM(R178:R198)</f>
        <v>0.10834000000000001</v>
      </c>
      <c r="S177" s="139"/>
      <c r="T177" s="141">
        <f>SUM(T178:T198)</f>
        <v>0</v>
      </c>
      <c r="AR177" s="135" t="s">
        <v>81</v>
      </c>
      <c r="AT177" s="142" t="s">
        <v>73</v>
      </c>
      <c r="AU177" s="142" t="s">
        <v>81</v>
      </c>
      <c r="AY177" s="135" t="s">
        <v>133</v>
      </c>
      <c r="BK177" s="143">
        <f>SUM(BK178:BK198)</f>
        <v>0</v>
      </c>
    </row>
    <row r="178" spans="1:65" s="2" customFormat="1" ht="21.75" customHeight="1">
      <c r="A178" s="30"/>
      <c r="B178" s="146"/>
      <c r="C178" s="147" t="s">
        <v>7</v>
      </c>
      <c r="D178" s="147" t="s">
        <v>135</v>
      </c>
      <c r="E178" s="148" t="s">
        <v>554</v>
      </c>
      <c r="F178" s="149" t="s">
        <v>555</v>
      </c>
      <c r="G178" s="150" t="s">
        <v>256</v>
      </c>
      <c r="H178" s="151">
        <v>58</v>
      </c>
      <c r="I178" s="152"/>
      <c r="J178" s="152">
        <f>ROUND(I178*H178,2)</f>
        <v>0</v>
      </c>
      <c r="K178" s="149" t="s">
        <v>139</v>
      </c>
      <c r="L178" s="31"/>
      <c r="M178" s="153" t="s">
        <v>1</v>
      </c>
      <c r="N178" s="154" t="s">
        <v>40</v>
      </c>
      <c r="O178" s="155">
        <v>0.79600000000000004</v>
      </c>
      <c r="P178" s="155">
        <f>O178*H178</f>
        <v>46.167999999999999</v>
      </c>
      <c r="Q178" s="155">
        <v>6.8999999999999997E-4</v>
      </c>
      <c r="R178" s="155">
        <f>Q178*H178</f>
        <v>4.002E-2</v>
      </c>
      <c r="S178" s="155">
        <v>0</v>
      </c>
      <c r="T178" s="156">
        <f>S178*H178</f>
        <v>0</v>
      </c>
      <c r="U178" s="30"/>
      <c r="V178" s="30"/>
      <c r="W178" s="30"/>
      <c r="X178" s="30"/>
      <c r="Y178" s="30"/>
      <c r="Z178" s="30"/>
      <c r="AA178" s="30"/>
      <c r="AB178" s="30"/>
      <c r="AC178" s="30"/>
      <c r="AD178" s="30"/>
      <c r="AE178" s="30"/>
      <c r="AR178" s="157" t="s">
        <v>140</v>
      </c>
      <c r="AT178" s="157" t="s">
        <v>135</v>
      </c>
      <c r="AU178" s="157" t="s">
        <v>87</v>
      </c>
      <c r="AY178" s="18" t="s">
        <v>133</v>
      </c>
      <c r="BE178" s="158">
        <f>IF(N178="základní",J178,0)</f>
        <v>0</v>
      </c>
      <c r="BF178" s="158">
        <f>IF(N178="snížená",J178,0)</f>
        <v>0</v>
      </c>
      <c r="BG178" s="158">
        <f>IF(N178="zákl. přenesená",J178,0)</f>
        <v>0</v>
      </c>
      <c r="BH178" s="158">
        <f>IF(N178="sníž. přenesená",J178,0)</f>
        <v>0</v>
      </c>
      <c r="BI178" s="158">
        <f>IF(N178="nulová",J178,0)</f>
        <v>0</v>
      </c>
      <c r="BJ178" s="18" t="s">
        <v>87</v>
      </c>
      <c r="BK178" s="158">
        <f>ROUND(I178*H178,2)</f>
        <v>0</v>
      </c>
      <c r="BL178" s="18" t="s">
        <v>140</v>
      </c>
      <c r="BM178" s="157" t="s">
        <v>556</v>
      </c>
    </row>
    <row r="179" spans="1:65" s="2" customFormat="1" ht="21.75" customHeight="1">
      <c r="A179" s="30"/>
      <c r="B179" s="146"/>
      <c r="C179" s="147" t="s">
        <v>293</v>
      </c>
      <c r="D179" s="147" t="s">
        <v>135</v>
      </c>
      <c r="E179" s="148" t="s">
        <v>557</v>
      </c>
      <c r="F179" s="149" t="s">
        <v>558</v>
      </c>
      <c r="G179" s="150" t="s">
        <v>256</v>
      </c>
      <c r="H179" s="151">
        <v>2</v>
      </c>
      <c r="I179" s="152"/>
      <c r="J179" s="152">
        <f>ROUND(I179*H179,2)</f>
        <v>0</v>
      </c>
      <c r="K179" s="149" t="s">
        <v>139</v>
      </c>
      <c r="L179" s="31"/>
      <c r="M179" s="153" t="s">
        <v>1</v>
      </c>
      <c r="N179" s="154" t="s">
        <v>40</v>
      </c>
      <c r="O179" s="155">
        <v>0.79600000000000004</v>
      </c>
      <c r="P179" s="155">
        <f>O179*H179</f>
        <v>1.5920000000000001</v>
      </c>
      <c r="Q179" s="155">
        <v>8.3000000000000001E-4</v>
      </c>
      <c r="R179" s="155">
        <f>Q179*H179</f>
        <v>1.66E-3</v>
      </c>
      <c r="S179" s="155">
        <v>0</v>
      </c>
      <c r="T179" s="156">
        <f>S179*H179</f>
        <v>0</v>
      </c>
      <c r="U179" s="30"/>
      <c r="V179" s="30"/>
      <c r="W179" s="30"/>
      <c r="X179" s="30"/>
      <c r="Y179" s="30"/>
      <c r="Z179" s="30"/>
      <c r="AA179" s="30"/>
      <c r="AB179" s="30"/>
      <c r="AC179" s="30"/>
      <c r="AD179" s="30"/>
      <c r="AE179" s="30"/>
      <c r="AR179" s="157" t="s">
        <v>140</v>
      </c>
      <c r="AT179" s="157" t="s">
        <v>135</v>
      </c>
      <c r="AU179" s="157" t="s">
        <v>87</v>
      </c>
      <c r="AY179" s="18" t="s">
        <v>133</v>
      </c>
      <c r="BE179" s="158">
        <f>IF(N179="základní",J179,0)</f>
        <v>0</v>
      </c>
      <c r="BF179" s="158">
        <f>IF(N179="snížená",J179,0)</f>
        <v>0</v>
      </c>
      <c r="BG179" s="158">
        <f>IF(N179="zákl. přenesená",J179,0)</f>
        <v>0</v>
      </c>
      <c r="BH179" s="158">
        <f>IF(N179="sníž. přenesená",J179,0)</f>
        <v>0</v>
      </c>
      <c r="BI179" s="158">
        <f>IF(N179="nulová",J179,0)</f>
        <v>0</v>
      </c>
      <c r="BJ179" s="18" t="s">
        <v>87</v>
      </c>
      <c r="BK179" s="158">
        <f>ROUND(I179*H179,2)</f>
        <v>0</v>
      </c>
      <c r="BL179" s="18" t="s">
        <v>140</v>
      </c>
      <c r="BM179" s="157" t="s">
        <v>559</v>
      </c>
    </row>
    <row r="180" spans="1:65" s="2" customFormat="1" ht="21.75" customHeight="1">
      <c r="A180" s="30"/>
      <c r="B180" s="146"/>
      <c r="C180" s="147" t="s">
        <v>299</v>
      </c>
      <c r="D180" s="147" t="s">
        <v>135</v>
      </c>
      <c r="E180" s="148" t="s">
        <v>560</v>
      </c>
      <c r="F180" s="149" t="s">
        <v>561</v>
      </c>
      <c r="G180" s="150" t="s">
        <v>314</v>
      </c>
      <c r="H180" s="151">
        <v>10</v>
      </c>
      <c r="I180" s="152"/>
      <c r="J180" s="152">
        <f>ROUND(I180*H180,2)</f>
        <v>0</v>
      </c>
      <c r="K180" s="149" t="s">
        <v>139</v>
      </c>
      <c r="L180" s="31"/>
      <c r="M180" s="153" t="s">
        <v>1</v>
      </c>
      <c r="N180" s="154" t="s">
        <v>40</v>
      </c>
      <c r="O180" s="155">
        <v>0.48</v>
      </c>
      <c r="P180" s="155">
        <f>O180*H180</f>
        <v>4.8</v>
      </c>
      <c r="Q180" s="155">
        <v>4.13E-3</v>
      </c>
      <c r="R180" s="155">
        <f>Q180*H180</f>
        <v>4.1300000000000003E-2</v>
      </c>
      <c r="S180" s="155">
        <v>0</v>
      </c>
      <c r="T180" s="156">
        <f>S180*H180</f>
        <v>0</v>
      </c>
      <c r="U180" s="30"/>
      <c r="V180" s="30"/>
      <c r="W180" s="30"/>
      <c r="X180" s="30"/>
      <c r="Y180" s="30"/>
      <c r="Z180" s="30"/>
      <c r="AA180" s="30"/>
      <c r="AB180" s="30"/>
      <c r="AC180" s="30"/>
      <c r="AD180" s="30"/>
      <c r="AE180" s="30"/>
      <c r="AR180" s="157" t="s">
        <v>140</v>
      </c>
      <c r="AT180" s="157" t="s">
        <v>135</v>
      </c>
      <c r="AU180" s="157" t="s">
        <v>87</v>
      </c>
      <c r="AY180" s="18" t="s">
        <v>133</v>
      </c>
      <c r="BE180" s="158">
        <f>IF(N180="základní",J180,0)</f>
        <v>0</v>
      </c>
      <c r="BF180" s="158">
        <f>IF(N180="snížená",J180,0)</f>
        <v>0</v>
      </c>
      <c r="BG180" s="158">
        <f>IF(N180="zákl. přenesená",J180,0)</f>
        <v>0</v>
      </c>
      <c r="BH180" s="158">
        <f>IF(N180="sníž. přenesená",J180,0)</f>
        <v>0</v>
      </c>
      <c r="BI180" s="158">
        <f>IF(N180="nulová",J180,0)</f>
        <v>0</v>
      </c>
      <c r="BJ180" s="18" t="s">
        <v>87</v>
      </c>
      <c r="BK180" s="158">
        <f>ROUND(I180*H180,2)</f>
        <v>0</v>
      </c>
      <c r="BL180" s="18" t="s">
        <v>140</v>
      </c>
      <c r="BM180" s="157" t="s">
        <v>562</v>
      </c>
    </row>
    <row r="181" spans="1:65" s="2" customFormat="1" ht="21.75" customHeight="1">
      <c r="A181" s="30"/>
      <c r="B181" s="146"/>
      <c r="C181" s="147" t="s">
        <v>304</v>
      </c>
      <c r="D181" s="147" t="s">
        <v>135</v>
      </c>
      <c r="E181" s="148" t="s">
        <v>563</v>
      </c>
      <c r="F181" s="149" t="s">
        <v>564</v>
      </c>
      <c r="G181" s="150" t="s">
        <v>314</v>
      </c>
      <c r="H181" s="151">
        <v>4</v>
      </c>
      <c r="I181" s="152"/>
      <c r="J181" s="152">
        <f>ROUND(I181*H181,2)</f>
        <v>0</v>
      </c>
      <c r="K181" s="149" t="s">
        <v>139</v>
      </c>
      <c r="L181" s="31"/>
      <c r="M181" s="153" t="s">
        <v>1</v>
      </c>
      <c r="N181" s="154" t="s">
        <v>40</v>
      </c>
      <c r="O181" s="155">
        <v>0.57999999999999996</v>
      </c>
      <c r="P181" s="155">
        <f>O181*H181</f>
        <v>2.3199999999999998</v>
      </c>
      <c r="Q181" s="155">
        <v>4.9899999999999996E-3</v>
      </c>
      <c r="R181" s="155">
        <f>Q181*H181</f>
        <v>1.9959999999999999E-2</v>
      </c>
      <c r="S181" s="155">
        <v>0</v>
      </c>
      <c r="T181" s="156">
        <f>S181*H181</f>
        <v>0</v>
      </c>
      <c r="U181" s="30"/>
      <c r="V181" s="30"/>
      <c r="W181" s="30"/>
      <c r="X181" s="30"/>
      <c r="Y181" s="30"/>
      <c r="Z181" s="30"/>
      <c r="AA181" s="30"/>
      <c r="AB181" s="30"/>
      <c r="AC181" s="30"/>
      <c r="AD181" s="30"/>
      <c r="AE181" s="30"/>
      <c r="AR181" s="157" t="s">
        <v>140</v>
      </c>
      <c r="AT181" s="157" t="s">
        <v>135</v>
      </c>
      <c r="AU181" s="157" t="s">
        <v>87</v>
      </c>
      <c r="AY181" s="18" t="s">
        <v>133</v>
      </c>
      <c r="BE181" s="158">
        <f>IF(N181="základní",J181,0)</f>
        <v>0</v>
      </c>
      <c r="BF181" s="158">
        <f>IF(N181="snížená",J181,0)</f>
        <v>0</v>
      </c>
      <c r="BG181" s="158">
        <f>IF(N181="zákl. přenesená",J181,0)</f>
        <v>0</v>
      </c>
      <c r="BH181" s="158">
        <f>IF(N181="sníž. přenesená",J181,0)</f>
        <v>0</v>
      </c>
      <c r="BI181" s="158">
        <f>IF(N181="nulová",J181,0)</f>
        <v>0</v>
      </c>
      <c r="BJ181" s="18" t="s">
        <v>87</v>
      </c>
      <c r="BK181" s="158">
        <f>ROUND(I181*H181,2)</f>
        <v>0</v>
      </c>
      <c r="BL181" s="18" t="s">
        <v>140</v>
      </c>
      <c r="BM181" s="157" t="s">
        <v>565</v>
      </c>
    </row>
    <row r="182" spans="1:65" s="2" customFormat="1" ht="16.5" customHeight="1">
      <c r="A182" s="30"/>
      <c r="B182" s="146"/>
      <c r="C182" s="187" t="s">
        <v>311</v>
      </c>
      <c r="D182" s="187" t="s">
        <v>230</v>
      </c>
      <c r="E182" s="188" t="s">
        <v>566</v>
      </c>
      <c r="F182" s="189" t="s">
        <v>567</v>
      </c>
      <c r="G182" s="190" t="s">
        <v>256</v>
      </c>
      <c r="H182" s="191">
        <v>60.9</v>
      </c>
      <c r="I182" s="192"/>
      <c r="J182" s="192">
        <f>ROUND(I182*H182,2)</f>
        <v>0</v>
      </c>
      <c r="K182" s="189" t="s">
        <v>1</v>
      </c>
      <c r="L182" s="193"/>
      <c r="M182" s="194" t="s">
        <v>1</v>
      </c>
      <c r="N182" s="195" t="s">
        <v>40</v>
      </c>
      <c r="O182" s="155">
        <v>0</v>
      </c>
      <c r="P182" s="155">
        <f>O182*H182</f>
        <v>0</v>
      </c>
      <c r="Q182" s="155">
        <v>0</v>
      </c>
      <c r="R182" s="155">
        <f>Q182*H182</f>
        <v>0</v>
      </c>
      <c r="S182" s="155">
        <v>0</v>
      </c>
      <c r="T182" s="156">
        <f>S182*H182</f>
        <v>0</v>
      </c>
      <c r="U182" s="30"/>
      <c r="V182" s="30"/>
      <c r="W182" s="30"/>
      <c r="X182" s="30"/>
      <c r="Y182" s="30"/>
      <c r="Z182" s="30"/>
      <c r="AA182" s="30"/>
      <c r="AB182" s="30"/>
      <c r="AC182" s="30"/>
      <c r="AD182" s="30"/>
      <c r="AE182" s="30"/>
      <c r="AR182" s="157" t="s">
        <v>568</v>
      </c>
      <c r="AT182" s="157" t="s">
        <v>230</v>
      </c>
      <c r="AU182" s="157" t="s">
        <v>87</v>
      </c>
      <c r="AY182" s="18" t="s">
        <v>133</v>
      </c>
      <c r="BE182" s="158">
        <f>IF(N182="základní",J182,0)</f>
        <v>0</v>
      </c>
      <c r="BF182" s="158">
        <f>IF(N182="snížená",J182,0)</f>
        <v>0</v>
      </c>
      <c r="BG182" s="158">
        <f>IF(N182="zákl. přenesená",J182,0)</f>
        <v>0</v>
      </c>
      <c r="BH182" s="158">
        <f>IF(N182="sníž. přenesená",J182,0)</f>
        <v>0</v>
      </c>
      <c r="BI182" s="158">
        <f>IF(N182="nulová",J182,0)</f>
        <v>0</v>
      </c>
      <c r="BJ182" s="18" t="s">
        <v>87</v>
      </c>
      <c r="BK182" s="158">
        <f>ROUND(I182*H182,2)</f>
        <v>0</v>
      </c>
      <c r="BL182" s="18" t="s">
        <v>569</v>
      </c>
      <c r="BM182" s="157" t="s">
        <v>570</v>
      </c>
    </row>
    <row r="183" spans="1:65" s="14" customFormat="1">
      <c r="B183" s="166"/>
      <c r="D183" s="160" t="s">
        <v>142</v>
      </c>
      <c r="F183" s="168" t="s">
        <v>571</v>
      </c>
      <c r="H183" s="169">
        <v>60.9</v>
      </c>
      <c r="L183" s="166"/>
      <c r="M183" s="170"/>
      <c r="N183" s="171"/>
      <c r="O183" s="171"/>
      <c r="P183" s="171"/>
      <c r="Q183" s="171"/>
      <c r="R183" s="171"/>
      <c r="S183" s="171"/>
      <c r="T183" s="172"/>
      <c r="AT183" s="167" t="s">
        <v>142</v>
      </c>
      <c r="AU183" s="167" t="s">
        <v>87</v>
      </c>
      <c r="AV183" s="14" t="s">
        <v>87</v>
      </c>
      <c r="AW183" s="14" t="s">
        <v>3</v>
      </c>
      <c r="AX183" s="14" t="s">
        <v>81</v>
      </c>
      <c r="AY183" s="167" t="s">
        <v>133</v>
      </c>
    </row>
    <row r="184" spans="1:65" s="2" customFormat="1" ht="16.5" customHeight="1">
      <c r="A184" s="30"/>
      <c r="B184" s="146"/>
      <c r="C184" s="187" t="s">
        <v>316</v>
      </c>
      <c r="D184" s="187" t="s">
        <v>230</v>
      </c>
      <c r="E184" s="188" t="s">
        <v>572</v>
      </c>
      <c r="F184" s="189" t="s">
        <v>573</v>
      </c>
      <c r="G184" s="190" t="s">
        <v>256</v>
      </c>
      <c r="H184" s="191">
        <v>2.1</v>
      </c>
      <c r="I184" s="192"/>
      <c r="J184" s="192">
        <f>ROUND(I184*H184,2)</f>
        <v>0</v>
      </c>
      <c r="K184" s="189" t="s">
        <v>1</v>
      </c>
      <c r="L184" s="193"/>
      <c r="M184" s="194" t="s">
        <v>1</v>
      </c>
      <c r="N184" s="195" t="s">
        <v>40</v>
      </c>
      <c r="O184" s="155">
        <v>0</v>
      </c>
      <c r="P184" s="155">
        <f>O184*H184</f>
        <v>0</v>
      </c>
      <c r="Q184" s="155">
        <v>0</v>
      </c>
      <c r="R184" s="155">
        <f>Q184*H184</f>
        <v>0</v>
      </c>
      <c r="S184" s="155">
        <v>0</v>
      </c>
      <c r="T184" s="156">
        <f>S184*H184</f>
        <v>0</v>
      </c>
      <c r="U184" s="30"/>
      <c r="V184" s="30"/>
      <c r="W184" s="30"/>
      <c r="X184" s="30"/>
      <c r="Y184" s="30"/>
      <c r="Z184" s="30"/>
      <c r="AA184" s="30"/>
      <c r="AB184" s="30"/>
      <c r="AC184" s="30"/>
      <c r="AD184" s="30"/>
      <c r="AE184" s="30"/>
      <c r="AR184" s="157" t="s">
        <v>568</v>
      </c>
      <c r="AT184" s="157" t="s">
        <v>230</v>
      </c>
      <c r="AU184" s="157" t="s">
        <v>87</v>
      </c>
      <c r="AY184" s="18" t="s">
        <v>133</v>
      </c>
      <c r="BE184" s="158">
        <f>IF(N184="základní",J184,0)</f>
        <v>0</v>
      </c>
      <c r="BF184" s="158">
        <f>IF(N184="snížená",J184,0)</f>
        <v>0</v>
      </c>
      <c r="BG184" s="158">
        <f>IF(N184="zákl. přenesená",J184,0)</f>
        <v>0</v>
      </c>
      <c r="BH184" s="158">
        <f>IF(N184="sníž. přenesená",J184,0)</f>
        <v>0</v>
      </c>
      <c r="BI184" s="158">
        <f>IF(N184="nulová",J184,0)</f>
        <v>0</v>
      </c>
      <c r="BJ184" s="18" t="s">
        <v>87</v>
      </c>
      <c r="BK184" s="158">
        <f>ROUND(I184*H184,2)</f>
        <v>0</v>
      </c>
      <c r="BL184" s="18" t="s">
        <v>569</v>
      </c>
      <c r="BM184" s="157" t="s">
        <v>574</v>
      </c>
    </row>
    <row r="185" spans="1:65" s="14" customFormat="1">
      <c r="B185" s="166"/>
      <c r="D185" s="160" t="s">
        <v>142</v>
      </c>
      <c r="F185" s="168" t="s">
        <v>575</v>
      </c>
      <c r="H185" s="169">
        <v>2.1</v>
      </c>
      <c r="L185" s="166"/>
      <c r="M185" s="170"/>
      <c r="N185" s="171"/>
      <c r="O185" s="171"/>
      <c r="P185" s="171"/>
      <c r="Q185" s="171"/>
      <c r="R185" s="171"/>
      <c r="S185" s="171"/>
      <c r="T185" s="172"/>
      <c r="AT185" s="167" t="s">
        <v>142</v>
      </c>
      <c r="AU185" s="167" t="s">
        <v>87</v>
      </c>
      <c r="AV185" s="14" t="s">
        <v>87</v>
      </c>
      <c r="AW185" s="14" t="s">
        <v>3</v>
      </c>
      <c r="AX185" s="14" t="s">
        <v>81</v>
      </c>
      <c r="AY185" s="167" t="s">
        <v>133</v>
      </c>
    </row>
    <row r="186" spans="1:65" s="2" customFormat="1" ht="16.5" customHeight="1">
      <c r="A186" s="30"/>
      <c r="B186" s="146"/>
      <c r="C186" s="187" t="s">
        <v>320</v>
      </c>
      <c r="D186" s="187" t="s">
        <v>230</v>
      </c>
      <c r="E186" s="188" t="s">
        <v>576</v>
      </c>
      <c r="F186" s="189" t="s">
        <v>577</v>
      </c>
      <c r="G186" s="190" t="s">
        <v>314</v>
      </c>
      <c r="H186" s="191">
        <v>2</v>
      </c>
      <c r="I186" s="192"/>
      <c r="J186" s="192">
        <f t="shared" ref="J186:J196" si="0">ROUND(I186*H186,2)</f>
        <v>0</v>
      </c>
      <c r="K186" s="189" t="s">
        <v>1</v>
      </c>
      <c r="L186" s="193"/>
      <c r="M186" s="194" t="s">
        <v>1</v>
      </c>
      <c r="N186" s="195" t="s">
        <v>40</v>
      </c>
      <c r="O186" s="155">
        <v>0</v>
      </c>
      <c r="P186" s="155">
        <f t="shared" ref="P186:P196" si="1">O186*H186</f>
        <v>0</v>
      </c>
      <c r="Q186" s="155">
        <v>0</v>
      </c>
      <c r="R186" s="155">
        <f t="shared" ref="R186:R196" si="2">Q186*H186</f>
        <v>0</v>
      </c>
      <c r="S186" s="155">
        <v>0</v>
      </c>
      <c r="T186" s="156">
        <f t="shared" ref="T186:T196" si="3">S186*H186</f>
        <v>0</v>
      </c>
      <c r="U186" s="30"/>
      <c r="V186" s="30"/>
      <c r="W186" s="30"/>
      <c r="X186" s="30"/>
      <c r="Y186" s="30"/>
      <c r="Z186" s="30"/>
      <c r="AA186" s="30"/>
      <c r="AB186" s="30"/>
      <c r="AC186" s="30"/>
      <c r="AD186" s="30"/>
      <c r="AE186" s="30"/>
      <c r="AR186" s="157" t="s">
        <v>568</v>
      </c>
      <c r="AT186" s="157" t="s">
        <v>230</v>
      </c>
      <c r="AU186" s="157" t="s">
        <v>87</v>
      </c>
      <c r="AY186" s="18" t="s">
        <v>133</v>
      </c>
      <c r="BE186" s="158">
        <f t="shared" ref="BE186:BE196" si="4">IF(N186="základní",J186,0)</f>
        <v>0</v>
      </c>
      <c r="BF186" s="158">
        <f t="shared" ref="BF186:BF196" si="5">IF(N186="snížená",J186,0)</f>
        <v>0</v>
      </c>
      <c r="BG186" s="158">
        <f t="shared" ref="BG186:BG196" si="6">IF(N186="zákl. přenesená",J186,0)</f>
        <v>0</v>
      </c>
      <c r="BH186" s="158">
        <f t="shared" ref="BH186:BH196" si="7">IF(N186="sníž. přenesená",J186,0)</f>
        <v>0</v>
      </c>
      <c r="BI186" s="158">
        <f t="shared" ref="BI186:BI196" si="8">IF(N186="nulová",J186,0)</f>
        <v>0</v>
      </c>
      <c r="BJ186" s="18" t="s">
        <v>87</v>
      </c>
      <c r="BK186" s="158">
        <f t="shared" ref="BK186:BK196" si="9">ROUND(I186*H186,2)</f>
        <v>0</v>
      </c>
      <c r="BL186" s="18" t="s">
        <v>569</v>
      </c>
      <c r="BM186" s="157" t="s">
        <v>578</v>
      </c>
    </row>
    <row r="187" spans="1:65" s="2" customFormat="1" ht="16.5" customHeight="1">
      <c r="A187" s="30"/>
      <c r="B187" s="146"/>
      <c r="C187" s="187" t="s">
        <v>324</v>
      </c>
      <c r="D187" s="187" t="s">
        <v>230</v>
      </c>
      <c r="E187" s="188" t="s">
        <v>579</v>
      </c>
      <c r="F187" s="189" t="s">
        <v>580</v>
      </c>
      <c r="G187" s="190" t="s">
        <v>314</v>
      </c>
      <c r="H187" s="191">
        <v>2</v>
      </c>
      <c r="I187" s="192"/>
      <c r="J187" s="192">
        <f t="shared" si="0"/>
        <v>0</v>
      </c>
      <c r="K187" s="189" t="s">
        <v>1</v>
      </c>
      <c r="L187" s="193"/>
      <c r="M187" s="194" t="s">
        <v>1</v>
      </c>
      <c r="N187" s="195" t="s">
        <v>40</v>
      </c>
      <c r="O187" s="155">
        <v>0</v>
      </c>
      <c r="P187" s="155">
        <f t="shared" si="1"/>
        <v>0</v>
      </c>
      <c r="Q187" s="155">
        <v>0</v>
      </c>
      <c r="R187" s="155">
        <f t="shared" si="2"/>
        <v>0</v>
      </c>
      <c r="S187" s="155">
        <v>0</v>
      </c>
      <c r="T187" s="156">
        <f t="shared" si="3"/>
        <v>0</v>
      </c>
      <c r="U187" s="30"/>
      <c r="V187" s="30"/>
      <c r="W187" s="30"/>
      <c r="X187" s="30"/>
      <c r="Y187" s="30"/>
      <c r="Z187" s="30"/>
      <c r="AA187" s="30"/>
      <c r="AB187" s="30"/>
      <c r="AC187" s="30"/>
      <c r="AD187" s="30"/>
      <c r="AE187" s="30"/>
      <c r="AR187" s="157" t="s">
        <v>568</v>
      </c>
      <c r="AT187" s="157" t="s">
        <v>230</v>
      </c>
      <c r="AU187" s="157" t="s">
        <v>87</v>
      </c>
      <c r="AY187" s="18" t="s">
        <v>133</v>
      </c>
      <c r="BE187" s="158">
        <f t="shared" si="4"/>
        <v>0</v>
      </c>
      <c r="BF187" s="158">
        <f t="shared" si="5"/>
        <v>0</v>
      </c>
      <c r="BG187" s="158">
        <f t="shared" si="6"/>
        <v>0</v>
      </c>
      <c r="BH187" s="158">
        <f t="shared" si="7"/>
        <v>0</v>
      </c>
      <c r="BI187" s="158">
        <f t="shared" si="8"/>
        <v>0</v>
      </c>
      <c r="BJ187" s="18" t="s">
        <v>87</v>
      </c>
      <c r="BK187" s="158">
        <f t="shared" si="9"/>
        <v>0</v>
      </c>
      <c r="BL187" s="18" t="s">
        <v>569</v>
      </c>
      <c r="BM187" s="157" t="s">
        <v>581</v>
      </c>
    </row>
    <row r="188" spans="1:65" s="2" customFormat="1" ht="16.5" customHeight="1">
      <c r="A188" s="30"/>
      <c r="B188" s="146"/>
      <c r="C188" s="187" t="s">
        <v>329</v>
      </c>
      <c r="D188" s="187" t="s">
        <v>230</v>
      </c>
      <c r="E188" s="188" t="s">
        <v>582</v>
      </c>
      <c r="F188" s="189" t="s">
        <v>583</v>
      </c>
      <c r="G188" s="190" t="s">
        <v>314</v>
      </c>
      <c r="H188" s="191">
        <v>10</v>
      </c>
      <c r="I188" s="192"/>
      <c r="J188" s="192">
        <f t="shared" si="0"/>
        <v>0</v>
      </c>
      <c r="K188" s="189" t="s">
        <v>1</v>
      </c>
      <c r="L188" s="193"/>
      <c r="M188" s="194" t="s">
        <v>1</v>
      </c>
      <c r="N188" s="195" t="s">
        <v>40</v>
      </c>
      <c r="O188" s="155">
        <v>0</v>
      </c>
      <c r="P188" s="155">
        <f t="shared" si="1"/>
        <v>0</v>
      </c>
      <c r="Q188" s="155">
        <v>0</v>
      </c>
      <c r="R188" s="155">
        <f t="shared" si="2"/>
        <v>0</v>
      </c>
      <c r="S188" s="155">
        <v>0</v>
      </c>
      <c r="T188" s="156">
        <f t="shared" si="3"/>
        <v>0</v>
      </c>
      <c r="U188" s="30"/>
      <c r="V188" s="30"/>
      <c r="W188" s="30"/>
      <c r="X188" s="30"/>
      <c r="Y188" s="30"/>
      <c r="Z188" s="30"/>
      <c r="AA188" s="30"/>
      <c r="AB188" s="30"/>
      <c r="AC188" s="30"/>
      <c r="AD188" s="30"/>
      <c r="AE188" s="30"/>
      <c r="AR188" s="157" t="s">
        <v>568</v>
      </c>
      <c r="AT188" s="157" t="s">
        <v>230</v>
      </c>
      <c r="AU188" s="157" t="s">
        <v>87</v>
      </c>
      <c r="AY188" s="18" t="s">
        <v>133</v>
      </c>
      <c r="BE188" s="158">
        <f t="shared" si="4"/>
        <v>0</v>
      </c>
      <c r="BF188" s="158">
        <f t="shared" si="5"/>
        <v>0</v>
      </c>
      <c r="BG188" s="158">
        <f t="shared" si="6"/>
        <v>0</v>
      </c>
      <c r="BH188" s="158">
        <f t="shared" si="7"/>
        <v>0</v>
      </c>
      <c r="BI188" s="158">
        <f t="shared" si="8"/>
        <v>0</v>
      </c>
      <c r="BJ188" s="18" t="s">
        <v>87</v>
      </c>
      <c r="BK188" s="158">
        <f t="shared" si="9"/>
        <v>0</v>
      </c>
      <c r="BL188" s="18" t="s">
        <v>569</v>
      </c>
      <c r="BM188" s="157" t="s">
        <v>584</v>
      </c>
    </row>
    <row r="189" spans="1:65" s="2" customFormat="1" ht="16.5" customHeight="1">
      <c r="A189" s="30"/>
      <c r="B189" s="146"/>
      <c r="C189" s="187" t="s">
        <v>333</v>
      </c>
      <c r="D189" s="187" t="s">
        <v>230</v>
      </c>
      <c r="E189" s="188" t="s">
        <v>585</v>
      </c>
      <c r="F189" s="189" t="s">
        <v>586</v>
      </c>
      <c r="G189" s="190" t="s">
        <v>314</v>
      </c>
      <c r="H189" s="191">
        <v>4</v>
      </c>
      <c r="I189" s="192"/>
      <c r="J189" s="192">
        <f t="shared" si="0"/>
        <v>0</v>
      </c>
      <c r="K189" s="189" t="s">
        <v>1</v>
      </c>
      <c r="L189" s="193"/>
      <c r="M189" s="194" t="s">
        <v>1</v>
      </c>
      <c r="N189" s="195" t="s">
        <v>40</v>
      </c>
      <c r="O189" s="155">
        <v>0</v>
      </c>
      <c r="P189" s="155">
        <f t="shared" si="1"/>
        <v>0</v>
      </c>
      <c r="Q189" s="155">
        <v>0</v>
      </c>
      <c r="R189" s="155">
        <f t="shared" si="2"/>
        <v>0</v>
      </c>
      <c r="S189" s="155">
        <v>0</v>
      </c>
      <c r="T189" s="156">
        <f t="shared" si="3"/>
        <v>0</v>
      </c>
      <c r="U189" s="30"/>
      <c r="V189" s="30"/>
      <c r="W189" s="30"/>
      <c r="X189" s="30"/>
      <c r="Y189" s="30"/>
      <c r="Z189" s="30"/>
      <c r="AA189" s="30"/>
      <c r="AB189" s="30"/>
      <c r="AC189" s="30"/>
      <c r="AD189" s="30"/>
      <c r="AE189" s="30"/>
      <c r="AR189" s="157" t="s">
        <v>568</v>
      </c>
      <c r="AT189" s="157" t="s">
        <v>230</v>
      </c>
      <c r="AU189" s="157" t="s">
        <v>87</v>
      </c>
      <c r="AY189" s="18" t="s">
        <v>133</v>
      </c>
      <c r="BE189" s="158">
        <f t="shared" si="4"/>
        <v>0</v>
      </c>
      <c r="BF189" s="158">
        <f t="shared" si="5"/>
        <v>0</v>
      </c>
      <c r="BG189" s="158">
        <f t="shared" si="6"/>
        <v>0</v>
      </c>
      <c r="BH189" s="158">
        <f t="shared" si="7"/>
        <v>0</v>
      </c>
      <c r="BI189" s="158">
        <f t="shared" si="8"/>
        <v>0</v>
      </c>
      <c r="BJ189" s="18" t="s">
        <v>87</v>
      </c>
      <c r="BK189" s="158">
        <f t="shared" si="9"/>
        <v>0</v>
      </c>
      <c r="BL189" s="18" t="s">
        <v>569</v>
      </c>
      <c r="BM189" s="157" t="s">
        <v>587</v>
      </c>
    </row>
    <row r="190" spans="1:65" s="2" customFormat="1" ht="21.75" customHeight="1">
      <c r="A190" s="30"/>
      <c r="B190" s="146"/>
      <c r="C190" s="187" t="s">
        <v>338</v>
      </c>
      <c r="D190" s="187" t="s">
        <v>230</v>
      </c>
      <c r="E190" s="188" t="s">
        <v>588</v>
      </c>
      <c r="F190" s="189" t="s">
        <v>589</v>
      </c>
      <c r="G190" s="190" t="s">
        <v>314</v>
      </c>
      <c r="H190" s="191">
        <v>2</v>
      </c>
      <c r="I190" s="192"/>
      <c r="J190" s="192">
        <f t="shared" si="0"/>
        <v>0</v>
      </c>
      <c r="K190" s="189" t="s">
        <v>1</v>
      </c>
      <c r="L190" s="193"/>
      <c r="M190" s="194" t="s">
        <v>1</v>
      </c>
      <c r="N190" s="195" t="s">
        <v>40</v>
      </c>
      <c r="O190" s="155">
        <v>0</v>
      </c>
      <c r="P190" s="155">
        <f t="shared" si="1"/>
        <v>0</v>
      </c>
      <c r="Q190" s="155">
        <v>0</v>
      </c>
      <c r="R190" s="155">
        <f t="shared" si="2"/>
        <v>0</v>
      </c>
      <c r="S190" s="155">
        <v>0</v>
      </c>
      <c r="T190" s="156">
        <f t="shared" si="3"/>
        <v>0</v>
      </c>
      <c r="U190" s="30"/>
      <c r="V190" s="30"/>
      <c r="W190" s="30"/>
      <c r="X190" s="30"/>
      <c r="Y190" s="30"/>
      <c r="Z190" s="30"/>
      <c r="AA190" s="30"/>
      <c r="AB190" s="30"/>
      <c r="AC190" s="30"/>
      <c r="AD190" s="30"/>
      <c r="AE190" s="30"/>
      <c r="AR190" s="157" t="s">
        <v>568</v>
      </c>
      <c r="AT190" s="157" t="s">
        <v>230</v>
      </c>
      <c r="AU190" s="157" t="s">
        <v>87</v>
      </c>
      <c r="AY190" s="18" t="s">
        <v>133</v>
      </c>
      <c r="BE190" s="158">
        <f t="shared" si="4"/>
        <v>0</v>
      </c>
      <c r="BF190" s="158">
        <f t="shared" si="5"/>
        <v>0</v>
      </c>
      <c r="BG190" s="158">
        <f t="shared" si="6"/>
        <v>0</v>
      </c>
      <c r="BH190" s="158">
        <f t="shared" si="7"/>
        <v>0</v>
      </c>
      <c r="BI190" s="158">
        <f t="shared" si="8"/>
        <v>0</v>
      </c>
      <c r="BJ190" s="18" t="s">
        <v>87</v>
      </c>
      <c r="BK190" s="158">
        <f t="shared" si="9"/>
        <v>0</v>
      </c>
      <c r="BL190" s="18" t="s">
        <v>569</v>
      </c>
      <c r="BM190" s="157" t="s">
        <v>590</v>
      </c>
    </row>
    <row r="191" spans="1:65" s="2" customFormat="1" ht="16.5" customHeight="1">
      <c r="A191" s="30"/>
      <c r="B191" s="146"/>
      <c r="C191" s="187" t="s">
        <v>343</v>
      </c>
      <c r="D191" s="187" t="s">
        <v>230</v>
      </c>
      <c r="E191" s="188" t="s">
        <v>591</v>
      </c>
      <c r="F191" s="189" t="s">
        <v>592</v>
      </c>
      <c r="G191" s="190" t="s">
        <v>314</v>
      </c>
      <c r="H191" s="191">
        <v>8</v>
      </c>
      <c r="I191" s="192"/>
      <c r="J191" s="192">
        <f t="shared" si="0"/>
        <v>0</v>
      </c>
      <c r="K191" s="189" t="s">
        <v>1</v>
      </c>
      <c r="L191" s="193"/>
      <c r="M191" s="194" t="s">
        <v>1</v>
      </c>
      <c r="N191" s="195" t="s">
        <v>40</v>
      </c>
      <c r="O191" s="155">
        <v>0</v>
      </c>
      <c r="P191" s="155">
        <f t="shared" si="1"/>
        <v>0</v>
      </c>
      <c r="Q191" s="155">
        <v>0</v>
      </c>
      <c r="R191" s="155">
        <f t="shared" si="2"/>
        <v>0</v>
      </c>
      <c r="S191" s="155">
        <v>0</v>
      </c>
      <c r="T191" s="156">
        <f t="shared" si="3"/>
        <v>0</v>
      </c>
      <c r="U191" s="30"/>
      <c r="V191" s="30"/>
      <c r="W191" s="30"/>
      <c r="X191" s="30"/>
      <c r="Y191" s="30"/>
      <c r="Z191" s="30"/>
      <c r="AA191" s="30"/>
      <c r="AB191" s="30"/>
      <c r="AC191" s="30"/>
      <c r="AD191" s="30"/>
      <c r="AE191" s="30"/>
      <c r="AR191" s="157" t="s">
        <v>568</v>
      </c>
      <c r="AT191" s="157" t="s">
        <v>230</v>
      </c>
      <c r="AU191" s="157" t="s">
        <v>87</v>
      </c>
      <c r="AY191" s="18" t="s">
        <v>133</v>
      </c>
      <c r="BE191" s="158">
        <f t="shared" si="4"/>
        <v>0</v>
      </c>
      <c r="BF191" s="158">
        <f t="shared" si="5"/>
        <v>0</v>
      </c>
      <c r="BG191" s="158">
        <f t="shared" si="6"/>
        <v>0</v>
      </c>
      <c r="BH191" s="158">
        <f t="shared" si="7"/>
        <v>0</v>
      </c>
      <c r="BI191" s="158">
        <f t="shared" si="8"/>
        <v>0</v>
      </c>
      <c r="BJ191" s="18" t="s">
        <v>87</v>
      </c>
      <c r="BK191" s="158">
        <f t="shared" si="9"/>
        <v>0</v>
      </c>
      <c r="BL191" s="18" t="s">
        <v>569</v>
      </c>
      <c r="BM191" s="157" t="s">
        <v>593</v>
      </c>
    </row>
    <row r="192" spans="1:65" s="2" customFormat="1" ht="21.75" customHeight="1">
      <c r="A192" s="30"/>
      <c r="B192" s="146"/>
      <c r="C192" s="187" t="s">
        <v>349</v>
      </c>
      <c r="D192" s="187" t="s">
        <v>230</v>
      </c>
      <c r="E192" s="188" t="s">
        <v>594</v>
      </c>
      <c r="F192" s="189" t="s">
        <v>595</v>
      </c>
      <c r="G192" s="190" t="s">
        <v>314</v>
      </c>
      <c r="H192" s="191">
        <v>3</v>
      </c>
      <c r="I192" s="192"/>
      <c r="J192" s="192">
        <f t="shared" si="0"/>
        <v>0</v>
      </c>
      <c r="K192" s="189" t="s">
        <v>1</v>
      </c>
      <c r="L192" s="193"/>
      <c r="M192" s="194" t="s">
        <v>1</v>
      </c>
      <c r="N192" s="195" t="s">
        <v>40</v>
      </c>
      <c r="O192" s="155">
        <v>0</v>
      </c>
      <c r="P192" s="155">
        <f t="shared" si="1"/>
        <v>0</v>
      </c>
      <c r="Q192" s="155">
        <v>0</v>
      </c>
      <c r="R192" s="155">
        <f t="shared" si="2"/>
        <v>0</v>
      </c>
      <c r="S192" s="155">
        <v>0</v>
      </c>
      <c r="T192" s="156">
        <f t="shared" si="3"/>
        <v>0</v>
      </c>
      <c r="U192" s="30"/>
      <c r="V192" s="30"/>
      <c r="W192" s="30"/>
      <c r="X192" s="30"/>
      <c r="Y192" s="30"/>
      <c r="Z192" s="30"/>
      <c r="AA192" s="30"/>
      <c r="AB192" s="30"/>
      <c r="AC192" s="30"/>
      <c r="AD192" s="30"/>
      <c r="AE192" s="30"/>
      <c r="AR192" s="157" t="s">
        <v>568</v>
      </c>
      <c r="AT192" s="157" t="s">
        <v>230</v>
      </c>
      <c r="AU192" s="157" t="s">
        <v>87</v>
      </c>
      <c r="AY192" s="18" t="s">
        <v>133</v>
      </c>
      <c r="BE192" s="158">
        <f t="shared" si="4"/>
        <v>0</v>
      </c>
      <c r="BF192" s="158">
        <f t="shared" si="5"/>
        <v>0</v>
      </c>
      <c r="BG192" s="158">
        <f t="shared" si="6"/>
        <v>0</v>
      </c>
      <c r="BH192" s="158">
        <f t="shared" si="7"/>
        <v>0</v>
      </c>
      <c r="BI192" s="158">
        <f t="shared" si="8"/>
        <v>0</v>
      </c>
      <c r="BJ192" s="18" t="s">
        <v>87</v>
      </c>
      <c r="BK192" s="158">
        <f t="shared" si="9"/>
        <v>0</v>
      </c>
      <c r="BL192" s="18" t="s">
        <v>569</v>
      </c>
      <c r="BM192" s="157" t="s">
        <v>596</v>
      </c>
    </row>
    <row r="193" spans="1:65" s="2" customFormat="1" ht="16.5" customHeight="1">
      <c r="A193" s="30"/>
      <c r="B193" s="146"/>
      <c r="C193" s="187" t="s">
        <v>356</v>
      </c>
      <c r="D193" s="187" t="s">
        <v>230</v>
      </c>
      <c r="E193" s="188" t="s">
        <v>597</v>
      </c>
      <c r="F193" s="189" t="s">
        <v>598</v>
      </c>
      <c r="G193" s="190" t="s">
        <v>314</v>
      </c>
      <c r="H193" s="191">
        <v>1</v>
      </c>
      <c r="I193" s="192"/>
      <c r="J193" s="192">
        <f t="shared" si="0"/>
        <v>0</v>
      </c>
      <c r="K193" s="189" t="s">
        <v>1</v>
      </c>
      <c r="L193" s="193"/>
      <c r="M193" s="194" t="s">
        <v>1</v>
      </c>
      <c r="N193" s="195" t="s">
        <v>40</v>
      </c>
      <c r="O193" s="155">
        <v>0</v>
      </c>
      <c r="P193" s="155">
        <f t="shared" si="1"/>
        <v>0</v>
      </c>
      <c r="Q193" s="155">
        <v>0</v>
      </c>
      <c r="R193" s="155">
        <f t="shared" si="2"/>
        <v>0</v>
      </c>
      <c r="S193" s="155">
        <v>0</v>
      </c>
      <c r="T193" s="156">
        <f t="shared" si="3"/>
        <v>0</v>
      </c>
      <c r="U193" s="30"/>
      <c r="V193" s="30"/>
      <c r="W193" s="30"/>
      <c r="X193" s="30"/>
      <c r="Y193" s="30"/>
      <c r="Z193" s="30"/>
      <c r="AA193" s="30"/>
      <c r="AB193" s="30"/>
      <c r="AC193" s="30"/>
      <c r="AD193" s="30"/>
      <c r="AE193" s="30"/>
      <c r="AR193" s="157" t="s">
        <v>568</v>
      </c>
      <c r="AT193" s="157" t="s">
        <v>230</v>
      </c>
      <c r="AU193" s="157" t="s">
        <v>87</v>
      </c>
      <c r="AY193" s="18" t="s">
        <v>133</v>
      </c>
      <c r="BE193" s="158">
        <f t="shared" si="4"/>
        <v>0</v>
      </c>
      <c r="BF193" s="158">
        <f t="shared" si="5"/>
        <v>0</v>
      </c>
      <c r="BG193" s="158">
        <f t="shared" si="6"/>
        <v>0</v>
      </c>
      <c r="BH193" s="158">
        <f t="shared" si="7"/>
        <v>0</v>
      </c>
      <c r="BI193" s="158">
        <f t="shared" si="8"/>
        <v>0</v>
      </c>
      <c r="BJ193" s="18" t="s">
        <v>87</v>
      </c>
      <c r="BK193" s="158">
        <f t="shared" si="9"/>
        <v>0</v>
      </c>
      <c r="BL193" s="18" t="s">
        <v>569</v>
      </c>
      <c r="BM193" s="157" t="s">
        <v>599</v>
      </c>
    </row>
    <row r="194" spans="1:65" s="2" customFormat="1" ht="16.5" customHeight="1">
      <c r="A194" s="30"/>
      <c r="B194" s="146"/>
      <c r="C194" s="187" t="s">
        <v>362</v>
      </c>
      <c r="D194" s="187" t="s">
        <v>230</v>
      </c>
      <c r="E194" s="188" t="s">
        <v>600</v>
      </c>
      <c r="F194" s="189" t="s">
        <v>601</v>
      </c>
      <c r="G194" s="190" t="s">
        <v>314</v>
      </c>
      <c r="H194" s="191">
        <v>2</v>
      </c>
      <c r="I194" s="192"/>
      <c r="J194" s="192">
        <f t="shared" si="0"/>
        <v>0</v>
      </c>
      <c r="K194" s="189" t="s">
        <v>1</v>
      </c>
      <c r="L194" s="193"/>
      <c r="M194" s="194" t="s">
        <v>1</v>
      </c>
      <c r="N194" s="195" t="s">
        <v>40</v>
      </c>
      <c r="O194" s="155">
        <v>0</v>
      </c>
      <c r="P194" s="155">
        <f t="shared" si="1"/>
        <v>0</v>
      </c>
      <c r="Q194" s="155">
        <v>0</v>
      </c>
      <c r="R194" s="155">
        <f t="shared" si="2"/>
        <v>0</v>
      </c>
      <c r="S194" s="155">
        <v>0</v>
      </c>
      <c r="T194" s="156">
        <f t="shared" si="3"/>
        <v>0</v>
      </c>
      <c r="U194" s="30"/>
      <c r="V194" s="30"/>
      <c r="W194" s="30"/>
      <c r="X194" s="30"/>
      <c r="Y194" s="30"/>
      <c r="Z194" s="30"/>
      <c r="AA194" s="30"/>
      <c r="AB194" s="30"/>
      <c r="AC194" s="30"/>
      <c r="AD194" s="30"/>
      <c r="AE194" s="30"/>
      <c r="AR194" s="157" t="s">
        <v>568</v>
      </c>
      <c r="AT194" s="157" t="s">
        <v>230</v>
      </c>
      <c r="AU194" s="157" t="s">
        <v>87</v>
      </c>
      <c r="AY194" s="18" t="s">
        <v>133</v>
      </c>
      <c r="BE194" s="158">
        <f t="shared" si="4"/>
        <v>0</v>
      </c>
      <c r="BF194" s="158">
        <f t="shared" si="5"/>
        <v>0</v>
      </c>
      <c r="BG194" s="158">
        <f t="shared" si="6"/>
        <v>0</v>
      </c>
      <c r="BH194" s="158">
        <f t="shared" si="7"/>
        <v>0</v>
      </c>
      <c r="BI194" s="158">
        <f t="shared" si="8"/>
        <v>0</v>
      </c>
      <c r="BJ194" s="18" t="s">
        <v>87</v>
      </c>
      <c r="BK194" s="158">
        <f t="shared" si="9"/>
        <v>0</v>
      </c>
      <c r="BL194" s="18" t="s">
        <v>569</v>
      </c>
      <c r="BM194" s="157" t="s">
        <v>602</v>
      </c>
    </row>
    <row r="195" spans="1:65" s="2" customFormat="1" ht="21.75" customHeight="1">
      <c r="A195" s="30"/>
      <c r="B195" s="146"/>
      <c r="C195" s="187" t="s">
        <v>367</v>
      </c>
      <c r="D195" s="187" t="s">
        <v>230</v>
      </c>
      <c r="E195" s="188" t="s">
        <v>603</v>
      </c>
      <c r="F195" s="189" t="s">
        <v>604</v>
      </c>
      <c r="G195" s="190" t="s">
        <v>314</v>
      </c>
      <c r="H195" s="191">
        <v>6</v>
      </c>
      <c r="I195" s="192"/>
      <c r="J195" s="192">
        <f t="shared" si="0"/>
        <v>0</v>
      </c>
      <c r="K195" s="189" t="s">
        <v>1</v>
      </c>
      <c r="L195" s="193"/>
      <c r="M195" s="194" t="s">
        <v>1</v>
      </c>
      <c r="N195" s="195" t="s">
        <v>40</v>
      </c>
      <c r="O195" s="155">
        <v>0</v>
      </c>
      <c r="P195" s="155">
        <f t="shared" si="1"/>
        <v>0</v>
      </c>
      <c r="Q195" s="155">
        <v>0</v>
      </c>
      <c r="R195" s="155">
        <f t="shared" si="2"/>
        <v>0</v>
      </c>
      <c r="S195" s="155">
        <v>0</v>
      </c>
      <c r="T195" s="156">
        <f t="shared" si="3"/>
        <v>0</v>
      </c>
      <c r="U195" s="30"/>
      <c r="V195" s="30"/>
      <c r="W195" s="30"/>
      <c r="X195" s="30"/>
      <c r="Y195" s="30"/>
      <c r="Z195" s="30"/>
      <c r="AA195" s="30"/>
      <c r="AB195" s="30"/>
      <c r="AC195" s="30"/>
      <c r="AD195" s="30"/>
      <c r="AE195" s="30"/>
      <c r="AR195" s="157" t="s">
        <v>568</v>
      </c>
      <c r="AT195" s="157" t="s">
        <v>230</v>
      </c>
      <c r="AU195" s="157" t="s">
        <v>87</v>
      </c>
      <c r="AY195" s="18" t="s">
        <v>133</v>
      </c>
      <c r="BE195" s="158">
        <f t="shared" si="4"/>
        <v>0</v>
      </c>
      <c r="BF195" s="158">
        <f t="shared" si="5"/>
        <v>0</v>
      </c>
      <c r="BG195" s="158">
        <f t="shared" si="6"/>
        <v>0</v>
      </c>
      <c r="BH195" s="158">
        <f t="shared" si="7"/>
        <v>0</v>
      </c>
      <c r="BI195" s="158">
        <f t="shared" si="8"/>
        <v>0</v>
      </c>
      <c r="BJ195" s="18" t="s">
        <v>87</v>
      </c>
      <c r="BK195" s="158">
        <f t="shared" si="9"/>
        <v>0</v>
      </c>
      <c r="BL195" s="18" t="s">
        <v>569</v>
      </c>
      <c r="BM195" s="157" t="s">
        <v>605</v>
      </c>
    </row>
    <row r="196" spans="1:65" s="2" customFormat="1" ht="16.5" customHeight="1">
      <c r="A196" s="30"/>
      <c r="B196" s="146"/>
      <c r="C196" s="147" t="s">
        <v>372</v>
      </c>
      <c r="D196" s="147" t="s">
        <v>135</v>
      </c>
      <c r="E196" s="148" t="s">
        <v>606</v>
      </c>
      <c r="F196" s="149" t="s">
        <v>607</v>
      </c>
      <c r="G196" s="150" t="s">
        <v>256</v>
      </c>
      <c r="H196" s="151">
        <v>60</v>
      </c>
      <c r="I196" s="152"/>
      <c r="J196" s="152">
        <f t="shared" si="0"/>
        <v>0</v>
      </c>
      <c r="K196" s="149" t="s">
        <v>139</v>
      </c>
      <c r="L196" s="31"/>
      <c r="M196" s="153" t="s">
        <v>1</v>
      </c>
      <c r="N196" s="154" t="s">
        <v>40</v>
      </c>
      <c r="O196" s="155">
        <v>4.3999999999999997E-2</v>
      </c>
      <c r="P196" s="155">
        <f t="shared" si="1"/>
        <v>2.6399999999999997</v>
      </c>
      <c r="Q196" s="155">
        <v>0</v>
      </c>
      <c r="R196" s="155">
        <f t="shared" si="2"/>
        <v>0</v>
      </c>
      <c r="S196" s="155">
        <v>0</v>
      </c>
      <c r="T196" s="156">
        <f t="shared" si="3"/>
        <v>0</v>
      </c>
      <c r="U196" s="30"/>
      <c r="V196" s="30"/>
      <c r="W196" s="30"/>
      <c r="X196" s="30"/>
      <c r="Y196" s="30"/>
      <c r="Z196" s="30"/>
      <c r="AA196" s="30"/>
      <c r="AB196" s="30"/>
      <c r="AC196" s="30"/>
      <c r="AD196" s="30"/>
      <c r="AE196" s="30"/>
      <c r="AR196" s="157" t="s">
        <v>140</v>
      </c>
      <c r="AT196" s="157" t="s">
        <v>135</v>
      </c>
      <c r="AU196" s="157" t="s">
        <v>87</v>
      </c>
      <c r="AY196" s="18" t="s">
        <v>133</v>
      </c>
      <c r="BE196" s="158">
        <f t="shared" si="4"/>
        <v>0</v>
      </c>
      <c r="BF196" s="158">
        <f t="shared" si="5"/>
        <v>0</v>
      </c>
      <c r="BG196" s="158">
        <f t="shared" si="6"/>
        <v>0</v>
      </c>
      <c r="BH196" s="158">
        <f t="shared" si="7"/>
        <v>0</v>
      </c>
      <c r="BI196" s="158">
        <f t="shared" si="8"/>
        <v>0</v>
      </c>
      <c r="BJ196" s="18" t="s">
        <v>87</v>
      </c>
      <c r="BK196" s="158">
        <f t="shared" si="9"/>
        <v>0</v>
      </c>
      <c r="BL196" s="18" t="s">
        <v>140</v>
      </c>
      <c r="BM196" s="157" t="s">
        <v>608</v>
      </c>
    </row>
    <row r="197" spans="1:65" s="14" customFormat="1">
      <c r="B197" s="166"/>
      <c r="D197" s="160" t="s">
        <v>142</v>
      </c>
      <c r="E197" s="167" t="s">
        <v>1</v>
      </c>
      <c r="F197" s="168" t="s">
        <v>609</v>
      </c>
      <c r="H197" s="169">
        <v>60</v>
      </c>
      <c r="L197" s="166"/>
      <c r="M197" s="170"/>
      <c r="N197" s="171"/>
      <c r="O197" s="171"/>
      <c r="P197" s="171"/>
      <c r="Q197" s="171"/>
      <c r="R197" s="171"/>
      <c r="S197" s="171"/>
      <c r="T197" s="172"/>
      <c r="AT197" s="167" t="s">
        <v>142</v>
      </c>
      <c r="AU197" s="167" t="s">
        <v>87</v>
      </c>
      <c r="AV197" s="14" t="s">
        <v>87</v>
      </c>
      <c r="AW197" s="14" t="s">
        <v>31</v>
      </c>
      <c r="AX197" s="14" t="s">
        <v>81</v>
      </c>
      <c r="AY197" s="167" t="s">
        <v>133</v>
      </c>
    </row>
    <row r="198" spans="1:65" s="2" customFormat="1" ht="16.5" customHeight="1">
      <c r="A198" s="30"/>
      <c r="B198" s="146"/>
      <c r="C198" s="147" t="s">
        <v>376</v>
      </c>
      <c r="D198" s="147" t="s">
        <v>135</v>
      </c>
      <c r="E198" s="148" t="s">
        <v>258</v>
      </c>
      <c r="F198" s="149" t="s">
        <v>259</v>
      </c>
      <c r="G198" s="150" t="s">
        <v>256</v>
      </c>
      <c r="H198" s="151">
        <v>60</v>
      </c>
      <c r="I198" s="152"/>
      <c r="J198" s="152">
        <f>ROUND(I198*H198,2)</f>
        <v>0</v>
      </c>
      <c r="K198" s="149" t="s">
        <v>139</v>
      </c>
      <c r="L198" s="31"/>
      <c r="M198" s="153" t="s">
        <v>1</v>
      </c>
      <c r="N198" s="154" t="s">
        <v>40</v>
      </c>
      <c r="O198" s="155">
        <v>2.5000000000000001E-2</v>
      </c>
      <c r="P198" s="155">
        <f>O198*H198</f>
        <v>1.5</v>
      </c>
      <c r="Q198" s="155">
        <v>9.0000000000000006E-5</v>
      </c>
      <c r="R198" s="155">
        <f>Q198*H198</f>
        <v>5.4000000000000003E-3</v>
      </c>
      <c r="S198" s="155">
        <v>0</v>
      </c>
      <c r="T198" s="156">
        <f>S198*H198</f>
        <v>0</v>
      </c>
      <c r="U198" s="30"/>
      <c r="V198" s="30"/>
      <c r="W198" s="30"/>
      <c r="X198" s="30"/>
      <c r="Y198" s="30"/>
      <c r="Z198" s="30"/>
      <c r="AA198" s="30"/>
      <c r="AB198" s="30"/>
      <c r="AC198" s="30"/>
      <c r="AD198" s="30"/>
      <c r="AE198" s="30"/>
      <c r="AR198" s="157" t="s">
        <v>140</v>
      </c>
      <c r="AT198" s="157" t="s">
        <v>135</v>
      </c>
      <c r="AU198" s="157" t="s">
        <v>87</v>
      </c>
      <c r="AY198" s="18" t="s">
        <v>133</v>
      </c>
      <c r="BE198" s="158">
        <f>IF(N198="základní",J198,0)</f>
        <v>0</v>
      </c>
      <c r="BF198" s="158">
        <f>IF(N198="snížená",J198,0)</f>
        <v>0</v>
      </c>
      <c r="BG198" s="158">
        <f>IF(N198="zákl. přenesená",J198,0)</f>
        <v>0</v>
      </c>
      <c r="BH198" s="158">
        <f>IF(N198="sníž. přenesená",J198,0)</f>
        <v>0</v>
      </c>
      <c r="BI198" s="158">
        <f>IF(N198="nulová",J198,0)</f>
        <v>0</v>
      </c>
      <c r="BJ198" s="18" t="s">
        <v>87</v>
      </c>
      <c r="BK198" s="158">
        <f>ROUND(I198*H198,2)</f>
        <v>0</v>
      </c>
      <c r="BL198" s="18" t="s">
        <v>140</v>
      </c>
      <c r="BM198" s="157" t="s">
        <v>610</v>
      </c>
    </row>
    <row r="199" spans="1:65" s="12" customFormat="1" ht="22.9" customHeight="1">
      <c r="B199" s="134"/>
      <c r="D199" s="135" t="s">
        <v>73</v>
      </c>
      <c r="E199" s="144" t="s">
        <v>261</v>
      </c>
      <c r="F199" s="144" t="s">
        <v>262</v>
      </c>
      <c r="J199" s="145">
        <f>BK199</f>
        <v>0</v>
      </c>
      <c r="L199" s="134"/>
      <c r="M199" s="138"/>
      <c r="N199" s="139"/>
      <c r="O199" s="139"/>
      <c r="P199" s="140">
        <f>P200</f>
        <v>5.9066799999999997</v>
      </c>
      <c r="Q199" s="139"/>
      <c r="R199" s="140">
        <f>R200</f>
        <v>0</v>
      </c>
      <c r="S199" s="139"/>
      <c r="T199" s="141">
        <f>T200</f>
        <v>0</v>
      </c>
      <c r="AR199" s="135" t="s">
        <v>81</v>
      </c>
      <c r="AT199" s="142" t="s">
        <v>73</v>
      </c>
      <c r="AU199" s="142" t="s">
        <v>81</v>
      </c>
      <c r="AY199" s="135" t="s">
        <v>133</v>
      </c>
      <c r="BK199" s="143">
        <f>BK200</f>
        <v>0</v>
      </c>
    </row>
    <row r="200" spans="1:65" s="2" customFormat="1" ht="21.75" customHeight="1">
      <c r="A200" s="30"/>
      <c r="B200" s="146"/>
      <c r="C200" s="147" t="s">
        <v>381</v>
      </c>
      <c r="D200" s="147" t="s">
        <v>135</v>
      </c>
      <c r="E200" s="148" t="s">
        <v>611</v>
      </c>
      <c r="F200" s="149" t="s">
        <v>612</v>
      </c>
      <c r="G200" s="150" t="s">
        <v>205</v>
      </c>
      <c r="H200" s="151">
        <v>3.9910000000000001</v>
      </c>
      <c r="I200" s="152"/>
      <c r="J200" s="152">
        <f>ROUND(I200*H200,2)</f>
        <v>0</v>
      </c>
      <c r="K200" s="149" t="s">
        <v>139</v>
      </c>
      <c r="L200" s="31"/>
      <c r="M200" s="153" t="s">
        <v>1</v>
      </c>
      <c r="N200" s="154" t="s">
        <v>40</v>
      </c>
      <c r="O200" s="155">
        <v>1.48</v>
      </c>
      <c r="P200" s="155">
        <f>O200*H200</f>
        <v>5.9066799999999997</v>
      </c>
      <c r="Q200" s="155">
        <v>0</v>
      </c>
      <c r="R200" s="155">
        <f>Q200*H200</f>
        <v>0</v>
      </c>
      <c r="S200" s="155">
        <v>0</v>
      </c>
      <c r="T200" s="156">
        <f>S200*H200</f>
        <v>0</v>
      </c>
      <c r="U200" s="30"/>
      <c r="V200" s="30"/>
      <c r="W200" s="30"/>
      <c r="X200" s="30"/>
      <c r="Y200" s="30"/>
      <c r="Z200" s="30"/>
      <c r="AA200" s="30"/>
      <c r="AB200" s="30"/>
      <c r="AC200" s="30"/>
      <c r="AD200" s="30"/>
      <c r="AE200" s="30"/>
      <c r="AR200" s="157" t="s">
        <v>140</v>
      </c>
      <c r="AT200" s="157" t="s">
        <v>135</v>
      </c>
      <c r="AU200" s="157" t="s">
        <v>87</v>
      </c>
      <c r="AY200" s="18" t="s">
        <v>133</v>
      </c>
      <c r="BE200" s="158">
        <f>IF(N200="základní",J200,0)</f>
        <v>0</v>
      </c>
      <c r="BF200" s="158">
        <f>IF(N200="snížená",J200,0)</f>
        <v>0</v>
      </c>
      <c r="BG200" s="158">
        <f>IF(N200="zákl. přenesená",J200,0)</f>
        <v>0</v>
      </c>
      <c r="BH200" s="158">
        <f>IF(N200="sníž. přenesená",J200,0)</f>
        <v>0</v>
      </c>
      <c r="BI200" s="158">
        <f>IF(N200="nulová",J200,0)</f>
        <v>0</v>
      </c>
      <c r="BJ200" s="18" t="s">
        <v>87</v>
      </c>
      <c r="BK200" s="158">
        <f>ROUND(I200*H200,2)</f>
        <v>0</v>
      </c>
      <c r="BL200" s="18" t="s">
        <v>140</v>
      </c>
      <c r="BM200" s="157" t="s">
        <v>613</v>
      </c>
    </row>
    <row r="201" spans="1:65" s="12" customFormat="1" ht="25.9" customHeight="1">
      <c r="B201" s="134"/>
      <c r="D201" s="135" t="s">
        <v>73</v>
      </c>
      <c r="E201" s="136" t="s">
        <v>267</v>
      </c>
      <c r="F201" s="136" t="s">
        <v>268</v>
      </c>
      <c r="J201" s="137">
        <f>BK201</f>
        <v>0</v>
      </c>
      <c r="L201" s="134"/>
      <c r="M201" s="138"/>
      <c r="N201" s="139"/>
      <c r="O201" s="139"/>
      <c r="P201" s="140">
        <f>P202+P218+P225+P238+P248</f>
        <v>315.35199999999998</v>
      </c>
      <c r="Q201" s="139"/>
      <c r="R201" s="140">
        <f>R202+R218+R225+R238+R248</f>
        <v>2.9432449999999997</v>
      </c>
      <c r="S201" s="139"/>
      <c r="T201" s="141">
        <f>T202+T218+T225+T238+T248</f>
        <v>0</v>
      </c>
      <c r="AR201" s="135" t="s">
        <v>87</v>
      </c>
      <c r="AT201" s="142" t="s">
        <v>73</v>
      </c>
      <c r="AU201" s="142" t="s">
        <v>74</v>
      </c>
      <c r="AY201" s="135" t="s">
        <v>133</v>
      </c>
      <c r="BK201" s="143">
        <f>BK202+BK218+BK225+BK238+BK248</f>
        <v>0</v>
      </c>
    </row>
    <row r="202" spans="1:65" s="12" customFormat="1" ht="22.9" customHeight="1">
      <c r="B202" s="134"/>
      <c r="D202" s="135" t="s">
        <v>73</v>
      </c>
      <c r="E202" s="144" t="s">
        <v>614</v>
      </c>
      <c r="F202" s="144" t="s">
        <v>615</v>
      </c>
      <c r="J202" s="145">
        <f>BK202</f>
        <v>0</v>
      </c>
      <c r="L202" s="134"/>
      <c r="M202" s="138"/>
      <c r="N202" s="139"/>
      <c r="O202" s="139"/>
      <c r="P202" s="140">
        <f>SUM(P203:P217)</f>
        <v>16.939999999999998</v>
      </c>
      <c r="Q202" s="139"/>
      <c r="R202" s="140">
        <f>SUM(R203:R217)</f>
        <v>7.7075000000000005E-2</v>
      </c>
      <c r="S202" s="139"/>
      <c r="T202" s="141">
        <f>SUM(T203:T217)</f>
        <v>0</v>
      </c>
      <c r="AR202" s="135" t="s">
        <v>87</v>
      </c>
      <c r="AT202" s="142" t="s">
        <v>73</v>
      </c>
      <c r="AU202" s="142" t="s">
        <v>81</v>
      </c>
      <c r="AY202" s="135" t="s">
        <v>133</v>
      </c>
      <c r="BK202" s="143">
        <f>SUM(BK203:BK217)</f>
        <v>0</v>
      </c>
    </row>
    <row r="203" spans="1:65" s="2" customFormat="1" ht="21.75" customHeight="1">
      <c r="A203" s="30"/>
      <c r="B203" s="146"/>
      <c r="C203" s="147" t="s">
        <v>386</v>
      </c>
      <c r="D203" s="147" t="s">
        <v>135</v>
      </c>
      <c r="E203" s="148" t="s">
        <v>616</v>
      </c>
      <c r="F203" s="149" t="s">
        <v>617</v>
      </c>
      <c r="G203" s="150" t="s">
        <v>256</v>
      </c>
      <c r="H203" s="151">
        <v>70</v>
      </c>
      <c r="I203" s="152"/>
      <c r="J203" s="152">
        <f>ROUND(I203*H203,2)</f>
        <v>0</v>
      </c>
      <c r="K203" s="149" t="s">
        <v>139</v>
      </c>
      <c r="L203" s="31"/>
      <c r="M203" s="153" t="s">
        <v>1</v>
      </c>
      <c r="N203" s="154" t="s">
        <v>40</v>
      </c>
      <c r="O203" s="155">
        <v>0.106</v>
      </c>
      <c r="P203" s="155">
        <f>O203*H203</f>
        <v>7.42</v>
      </c>
      <c r="Q203" s="155">
        <v>6.0000000000000002E-5</v>
      </c>
      <c r="R203" s="155">
        <f>Q203*H203</f>
        <v>4.1999999999999997E-3</v>
      </c>
      <c r="S203" s="155">
        <v>0</v>
      </c>
      <c r="T203" s="156">
        <f>S203*H203</f>
        <v>0</v>
      </c>
      <c r="U203" s="30"/>
      <c r="V203" s="30"/>
      <c r="W203" s="30"/>
      <c r="X203" s="30"/>
      <c r="Y203" s="30"/>
      <c r="Z203" s="30"/>
      <c r="AA203" s="30"/>
      <c r="AB203" s="30"/>
      <c r="AC203" s="30"/>
      <c r="AD203" s="30"/>
      <c r="AE203" s="30"/>
      <c r="AR203" s="157" t="s">
        <v>263</v>
      </c>
      <c r="AT203" s="157" t="s">
        <v>135</v>
      </c>
      <c r="AU203" s="157" t="s">
        <v>87</v>
      </c>
      <c r="AY203" s="18" t="s">
        <v>133</v>
      </c>
      <c r="BE203" s="158">
        <f>IF(N203="základní",J203,0)</f>
        <v>0</v>
      </c>
      <c r="BF203" s="158">
        <f>IF(N203="snížená",J203,0)</f>
        <v>0</v>
      </c>
      <c r="BG203" s="158">
        <f>IF(N203="zákl. přenesená",J203,0)</f>
        <v>0</v>
      </c>
      <c r="BH203" s="158">
        <f>IF(N203="sníž. přenesená",J203,0)</f>
        <v>0</v>
      </c>
      <c r="BI203" s="158">
        <f>IF(N203="nulová",J203,0)</f>
        <v>0</v>
      </c>
      <c r="BJ203" s="18" t="s">
        <v>87</v>
      </c>
      <c r="BK203" s="158">
        <f>ROUND(I203*H203,2)</f>
        <v>0</v>
      </c>
      <c r="BL203" s="18" t="s">
        <v>263</v>
      </c>
      <c r="BM203" s="157" t="s">
        <v>618</v>
      </c>
    </row>
    <row r="204" spans="1:65" s="14" customFormat="1">
      <c r="B204" s="166"/>
      <c r="D204" s="160" t="s">
        <v>142</v>
      </c>
      <c r="E204" s="167" t="s">
        <v>1</v>
      </c>
      <c r="F204" s="168" t="s">
        <v>619</v>
      </c>
      <c r="H204" s="169">
        <v>70</v>
      </c>
      <c r="L204" s="166"/>
      <c r="M204" s="170"/>
      <c r="N204" s="171"/>
      <c r="O204" s="171"/>
      <c r="P204" s="171"/>
      <c r="Q204" s="171"/>
      <c r="R204" s="171"/>
      <c r="S204" s="171"/>
      <c r="T204" s="172"/>
      <c r="AT204" s="167" t="s">
        <v>142</v>
      </c>
      <c r="AU204" s="167" t="s">
        <v>87</v>
      </c>
      <c r="AV204" s="14" t="s">
        <v>87</v>
      </c>
      <c r="AW204" s="14" t="s">
        <v>31</v>
      </c>
      <c r="AX204" s="14" t="s">
        <v>81</v>
      </c>
      <c r="AY204" s="167" t="s">
        <v>133</v>
      </c>
    </row>
    <row r="205" spans="1:65" s="2" customFormat="1" ht="21.75" customHeight="1">
      <c r="A205" s="30"/>
      <c r="B205" s="146"/>
      <c r="C205" s="147" t="s">
        <v>391</v>
      </c>
      <c r="D205" s="147" t="s">
        <v>135</v>
      </c>
      <c r="E205" s="148" t="s">
        <v>620</v>
      </c>
      <c r="F205" s="149" t="s">
        <v>621</v>
      </c>
      <c r="G205" s="150" t="s">
        <v>256</v>
      </c>
      <c r="H205" s="151">
        <v>85</v>
      </c>
      <c r="I205" s="152"/>
      <c r="J205" s="152">
        <f>ROUND(I205*H205,2)</f>
        <v>0</v>
      </c>
      <c r="K205" s="149" t="s">
        <v>139</v>
      </c>
      <c r="L205" s="31"/>
      <c r="M205" s="153" t="s">
        <v>1</v>
      </c>
      <c r="N205" s="154" t="s">
        <v>40</v>
      </c>
      <c r="O205" s="155">
        <v>0.112</v>
      </c>
      <c r="P205" s="155">
        <f>O205*H205</f>
        <v>9.52</v>
      </c>
      <c r="Q205" s="155">
        <v>1.1E-4</v>
      </c>
      <c r="R205" s="155">
        <f>Q205*H205</f>
        <v>9.3500000000000007E-3</v>
      </c>
      <c r="S205" s="155">
        <v>0</v>
      </c>
      <c r="T205" s="156">
        <f>S205*H205</f>
        <v>0</v>
      </c>
      <c r="U205" s="30"/>
      <c r="V205" s="30"/>
      <c r="W205" s="30"/>
      <c r="X205" s="30"/>
      <c r="Y205" s="30"/>
      <c r="Z205" s="30"/>
      <c r="AA205" s="30"/>
      <c r="AB205" s="30"/>
      <c r="AC205" s="30"/>
      <c r="AD205" s="30"/>
      <c r="AE205" s="30"/>
      <c r="AR205" s="157" t="s">
        <v>263</v>
      </c>
      <c r="AT205" s="157" t="s">
        <v>135</v>
      </c>
      <c r="AU205" s="157" t="s">
        <v>87</v>
      </c>
      <c r="AY205" s="18" t="s">
        <v>133</v>
      </c>
      <c r="BE205" s="158">
        <f>IF(N205="základní",J205,0)</f>
        <v>0</v>
      </c>
      <c r="BF205" s="158">
        <f>IF(N205="snížená",J205,0)</f>
        <v>0</v>
      </c>
      <c r="BG205" s="158">
        <f>IF(N205="zákl. přenesená",J205,0)</f>
        <v>0</v>
      </c>
      <c r="BH205" s="158">
        <f>IF(N205="sníž. přenesená",J205,0)</f>
        <v>0</v>
      </c>
      <c r="BI205" s="158">
        <f>IF(N205="nulová",J205,0)</f>
        <v>0</v>
      </c>
      <c r="BJ205" s="18" t="s">
        <v>87</v>
      </c>
      <c r="BK205" s="158">
        <f>ROUND(I205*H205,2)</f>
        <v>0</v>
      </c>
      <c r="BL205" s="18" t="s">
        <v>263</v>
      </c>
      <c r="BM205" s="157" t="s">
        <v>622</v>
      </c>
    </row>
    <row r="206" spans="1:65" s="14" customFormat="1">
      <c r="B206" s="166"/>
      <c r="D206" s="160" t="s">
        <v>142</v>
      </c>
      <c r="E206" s="167" t="s">
        <v>1</v>
      </c>
      <c r="F206" s="168" t="s">
        <v>623</v>
      </c>
      <c r="H206" s="169">
        <v>85</v>
      </c>
      <c r="L206" s="166"/>
      <c r="M206" s="170"/>
      <c r="N206" s="171"/>
      <c r="O206" s="171"/>
      <c r="P206" s="171"/>
      <c r="Q206" s="171"/>
      <c r="R206" s="171"/>
      <c r="S206" s="171"/>
      <c r="T206" s="172"/>
      <c r="AT206" s="167" t="s">
        <v>142</v>
      </c>
      <c r="AU206" s="167" t="s">
        <v>87</v>
      </c>
      <c r="AV206" s="14" t="s">
        <v>87</v>
      </c>
      <c r="AW206" s="14" t="s">
        <v>31</v>
      </c>
      <c r="AX206" s="14" t="s">
        <v>81</v>
      </c>
      <c r="AY206" s="167" t="s">
        <v>133</v>
      </c>
    </row>
    <row r="207" spans="1:65" s="2" customFormat="1" ht="16.5" customHeight="1">
      <c r="A207" s="30"/>
      <c r="B207" s="146"/>
      <c r="C207" s="187" t="s">
        <v>396</v>
      </c>
      <c r="D207" s="187" t="s">
        <v>230</v>
      </c>
      <c r="E207" s="188" t="s">
        <v>624</v>
      </c>
      <c r="F207" s="189" t="s">
        <v>625</v>
      </c>
      <c r="G207" s="190" t="s">
        <v>256</v>
      </c>
      <c r="H207" s="191">
        <v>60.5</v>
      </c>
      <c r="I207" s="192"/>
      <c r="J207" s="192">
        <f>ROUND(I207*H207,2)</f>
        <v>0</v>
      </c>
      <c r="K207" s="189" t="s">
        <v>139</v>
      </c>
      <c r="L207" s="193"/>
      <c r="M207" s="194" t="s">
        <v>1</v>
      </c>
      <c r="N207" s="195" t="s">
        <v>40</v>
      </c>
      <c r="O207" s="155">
        <v>0</v>
      </c>
      <c r="P207" s="155">
        <f>O207*H207</f>
        <v>0</v>
      </c>
      <c r="Q207" s="155">
        <v>2.7E-4</v>
      </c>
      <c r="R207" s="155">
        <f>Q207*H207</f>
        <v>1.6334999999999999E-2</v>
      </c>
      <c r="S207" s="155">
        <v>0</v>
      </c>
      <c r="T207" s="156">
        <f>S207*H207</f>
        <v>0</v>
      </c>
      <c r="U207" s="30"/>
      <c r="V207" s="30"/>
      <c r="W207" s="30"/>
      <c r="X207" s="30"/>
      <c r="Y207" s="30"/>
      <c r="Z207" s="30"/>
      <c r="AA207" s="30"/>
      <c r="AB207" s="30"/>
      <c r="AC207" s="30"/>
      <c r="AD207" s="30"/>
      <c r="AE207" s="30"/>
      <c r="AR207" s="157" t="s">
        <v>343</v>
      </c>
      <c r="AT207" s="157" t="s">
        <v>230</v>
      </c>
      <c r="AU207" s="157" t="s">
        <v>87</v>
      </c>
      <c r="AY207" s="18" t="s">
        <v>133</v>
      </c>
      <c r="BE207" s="158">
        <f>IF(N207="základní",J207,0)</f>
        <v>0</v>
      </c>
      <c r="BF207" s="158">
        <f>IF(N207="snížená",J207,0)</f>
        <v>0</v>
      </c>
      <c r="BG207" s="158">
        <f>IF(N207="zákl. přenesená",J207,0)</f>
        <v>0</v>
      </c>
      <c r="BH207" s="158">
        <f>IF(N207="sníž. přenesená",J207,0)</f>
        <v>0</v>
      </c>
      <c r="BI207" s="158">
        <f>IF(N207="nulová",J207,0)</f>
        <v>0</v>
      </c>
      <c r="BJ207" s="18" t="s">
        <v>87</v>
      </c>
      <c r="BK207" s="158">
        <f>ROUND(I207*H207,2)</f>
        <v>0</v>
      </c>
      <c r="BL207" s="18" t="s">
        <v>263</v>
      </c>
      <c r="BM207" s="157" t="s">
        <v>626</v>
      </c>
    </row>
    <row r="208" spans="1:65" s="14" customFormat="1">
      <c r="B208" s="166"/>
      <c r="D208" s="160" t="s">
        <v>142</v>
      </c>
      <c r="F208" s="168" t="s">
        <v>627</v>
      </c>
      <c r="H208" s="169">
        <v>60.5</v>
      </c>
      <c r="L208" s="166"/>
      <c r="M208" s="170"/>
      <c r="N208" s="171"/>
      <c r="O208" s="171"/>
      <c r="P208" s="171"/>
      <c r="Q208" s="171"/>
      <c r="R208" s="171"/>
      <c r="S208" s="171"/>
      <c r="T208" s="172"/>
      <c r="AT208" s="167" t="s">
        <v>142</v>
      </c>
      <c r="AU208" s="167" t="s">
        <v>87</v>
      </c>
      <c r="AV208" s="14" t="s">
        <v>87</v>
      </c>
      <c r="AW208" s="14" t="s">
        <v>3</v>
      </c>
      <c r="AX208" s="14" t="s">
        <v>81</v>
      </c>
      <c r="AY208" s="167" t="s">
        <v>133</v>
      </c>
    </row>
    <row r="209" spans="1:65" s="2" customFormat="1" ht="16.5" customHeight="1">
      <c r="A209" s="30"/>
      <c r="B209" s="146"/>
      <c r="C209" s="187" t="s">
        <v>401</v>
      </c>
      <c r="D209" s="187" t="s">
        <v>230</v>
      </c>
      <c r="E209" s="188" t="s">
        <v>628</v>
      </c>
      <c r="F209" s="189" t="s">
        <v>629</v>
      </c>
      <c r="G209" s="190" t="s">
        <v>256</v>
      </c>
      <c r="H209" s="191">
        <v>16.5</v>
      </c>
      <c r="I209" s="192"/>
      <c r="J209" s="192">
        <f>ROUND(I209*H209,2)</f>
        <v>0</v>
      </c>
      <c r="K209" s="189" t="s">
        <v>139</v>
      </c>
      <c r="L209" s="193"/>
      <c r="M209" s="194" t="s">
        <v>1</v>
      </c>
      <c r="N209" s="195" t="s">
        <v>40</v>
      </c>
      <c r="O209" s="155">
        <v>0</v>
      </c>
      <c r="P209" s="155">
        <f>O209*H209</f>
        <v>0</v>
      </c>
      <c r="Q209" s="155">
        <v>2.9E-4</v>
      </c>
      <c r="R209" s="155">
        <f>Q209*H209</f>
        <v>4.7850000000000002E-3</v>
      </c>
      <c r="S209" s="155">
        <v>0</v>
      </c>
      <c r="T209" s="156">
        <f>S209*H209</f>
        <v>0</v>
      </c>
      <c r="U209" s="30"/>
      <c r="V209" s="30"/>
      <c r="W209" s="30"/>
      <c r="X209" s="30"/>
      <c r="Y209" s="30"/>
      <c r="Z209" s="30"/>
      <c r="AA209" s="30"/>
      <c r="AB209" s="30"/>
      <c r="AC209" s="30"/>
      <c r="AD209" s="30"/>
      <c r="AE209" s="30"/>
      <c r="AR209" s="157" t="s">
        <v>343</v>
      </c>
      <c r="AT209" s="157" t="s">
        <v>230</v>
      </c>
      <c r="AU209" s="157" t="s">
        <v>87</v>
      </c>
      <c r="AY209" s="18" t="s">
        <v>133</v>
      </c>
      <c r="BE209" s="158">
        <f>IF(N209="základní",J209,0)</f>
        <v>0</v>
      </c>
      <c r="BF209" s="158">
        <f>IF(N209="snížená",J209,0)</f>
        <v>0</v>
      </c>
      <c r="BG209" s="158">
        <f>IF(N209="zákl. přenesená",J209,0)</f>
        <v>0</v>
      </c>
      <c r="BH209" s="158">
        <f>IF(N209="sníž. přenesená",J209,0)</f>
        <v>0</v>
      </c>
      <c r="BI209" s="158">
        <f>IF(N209="nulová",J209,0)</f>
        <v>0</v>
      </c>
      <c r="BJ209" s="18" t="s">
        <v>87</v>
      </c>
      <c r="BK209" s="158">
        <f>ROUND(I209*H209,2)</f>
        <v>0</v>
      </c>
      <c r="BL209" s="18" t="s">
        <v>263</v>
      </c>
      <c r="BM209" s="157" t="s">
        <v>630</v>
      </c>
    </row>
    <row r="210" spans="1:65" s="14" customFormat="1">
      <c r="B210" s="166"/>
      <c r="D210" s="160" t="s">
        <v>142</v>
      </c>
      <c r="F210" s="168" t="s">
        <v>631</v>
      </c>
      <c r="H210" s="169">
        <v>16.5</v>
      </c>
      <c r="L210" s="166"/>
      <c r="M210" s="170"/>
      <c r="N210" s="171"/>
      <c r="O210" s="171"/>
      <c r="P210" s="171"/>
      <c r="Q210" s="171"/>
      <c r="R210" s="171"/>
      <c r="S210" s="171"/>
      <c r="T210" s="172"/>
      <c r="AT210" s="167" t="s">
        <v>142</v>
      </c>
      <c r="AU210" s="167" t="s">
        <v>87</v>
      </c>
      <c r="AV210" s="14" t="s">
        <v>87</v>
      </c>
      <c r="AW210" s="14" t="s">
        <v>3</v>
      </c>
      <c r="AX210" s="14" t="s">
        <v>81</v>
      </c>
      <c r="AY210" s="167" t="s">
        <v>133</v>
      </c>
    </row>
    <row r="211" spans="1:65" s="2" customFormat="1" ht="16.5" customHeight="1">
      <c r="A211" s="30"/>
      <c r="B211" s="146"/>
      <c r="C211" s="187" t="s">
        <v>406</v>
      </c>
      <c r="D211" s="187" t="s">
        <v>230</v>
      </c>
      <c r="E211" s="188" t="s">
        <v>632</v>
      </c>
      <c r="F211" s="189" t="s">
        <v>633</v>
      </c>
      <c r="G211" s="190" t="s">
        <v>256</v>
      </c>
      <c r="H211" s="191">
        <v>60.5</v>
      </c>
      <c r="I211" s="192"/>
      <c r="J211" s="192">
        <f>ROUND(I211*H211,2)</f>
        <v>0</v>
      </c>
      <c r="K211" s="189" t="s">
        <v>139</v>
      </c>
      <c r="L211" s="193"/>
      <c r="M211" s="194" t="s">
        <v>1</v>
      </c>
      <c r="N211" s="195" t="s">
        <v>40</v>
      </c>
      <c r="O211" s="155">
        <v>0</v>
      </c>
      <c r="P211" s="155">
        <f>O211*H211</f>
        <v>0</v>
      </c>
      <c r="Q211" s="155">
        <v>4.2000000000000002E-4</v>
      </c>
      <c r="R211" s="155">
        <f>Q211*H211</f>
        <v>2.5410000000000002E-2</v>
      </c>
      <c r="S211" s="155">
        <v>0</v>
      </c>
      <c r="T211" s="156">
        <f>S211*H211</f>
        <v>0</v>
      </c>
      <c r="U211" s="30"/>
      <c r="V211" s="30"/>
      <c r="W211" s="30"/>
      <c r="X211" s="30"/>
      <c r="Y211" s="30"/>
      <c r="Z211" s="30"/>
      <c r="AA211" s="30"/>
      <c r="AB211" s="30"/>
      <c r="AC211" s="30"/>
      <c r="AD211" s="30"/>
      <c r="AE211" s="30"/>
      <c r="AR211" s="157" t="s">
        <v>343</v>
      </c>
      <c r="AT211" s="157" t="s">
        <v>230</v>
      </c>
      <c r="AU211" s="157" t="s">
        <v>87</v>
      </c>
      <c r="AY211" s="18" t="s">
        <v>133</v>
      </c>
      <c r="BE211" s="158">
        <f>IF(N211="základní",J211,0)</f>
        <v>0</v>
      </c>
      <c r="BF211" s="158">
        <f>IF(N211="snížená",J211,0)</f>
        <v>0</v>
      </c>
      <c r="BG211" s="158">
        <f>IF(N211="zákl. přenesená",J211,0)</f>
        <v>0</v>
      </c>
      <c r="BH211" s="158">
        <f>IF(N211="sníž. přenesená",J211,0)</f>
        <v>0</v>
      </c>
      <c r="BI211" s="158">
        <f>IF(N211="nulová",J211,0)</f>
        <v>0</v>
      </c>
      <c r="BJ211" s="18" t="s">
        <v>87</v>
      </c>
      <c r="BK211" s="158">
        <f>ROUND(I211*H211,2)</f>
        <v>0</v>
      </c>
      <c r="BL211" s="18" t="s">
        <v>263</v>
      </c>
      <c r="BM211" s="157" t="s">
        <v>634</v>
      </c>
    </row>
    <row r="212" spans="1:65" s="14" customFormat="1">
      <c r="B212" s="166"/>
      <c r="D212" s="160" t="s">
        <v>142</v>
      </c>
      <c r="F212" s="168" t="s">
        <v>627</v>
      </c>
      <c r="H212" s="169">
        <v>60.5</v>
      </c>
      <c r="L212" s="166"/>
      <c r="M212" s="170"/>
      <c r="N212" s="171"/>
      <c r="O212" s="171"/>
      <c r="P212" s="171"/>
      <c r="Q212" s="171"/>
      <c r="R212" s="171"/>
      <c r="S212" s="171"/>
      <c r="T212" s="172"/>
      <c r="AT212" s="167" t="s">
        <v>142</v>
      </c>
      <c r="AU212" s="167" t="s">
        <v>87</v>
      </c>
      <c r="AV212" s="14" t="s">
        <v>87</v>
      </c>
      <c r="AW212" s="14" t="s">
        <v>3</v>
      </c>
      <c r="AX212" s="14" t="s">
        <v>81</v>
      </c>
      <c r="AY212" s="167" t="s">
        <v>133</v>
      </c>
    </row>
    <row r="213" spans="1:65" s="2" customFormat="1" ht="16.5" customHeight="1">
      <c r="A213" s="30"/>
      <c r="B213" s="146"/>
      <c r="C213" s="187" t="s">
        <v>410</v>
      </c>
      <c r="D213" s="187" t="s">
        <v>230</v>
      </c>
      <c r="E213" s="188" t="s">
        <v>635</v>
      </c>
      <c r="F213" s="189" t="s">
        <v>636</v>
      </c>
      <c r="G213" s="190" t="s">
        <v>256</v>
      </c>
      <c r="H213" s="191">
        <v>16.5</v>
      </c>
      <c r="I213" s="192"/>
      <c r="J213" s="192">
        <f>ROUND(I213*H213,2)</f>
        <v>0</v>
      </c>
      <c r="K213" s="189" t="s">
        <v>139</v>
      </c>
      <c r="L213" s="193"/>
      <c r="M213" s="194" t="s">
        <v>1</v>
      </c>
      <c r="N213" s="195" t="s">
        <v>40</v>
      </c>
      <c r="O213" s="155">
        <v>0</v>
      </c>
      <c r="P213" s="155">
        <f>O213*H213</f>
        <v>0</v>
      </c>
      <c r="Q213" s="155">
        <v>4.8000000000000001E-4</v>
      </c>
      <c r="R213" s="155">
        <f>Q213*H213</f>
        <v>7.92E-3</v>
      </c>
      <c r="S213" s="155">
        <v>0</v>
      </c>
      <c r="T213" s="156">
        <f>S213*H213</f>
        <v>0</v>
      </c>
      <c r="U213" s="30"/>
      <c r="V213" s="30"/>
      <c r="W213" s="30"/>
      <c r="X213" s="30"/>
      <c r="Y213" s="30"/>
      <c r="Z213" s="30"/>
      <c r="AA213" s="30"/>
      <c r="AB213" s="30"/>
      <c r="AC213" s="30"/>
      <c r="AD213" s="30"/>
      <c r="AE213" s="30"/>
      <c r="AR213" s="157" t="s">
        <v>343</v>
      </c>
      <c r="AT213" s="157" t="s">
        <v>230</v>
      </c>
      <c r="AU213" s="157" t="s">
        <v>87</v>
      </c>
      <c r="AY213" s="18" t="s">
        <v>133</v>
      </c>
      <c r="BE213" s="158">
        <f>IF(N213="základní",J213,0)</f>
        <v>0</v>
      </c>
      <c r="BF213" s="158">
        <f>IF(N213="snížená",J213,0)</f>
        <v>0</v>
      </c>
      <c r="BG213" s="158">
        <f>IF(N213="zákl. přenesená",J213,0)</f>
        <v>0</v>
      </c>
      <c r="BH213" s="158">
        <f>IF(N213="sníž. přenesená",J213,0)</f>
        <v>0</v>
      </c>
      <c r="BI213" s="158">
        <f>IF(N213="nulová",J213,0)</f>
        <v>0</v>
      </c>
      <c r="BJ213" s="18" t="s">
        <v>87</v>
      </c>
      <c r="BK213" s="158">
        <f>ROUND(I213*H213,2)</f>
        <v>0</v>
      </c>
      <c r="BL213" s="18" t="s">
        <v>263</v>
      </c>
      <c r="BM213" s="157" t="s">
        <v>637</v>
      </c>
    </row>
    <row r="214" spans="1:65" s="14" customFormat="1">
      <c r="B214" s="166"/>
      <c r="D214" s="160" t="s">
        <v>142</v>
      </c>
      <c r="F214" s="168" t="s">
        <v>631</v>
      </c>
      <c r="H214" s="169">
        <v>16.5</v>
      </c>
      <c r="L214" s="166"/>
      <c r="M214" s="170"/>
      <c r="N214" s="171"/>
      <c r="O214" s="171"/>
      <c r="P214" s="171"/>
      <c r="Q214" s="171"/>
      <c r="R214" s="171"/>
      <c r="S214" s="171"/>
      <c r="T214" s="172"/>
      <c r="AT214" s="167" t="s">
        <v>142</v>
      </c>
      <c r="AU214" s="167" t="s">
        <v>87</v>
      </c>
      <c r="AV214" s="14" t="s">
        <v>87</v>
      </c>
      <c r="AW214" s="14" t="s">
        <v>3</v>
      </c>
      <c r="AX214" s="14" t="s">
        <v>81</v>
      </c>
      <c r="AY214" s="167" t="s">
        <v>133</v>
      </c>
    </row>
    <row r="215" spans="1:65" s="2" customFormat="1" ht="16.5" customHeight="1">
      <c r="A215" s="30"/>
      <c r="B215" s="146"/>
      <c r="C215" s="187" t="s">
        <v>415</v>
      </c>
      <c r="D215" s="187" t="s">
        <v>230</v>
      </c>
      <c r="E215" s="188" t="s">
        <v>638</v>
      </c>
      <c r="F215" s="189" t="s">
        <v>639</v>
      </c>
      <c r="G215" s="190" t="s">
        <v>256</v>
      </c>
      <c r="H215" s="191">
        <v>16.5</v>
      </c>
      <c r="I215" s="192"/>
      <c r="J215" s="192">
        <f>ROUND(I215*H215,2)</f>
        <v>0</v>
      </c>
      <c r="K215" s="189" t="s">
        <v>139</v>
      </c>
      <c r="L215" s="193"/>
      <c r="M215" s="194" t="s">
        <v>1</v>
      </c>
      <c r="N215" s="195" t="s">
        <v>40</v>
      </c>
      <c r="O215" s="155">
        <v>0</v>
      </c>
      <c r="P215" s="155">
        <f>O215*H215</f>
        <v>0</v>
      </c>
      <c r="Q215" s="155">
        <v>5.5000000000000003E-4</v>
      </c>
      <c r="R215" s="155">
        <f>Q215*H215</f>
        <v>9.0749999999999997E-3</v>
      </c>
      <c r="S215" s="155">
        <v>0</v>
      </c>
      <c r="T215" s="156">
        <f>S215*H215</f>
        <v>0</v>
      </c>
      <c r="U215" s="30"/>
      <c r="V215" s="30"/>
      <c r="W215" s="30"/>
      <c r="X215" s="30"/>
      <c r="Y215" s="30"/>
      <c r="Z215" s="30"/>
      <c r="AA215" s="30"/>
      <c r="AB215" s="30"/>
      <c r="AC215" s="30"/>
      <c r="AD215" s="30"/>
      <c r="AE215" s="30"/>
      <c r="AR215" s="157" t="s">
        <v>343</v>
      </c>
      <c r="AT215" s="157" t="s">
        <v>230</v>
      </c>
      <c r="AU215" s="157" t="s">
        <v>87</v>
      </c>
      <c r="AY215" s="18" t="s">
        <v>133</v>
      </c>
      <c r="BE215" s="158">
        <f>IF(N215="základní",J215,0)</f>
        <v>0</v>
      </c>
      <c r="BF215" s="158">
        <f>IF(N215="snížená",J215,0)</f>
        <v>0</v>
      </c>
      <c r="BG215" s="158">
        <f>IF(N215="zákl. přenesená",J215,0)</f>
        <v>0</v>
      </c>
      <c r="BH215" s="158">
        <f>IF(N215="sníž. přenesená",J215,0)</f>
        <v>0</v>
      </c>
      <c r="BI215" s="158">
        <f>IF(N215="nulová",J215,0)</f>
        <v>0</v>
      </c>
      <c r="BJ215" s="18" t="s">
        <v>87</v>
      </c>
      <c r="BK215" s="158">
        <f>ROUND(I215*H215,2)</f>
        <v>0</v>
      </c>
      <c r="BL215" s="18" t="s">
        <v>263</v>
      </c>
      <c r="BM215" s="157" t="s">
        <v>640</v>
      </c>
    </row>
    <row r="216" spans="1:65" s="14" customFormat="1">
      <c r="B216" s="166"/>
      <c r="D216" s="160" t="s">
        <v>142</v>
      </c>
      <c r="F216" s="168" t="s">
        <v>631</v>
      </c>
      <c r="H216" s="169">
        <v>16.5</v>
      </c>
      <c r="L216" s="166"/>
      <c r="M216" s="170"/>
      <c r="N216" s="171"/>
      <c r="O216" s="171"/>
      <c r="P216" s="171"/>
      <c r="Q216" s="171"/>
      <c r="R216" s="171"/>
      <c r="S216" s="171"/>
      <c r="T216" s="172"/>
      <c r="AT216" s="167" t="s">
        <v>142</v>
      </c>
      <c r="AU216" s="167" t="s">
        <v>87</v>
      </c>
      <c r="AV216" s="14" t="s">
        <v>87</v>
      </c>
      <c r="AW216" s="14" t="s">
        <v>3</v>
      </c>
      <c r="AX216" s="14" t="s">
        <v>81</v>
      </c>
      <c r="AY216" s="167" t="s">
        <v>133</v>
      </c>
    </row>
    <row r="217" spans="1:65" s="2" customFormat="1" ht="21.75" customHeight="1">
      <c r="A217" s="30"/>
      <c r="B217" s="146"/>
      <c r="C217" s="147" t="s">
        <v>421</v>
      </c>
      <c r="D217" s="147" t="s">
        <v>135</v>
      </c>
      <c r="E217" s="148" t="s">
        <v>641</v>
      </c>
      <c r="F217" s="149" t="s">
        <v>642</v>
      </c>
      <c r="G217" s="150" t="s">
        <v>643</v>
      </c>
      <c r="H217" s="151">
        <v>197.18600000000001</v>
      </c>
      <c r="I217" s="152"/>
      <c r="J217" s="152">
        <f>ROUND(I217*H217,2)</f>
        <v>0</v>
      </c>
      <c r="K217" s="149" t="s">
        <v>139</v>
      </c>
      <c r="L217" s="31"/>
      <c r="M217" s="153" t="s">
        <v>1</v>
      </c>
      <c r="N217" s="154" t="s">
        <v>40</v>
      </c>
      <c r="O217" s="155">
        <v>0</v>
      </c>
      <c r="P217" s="155">
        <f>O217*H217</f>
        <v>0</v>
      </c>
      <c r="Q217" s="155">
        <v>0</v>
      </c>
      <c r="R217" s="155">
        <f>Q217*H217</f>
        <v>0</v>
      </c>
      <c r="S217" s="155">
        <v>0</v>
      </c>
      <c r="T217" s="156">
        <f>S217*H217</f>
        <v>0</v>
      </c>
      <c r="U217" s="30"/>
      <c r="V217" s="30"/>
      <c r="W217" s="30"/>
      <c r="X217" s="30"/>
      <c r="Y217" s="30"/>
      <c r="Z217" s="30"/>
      <c r="AA217" s="30"/>
      <c r="AB217" s="30"/>
      <c r="AC217" s="30"/>
      <c r="AD217" s="30"/>
      <c r="AE217" s="30"/>
      <c r="AR217" s="157" t="s">
        <v>263</v>
      </c>
      <c r="AT217" s="157" t="s">
        <v>135</v>
      </c>
      <c r="AU217" s="157" t="s">
        <v>87</v>
      </c>
      <c r="AY217" s="18" t="s">
        <v>133</v>
      </c>
      <c r="BE217" s="158">
        <f>IF(N217="základní",J217,0)</f>
        <v>0</v>
      </c>
      <c r="BF217" s="158">
        <f>IF(N217="snížená",J217,0)</f>
        <v>0</v>
      </c>
      <c r="BG217" s="158">
        <f>IF(N217="zákl. přenesená",J217,0)</f>
        <v>0</v>
      </c>
      <c r="BH217" s="158">
        <f>IF(N217="sníž. přenesená",J217,0)</f>
        <v>0</v>
      </c>
      <c r="BI217" s="158">
        <f>IF(N217="nulová",J217,0)</f>
        <v>0</v>
      </c>
      <c r="BJ217" s="18" t="s">
        <v>87</v>
      </c>
      <c r="BK217" s="158">
        <f>ROUND(I217*H217,2)</f>
        <v>0</v>
      </c>
      <c r="BL217" s="18" t="s">
        <v>263</v>
      </c>
      <c r="BM217" s="157" t="s">
        <v>644</v>
      </c>
    </row>
    <row r="218" spans="1:65" s="12" customFormat="1" ht="22.9" customHeight="1">
      <c r="B218" s="134"/>
      <c r="D218" s="135" t="s">
        <v>73</v>
      </c>
      <c r="E218" s="144" t="s">
        <v>645</v>
      </c>
      <c r="F218" s="144" t="s">
        <v>646</v>
      </c>
      <c r="J218" s="145">
        <f>BK218</f>
        <v>0</v>
      </c>
      <c r="L218" s="134"/>
      <c r="M218" s="138"/>
      <c r="N218" s="139"/>
      <c r="O218" s="139"/>
      <c r="P218" s="140">
        <f>SUM(P219:P224)</f>
        <v>48.606000000000009</v>
      </c>
      <c r="Q218" s="139"/>
      <c r="R218" s="140">
        <f>SUM(R219:R224)</f>
        <v>1.6307399999999999</v>
      </c>
      <c r="S218" s="139"/>
      <c r="T218" s="141">
        <f>SUM(T219:T224)</f>
        <v>0</v>
      </c>
      <c r="AR218" s="135" t="s">
        <v>87</v>
      </c>
      <c r="AT218" s="142" t="s">
        <v>73</v>
      </c>
      <c r="AU218" s="142" t="s">
        <v>81</v>
      </c>
      <c r="AY218" s="135" t="s">
        <v>133</v>
      </c>
      <c r="BK218" s="143">
        <f>SUM(BK219:BK224)</f>
        <v>0</v>
      </c>
    </row>
    <row r="219" spans="1:65" s="2" customFormat="1" ht="21.75" customHeight="1">
      <c r="A219" s="30"/>
      <c r="B219" s="146"/>
      <c r="C219" s="147" t="s">
        <v>426</v>
      </c>
      <c r="D219" s="147" t="s">
        <v>135</v>
      </c>
      <c r="E219" s="148" t="s">
        <v>647</v>
      </c>
      <c r="F219" s="149" t="s">
        <v>648</v>
      </c>
      <c r="G219" s="150" t="s">
        <v>404</v>
      </c>
      <c r="H219" s="151">
        <v>6</v>
      </c>
      <c r="I219" s="152"/>
      <c r="J219" s="152">
        <f t="shared" ref="J219:J224" si="10">ROUND(I219*H219,2)</f>
        <v>0</v>
      </c>
      <c r="K219" s="149" t="s">
        <v>139</v>
      </c>
      <c r="L219" s="31"/>
      <c r="M219" s="153" t="s">
        <v>1</v>
      </c>
      <c r="N219" s="154" t="s">
        <v>40</v>
      </c>
      <c r="O219" s="155">
        <v>8.1010000000000009</v>
      </c>
      <c r="P219" s="155">
        <f t="shared" ref="P219:P224" si="11">O219*H219</f>
        <v>48.606000000000009</v>
      </c>
      <c r="Q219" s="155">
        <v>0.27178999999999998</v>
      </c>
      <c r="R219" s="155">
        <f t="shared" ref="R219:R224" si="12">Q219*H219</f>
        <v>1.6307399999999999</v>
      </c>
      <c r="S219" s="155">
        <v>0</v>
      </c>
      <c r="T219" s="156">
        <f t="shared" ref="T219:T224" si="13">S219*H219</f>
        <v>0</v>
      </c>
      <c r="U219" s="30"/>
      <c r="V219" s="30"/>
      <c r="W219" s="30"/>
      <c r="X219" s="30"/>
      <c r="Y219" s="30"/>
      <c r="Z219" s="30"/>
      <c r="AA219" s="30"/>
      <c r="AB219" s="30"/>
      <c r="AC219" s="30"/>
      <c r="AD219" s="30"/>
      <c r="AE219" s="30"/>
      <c r="AR219" s="157" t="s">
        <v>263</v>
      </c>
      <c r="AT219" s="157" t="s">
        <v>135</v>
      </c>
      <c r="AU219" s="157" t="s">
        <v>87</v>
      </c>
      <c r="AY219" s="18" t="s">
        <v>133</v>
      </c>
      <c r="BE219" s="158">
        <f t="shared" ref="BE219:BE224" si="14">IF(N219="základní",J219,0)</f>
        <v>0</v>
      </c>
      <c r="BF219" s="158">
        <f t="shared" ref="BF219:BF224" si="15">IF(N219="snížená",J219,0)</f>
        <v>0</v>
      </c>
      <c r="BG219" s="158">
        <f t="shared" ref="BG219:BG224" si="16">IF(N219="zákl. přenesená",J219,0)</f>
        <v>0</v>
      </c>
      <c r="BH219" s="158">
        <f t="shared" ref="BH219:BH224" si="17">IF(N219="sníž. přenesená",J219,0)</f>
        <v>0</v>
      </c>
      <c r="BI219" s="158">
        <f t="shared" ref="BI219:BI224" si="18">IF(N219="nulová",J219,0)</f>
        <v>0</v>
      </c>
      <c r="BJ219" s="18" t="s">
        <v>87</v>
      </c>
      <c r="BK219" s="158">
        <f t="shared" ref="BK219:BK224" si="19">ROUND(I219*H219,2)</f>
        <v>0</v>
      </c>
      <c r="BL219" s="18" t="s">
        <v>263</v>
      </c>
      <c r="BM219" s="157" t="s">
        <v>649</v>
      </c>
    </row>
    <row r="220" spans="1:65" s="2" customFormat="1" ht="21.75" customHeight="1">
      <c r="A220" s="30"/>
      <c r="B220" s="146"/>
      <c r="C220" s="187" t="s">
        <v>430</v>
      </c>
      <c r="D220" s="187" t="s">
        <v>230</v>
      </c>
      <c r="E220" s="188" t="s">
        <v>650</v>
      </c>
      <c r="F220" s="189" t="s">
        <v>651</v>
      </c>
      <c r="G220" s="190" t="s">
        <v>314</v>
      </c>
      <c r="H220" s="191">
        <v>6</v>
      </c>
      <c r="I220" s="192"/>
      <c r="J220" s="192">
        <f t="shared" si="10"/>
        <v>0</v>
      </c>
      <c r="K220" s="189" t="s">
        <v>1</v>
      </c>
      <c r="L220" s="193"/>
      <c r="M220" s="194" t="s">
        <v>1</v>
      </c>
      <c r="N220" s="195" t="s">
        <v>40</v>
      </c>
      <c r="O220" s="155">
        <v>0</v>
      </c>
      <c r="P220" s="155">
        <f t="shared" si="11"/>
        <v>0</v>
      </c>
      <c r="Q220" s="155">
        <v>0</v>
      </c>
      <c r="R220" s="155">
        <f t="shared" si="12"/>
        <v>0</v>
      </c>
      <c r="S220" s="155">
        <v>0</v>
      </c>
      <c r="T220" s="156">
        <f t="shared" si="13"/>
        <v>0</v>
      </c>
      <c r="U220" s="30"/>
      <c r="V220" s="30"/>
      <c r="W220" s="30"/>
      <c r="X220" s="30"/>
      <c r="Y220" s="30"/>
      <c r="Z220" s="30"/>
      <c r="AA220" s="30"/>
      <c r="AB220" s="30"/>
      <c r="AC220" s="30"/>
      <c r="AD220" s="30"/>
      <c r="AE220" s="30"/>
      <c r="AR220" s="157" t="s">
        <v>343</v>
      </c>
      <c r="AT220" s="157" t="s">
        <v>230</v>
      </c>
      <c r="AU220" s="157" t="s">
        <v>87</v>
      </c>
      <c r="AY220" s="18" t="s">
        <v>133</v>
      </c>
      <c r="BE220" s="158">
        <f t="shared" si="14"/>
        <v>0</v>
      </c>
      <c r="BF220" s="158">
        <f t="shared" si="15"/>
        <v>0</v>
      </c>
      <c r="BG220" s="158">
        <f t="shared" si="16"/>
        <v>0</v>
      </c>
      <c r="BH220" s="158">
        <f t="shared" si="17"/>
        <v>0</v>
      </c>
      <c r="BI220" s="158">
        <f t="shared" si="18"/>
        <v>0</v>
      </c>
      <c r="BJ220" s="18" t="s">
        <v>87</v>
      </c>
      <c r="BK220" s="158">
        <f t="shared" si="19"/>
        <v>0</v>
      </c>
      <c r="BL220" s="18" t="s">
        <v>263</v>
      </c>
      <c r="BM220" s="157" t="s">
        <v>652</v>
      </c>
    </row>
    <row r="221" spans="1:65" s="2" customFormat="1" ht="16.5" customHeight="1">
      <c r="A221" s="30"/>
      <c r="B221" s="146"/>
      <c r="C221" s="187" t="s">
        <v>434</v>
      </c>
      <c r="D221" s="187" t="s">
        <v>230</v>
      </c>
      <c r="E221" s="188" t="s">
        <v>653</v>
      </c>
      <c r="F221" s="189" t="s">
        <v>654</v>
      </c>
      <c r="G221" s="190" t="s">
        <v>314</v>
      </c>
      <c r="H221" s="191">
        <v>6</v>
      </c>
      <c r="I221" s="192"/>
      <c r="J221" s="192">
        <f t="shared" si="10"/>
        <v>0</v>
      </c>
      <c r="K221" s="189" t="s">
        <v>1</v>
      </c>
      <c r="L221" s="193"/>
      <c r="M221" s="194" t="s">
        <v>1</v>
      </c>
      <c r="N221" s="195" t="s">
        <v>40</v>
      </c>
      <c r="O221" s="155">
        <v>0</v>
      </c>
      <c r="P221" s="155">
        <f t="shared" si="11"/>
        <v>0</v>
      </c>
      <c r="Q221" s="155">
        <v>0</v>
      </c>
      <c r="R221" s="155">
        <f t="shared" si="12"/>
        <v>0</v>
      </c>
      <c r="S221" s="155">
        <v>0</v>
      </c>
      <c r="T221" s="156">
        <f t="shared" si="13"/>
        <v>0</v>
      </c>
      <c r="U221" s="30"/>
      <c r="V221" s="30"/>
      <c r="W221" s="30"/>
      <c r="X221" s="30"/>
      <c r="Y221" s="30"/>
      <c r="Z221" s="30"/>
      <c r="AA221" s="30"/>
      <c r="AB221" s="30"/>
      <c r="AC221" s="30"/>
      <c r="AD221" s="30"/>
      <c r="AE221" s="30"/>
      <c r="AR221" s="157" t="s">
        <v>343</v>
      </c>
      <c r="AT221" s="157" t="s">
        <v>230</v>
      </c>
      <c r="AU221" s="157" t="s">
        <v>87</v>
      </c>
      <c r="AY221" s="18" t="s">
        <v>133</v>
      </c>
      <c r="BE221" s="158">
        <f t="shared" si="14"/>
        <v>0</v>
      </c>
      <c r="BF221" s="158">
        <f t="shared" si="15"/>
        <v>0</v>
      </c>
      <c r="BG221" s="158">
        <f t="shared" si="16"/>
        <v>0</v>
      </c>
      <c r="BH221" s="158">
        <f t="shared" si="17"/>
        <v>0</v>
      </c>
      <c r="BI221" s="158">
        <f t="shared" si="18"/>
        <v>0</v>
      </c>
      <c r="BJ221" s="18" t="s">
        <v>87</v>
      </c>
      <c r="BK221" s="158">
        <f t="shared" si="19"/>
        <v>0</v>
      </c>
      <c r="BL221" s="18" t="s">
        <v>263</v>
      </c>
      <c r="BM221" s="157" t="s">
        <v>655</v>
      </c>
    </row>
    <row r="222" spans="1:65" s="2" customFormat="1" ht="16.5" customHeight="1">
      <c r="A222" s="30"/>
      <c r="B222" s="146"/>
      <c r="C222" s="187" t="s">
        <v>439</v>
      </c>
      <c r="D222" s="187" t="s">
        <v>230</v>
      </c>
      <c r="E222" s="188" t="s">
        <v>656</v>
      </c>
      <c r="F222" s="189" t="s">
        <v>657</v>
      </c>
      <c r="G222" s="190" t="s">
        <v>314</v>
      </c>
      <c r="H222" s="191">
        <v>6</v>
      </c>
      <c r="I222" s="192"/>
      <c r="J222" s="192">
        <f t="shared" si="10"/>
        <v>0</v>
      </c>
      <c r="K222" s="189" t="s">
        <v>1</v>
      </c>
      <c r="L222" s="193"/>
      <c r="M222" s="194" t="s">
        <v>1</v>
      </c>
      <c r="N222" s="195" t="s">
        <v>40</v>
      </c>
      <c r="O222" s="155">
        <v>0</v>
      </c>
      <c r="P222" s="155">
        <f t="shared" si="11"/>
        <v>0</v>
      </c>
      <c r="Q222" s="155">
        <v>0</v>
      </c>
      <c r="R222" s="155">
        <f t="shared" si="12"/>
        <v>0</v>
      </c>
      <c r="S222" s="155">
        <v>0</v>
      </c>
      <c r="T222" s="156">
        <f t="shared" si="13"/>
        <v>0</v>
      </c>
      <c r="U222" s="30"/>
      <c r="V222" s="30"/>
      <c r="W222" s="30"/>
      <c r="X222" s="30"/>
      <c r="Y222" s="30"/>
      <c r="Z222" s="30"/>
      <c r="AA222" s="30"/>
      <c r="AB222" s="30"/>
      <c r="AC222" s="30"/>
      <c r="AD222" s="30"/>
      <c r="AE222" s="30"/>
      <c r="AR222" s="157" t="s">
        <v>343</v>
      </c>
      <c r="AT222" s="157" t="s">
        <v>230</v>
      </c>
      <c r="AU222" s="157" t="s">
        <v>87</v>
      </c>
      <c r="AY222" s="18" t="s">
        <v>133</v>
      </c>
      <c r="BE222" s="158">
        <f t="shared" si="14"/>
        <v>0</v>
      </c>
      <c r="BF222" s="158">
        <f t="shared" si="15"/>
        <v>0</v>
      </c>
      <c r="BG222" s="158">
        <f t="shared" si="16"/>
        <v>0</v>
      </c>
      <c r="BH222" s="158">
        <f t="shared" si="17"/>
        <v>0</v>
      </c>
      <c r="BI222" s="158">
        <f t="shared" si="18"/>
        <v>0</v>
      </c>
      <c r="BJ222" s="18" t="s">
        <v>87</v>
      </c>
      <c r="BK222" s="158">
        <f t="shared" si="19"/>
        <v>0</v>
      </c>
      <c r="BL222" s="18" t="s">
        <v>263</v>
      </c>
      <c r="BM222" s="157" t="s">
        <v>658</v>
      </c>
    </row>
    <row r="223" spans="1:65" s="2" customFormat="1" ht="16.5" customHeight="1">
      <c r="A223" s="30"/>
      <c r="B223" s="146"/>
      <c r="C223" s="187" t="s">
        <v>443</v>
      </c>
      <c r="D223" s="187" t="s">
        <v>230</v>
      </c>
      <c r="E223" s="188" t="s">
        <v>659</v>
      </c>
      <c r="F223" s="189" t="s">
        <v>660</v>
      </c>
      <c r="G223" s="190" t="s">
        <v>314</v>
      </c>
      <c r="H223" s="191">
        <v>6</v>
      </c>
      <c r="I223" s="192"/>
      <c r="J223" s="192">
        <f t="shared" si="10"/>
        <v>0</v>
      </c>
      <c r="K223" s="189" t="s">
        <v>1</v>
      </c>
      <c r="L223" s="193"/>
      <c r="M223" s="194" t="s">
        <v>1</v>
      </c>
      <c r="N223" s="195" t="s">
        <v>40</v>
      </c>
      <c r="O223" s="155">
        <v>0</v>
      </c>
      <c r="P223" s="155">
        <f t="shared" si="11"/>
        <v>0</v>
      </c>
      <c r="Q223" s="155">
        <v>0</v>
      </c>
      <c r="R223" s="155">
        <f t="shared" si="12"/>
        <v>0</v>
      </c>
      <c r="S223" s="155">
        <v>0</v>
      </c>
      <c r="T223" s="156">
        <f t="shared" si="13"/>
        <v>0</v>
      </c>
      <c r="U223" s="30"/>
      <c r="V223" s="30"/>
      <c r="W223" s="30"/>
      <c r="X223" s="30"/>
      <c r="Y223" s="30"/>
      <c r="Z223" s="30"/>
      <c r="AA223" s="30"/>
      <c r="AB223" s="30"/>
      <c r="AC223" s="30"/>
      <c r="AD223" s="30"/>
      <c r="AE223" s="30"/>
      <c r="AR223" s="157" t="s">
        <v>343</v>
      </c>
      <c r="AT223" s="157" t="s">
        <v>230</v>
      </c>
      <c r="AU223" s="157" t="s">
        <v>87</v>
      </c>
      <c r="AY223" s="18" t="s">
        <v>133</v>
      </c>
      <c r="BE223" s="158">
        <f t="shared" si="14"/>
        <v>0</v>
      </c>
      <c r="BF223" s="158">
        <f t="shared" si="15"/>
        <v>0</v>
      </c>
      <c r="BG223" s="158">
        <f t="shared" si="16"/>
        <v>0</v>
      </c>
      <c r="BH223" s="158">
        <f t="shared" si="17"/>
        <v>0</v>
      </c>
      <c r="BI223" s="158">
        <f t="shared" si="18"/>
        <v>0</v>
      </c>
      <c r="BJ223" s="18" t="s">
        <v>87</v>
      </c>
      <c r="BK223" s="158">
        <f t="shared" si="19"/>
        <v>0</v>
      </c>
      <c r="BL223" s="18" t="s">
        <v>263</v>
      </c>
      <c r="BM223" s="157" t="s">
        <v>661</v>
      </c>
    </row>
    <row r="224" spans="1:65" s="2" customFormat="1" ht="21.75" customHeight="1">
      <c r="A224" s="30"/>
      <c r="B224" s="146"/>
      <c r="C224" s="147" t="s">
        <v>447</v>
      </c>
      <c r="D224" s="147" t="s">
        <v>135</v>
      </c>
      <c r="E224" s="148" t="s">
        <v>662</v>
      </c>
      <c r="F224" s="149" t="s">
        <v>663</v>
      </c>
      <c r="G224" s="150" t="s">
        <v>643</v>
      </c>
      <c r="H224" s="151">
        <v>4199.3999999999996</v>
      </c>
      <c r="I224" s="152"/>
      <c r="J224" s="152">
        <f t="shared" si="10"/>
        <v>0</v>
      </c>
      <c r="K224" s="149" t="s">
        <v>139</v>
      </c>
      <c r="L224" s="31"/>
      <c r="M224" s="153" t="s">
        <v>1</v>
      </c>
      <c r="N224" s="154" t="s">
        <v>40</v>
      </c>
      <c r="O224" s="155">
        <v>0</v>
      </c>
      <c r="P224" s="155">
        <f t="shared" si="11"/>
        <v>0</v>
      </c>
      <c r="Q224" s="155">
        <v>0</v>
      </c>
      <c r="R224" s="155">
        <f t="shared" si="12"/>
        <v>0</v>
      </c>
      <c r="S224" s="155">
        <v>0</v>
      </c>
      <c r="T224" s="156">
        <f t="shared" si="13"/>
        <v>0</v>
      </c>
      <c r="U224" s="30"/>
      <c r="V224" s="30"/>
      <c r="W224" s="30"/>
      <c r="X224" s="30"/>
      <c r="Y224" s="30"/>
      <c r="Z224" s="30"/>
      <c r="AA224" s="30"/>
      <c r="AB224" s="30"/>
      <c r="AC224" s="30"/>
      <c r="AD224" s="30"/>
      <c r="AE224" s="30"/>
      <c r="AR224" s="157" t="s">
        <v>263</v>
      </c>
      <c r="AT224" s="157" t="s">
        <v>135</v>
      </c>
      <c r="AU224" s="157" t="s">
        <v>87</v>
      </c>
      <c r="AY224" s="18" t="s">
        <v>133</v>
      </c>
      <c r="BE224" s="158">
        <f t="shared" si="14"/>
        <v>0</v>
      </c>
      <c r="BF224" s="158">
        <f t="shared" si="15"/>
        <v>0</v>
      </c>
      <c r="BG224" s="158">
        <f t="shared" si="16"/>
        <v>0</v>
      </c>
      <c r="BH224" s="158">
        <f t="shared" si="17"/>
        <v>0</v>
      </c>
      <c r="BI224" s="158">
        <f t="shared" si="18"/>
        <v>0</v>
      </c>
      <c r="BJ224" s="18" t="s">
        <v>87</v>
      </c>
      <c r="BK224" s="158">
        <f t="shared" si="19"/>
        <v>0</v>
      </c>
      <c r="BL224" s="18" t="s">
        <v>263</v>
      </c>
      <c r="BM224" s="157" t="s">
        <v>664</v>
      </c>
    </row>
    <row r="225" spans="1:65" s="12" customFormat="1" ht="22.9" customHeight="1">
      <c r="B225" s="134"/>
      <c r="D225" s="135" t="s">
        <v>73</v>
      </c>
      <c r="E225" s="144" t="s">
        <v>665</v>
      </c>
      <c r="F225" s="144" t="s">
        <v>666</v>
      </c>
      <c r="J225" s="145">
        <f>BK225</f>
        <v>0</v>
      </c>
      <c r="L225" s="134"/>
      <c r="M225" s="138"/>
      <c r="N225" s="139"/>
      <c r="O225" s="139"/>
      <c r="P225" s="140">
        <f>SUM(P226:P237)</f>
        <v>106.08999999999999</v>
      </c>
      <c r="Q225" s="139"/>
      <c r="R225" s="140">
        <f>SUM(R226:R237)</f>
        <v>2.7900000000000001E-2</v>
      </c>
      <c r="S225" s="139"/>
      <c r="T225" s="141">
        <f>SUM(T226:T237)</f>
        <v>0</v>
      </c>
      <c r="AR225" s="135" t="s">
        <v>87</v>
      </c>
      <c r="AT225" s="142" t="s">
        <v>73</v>
      </c>
      <c r="AU225" s="142" t="s">
        <v>81</v>
      </c>
      <c r="AY225" s="135" t="s">
        <v>133</v>
      </c>
      <c r="BK225" s="143">
        <f>SUM(BK226:BK237)</f>
        <v>0</v>
      </c>
    </row>
    <row r="226" spans="1:65" s="2" customFormat="1" ht="16.5" customHeight="1">
      <c r="A226" s="30"/>
      <c r="B226" s="146"/>
      <c r="C226" s="147" t="s">
        <v>452</v>
      </c>
      <c r="D226" s="147" t="s">
        <v>135</v>
      </c>
      <c r="E226" s="148" t="s">
        <v>667</v>
      </c>
      <c r="F226" s="149" t="s">
        <v>668</v>
      </c>
      <c r="G226" s="150" t="s">
        <v>256</v>
      </c>
      <c r="H226" s="151">
        <v>55</v>
      </c>
      <c r="I226" s="152"/>
      <c r="J226" s="152">
        <f t="shared" ref="J226:J231" si="20">ROUND(I226*H226,2)</f>
        <v>0</v>
      </c>
      <c r="K226" s="149" t="s">
        <v>1</v>
      </c>
      <c r="L226" s="31"/>
      <c r="M226" s="153" t="s">
        <v>1</v>
      </c>
      <c r="N226" s="154" t="s">
        <v>40</v>
      </c>
      <c r="O226" s="155">
        <v>0.188</v>
      </c>
      <c r="P226" s="155">
        <f t="shared" ref="P226:P231" si="21">O226*H226</f>
        <v>10.34</v>
      </c>
      <c r="Q226" s="155">
        <v>1.8000000000000001E-4</v>
      </c>
      <c r="R226" s="155">
        <f t="shared" ref="R226:R231" si="22">Q226*H226</f>
        <v>9.9000000000000008E-3</v>
      </c>
      <c r="S226" s="155">
        <v>0</v>
      </c>
      <c r="T226" s="156">
        <f t="shared" ref="T226:T231" si="23">S226*H226</f>
        <v>0</v>
      </c>
      <c r="U226" s="30"/>
      <c r="V226" s="30"/>
      <c r="W226" s="30"/>
      <c r="X226" s="30"/>
      <c r="Y226" s="30"/>
      <c r="Z226" s="30"/>
      <c r="AA226" s="30"/>
      <c r="AB226" s="30"/>
      <c r="AC226" s="30"/>
      <c r="AD226" s="30"/>
      <c r="AE226" s="30"/>
      <c r="AR226" s="157" t="s">
        <v>263</v>
      </c>
      <c r="AT226" s="157" t="s">
        <v>135</v>
      </c>
      <c r="AU226" s="157" t="s">
        <v>87</v>
      </c>
      <c r="AY226" s="18" t="s">
        <v>133</v>
      </c>
      <c r="BE226" s="158">
        <f t="shared" ref="BE226:BE231" si="24">IF(N226="základní",J226,0)</f>
        <v>0</v>
      </c>
      <c r="BF226" s="158">
        <f t="shared" ref="BF226:BF231" si="25">IF(N226="snížená",J226,0)</f>
        <v>0</v>
      </c>
      <c r="BG226" s="158">
        <f t="shared" ref="BG226:BG231" si="26">IF(N226="zákl. přenesená",J226,0)</f>
        <v>0</v>
      </c>
      <c r="BH226" s="158">
        <f t="shared" ref="BH226:BH231" si="27">IF(N226="sníž. přenesená",J226,0)</f>
        <v>0</v>
      </c>
      <c r="BI226" s="158">
        <f t="shared" ref="BI226:BI231" si="28">IF(N226="nulová",J226,0)</f>
        <v>0</v>
      </c>
      <c r="BJ226" s="18" t="s">
        <v>87</v>
      </c>
      <c r="BK226" s="158">
        <f t="shared" ref="BK226:BK231" si="29">ROUND(I226*H226,2)</f>
        <v>0</v>
      </c>
      <c r="BL226" s="18" t="s">
        <v>263</v>
      </c>
      <c r="BM226" s="157" t="s">
        <v>669</v>
      </c>
    </row>
    <row r="227" spans="1:65" s="2" customFormat="1" ht="16.5" customHeight="1">
      <c r="A227" s="30"/>
      <c r="B227" s="146"/>
      <c r="C227" s="147" t="s">
        <v>458</v>
      </c>
      <c r="D227" s="147" t="s">
        <v>135</v>
      </c>
      <c r="E227" s="148" t="s">
        <v>670</v>
      </c>
      <c r="F227" s="149" t="s">
        <v>671</v>
      </c>
      <c r="G227" s="150" t="s">
        <v>256</v>
      </c>
      <c r="H227" s="151">
        <v>15</v>
      </c>
      <c r="I227" s="152"/>
      <c r="J227" s="152">
        <f t="shared" si="20"/>
        <v>0</v>
      </c>
      <c r="K227" s="149" t="s">
        <v>1</v>
      </c>
      <c r="L227" s="31"/>
      <c r="M227" s="153" t="s">
        <v>1</v>
      </c>
      <c r="N227" s="154" t="s">
        <v>40</v>
      </c>
      <c r="O227" s="155">
        <v>0.188</v>
      </c>
      <c r="P227" s="155">
        <f t="shared" si="21"/>
        <v>2.82</v>
      </c>
      <c r="Q227" s="155">
        <v>1.8000000000000001E-4</v>
      </c>
      <c r="R227" s="155">
        <f t="shared" si="22"/>
        <v>2.7000000000000001E-3</v>
      </c>
      <c r="S227" s="155">
        <v>0</v>
      </c>
      <c r="T227" s="156">
        <f t="shared" si="23"/>
        <v>0</v>
      </c>
      <c r="U227" s="30"/>
      <c r="V227" s="30"/>
      <c r="W227" s="30"/>
      <c r="X227" s="30"/>
      <c r="Y227" s="30"/>
      <c r="Z227" s="30"/>
      <c r="AA227" s="30"/>
      <c r="AB227" s="30"/>
      <c r="AC227" s="30"/>
      <c r="AD227" s="30"/>
      <c r="AE227" s="30"/>
      <c r="AR227" s="157" t="s">
        <v>263</v>
      </c>
      <c r="AT227" s="157" t="s">
        <v>135</v>
      </c>
      <c r="AU227" s="157" t="s">
        <v>87</v>
      </c>
      <c r="AY227" s="18" t="s">
        <v>133</v>
      </c>
      <c r="BE227" s="158">
        <f t="shared" si="24"/>
        <v>0</v>
      </c>
      <c r="BF227" s="158">
        <f t="shared" si="25"/>
        <v>0</v>
      </c>
      <c r="BG227" s="158">
        <f t="shared" si="26"/>
        <v>0</v>
      </c>
      <c r="BH227" s="158">
        <f t="shared" si="27"/>
        <v>0</v>
      </c>
      <c r="BI227" s="158">
        <f t="shared" si="28"/>
        <v>0</v>
      </c>
      <c r="BJ227" s="18" t="s">
        <v>87</v>
      </c>
      <c r="BK227" s="158">
        <f t="shared" si="29"/>
        <v>0</v>
      </c>
      <c r="BL227" s="18" t="s">
        <v>263</v>
      </c>
      <c r="BM227" s="157" t="s">
        <v>672</v>
      </c>
    </row>
    <row r="228" spans="1:65" s="2" customFormat="1" ht="16.5" customHeight="1">
      <c r="A228" s="30"/>
      <c r="B228" s="146"/>
      <c r="C228" s="147" t="s">
        <v>462</v>
      </c>
      <c r="D228" s="147" t="s">
        <v>135</v>
      </c>
      <c r="E228" s="148" t="s">
        <v>673</v>
      </c>
      <c r="F228" s="149" t="s">
        <v>674</v>
      </c>
      <c r="G228" s="150" t="s">
        <v>256</v>
      </c>
      <c r="H228" s="151">
        <v>55</v>
      </c>
      <c r="I228" s="152"/>
      <c r="J228" s="152">
        <f t="shared" si="20"/>
        <v>0</v>
      </c>
      <c r="K228" s="149" t="s">
        <v>1</v>
      </c>
      <c r="L228" s="31"/>
      <c r="M228" s="153" t="s">
        <v>1</v>
      </c>
      <c r="N228" s="154" t="s">
        <v>40</v>
      </c>
      <c r="O228" s="155">
        <v>0.188</v>
      </c>
      <c r="P228" s="155">
        <f t="shared" si="21"/>
        <v>10.34</v>
      </c>
      <c r="Q228" s="155">
        <v>1.8000000000000001E-4</v>
      </c>
      <c r="R228" s="155">
        <f t="shared" si="22"/>
        <v>9.9000000000000008E-3</v>
      </c>
      <c r="S228" s="155">
        <v>0</v>
      </c>
      <c r="T228" s="156">
        <f t="shared" si="23"/>
        <v>0</v>
      </c>
      <c r="U228" s="30"/>
      <c r="V228" s="30"/>
      <c r="W228" s="30"/>
      <c r="X228" s="30"/>
      <c r="Y228" s="30"/>
      <c r="Z228" s="30"/>
      <c r="AA228" s="30"/>
      <c r="AB228" s="30"/>
      <c r="AC228" s="30"/>
      <c r="AD228" s="30"/>
      <c r="AE228" s="30"/>
      <c r="AR228" s="157" t="s">
        <v>263</v>
      </c>
      <c r="AT228" s="157" t="s">
        <v>135</v>
      </c>
      <c r="AU228" s="157" t="s">
        <v>87</v>
      </c>
      <c r="AY228" s="18" t="s">
        <v>133</v>
      </c>
      <c r="BE228" s="158">
        <f t="shared" si="24"/>
        <v>0</v>
      </c>
      <c r="BF228" s="158">
        <f t="shared" si="25"/>
        <v>0</v>
      </c>
      <c r="BG228" s="158">
        <f t="shared" si="26"/>
        <v>0</v>
      </c>
      <c r="BH228" s="158">
        <f t="shared" si="27"/>
        <v>0</v>
      </c>
      <c r="BI228" s="158">
        <f t="shared" si="28"/>
        <v>0</v>
      </c>
      <c r="BJ228" s="18" t="s">
        <v>87</v>
      </c>
      <c r="BK228" s="158">
        <f t="shared" si="29"/>
        <v>0</v>
      </c>
      <c r="BL228" s="18" t="s">
        <v>263</v>
      </c>
      <c r="BM228" s="157" t="s">
        <v>675</v>
      </c>
    </row>
    <row r="229" spans="1:65" s="2" customFormat="1" ht="16.5" customHeight="1">
      <c r="A229" s="30"/>
      <c r="B229" s="146"/>
      <c r="C229" s="147" t="s">
        <v>466</v>
      </c>
      <c r="D229" s="147" t="s">
        <v>135</v>
      </c>
      <c r="E229" s="148" t="s">
        <v>676</v>
      </c>
      <c r="F229" s="149" t="s">
        <v>677</v>
      </c>
      <c r="G229" s="150" t="s">
        <v>256</v>
      </c>
      <c r="H229" s="151">
        <v>15</v>
      </c>
      <c r="I229" s="152"/>
      <c r="J229" s="152">
        <f t="shared" si="20"/>
        <v>0</v>
      </c>
      <c r="K229" s="149" t="s">
        <v>1</v>
      </c>
      <c r="L229" s="31"/>
      <c r="M229" s="153" t="s">
        <v>1</v>
      </c>
      <c r="N229" s="154" t="s">
        <v>40</v>
      </c>
      <c r="O229" s="155">
        <v>0.188</v>
      </c>
      <c r="P229" s="155">
        <f t="shared" si="21"/>
        <v>2.82</v>
      </c>
      <c r="Q229" s="155">
        <v>1.8000000000000001E-4</v>
      </c>
      <c r="R229" s="155">
        <f t="shared" si="22"/>
        <v>2.7000000000000001E-3</v>
      </c>
      <c r="S229" s="155">
        <v>0</v>
      </c>
      <c r="T229" s="156">
        <f t="shared" si="23"/>
        <v>0</v>
      </c>
      <c r="U229" s="30"/>
      <c r="V229" s="30"/>
      <c r="W229" s="30"/>
      <c r="X229" s="30"/>
      <c r="Y229" s="30"/>
      <c r="Z229" s="30"/>
      <c r="AA229" s="30"/>
      <c r="AB229" s="30"/>
      <c r="AC229" s="30"/>
      <c r="AD229" s="30"/>
      <c r="AE229" s="30"/>
      <c r="AR229" s="157" t="s">
        <v>263</v>
      </c>
      <c r="AT229" s="157" t="s">
        <v>135</v>
      </c>
      <c r="AU229" s="157" t="s">
        <v>87</v>
      </c>
      <c r="AY229" s="18" t="s">
        <v>133</v>
      </c>
      <c r="BE229" s="158">
        <f t="shared" si="24"/>
        <v>0</v>
      </c>
      <c r="BF229" s="158">
        <f t="shared" si="25"/>
        <v>0</v>
      </c>
      <c r="BG229" s="158">
        <f t="shared" si="26"/>
        <v>0</v>
      </c>
      <c r="BH229" s="158">
        <f t="shared" si="27"/>
        <v>0</v>
      </c>
      <c r="BI229" s="158">
        <f t="shared" si="28"/>
        <v>0</v>
      </c>
      <c r="BJ229" s="18" t="s">
        <v>87</v>
      </c>
      <c r="BK229" s="158">
        <f t="shared" si="29"/>
        <v>0</v>
      </c>
      <c r="BL229" s="18" t="s">
        <v>263</v>
      </c>
      <c r="BM229" s="157" t="s">
        <v>678</v>
      </c>
    </row>
    <row r="230" spans="1:65" s="2" customFormat="1" ht="16.5" customHeight="1">
      <c r="A230" s="30"/>
      <c r="B230" s="146"/>
      <c r="C230" s="147" t="s">
        <v>471</v>
      </c>
      <c r="D230" s="147" t="s">
        <v>135</v>
      </c>
      <c r="E230" s="148" t="s">
        <v>679</v>
      </c>
      <c r="F230" s="149" t="s">
        <v>680</v>
      </c>
      <c r="G230" s="150" t="s">
        <v>256</v>
      </c>
      <c r="H230" s="151">
        <v>15</v>
      </c>
      <c r="I230" s="152"/>
      <c r="J230" s="152">
        <f t="shared" si="20"/>
        <v>0</v>
      </c>
      <c r="K230" s="149" t="s">
        <v>1</v>
      </c>
      <c r="L230" s="31"/>
      <c r="M230" s="153" t="s">
        <v>1</v>
      </c>
      <c r="N230" s="154" t="s">
        <v>40</v>
      </c>
      <c r="O230" s="155">
        <v>0.188</v>
      </c>
      <c r="P230" s="155">
        <f t="shared" si="21"/>
        <v>2.82</v>
      </c>
      <c r="Q230" s="155">
        <v>1.8000000000000001E-4</v>
      </c>
      <c r="R230" s="155">
        <f t="shared" si="22"/>
        <v>2.7000000000000001E-3</v>
      </c>
      <c r="S230" s="155">
        <v>0</v>
      </c>
      <c r="T230" s="156">
        <f t="shared" si="23"/>
        <v>0</v>
      </c>
      <c r="U230" s="30"/>
      <c r="V230" s="30"/>
      <c r="W230" s="30"/>
      <c r="X230" s="30"/>
      <c r="Y230" s="30"/>
      <c r="Z230" s="30"/>
      <c r="AA230" s="30"/>
      <c r="AB230" s="30"/>
      <c r="AC230" s="30"/>
      <c r="AD230" s="30"/>
      <c r="AE230" s="30"/>
      <c r="AR230" s="157" t="s">
        <v>263</v>
      </c>
      <c r="AT230" s="157" t="s">
        <v>135</v>
      </c>
      <c r="AU230" s="157" t="s">
        <v>87</v>
      </c>
      <c r="AY230" s="18" t="s">
        <v>133</v>
      </c>
      <c r="BE230" s="158">
        <f t="shared" si="24"/>
        <v>0</v>
      </c>
      <c r="BF230" s="158">
        <f t="shared" si="25"/>
        <v>0</v>
      </c>
      <c r="BG230" s="158">
        <f t="shared" si="26"/>
        <v>0</v>
      </c>
      <c r="BH230" s="158">
        <f t="shared" si="27"/>
        <v>0</v>
      </c>
      <c r="BI230" s="158">
        <f t="shared" si="28"/>
        <v>0</v>
      </c>
      <c r="BJ230" s="18" t="s">
        <v>87</v>
      </c>
      <c r="BK230" s="158">
        <f t="shared" si="29"/>
        <v>0</v>
      </c>
      <c r="BL230" s="18" t="s">
        <v>263</v>
      </c>
      <c r="BM230" s="157" t="s">
        <v>681</v>
      </c>
    </row>
    <row r="231" spans="1:65" s="2" customFormat="1" ht="16.5" customHeight="1">
      <c r="A231" s="30"/>
      <c r="B231" s="146"/>
      <c r="C231" s="147" t="s">
        <v>475</v>
      </c>
      <c r="D231" s="147" t="s">
        <v>135</v>
      </c>
      <c r="E231" s="148" t="s">
        <v>682</v>
      </c>
      <c r="F231" s="149" t="s">
        <v>683</v>
      </c>
      <c r="G231" s="150" t="s">
        <v>256</v>
      </c>
      <c r="H231" s="151">
        <v>2530</v>
      </c>
      <c r="I231" s="152"/>
      <c r="J231" s="152">
        <f t="shared" si="20"/>
        <v>0</v>
      </c>
      <c r="K231" s="149" t="s">
        <v>139</v>
      </c>
      <c r="L231" s="31"/>
      <c r="M231" s="153" t="s">
        <v>1</v>
      </c>
      <c r="N231" s="154" t="s">
        <v>40</v>
      </c>
      <c r="O231" s="155">
        <v>0.03</v>
      </c>
      <c r="P231" s="155">
        <f t="shared" si="21"/>
        <v>75.899999999999991</v>
      </c>
      <c r="Q231" s="155">
        <v>0</v>
      </c>
      <c r="R231" s="155">
        <f t="shared" si="22"/>
        <v>0</v>
      </c>
      <c r="S231" s="155">
        <v>0</v>
      </c>
      <c r="T231" s="156">
        <f t="shared" si="23"/>
        <v>0</v>
      </c>
      <c r="U231" s="30"/>
      <c r="V231" s="30"/>
      <c r="W231" s="30"/>
      <c r="X231" s="30"/>
      <c r="Y231" s="30"/>
      <c r="Z231" s="30"/>
      <c r="AA231" s="30"/>
      <c r="AB231" s="30"/>
      <c r="AC231" s="30"/>
      <c r="AD231" s="30"/>
      <c r="AE231" s="30"/>
      <c r="AR231" s="157" t="s">
        <v>263</v>
      </c>
      <c r="AT231" s="157" t="s">
        <v>135</v>
      </c>
      <c r="AU231" s="157" t="s">
        <v>87</v>
      </c>
      <c r="AY231" s="18" t="s">
        <v>133</v>
      </c>
      <c r="BE231" s="158">
        <f t="shared" si="24"/>
        <v>0</v>
      </c>
      <c r="BF231" s="158">
        <f t="shared" si="25"/>
        <v>0</v>
      </c>
      <c r="BG231" s="158">
        <f t="shared" si="26"/>
        <v>0</v>
      </c>
      <c r="BH231" s="158">
        <f t="shared" si="27"/>
        <v>0</v>
      </c>
      <c r="BI231" s="158">
        <f t="shared" si="28"/>
        <v>0</v>
      </c>
      <c r="BJ231" s="18" t="s">
        <v>87</v>
      </c>
      <c r="BK231" s="158">
        <f t="shared" si="29"/>
        <v>0</v>
      </c>
      <c r="BL231" s="18" t="s">
        <v>263</v>
      </c>
      <c r="BM231" s="157" t="s">
        <v>684</v>
      </c>
    </row>
    <row r="232" spans="1:65" s="14" customFormat="1">
      <c r="B232" s="166"/>
      <c r="D232" s="160" t="s">
        <v>142</v>
      </c>
      <c r="E232" s="167" t="s">
        <v>1</v>
      </c>
      <c r="F232" s="168" t="s">
        <v>685</v>
      </c>
      <c r="H232" s="169">
        <v>2405</v>
      </c>
      <c r="L232" s="166"/>
      <c r="M232" s="170"/>
      <c r="N232" s="171"/>
      <c r="O232" s="171"/>
      <c r="P232" s="171"/>
      <c r="Q232" s="171"/>
      <c r="R232" s="171"/>
      <c r="S232" s="171"/>
      <c r="T232" s="172"/>
      <c r="AT232" s="167" t="s">
        <v>142</v>
      </c>
      <c r="AU232" s="167" t="s">
        <v>87</v>
      </c>
      <c r="AV232" s="14" t="s">
        <v>87</v>
      </c>
      <c r="AW232" s="14" t="s">
        <v>31</v>
      </c>
      <c r="AX232" s="14" t="s">
        <v>74</v>
      </c>
      <c r="AY232" s="167" t="s">
        <v>133</v>
      </c>
    </row>
    <row r="233" spans="1:65" s="14" customFormat="1">
      <c r="B233" s="166"/>
      <c r="D233" s="160" t="s">
        <v>142</v>
      </c>
      <c r="E233" s="167" t="s">
        <v>1</v>
      </c>
      <c r="F233" s="168" t="s">
        <v>686</v>
      </c>
      <c r="H233" s="169">
        <v>125</v>
      </c>
      <c r="L233" s="166"/>
      <c r="M233" s="170"/>
      <c r="N233" s="171"/>
      <c r="O233" s="171"/>
      <c r="P233" s="171"/>
      <c r="Q233" s="171"/>
      <c r="R233" s="171"/>
      <c r="S233" s="171"/>
      <c r="T233" s="172"/>
      <c r="AT233" s="167" t="s">
        <v>142</v>
      </c>
      <c r="AU233" s="167" t="s">
        <v>87</v>
      </c>
      <c r="AV233" s="14" t="s">
        <v>87</v>
      </c>
      <c r="AW233" s="14" t="s">
        <v>31</v>
      </c>
      <c r="AX233" s="14" t="s">
        <v>74</v>
      </c>
      <c r="AY233" s="167" t="s">
        <v>133</v>
      </c>
    </row>
    <row r="234" spans="1:65" s="16" customFormat="1">
      <c r="B234" s="180"/>
      <c r="D234" s="160" t="s">
        <v>142</v>
      </c>
      <c r="E234" s="181" t="s">
        <v>1</v>
      </c>
      <c r="F234" s="182" t="s">
        <v>157</v>
      </c>
      <c r="H234" s="183">
        <v>2530</v>
      </c>
      <c r="L234" s="180"/>
      <c r="M234" s="184"/>
      <c r="N234" s="185"/>
      <c r="O234" s="185"/>
      <c r="P234" s="185"/>
      <c r="Q234" s="185"/>
      <c r="R234" s="185"/>
      <c r="S234" s="185"/>
      <c r="T234" s="186"/>
      <c r="AT234" s="181" t="s">
        <v>142</v>
      </c>
      <c r="AU234" s="181" t="s">
        <v>87</v>
      </c>
      <c r="AV234" s="16" t="s">
        <v>140</v>
      </c>
      <c r="AW234" s="16" t="s">
        <v>31</v>
      </c>
      <c r="AX234" s="16" t="s">
        <v>81</v>
      </c>
      <c r="AY234" s="181" t="s">
        <v>133</v>
      </c>
    </row>
    <row r="235" spans="1:65" s="2" customFormat="1" ht="16.5" customHeight="1">
      <c r="A235" s="30"/>
      <c r="B235" s="146"/>
      <c r="C235" s="147" t="s">
        <v>481</v>
      </c>
      <c r="D235" s="147" t="s">
        <v>135</v>
      </c>
      <c r="E235" s="148" t="s">
        <v>687</v>
      </c>
      <c r="F235" s="149" t="s">
        <v>688</v>
      </c>
      <c r="G235" s="150" t="s">
        <v>256</v>
      </c>
      <c r="H235" s="151">
        <v>30</v>
      </c>
      <c r="I235" s="152"/>
      <c r="J235" s="152">
        <f>ROUND(I235*H235,2)</f>
        <v>0</v>
      </c>
      <c r="K235" s="149" t="s">
        <v>139</v>
      </c>
      <c r="L235" s="31"/>
      <c r="M235" s="153" t="s">
        <v>1</v>
      </c>
      <c r="N235" s="154" t="s">
        <v>40</v>
      </c>
      <c r="O235" s="155">
        <v>3.5000000000000003E-2</v>
      </c>
      <c r="P235" s="155">
        <f>O235*H235</f>
        <v>1.05</v>
      </c>
      <c r="Q235" s="155">
        <v>0</v>
      </c>
      <c r="R235" s="155">
        <f>Q235*H235</f>
        <v>0</v>
      </c>
      <c r="S235" s="155">
        <v>0</v>
      </c>
      <c r="T235" s="156">
        <f>S235*H235</f>
        <v>0</v>
      </c>
      <c r="U235" s="30"/>
      <c r="V235" s="30"/>
      <c r="W235" s="30"/>
      <c r="X235" s="30"/>
      <c r="Y235" s="30"/>
      <c r="Z235" s="30"/>
      <c r="AA235" s="30"/>
      <c r="AB235" s="30"/>
      <c r="AC235" s="30"/>
      <c r="AD235" s="30"/>
      <c r="AE235" s="30"/>
      <c r="AR235" s="157" t="s">
        <v>263</v>
      </c>
      <c r="AT235" s="157" t="s">
        <v>135</v>
      </c>
      <c r="AU235" s="157" t="s">
        <v>87</v>
      </c>
      <c r="AY235" s="18" t="s">
        <v>133</v>
      </c>
      <c r="BE235" s="158">
        <f>IF(N235="základní",J235,0)</f>
        <v>0</v>
      </c>
      <c r="BF235" s="158">
        <f>IF(N235="snížená",J235,0)</f>
        <v>0</v>
      </c>
      <c r="BG235" s="158">
        <f>IF(N235="zákl. přenesená",J235,0)</f>
        <v>0</v>
      </c>
      <c r="BH235" s="158">
        <f>IF(N235="sníž. přenesená",J235,0)</f>
        <v>0</v>
      </c>
      <c r="BI235" s="158">
        <f>IF(N235="nulová",J235,0)</f>
        <v>0</v>
      </c>
      <c r="BJ235" s="18" t="s">
        <v>87</v>
      </c>
      <c r="BK235" s="158">
        <f>ROUND(I235*H235,2)</f>
        <v>0</v>
      </c>
      <c r="BL235" s="18" t="s">
        <v>263</v>
      </c>
      <c r="BM235" s="157" t="s">
        <v>689</v>
      </c>
    </row>
    <row r="236" spans="1:65" s="14" customFormat="1">
      <c r="B236" s="166"/>
      <c r="D236" s="160" t="s">
        <v>142</v>
      </c>
      <c r="E236" s="167" t="s">
        <v>1</v>
      </c>
      <c r="F236" s="168" t="s">
        <v>690</v>
      </c>
      <c r="H236" s="169">
        <v>30</v>
      </c>
      <c r="L236" s="166"/>
      <c r="M236" s="170"/>
      <c r="N236" s="171"/>
      <c r="O236" s="171"/>
      <c r="P236" s="171"/>
      <c r="Q236" s="171"/>
      <c r="R236" s="171"/>
      <c r="S236" s="171"/>
      <c r="T236" s="172"/>
      <c r="AT236" s="167" t="s">
        <v>142</v>
      </c>
      <c r="AU236" s="167" t="s">
        <v>87</v>
      </c>
      <c r="AV236" s="14" t="s">
        <v>87</v>
      </c>
      <c r="AW236" s="14" t="s">
        <v>31</v>
      </c>
      <c r="AX236" s="14" t="s">
        <v>81</v>
      </c>
      <c r="AY236" s="167" t="s">
        <v>133</v>
      </c>
    </row>
    <row r="237" spans="1:65" s="2" customFormat="1" ht="21.75" customHeight="1">
      <c r="A237" s="30"/>
      <c r="B237" s="146"/>
      <c r="C237" s="147" t="s">
        <v>691</v>
      </c>
      <c r="D237" s="147" t="s">
        <v>135</v>
      </c>
      <c r="E237" s="148" t="s">
        <v>692</v>
      </c>
      <c r="F237" s="149" t="s">
        <v>693</v>
      </c>
      <c r="G237" s="150" t="s">
        <v>643</v>
      </c>
      <c r="H237" s="151">
        <v>987.23</v>
      </c>
      <c r="I237" s="152"/>
      <c r="J237" s="152">
        <f>ROUND(I237*H237,2)</f>
        <v>0</v>
      </c>
      <c r="K237" s="149" t="s">
        <v>139</v>
      </c>
      <c r="L237" s="31"/>
      <c r="M237" s="153" t="s">
        <v>1</v>
      </c>
      <c r="N237" s="154" t="s">
        <v>40</v>
      </c>
      <c r="O237" s="155">
        <v>0</v>
      </c>
      <c r="P237" s="155">
        <f>O237*H237</f>
        <v>0</v>
      </c>
      <c r="Q237" s="155">
        <v>0</v>
      </c>
      <c r="R237" s="155">
        <f>Q237*H237</f>
        <v>0</v>
      </c>
      <c r="S237" s="155">
        <v>0</v>
      </c>
      <c r="T237" s="156">
        <f>S237*H237</f>
        <v>0</v>
      </c>
      <c r="U237" s="30"/>
      <c r="V237" s="30"/>
      <c r="W237" s="30"/>
      <c r="X237" s="30"/>
      <c r="Y237" s="30"/>
      <c r="Z237" s="30"/>
      <c r="AA237" s="30"/>
      <c r="AB237" s="30"/>
      <c r="AC237" s="30"/>
      <c r="AD237" s="30"/>
      <c r="AE237" s="30"/>
      <c r="AR237" s="157" t="s">
        <v>263</v>
      </c>
      <c r="AT237" s="157" t="s">
        <v>135</v>
      </c>
      <c r="AU237" s="157" t="s">
        <v>87</v>
      </c>
      <c r="AY237" s="18" t="s">
        <v>133</v>
      </c>
      <c r="BE237" s="158">
        <f>IF(N237="základní",J237,0)</f>
        <v>0</v>
      </c>
      <c r="BF237" s="158">
        <f>IF(N237="snížená",J237,0)</f>
        <v>0</v>
      </c>
      <c r="BG237" s="158">
        <f>IF(N237="zákl. přenesená",J237,0)</f>
        <v>0</v>
      </c>
      <c r="BH237" s="158">
        <f>IF(N237="sníž. přenesená",J237,0)</f>
        <v>0</v>
      </c>
      <c r="BI237" s="158">
        <f>IF(N237="nulová",J237,0)</f>
        <v>0</v>
      </c>
      <c r="BJ237" s="18" t="s">
        <v>87</v>
      </c>
      <c r="BK237" s="158">
        <f>ROUND(I237*H237,2)</f>
        <v>0</v>
      </c>
      <c r="BL237" s="18" t="s">
        <v>263</v>
      </c>
      <c r="BM237" s="157" t="s">
        <v>694</v>
      </c>
    </row>
    <row r="238" spans="1:65" s="12" customFormat="1" ht="22.9" customHeight="1">
      <c r="B238" s="134"/>
      <c r="D238" s="135" t="s">
        <v>73</v>
      </c>
      <c r="E238" s="144" t="s">
        <v>695</v>
      </c>
      <c r="F238" s="144" t="s">
        <v>696</v>
      </c>
      <c r="J238" s="145">
        <f>BK238</f>
        <v>0</v>
      </c>
      <c r="L238" s="134"/>
      <c r="M238" s="138"/>
      <c r="N238" s="139"/>
      <c r="O238" s="139"/>
      <c r="P238" s="140">
        <f>SUM(P239:P247)</f>
        <v>8.81</v>
      </c>
      <c r="Q238" s="139"/>
      <c r="R238" s="140">
        <f>SUM(R239:R247)</f>
        <v>1.7080000000000001E-2</v>
      </c>
      <c r="S238" s="139"/>
      <c r="T238" s="141">
        <f>SUM(T239:T247)</f>
        <v>0</v>
      </c>
      <c r="AR238" s="135" t="s">
        <v>87</v>
      </c>
      <c r="AT238" s="142" t="s">
        <v>73</v>
      </c>
      <c r="AU238" s="142" t="s">
        <v>81</v>
      </c>
      <c r="AY238" s="135" t="s">
        <v>133</v>
      </c>
      <c r="BK238" s="143">
        <f>SUM(BK239:BK247)</f>
        <v>0</v>
      </c>
    </row>
    <row r="239" spans="1:65" s="2" customFormat="1" ht="16.5" customHeight="1">
      <c r="A239" s="30"/>
      <c r="B239" s="146"/>
      <c r="C239" s="147" t="s">
        <v>697</v>
      </c>
      <c r="D239" s="147" t="s">
        <v>135</v>
      </c>
      <c r="E239" s="148" t="s">
        <v>698</v>
      </c>
      <c r="F239" s="149" t="s">
        <v>699</v>
      </c>
      <c r="G239" s="150" t="s">
        <v>314</v>
      </c>
      <c r="H239" s="151">
        <v>14</v>
      </c>
      <c r="I239" s="152"/>
      <c r="J239" s="152">
        <f t="shared" ref="J239:J247" si="30">ROUND(I239*H239,2)</f>
        <v>0</v>
      </c>
      <c r="K239" s="149" t="s">
        <v>139</v>
      </c>
      <c r="L239" s="31"/>
      <c r="M239" s="153" t="s">
        <v>1</v>
      </c>
      <c r="N239" s="154" t="s">
        <v>40</v>
      </c>
      <c r="O239" s="155">
        <v>0.16500000000000001</v>
      </c>
      <c r="P239" s="155">
        <f t="shared" ref="P239:P247" si="31">O239*H239</f>
        <v>2.31</v>
      </c>
      <c r="Q239" s="155">
        <v>8.0000000000000007E-5</v>
      </c>
      <c r="R239" s="155">
        <f t="shared" ref="R239:R247" si="32">Q239*H239</f>
        <v>1.1200000000000001E-3</v>
      </c>
      <c r="S239" s="155">
        <v>0</v>
      </c>
      <c r="T239" s="156">
        <f t="shared" ref="T239:T247" si="33">S239*H239</f>
        <v>0</v>
      </c>
      <c r="U239" s="30"/>
      <c r="V239" s="30"/>
      <c r="W239" s="30"/>
      <c r="X239" s="30"/>
      <c r="Y239" s="30"/>
      <c r="Z239" s="30"/>
      <c r="AA239" s="30"/>
      <c r="AB239" s="30"/>
      <c r="AC239" s="30"/>
      <c r="AD239" s="30"/>
      <c r="AE239" s="30"/>
      <c r="AR239" s="157" t="s">
        <v>263</v>
      </c>
      <c r="AT239" s="157" t="s">
        <v>135</v>
      </c>
      <c r="AU239" s="157" t="s">
        <v>87</v>
      </c>
      <c r="AY239" s="18" t="s">
        <v>133</v>
      </c>
      <c r="BE239" s="158">
        <f t="shared" ref="BE239:BE247" si="34">IF(N239="základní",J239,0)</f>
        <v>0</v>
      </c>
      <c r="BF239" s="158">
        <f t="shared" ref="BF239:BF247" si="35">IF(N239="snížená",J239,0)</f>
        <v>0</v>
      </c>
      <c r="BG239" s="158">
        <f t="shared" ref="BG239:BG247" si="36">IF(N239="zákl. přenesená",J239,0)</f>
        <v>0</v>
      </c>
      <c r="BH239" s="158">
        <f t="shared" ref="BH239:BH247" si="37">IF(N239="sníž. přenesená",J239,0)</f>
        <v>0</v>
      </c>
      <c r="BI239" s="158">
        <f t="shared" ref="BI239:BI247" si="38">IF(N239="nulová",J239,0)</f>
        <v>0</v>
      </c>
      <c r="BJ239" s="18" t="s">
        <v>87</v>
      </c>
      <c r="BK239" s="158">
        <f t="shared" ref="BK239:BK247" si="39">ROUND(I239*H239,2)</f>
        <v>0</v>
      </c>
      <c r="BL239" s="18" t="s">
        <v>263</v>
      </c>
      <c r="BM239" s="157" t="s">
        <v>700</v>
      </c>
    </row>
    <row r="240" spans="1:65" s="2" customFormat="1" ht="16.5" customHeight="1">
      <c r="A240" s="30"/>
      <c r="B240" s="146"/>
      <c r="C240" s="187" t="s">
        <v>701</v>
      </c>
      <c r="D240" s="187" t="s">
        <v>230</v>
      </c>
      <c r="E240" s="188" t="s">
        <v>702</v>
      </c>
      <c r="F240" s="189" t="s">
        <v>703</v>
      </c>
      <c r="G240" s="190" t="s">
        <v>314</v>
      </c>
      <c r="H240" s="191">
        <v>12</v>
      </c>
      <c r="I240" s="192"/>
      <c r="J240" s="192">
        <f t="shared" si="30"/>
        <v>0</v>
      </c>
      <c r="K240" s="189" t="s">
        <v>1</v>
      </c>
      <c r="L240" s="193"/>
      <c r="M240" s="194" t="s">
        <v>1</v>
      </c>
      <c r="N240" s="195" t="s">
        <v>40</v>
      </c>
      <c r="O240" s="155">
        <v>0</v>
      </c>
      <c r="P240" s="155">
        <f t="shared" si="31"/>
        <v>0</v>
      </c>
      <c r="Q240" s="155">
        <v>0</v>
      </c>
      <c r="R240" s="155">
        <f t="shared" si="32"/>
        <v>0</v>
      </c>
      <c r="S240" s="155">
        <v>0</v>
      </c>
      <c r="T240" s="156">
        <f t="shared" si="33"/>
        <v>0</v>
      </c>
      <c r="U240" s="30"/>
      <c r="V240" s="30"/>
      <c r="W240" s="30"/>
      <c r="X240" s="30"/>
      <c r="Y240" s="30"/>
      <c r="Z240" s="30"/>
      <c r="AA240" s="30"/>
      <c r="AB240" s="30"/>
      <c r="AC240" s="30"/>
      <c r="AD240" s="30"/>
      <c r="AE240" s="30"/>
      <c r="AR240" s="157" t="s">
        <v>343</v>
      </c>
      <c r="AT240" s="157" t="s">
        <v>230</v>
      </c>
      <c r="AU240" s="157" t="s">
        <v>87</v>
      </c>
      <c r="AY240" s="18" t="s">
        <v>133</v>
      </c>
      <c r="BE240" s="158">
        <f t="shared" si="34"/>
        <v>0</v>
      </c>
      <c r="BF240" s="158">
        <f t="shared" si="35"/>
        <v>0</v>
      </c>
      <c r="BG240" s="158">
        <f t="shared" si="36"/>
        <v>0</v>
      </c>
      <c r="BH240" s="158">
        <f t="shared" si="37"/>
        <v>0</v>
      </c>
      <c r="BI240" s="158">
        <f t="shared" si="38"/>
        <v>0</v>
      </c>
      <c r="BJ240" s="18" t="s">
        <v>87</v>
      </c>
      <c r="BK240" s="158">
        <f t="shared" si="39"/>
        <v>0</v>
      </c>
      <c r="BL240" s="18" t="s">
        <v>263</v>
      </c>
      <c r="BM240" s="157" t="s">
        <v>704</v>
      </c>
    </row>
    <row r="241" spans="1:65" s="2" customFormat="1" ht="16.5" customHeight="1">
      <c r="A241" s="30"/>
      <c r="B241" s="146"/>
      <c r="C241" s="187" t="s">
        <v>569</v>
      </c>
      <c r="D241" s="187" t="s">
        <v>230</v>
      </c>
      <c r="E241" s="188" t="s">
        <v>705</v>
      </c>
      <c r="F241" s="189" t="s">
        <v>706</v>
      </c>
      <c r="G241" s="190" t="s">
        <v>314</v>
      </c>
      <c r="H241" s="191">
        <v>2</v>
      </c>
      <c r="I241" s="192"/>
      <c r="J241" s="192">
        <f t="shared" si="30"/>
        <v>0</v>
      </c>
      <c r="K241" s="189" t="s">
        <v>1</v>
      </c>
      <c r="L241" s="193"/>
      <c r="M241" s="194" t="s">
        <v>1</v>
      </c>
      <c r="N241" s="195" t="s">
        <v>40</v>
      </c>
      <c r="O241" s="155">
        <v>0</v>
      </c>
      <c r="P241" s="155">
        <f t="shared" si="31"/>
        <v>0</v>
      </c>
      <c r="Q241" s="155">
        <v>0</v>
      </c>
      <c r="R241" s="155">
        <f t="shared" si="32"/>
        <v>0</v>
      </c>
      <c r="S241" s="155">
        <v>0</v>
      </c>
      <c r="T241" s="156">
        <f t="shared" si="33"/>
        <v>0</v>
      </c>
      <c r="U241" s="30"/>
      <c r="V241" s="30"/>
      <c r="W241" s="30"/>
      <c r="X241" s="30"/>
      <c r="Y241" s="30"/>
      <c r="Z241" s="30"/>
      <c r="AA241" s="30"/>
      <c r="AB241" s="30"/>
      <c r="AC241" s="30"/>
      <c r="AD241" s="30"/>
      <c r="AE241" s="30"/>
      <c r="AR241" s="157" t="s">
        <v>343</v>
      </c>
      <c r="AT241" s="157" t="s">
        <v>230</v>
      </c>
      <c r="AU241" s="157" t="s">
        <v>87</v>
      </c>
      <c r="AY241" s="18" t="s">
        <v>133</v>
      </c>
      <c r="BE241" s="158">
        <f t="shared" si="34"/>
        <v>0</v>
      </c>
      <c r="BF241" s="158">
        <f t="shared" si="35"/>
        <v>0</v>
      </c>
      <c r="BG241" s="158">
        <f t="shared" si="36"/>
        <v>0</v>
      </c>
      <c r="BH241" s="158">
        <f t="shared" si="37"/>
        <v>0</v>
      </c>
      <c r="BI241" s="158">
        <f t="shared" si="38"/>
        <v>0</v>
      </c>
      <c r="BJ241" s="18" t="s">
        <v>87</v>
      </c>
      <c r="BK241" s="158">
        <f t="shared" si="39"/>
        <v>0</v>
      </c>
      <c r="BL241" s="18" t="s">
        <v>263</v>
      </c>
      <c r="BM241" s="157" t="s">
        <v>707</v>
      </c>
    </row>
    <row r="242" spans="1:65" s="2" customFormat="1" ht="21.75" customHeight="1">
      <c r="A242" s="30"/>
      <c r="B242" s="146"/>
      <c r="C242" s="147" t="s">
        <v>708</v>
      </c>
      <c r="D242" s="147" t="s">
        <v>135</v>
      </c>
      <c r="E242" s="148" t="s">
        <v>709</v>
      </c>
      <c r="F242" s="149" t="s">
        <v>710</v>
      </c>
      <c r="G242" s="150" t="s">
        <v>314</v>
      </c>
      <c r="H242" s="151">
        <v>20</v>
      </c>
      <c r="I242" s="152"/>
      <c r="J242" s="152">
        <f t="shared" si="30"/>
        <v>0</v>
      </c>
      <c r="K242" s="149" t="s">
        <v>139</v>
      </c>
      <c r="L242" s="31"/>
      <c r="M242" s="153" t="s">
        <v>1</v>
      </c>
      <c r="N242" s="154" t="s">
        <v>40</v>
      </c>
      <c r="O242" s="155">
        <v>0.10299999999999999</v>
      </c>
      <c r="P242" s="155">
        <f t="shared" si="31"/>
        <v>2.06</v>
      </c>
      <c r="Q242" s="155">
        <v>2.4000000000000001E-4</v>
      </c>
      <c r="R242" s="155">
        <f t="shared" si="32"/>
        <v>4.8000000000000004E-3</v>
      </c>
      <c r="S242" s="155">
        <v>0</v>
      </c>
      <c r="T242" s="156">
        <f t="shared" si="33"/>
        <v>0</v>
      </c>
      <c r="U242" s="30"/>
      <c r="V242" s="30"/>
      <c r="W242" s="30"/>
      <c r="X242" s="30"/>
      <c r="Y242" s="30"/>
      <c r="Z242" s="30"/>
      <c r="AA242" s="30"/>
      <c r="AB242" s="30"/>
      <c r="AC242" s="30"/>
      <c r="AD242" s="30"/>
      <c r="AE242" s="30"/>
      <c r="AR242" s="157" t="s">
        <v>263</v>
      </c>
      <c r="AT242" s="157" t="s">
        <v>135</v>
      </c>
      <c r="AU242" s="157" t="s">
        <v>87</v>
      </c>
      <c r="AY242" s="18" t="s">
        <v>133</v>
      </c>
      <c r="BE242" s="158">
        <f t="shared" si="34"/>
        <v>0</v>
      </c>
      <c r="BF242" s="158">
        <f t="shared" si="35"/>
        <v>0</v>
      </c>
      <c r="BG242" s="158">
        <f t="shared" si="36"/>
        <v>0</v>
      </c>
      <c r="BH242" s="158">
        <f t="shared" si="37"/>
        <v>0</v>
      </c>
      <c r="BI242" s="158">
        <f t="shared" si="38"/>
        <v>0</v>
      </c>
      <c r="BJ242" s="18" t="s">
        <v>87</v>
      </c>
      <c r="BK242" s="158">
        <f t="shared" si="39"/>
        <v>0</v>
      </c>
      <c r="BL242" s="18" t="s">
        <v>263</v>
      </c>
      <c r="BM242" s="157" t="s">
        <v>711</v>
      </c>
    </row>
    <row r="243" spans="1:65" s="2" customFormat="1" ht="21.75" customHeight="1">
      <c r="A243" s="30"/>
      <c r="B243" s="146"/>
      <c r="C243" s="147" t="s">
        <v>712</v>
      </c>
      <c r="D243" s="147" t="s">
        <v>135</v>
      </c>
      <c r="E243" s="148" t="s">
        <v>713</v>
      </c>
      <c r="F243" s="149" t="s">
        <v>714</v>
      </c>
      <c r="G243" s="150" t="s">
        <v>314</v>
      </c>
      <c r="H243" s="151">
        <v>4</v>
      </c>
      <c r="I243" s="152"/>
      <c r="J243" s="152">
        <f t="shared" si="30"/>
        <v>0</v>
      </c>
      <c r="K243" s="149" t="s">
        <v>139</v>
      </c>
      <c r="L243" s="31"/>
      <c r="M243" s="153" t="s">
        <v>1</v>
      </c>
      <c r="N243" s="154" t="s">
        <v>40</v>
      </c>
      <c r="O243" s="155">
        <v>3.5000000000000003E-2</v>
      </c>
      <c r="P243" s="155">
        <f t="shared" si="31"/>
        <v>0.14000000000000001</v>
      </c>
      <c r="Q243" s="155">
        <v>1.3999999999999999E-4</v>
      </c>
      <c r="R243" s="155">
        <f t="shared" si="32"/>
        <v>5.5999999999999995E-4</v>
      </c>
      <c r="S243" s="155">
        <v>0</v>
      </c>
      <c r="T243" s="156">
        <f t="shared" si="33"/>
        <v>0</v>
      </c>
      <c r="U243" s="30"/>
      <c r="V243" s="30"/>
      <c r="W243" s="30"/>
      <c r="X243" s="30"/>
      <c r="Y243" s="30"/>
      <c r="Z243" s="30"/>
      <c r="AA243" s="30"/>
      <c r="AB243" s="30"/>
      <c r="AC243" s="30"/>
      <c r="AD243" s="30"/>
      <c r="AE243" s="30"/>
      <c r="AR243" s="157" t="s">
        <v>263</v>
      </c>
      <c r="AT243" s="157" t="s">
        <v>135</v>
      </c>
      <c r="AU243" s="157" t="s">
        <v>87</v>
      </c>
      <c r="AY243" s="18" t="s">
        <v>133</v>
      </c>
      <c r="BE243" s="158">
        <f t="shared" si="34"/>
        <v>0</v>
      </c>
      <c r="BF243" s="158">
        <f t="shared" si="35"/>
        <v>0</v>
      </c>
      <c r="BG243" s="158">
        <f t="shared" si="36"/>
        <v>0</v>
      </c>
      <c r="BH243" s="158">
        <f t="shared" si="37"/>
        <v>0</v>
      </c>
      <c r="BI243" s="158">
        <f t="shared" si="38"/>
        <v>0</v>
      </c>
      <c r="BJ243" s="18" t="s">
        <v>87</v>
      </c>
      <c r="BK243" s="158">
        <f t="shared" si="39"/>
        <v>0</v>
      </c>
      <c r="BL243" s="18" t="s">
        <v>263</v>
      </c>
      <c r="BM243" s="157" t="s">
        <v>715</v>
      </c>
    </row>
    <row r="244" spans="1:65" s="2" customFormat="1" ht="21.75" customHeight="1">
      <c r="A244" s="30"/>
      <c r="B244" s="146"/>
      <c r="C244" s="147" t="s">
        <v>716</v>
      </c>
      <c r="D244" s="147" t="s">
        <v>135</v>
      </c>
      <c r="E244" s="148" t="s">
        <v>717</v>
      </c>
      <c r="F244" s="149" t="s">
        <v>718</v>
      </c>
      <c r="G244" s="150" t="s">
        <v>314</v>
      </c>
      <c r="H244" s="151">
        <v>4</v>
      </c>
      <c r="I244" s="152"/>
      <c r="J244" s="152">
        <f t="shared" si="30"/>
        <v>0</v>
      </c>
      <c r="K244" s="149" t="s">
        <v>139</v>
      </c>
      <c r="L244" s="31"/>
      <c r="M244" s="153" t="s">
        <v>1</v>
      </c>
      <c r="N244" s="154" t="s">
        <v>40</v>
      </c>
      <c r="O244" s="155">
        <v>0.16500000000000001</v>
      </c>
      <c r="P244" s="155">
        <f t="shared" si="31"/>
        <v>0.66</v>
      </c>
      <c r="Q244" s="155">
        <v>6.9999999999999999E-4</v>
      </c>
      <c r="R244" s="155">
        <f t="shared" si="32"/>
        <v>2.8E-3</v>
      </c>
      <c r="S244" s="155">
        <v>0</v>
      </c>
      <c r="T244" s="156">
        <f t="shared" si="33"/>
        <v>0</v>
      </c>
      <c r="U244" s="30"/>
      <c r="V244" s="30"/>
      <c r="W244" s="30"/>
      <c r="X244" s="30"/>
      <c r="Y244" s="30"/>
      <c r="Z244" s="30"/>
      <c r="AA244" s="30"/>
      <c r="AB244" s="30"/>
      <c r="AC244" s="30"/>
      <c r="AD244" s="30"/>
      <c r="AE244" s="30"/>
      <c r="AR244" s="157" t="s">
        <v>263</v>
      </c>
      <c r="AT244" s="157" t="s">
        <v>135</v>
      </c>
      <c r="AU244" s="157" t="s">
        <v>87</v>
      </c>
      <c r="AY244" s="18" t="s">
        <v>133</v>
      </c>
      <c r="BE244" s="158">
        <f t="shared" si="34"/>
        <v>0</v>
      </c>
      <c r="BF244" s="158">
        <f t="shared" si="35"/>
        <v>0</v>
      </c>
      <c r="BG244" s="158">
        <f t="shared" si="36"/>
        <v>0</v>
      </c>
      <c r="BH244" s="158">
        <f t="shared" si="37"/>
        <v>0</v>
      </c>
      <c r="BI244" s="158">
        <f t="shared" si="38"/>
        <v>0</v>
      </c>
      <c r="BJ244" s="18" t="s">
        <v>87</v>
      </c>
      <c r="BK244" s="158">
        <f t="shared" si="39"/>
        <v>0</v>
      </c>
      <c r="BL244" s="18" t="s">
        <v>263</v>
      </c>
      <c r="BM244" s="157" t="s">
        <v>719</v>
      </c>
    </row>
    <row r="245" spans="1:65" s="2" customFormat="1" ht="21.75" customHeight="1">
      <c r="A245" s="30"/>
      <c r="B245" s="146"/>
      <c r="C245" s="147" t="s">
        <v>720</v>
      </c>
      <c r="D245" s="147" t="s">
        <v>135</v>
      </c>
      <c r="E245" s="148" t="s">
        <v>721</v>
      </c>
      <c r="F245" s="149" t="s">
        <v>722</v>
      </c>
      <c r="G245" s="150" t="s">
        <v>314</v>
      </c>
      <c r="H245" s="151">
        <v>20</v>
      </c>
      <c r="I245" s="152"/>
      <c r="J245" s="152">
        <f t="shared" si="30"/>
        <v>0</v>
      </c>
      <c r="K245" s="149" t="s">
        <v>139</v>
      </c>
      <c r="L245" s="31"/>
      <c r="M245" s="153" t="s">
        <v>1</v>
      </c>
      <c r="N245" s="154" t="s">
        <v>40</v>
      </c>
      <c r="O245" s="155">
        <v>8.2000000000000003E-2</v>
      </c>
      <c r="P245" s="155">
        <f t="shared" si="31"/>
        <v>1.6400000000000001</v>
      </c>
      <c r="Q245" s="155">
        <v>2.2000000000000001E-4</v>
      </c>
      <c r="R245" s="155">
        <f t="shared" si="32"/>
        <v>4.4000000000000003E-3</v>
      </c>
      <c r="S245" s="155">
        <v>0</v>
      </c>
      <c r="T245" s="156">
        <f t="shared" si="33"/>
        <v>0</v>
      </c>
      <c r="U245" s="30"/>
      <c r="V245" s="30"/>
      <c r="W245" s="30"/>
      <c r="X245" s="30"/>
      <c r="Y245" s="30"/>
      <c r="Z245" s="30"/>
      <c r="AA245" s="30"/>
      <c r="AB245" s="30"/>
      <c r="AC245" s="30"/>
      <c r="AD245" s="30"/>
      <c r="AE245" s="30"/>
      <c r="AR245" s="157" t="s">
        <v>263</v>
      </c>
      <c r="AT245" s="157" t="s">
        <v>135</v>
      </c>
      <c r="AU245" s="157" t="s">
        <v>87</v>
      </c>
      <c r="AY245" s="18" t="s">
        <v>133</v>
      </c>
      <c r="BE245" s="158">
        <f t="shared" si="34"/>
        <v>0</v>
      </c>
      <c r="BF245" s="158">
        <f t="shared" si="35"/>
        <v>0</v>
      </c>
      <c r="BG245" s="158">
        <f t="shared" si="36"/>
        <v>0</v>
      </c>
      <c r="BH245" s="158">
        <f t="shared" si="37"/>
        <v>0</v>
      </c>
      <c r="BI245" s="158">
        <f t="shared" si="38"/>
        <v>0</v>
      </c>
      <c r="BJ245" s="18" t="s">
        <v>87</v>
      </c>
      <c r="BK245" s="158">
        <f t="shared" si="39"/>
        <v>0</v>
      </c>
      <c r="BL245" s="18" t="s">
        <v>263</v>
      </c>
      <c r="BM245" s="157" t="s">
        <v>723</v>
      </c>
    </row>
    <row r="246" spans="1:65" s="2" customFormat="1" ht="16.5" customHeight="1">
      <c r="A246" s="30"/>
      <c r="B246" s="146"/>
      <c r="C246" s="147" t="s">
        <v>724</v>
      </c>
      <c r="D246" s="147" t="s">
        <v>135</v>
      </c>
      <c r="E246" s="148" t="s">
        <v>725</v>
      </c>
      <c r="F246" s="149" t="s">
        <v>726</v>
      </c>
      <c r="G246" s="150" t="s">
        <v>314</v>
      </c>
      <c r="H246" s="151">
        <v>10</v>
      </c>
      <c r="I246" s="152"/>
      <c r="J246" s="152">
        <f t="shared" si="30"/>
        <v>0</v>
      </c>
      <c r="K246" s="149" t="s">
        <v>139</v>
      </c>
      <c r="L246" s="31"/>
      <c r="M246" s="153" t="s">
        <v>1</v>
      </c>
      <c r="N246" s="154" t="s">
        <v>40</v>
      </c>
      <c r="O246" s="155">
        <v>0.2</v>
      </c>
      <c r="P246" s="155">
        <f t="shared" si="31"/>
        <v>2</v>
      </c>
      <c r="Q246" s="155">
        <v>3.4000000000000002E-4</v>
      </c>
      <c r="R246" s="155">
        <f t="shared" si="32"/>
        <v>3.4000000000000002E-3</v>
      </c>
      <c r="S246" s="155">
        <v>0</v>
      </c>
      <c r="T246" s="156">
        <f t="shared" si="33"/>
        <v>0</v>
      </c>
      <c r="U246" s="30"/>
      <c r="V246" s="30"/>
      <c r="W246" s="30"/>
      <c r="X246" s="30"/>
      <c r="Y246" s="30"/>
      <c r="Z246" s="30"/>
      <c r="AA246" s="30"/>
      <c r="AB246" s="30"/>
      <c r="AC246" s="30"/>
      <c r="AD246" s="30"/>
      <c r="AE246" s="30"/>
      <c r="AR246" s="157" t="s">
        <v>263</v>
      </c>
      <c r="AT246" s="157" t="s">
        <v>135</v>
      </c>
      <c r="AU246" s="157" t="s">
        <v>87</v>
      </c>
      <c r="AY246" s="18" t="s">
        <v>133</v>
      </c>
      <c r="BE246" s="158">
        <f t="shared" si="34"/>
        <v>0</v>
      </c>
      <c r="BF246" s="158">
        <f t="shared" si="35"/>
        <v>0</v>
      </c>
      <c r="BG246" s="158">
        <f t="shared" si="36"/>
        <v>0</v>
      </c>
      <c r="BH246" s="158">
        <f t="shared" si="37"/>
        <v>0</v>
      </c>
      <c r="BI246" s="158">
        <f t="shared" si="38"/>
        <v>0</v>
      </c>
      <c r="BJ246" s="18" t="s">
        <v>87</v>
      </c>
      <c r="BK246" s="158">
        <f t="shared" si="39"/>
        <v>0</v>
      </c>
      <c r="BL246" s="18" t="s">
        <v>263</v>
      </c>
      <c r="BM246" s="157" t="s">
        <v>727</v>
      </c>
    </row>
    <row r="247" spans="1:65" s="2" customFormat="1" ht="21.75" customHeight="1">
      <c r="A247" s="30"/>
      <c r="B247" s="146"/>
      <c r="C247" s="147" t="s">
        <v>728</v>
      </c>
      <c r="D247" s="147" t="s">
        <v>135</v>
      </c>
      <c r="E247" s="148" t="s">
        <v>729</v>
      </c>
      <c r="F247" s="149" t="s">
        <v>730</v>
      </c>
      <c r="G247" s="150" t="s">
        <v>643</v>
      </c>
      <c r="H247" s="151">
        <v>508.42200000000003</v>
      </c>
      <c r="I247" s="152"/>
      <c r="J247" s="152">
        <f t="shared" si="30"/>
        <v>0</v>
      </c>
      <c r="K247" s="149" t="s">
        <v>139</v>
      </c>
      <c r="L247" s="31"/>
      <c r="M247" s="153" t="s">
        <v>1</v>
      </c>
      <c r="N247" s="154" t="s">
        <v>40</v>
      </c>
      <c r="O247" s="155">
        <v>0</v>
      </c>
      <c r="P247" s="155">
        <f t="shared" si="31"/>
        <v>0</v>
      </c>
      <c r="Q247" s="155">
        <v>0</v>
      </c>
      <c r="R247" s="155">
        <f t="shared" si="32"/>
        <v>0</v>
      </c>
      <c r="S247" s="155">
        <v>0</v>
      </c>
      <c r="T247" s="156">
        <f t="shared" si="33"/>
        <v>0</v>
      </c>
      <c r="U247" s="30"/>
      <c r="V247" s="30"/>
      <c r="W247" s="30"/>
      <c r="X247" s="30"/>
      <c r="Y247" s="30"/>
      <c r="Z247" s="30"/>
      <c r="AA247" s="30"/>
      <c r="AB247" s="30"/>
      <c r="AC247" s="30"/>
      <c r="AD247" s="30"/>
      <c r="AE247" s="30"/>
      <c r="AR247" s="157" t="s">
        <v>263</v>
      </c>
      <c r="AT247" s="157" t="s">
        <v>135</v>
      </c>
      <c r="AU247" s="157" t="s">
        <v>87</v>
      </c>
      <c r="AY247" s="18" t="s">
        <v>133</v>
      </c>
      <c r="BE247" s="158">
        <f t="shared" si="34"/>
        <v>0</v>
      </c>
      <c r="BF247" s="158">
        <f t="shared" si="35"/>
        <v>0</v>
      </c>
      <c r="BG247" s="158">
        <f t="shared" si="36"/>
        <v>0</v>
      </c>
      <c r="BH247" s="158">
        <f t="shared" si="37"/>
        <v>0</v>
      </c>
      <c r="BI247" s="158">
        <f t="shared" si="38"/>
        <v>0</v>
      </c>
      <c r="BJ247" s="18" t="s">
        <v>87</v>
      </c>
      <c r="BK247" s="158">
        <f t="shared" si="39"/>
        <v>0</v>
      </c>
      <c r="BL247" s="18" t="s">
        <v>263</v>
      </c>
      <c r="BM247" s="157" t="s">
        <v>731</v>
      </c>
    </row>
    <row r="248" spans="1:65" s="12" customFormat="1" ht="22.9" customHeight="1">
      <c r="B248" s="134"/>
      <c r="D248" s="135" t="s">
        <v>73</v>
      </c>
      <c r="E248" s="144" t="s">
        <v>732</v>
      </c>
      <c r="F248" s="144" t="s">
        <v>733</v>
      </c>
      <c r="J248" s="145">
        <f>BK248</f>
        <v>0</v>
      </c>
      <c r="L248" s="134"/>
      <c r="M248" s="138"/>
      <c r="N248" s="139"/>
      <c r="O248" s="139"/>
      <c r="P248" s="140">
        <f>SUM(P249:P261)</f>
        <v>134.90600000000001</v>
      </c>
      <c r="Q248" s="139"/>
      <c r="R248" s="140">
        <f>SUM(R249:R261)</f>
        <v>1.1904499999999998</v>
      </c>
      <c r="S248" s="139"/>
      <c r="T248" s="141">
        <f>SUM(T249:T261)</f>
        <v>0</v>
      </c>
      <c r="AR248" s="135" t="s">
        <v>87</v>
      </c>
      <c r="AT248" s="142" t="s">
        <v>73</v>
      </c>
      <c r="AU248" s="142" t="s">
        <v>81</v>
      </c>
      <c r="AY248" s="135" t="s">
        <v>133</v>
      </c>
      <c r="BK248" s="143">
        <f>SUM(BK249:BK261)</f>
        <v>0</v>
      </c>
    </row>
    <row r="249" spans="1:65" s="2" customFormat="1" ht="21.75" customHeight="1">
      <c r="A249" s="30"/>
      <c r="B249" s="146"/>
      <c r="C249" s="147" t="s">
        <v>734</v>
      </c>
      <c r="D249" s="147" t="s">
        <v>135</v>
      </c>
      <c r="E249" s="148" t="s">
        <v>735</v>
      </c>
      <c r="F249" s="149" t="s">
        <v>736</v>
      </c>
      <c r="G249" s="150" t="s">
        <v>314</v>
      </c>
      <c r="H249" s="151">
        <v>4</v>
      </c>
      <c r="I249" s="152"/>
      <c r="J249" s="152">
        <f t="shared" ref="J249:J257" si="40">ROUND(I249*H249,2)</f>
        <v>0</v>
      </c>
      <c r="K249" s="149" t="s">
        <v>139</v>
      </c>
      <c r="L249" s="31"/>
      <c r="M249" s="153" t="s">
        <v>1</v>
      </c>
      <c r="N249" s="154" t="s">
        <v>40</v>
      </c>
      <c r="O249" s="155">
        <v>0.26800000000000002</v>
      </c>
      <c r="P249" s="155">
        <f t="shared" ref="P249:P257" si="41">O249*H249</f>
        <v>1.0720000000000001</v>
      </c>
      <c r="Q249" s="155">
        <v>0</v>
      </c>
      <c r="R249" s="155">
        <f t="shared" ref="R249:R257" si="42">Q249*H249</f>
        <v>0</v>
      </c>
      <c r="S249" s="155">
        <v>0</v>
      </c>
      <c r="T249" s="156">
        <f t="shared" ref="T249:T257" si="43">S249*H249</f>
        <v>0</v>
      </c>
      <c r="U249" s="30"/>
      <c r="V249" s="30"/>
      <c r="W249" s="30"/>
      <c r="X249" s="30"/>
      <c r="Y249" s="30"/>
      <c r="Z249" s="30"/>
      <c r="AA249" s="30"/>
      <c r="AB249" s="30"/>
      <c r="AC249" s="30"/>
      <c r="AD249" s="30"/>
      <c r="AE249" s="30"/>
      <c r="AR249" s="157" t="s">
        <v>263</v>
      </c>
      <c r="AT249" s="157" t="s">
        <v>135</v>
      </c>
      <c r="AU249" s="157" t="s">
        <v>87</v>
      </c>
      <c r="AY249" s="18" t="s">
        <v>133</v>
      </c>
      <c r="BE249" s="158">
        <f t="shared" ref="BE249:BE257" si="44">IF(N249="základní",J249,0)</f>
        <v>0</v>
      </c>
      <c r="BF249" s="158">
        <f t="shared" ref="BF249:BF257" si="45">IF(N249="snížená",J249,0)</f>
        <v>0</v>
      </c>
      <c r="BG249" s="158">
        <f t="shared" ref="BG249:BG257" si="46">IF(N249="zákl. přenesená",J249,0)</f>
        <v>0</v>
      </c>
      <c r="BH249" s="158">
        <f t="shared" ref="BH249:BH257" si="47">IF(N249="sníž. přenesená",J249,0)</f>
        <v>0</v>
      </c>
      <c r="BI249" s="158">
        <f t="shared" ref="BI249:BI257" si="48">IF(N249="nulová",J249,0)</f>
        <v>0</v>
      </c>
      <c r="BJ249" s="18" t="s">
        <v>87</v>
      </c>
      <c r="BK249" s="158">
        <f t="shared" ref="BK249:BK257" si="49">ROUND(I249*H249,2)</f>
        <v>0</v>
      </c>
      <c r="BL249" s="18" t="s">
        <v>263</v>
      </c>
      <c r="BM249" s="157" t="s">
        <v>737</v>
      </c>
    </row>
    <row r="250" spans="1:65" s="2" customFormat="1" ht="33" customHeight="1">
      <c r="A250" s="30"/>
      <c r="B250" s="146"/>
      <c r="C250" s="147" t="s">
        <v>738</v>
      </c>
      <c r="D250" s="147" t="s">
        <v>135</v>
      </c>
      <c r="E250" s="148" t="s">
        <v>739</v>
      </c>
      <c r="F250" s="149" t="s">
        <v>740</v>
      </c>
      <c r="G250" s="150" t="s">
        <v>314</v>
      </c>
      <c r="H250" s="151">
        <v>4</v>
      </c>
      <c r="I250" s="152"/>
      <c r="J250" s="152">
        <f t="shared" si="40"/>
        <v>0</v>
      </c>
      <c r="K250" s="149" t="s">
        <v>139</v>
      </c>
      <c r="L250" s="31"/>
      <c r="M250" s="153" t="s">
        <v>1</v>
      </c>
      <c r="N250" s="154" t="s">
        <v>40</v>
      </c>
      <c r="O250" s="155">
        <v>0.28100000000000003</v>
      </c>
      <c r="P250" s="155">
        <f t="shared" si="41"/>
        <v>1.1240000000000001</v>
      </c>
      <c r="Q250" s="155">
        <v>2.87E-2</v>
      </c>
      <c r="R250" s="155">
        <f t="shared" si="42"/>
        <v>0.1148</v>
      </c>
      <c r="S250" s="155">
        <v>0</v>
      </c>
      <c r="T250" s="156">
        <f t="shared" si="43"/>
        <v>0</v>
      </c>
      <c r="U250" s="30"/>
      <c r="V250" s="30"/>
      <c r="W250" s="30"/>
      <c r="X250" s="30"/>
      <c r="Y250" s="30"/>
      <c r="Z250" s="30"/>
      <c r="AA250" s="30"/>
      <c r="AB250" s="30"/>
      <c r="AC250" s="30"/>
      <c r="AD250" s="30"/>
      <c r="AE250" s="30"/>
      <c r="AR250" s="157" t="s">
        <v>263</v>
      </c>
      <c r="AT250" s="157" t="s">
        <v>135</v>
      </c>
      <c r="AU250" s="157" t="s">
        <v>87</v>
      </c>
      <c r="AY250" s="18" t="s">
        <v>133</v>
      </c>
      <c r="BE250" s="158">
        <f t="shared" si="44"/>
        <v>0</v>
      </c>
      <c r="BF250" s="158">
        <f t="shared" si="45"/>
        <v>0</v>
      </c>
      <c r="BG250" s="158">
        <f t="shared" si="46"/>
        <v>0</v>
      </c>
      <c r="BH250" s="158">
        <f t="shared" si="47"/>
        <v>0</v>
      </c>
      <c r="BI250" s="158">
        <f t="shared" si="48"/>
        <v>0</v>
      </c>
      <c r="BJ250" s="18" t="s">
        <v>87</v>
      </c>
      <c r="BK250" s="158">
        <f t="shared" si="49"/>
        <v>0</v>
      </c>
      <c r="BL250" s="18" t="s">
        <v>263</v>
      </c>
      <c r="BM250" s="157" t="s">
        <v>741</v>
      </c>
    </row>
    <row r="251" spans="1:65" s="2" customFormat="1" ht="44.25" customHeight="1">
      <c r="A251" s="30"/>
      <c r="B251" s="146"/>
      <c r="C251" s="147" t="s">
        <v>742</v>
      </c>
      <c r="D251" s="147" t="s">
        <v>135</v>
      </c>
      <c r="E251" s="148" t="s">
        <v>743</v>
      </c>
      <c r="F251" s="149" t="s">
        <v>744</v>
      </c>
      <c r="G251" s="150" t="s">
        <v>256</v>
      </c>
      <c r="H251" s="151">
        <v>2405</v>
      </c>
      <c r="I251" s="152"/>
      <c r="J251" s="152">
        <f t="shared" si="40"/>
        <v>0</v>
      </c>
      <c r="K251" s="149" t="s">
        <v>139</v>
      </c>
      <c r="L251" s="31"/>
      <c r="M251" s="153" t="s">
        <v>1</v>
      </c>
      <c r="N251" s="154" t="s">
        <v>40</v>
      </c>
      <c r="O251" s="155">
        <v>2.5999999999999999E-2</v>
      </c>
      <c r="P251" s="155">
        <f t="shared" si="41"/>
        <v>62.529999999999994</v>
      </c>
      <c r="Q251" s="155">
        <v>1.1E-4</v>
      </c>
      <c r="R251" s="155">
        <f t="shared" si="42"/>
        <v>0.26455000000000001</v>
      </c>
      <c r="S251" s="155">
        <v>0</v>
      </c>
      <c r="T251" s="156">
        <f t="shared" si="43"/>
        <v>0</v>
      </c>
      <c r="U251" s="30"/>
      <c r="V251" s="30"/>
      <c r="W251" s="30"/>
      <c r="X251" s="30"/>
      <c r="Y251" s="30"/>
      <c r="Z251" s="30"/>
      <c r="AA251" s="30"/>
      <c r="AB251" s="30"/>
      <c r="AC251" s="30"/>
      <c r="AD251" s="30"/>
      <c r="AE251" s="30"/>
      <c r="AR251" s="157" t="s">
        <v>263</v>
      </c>
      <c r="AT251" s="157" t="s">
        <v>135</v>
      </c>
      <c r="AU251" s="157" t="s">
        <v>87</v>
      </c>
      <c r="AY251" s="18" t="s">
        <v>133</v>
      </c>
      <c r="BE251" s="158">
        <f t="shared" si="44"/>
        <v>0</v>
      </c>
      <c r="BF251" s="158">
        <f t="shared" si="45"/>
        <v>0</v>
      </c>
      <c r="BG251" s="158">
        <f t="shared" si="46"/>
        <v>0</v>
      </c>
      <c r="BH251" s="158">
        <f t="shared" si="47"/>
        <v>0</v>
      </c>
      <c r="BI251" s="158">
        <f t="shared" si="48"/>
        <v>0</v>
      </c>
      <c r="BJ251" s="18" t="s">
        <v>87</v>
      </c>
      <c r="BK251" s="158">
        <f t="shared" si="49"/>
        <v>0</v>
      </c>
      <c r="BL251" s="18" t="s">
        <v>263</v>
      </c>
      <c r="BM251" s="157" t="s">
        <v>745</v>
      </c>
    </row>
    <row r="252" spans="1:65" s="2" customFormat="1" ht="33" customHeight="1">
      <c r="A252" s="30"/>
      <c r="B252" s="146"/>
      <c r="C252" s="147" t="s">
        <v>746</v>
      </c>
      <c r="D252" s="147" t="s">
        <v>135</v>
      </c>
      <c r="E252" s="148" t="s">
        <v>747</v>
      </c>
      <c r="F252" s="149" t="s">
        <v>748</v>
      </c>
      <c r="G252" s="150" t="s">
        <v>175</v>
      </c>
      <c r="H252" s="151">
        <v>350</v>
      </c>
      <c r="I252" s="152"/>
      <c r="J252" s="152">
        <f t="shared" si="40"/>
        <v>0</v>
      </c>
      <c r="K252" s="149" t="s">
        <v>139</v>
      </c>
      <c r="L252" s="31"/>
      <c r="M252" s="153" t="s">
        <v>1</v>
      </c>
      <c r="N252" s="154" t="s">
        <v>40</v>
      </c>
      <c r="O252" s="155">
        <v>0.11</v>
      </c>
      <c r="P252" s="155">
        <f t="shared" si="41"/>
        <v>38.5</v>
      </c>
      <c r="Q252" s="155">
        <v>1.74E-3</v>
      </c>
      <c r="R252" s="155">
        <f t="shared" si="42"/>
        <v>0.60899999999999999</v>
      </c>
      <c r="S252" s="155">
        <v>0</v>
      </c>
      <c r="T252" s="156">
        <f t="shared" si="43"/>
        <v>0</v>
      </c>
      <c r="U252" s="30"/>
      <c r="V252" s="30"/>
      <c r="W252" s="30"/>
      <c r="X252" s="30"/>
      <c r="Y252" s="30"/>
      <c r="Z252" s="30"/>
      <c r="AA252" s="30"/>
      <c r="AB252" s="30"/>
      <c r="AC252" s="30"/>
      <c r="AD252" s="30"/>
      <c r="AE252" s="30"/>
      <c r="AR252" s="157" t="s">
        <v>263</v>
      </c>
      <c r="AT252" s="157" t="s">
        <v>135</v>
      </c>
      <c r="AU252" s="157" t="s">
        <v>87</v>
      </c>
      <c r="AY252" s="18" t="s">
        <v>133</v>
      </c>
      <c r="BE252" s="158">
        <f t="shared" si="44"/>
        <v>0</v>
      </c>
      <c r="BF252" s="158">
        <f t="shared" si="45"/>
        <v>0</v>
      </c>
      <c r="BG252" s="158">
        <f t="shared" si="46"/>
        <v>0</v>
      </c>
      <c r="BH252" s="158">
        <f t="shared" si="47"/>
        <v>0</v>
      </c>
      <c r="BI252" s="158">
        <f t="shared" si="48"/>
        <v>0</v>
      </c>
      <c r="BJ252" s="18" t="s">
        <v>87</v>
      </c>
      <c r="BK252" s="158">
        <f t="shared" si="49"/>
        <v>0</v>
      </c>
      <c r="BL252" s="18" t="s">
        <v>263</v>
      </c>
      <c r="BM252" s="157" t="s">
        <v>749</v>
      </c>
    </row>
    <row r="253" spans="1:65" s="2" customFormat="1" ht="21.75" customHeight="1">
      <c r="A253" s="30"/>
      <c r="B253" s="146"/>
      <c r="C253" s="147" t="s">
        <v>750</v>
      </c>
      <c r="D253" s="147" t="s">
        <v>135</v>
      </c>
      <c r="E253" s="148" t="s">
        <v>751</v>
      </c>
      <c r="F253" s="149" t="s">
        <v>752</v>
      </c>
      <c r="G253" s="150" t="s">
        <v>256</v>
      </c>
      <c r="H253" s="151">
        <v>350</v>
      </c>
      <c r="I253" s="152"/>
      <c r="J253" s="152">
        <f t="shared" si="40"/>
        <v>0</v>
      </c>
      <c r="K253" s="149" t="s">
        <v>139</v>
      </c>
      <c r="L253" s="31"/>
      <c r="M253" s="153" t="s">
        <v>1</v>
      </c>
      <c r="N253" s="154" t="s">
        <v>40</v>
      </c>
      <c r="O253" s="155">
        <v>3.2000000000000001E-2</v>
      </c>
      <c r="P253" s="155">
        <f t="shared" si="41"/>
        <v>11.200000000000001</v>
      </c>
      <c r="Q253" s="155">
        <v>6.9999999999999994E-5</v>
      </c>
      <c r="R253" s="155">
        <f t="shared" si="42"/>
        <v>2.4499999999999997E-2</v>
      </c>
      <c r="S253" s="155">
        <v>0</v>
      </c>
      <c r="T253" s="156">
        <f t="shared" si="43"/>
        <v>0</v>
      </c>
      <c r="U253" s="30"/>
      <c r="V253" s="30"/>
      <c r="W253" s="30"/>
      <c r="X253" s="30"/>
      <c r="Y253" s="30"/>
      <c r="Z253" s="30"/>
      <c r="AA253" s="30"/>
      <c r="AB253" s="30"/>
      <c r="AC253" s="30"/>
      <c r="AD253" s="30"/>
      <c r="AE253" s="30"/>
      <c r="AR253" s="157" t="s">
        <v>263</v>
      </c>
      <c r="AT253" s="157" t="s">
        <v>135</v>
      </c>
      <c r="AU253" s="157" t="s">
        <v>87</v>
      </c>
      <c r="AY253" s="18" t="s">
        <v>133</v>
      </c>
      <c r="BE253" s="158">
        <f t="shared" si="44"/>
        <v>0</v>
      </c>
      <c r="BF253" s="158">
        <f t="shared" si="45"/>
        <v>0</v>
      </c>
      <c r="BG253" s="158">
        <f t="shared" si="46"/>
        <v>0</v>
      </c>
      <c r="BH253" s="158">
        <f t="shared" si="47"/>
        <v>0</v>
      </c>
      <c r="BI253" s="158">
        <f t="shared" si="48"/>
        <v>0</v>
      </c>
      <c r="BJ253" s="18" t="s">
        <v>87</v>
      </c>
      <c r="BK253" s="158">
        <f t="shared" si="49"/>
        <v>0</v>
      </c>
      <c r="BL253" s="18" t="s">
        <v>263</v>
      </c>
      <c r="BM253" s="157" t="s">
        <v>753</v>
      </c>
    </row>
    <row r="254" spans="1:65" s="2" customFormat="1" ht="33" customHeight="1">
      <c r="A254" s="30"/>
      <c r="B254" s="146"/>
      <c r="C254" s="147" t="s">
        <v>754</v>
      </c>
      <c r="D254" s="147" t="s">
        <v>135</v>
      </c>
      <c r="E254" s="148" t="s">
        <v>755</v>
      </c>
      <c r="F254" s="149" t="s">
        <v>756</v>
      </c>
      <c r="G254" s="150" t="s">
        <v>757</v>
      </c>
      <c r="H254" s="151">
        <v>6</v>
      </c>
      <c r="I254" s="152"/>
      <c r="J254" s="152">
        <f t="shared" si="40"/>
        <v>0</v>
      </c>
      <c r="K254" s="149" t="s">
        <v>139</v>
      </c>
      <c r="L254" s="31"/>
      <c r="M254" s="153" t="s">
        <v>1</v>
      </c>
      <c r="N254" s="154" t="s">
        <v>40</v>
      </c>
      <c r="O254" s="155">
        <v>0.503</v>
      </c>
      <c r="P254" s="155">
        <f t="shared" si="41"/>
        <v>3.0179999999999998</v>
      </c>
      <c r="Q254" s="155">
        <v>3.0999999999999999E-3</v>
      </c>
      <c r="R254" s="155">
        <f t="shared" si="42"/>
        <v>1.8599999999999998E-2</v>
      </c>
      <c r="S254" s="155">
        <v>0</v>
      </c>
      <c r="T254" s="156">
        <f t="shared" si="43"/>
        <v>0</v>
      </c>
      <c r="U254" s="30"/>
      <c r="V254" s="30"/>
      <c r="W254" s="30"/>
      <c r="X254" s="30"/>
      <c r="Y254" s="30"/>
      <c r="Z254" s="30"/>
      <c r="AA254" s="30"/>
      <c r="AB254" s="30"/>
      <c r="AC254" s="30"/>
      <c r="AD254" s="30"/>
      <c r="AE254" s="30"/>
      <c r="AR254" s="157" t="s">
        <v>263</v>
      </c>
      <c r="AT254" s="157" t="s">
        <v>135</v>
      </c>
      <c r="AU254" s="157" t="s">
        <v>87</v>
      </c>
      <c r="AY254" s="18" t="s">
        <v>133</v>
      </c>
      <c r="BE254" s="158">
        <f t="shared" si="44"/>
        <v>0</v>
      </c>
      <c r="BF254" s="158">
        <f t="shared" si="45"/>
        <v>0</v>
      </c>
      <c r="BG254" s="158">
        <f t="shared" si="46"/>
        <v>0</v>
      </c>
      <c r="BH254" s="158">
        <f t="shared" si="47"/>
        <v>0</v>
      </c>
      <c r="BI254" s="158">
        <f t="shared" si="48"/>
        <v>0</v>
      </c>
      <c r="BJ254" s="18" t="s">
        <v>87</v>
      </c>
      <c r="BK254" s="158">
        <f t="shared" si="49"/>
        <v>0</v>
      </c>
      <c r="BL254" s="18" t="s">
        <v>263</v>
      </c>
      <c r="BM254" s="157" t="s">
        <v>758</v>
      </c>
    </row>
    <row r="255" spans="1:65" s="2" customFormat="1" ht="33" customHeight="1">
      <c r="A255" s="30"/>
      <c r="B255" s="146"/>
      <c r="C255" s="147" t="s">
        <v>759</v>
      </c>
      <c r="D255" s="147" t="s">
        <v>135</v>
      </c>
      <c r="E255" s="148" t="s">
        <v>760</v>
      </c>
      <c r="F255" s="149" t="s">
        <v>761</v>
      </c>
      <c r="G255" s="150" t="s">
        <v>757</v>
      </c>
      <c r="H255" s="151">
        <v>8</v>
      </c>
      <c r="I255" s="152"/>
      <c r="J255" s="152">
        <f t="shared" si="40"/>
        <v>0</v>
      </c>
      <c r="K255" s="149" t="s">
        <v>139</v>
      </c>
      <c r="L255" s="31"/>
      <c r="M255" s="153" t="s">
        <v>1</v>
      </c>
      <c r="N255" s="154" t="s">
        <v>40</v>
      </c>
      <c r="O255" s="155">
        <v>0.51800000000000002</v>
      </c>
      <c r="P255" s="155">
        <f t="shared" si="41"/>
        <v>4.1440000000000001</v>
      </c>
      <c r="Q255" s="155">
        <v>3.8999999999999998E-3</v>
      </c>
      <c r="R255" s="155">
        <f t="shared" si="42"/>
        <v>3.1199999999999999E-2</v>
      </c>
      <c r="S255" s="155">
        <v>0</v>
      </c>
      <c r="T255" s="156">
        <f t="shared" si="43"/>
        <v>0</v>
      </c>
      <c r="U255" s="30"/>
      <c r="V255" s="30"/>
      <c r="W255" s="30"/>
      <c r="X255" s="30"/>
      <c r="Y255" s="30"/>
      <c r="Z255" s="30"/>
      <c r="AA255" s="30"/>
      <c r="AB255" s="30"/>
      <c r="AC255" s="30"/>
      <c r="AD255" s="30"/>
      <c r="AE255" s="30"/>
      <c r="AR255" s="157" t="s">
        <v>263</v>
      </c>
      <c r="AT255" s="157" t="s">
        <v>135</v>
      </c>
      <c r="AU255" s="157" t="s">
        <v>87</v>
      </c>
      <c r="AY255" s="18" t="s">
        <v>133</v>
      </c>
      <c r="BE255" s="158">
        <f t="shared" si="44"/>
        <v>0</v>
      </c>
      <c r="BF255" s="158">
        <f t="shared" si="45"/>
        <v>0</v>
      </c>
      <c r="BG255" s="158">
        <f t="shared" si="46"/>
        <v>0</v>
      </c>
      <c r="BH255" s="158">
        <f t="shared" si="47"/>
        <v>0</v>
      </c>
      <c r="BI255" s="158">
        <f t="shared" si="48"/>
        <v>0</v>
      </c>
      <c r="BJ255" s="18" t="s">
        <v>87</v>
      </c>
      <c r="BK255" s="158">
        <f t="shared" si="49"/>
        <v>0</v>
      </c>
      <c r="BL255" s="18" t="s">
        <v>263</v>
      </c>
      <c r="BM255" s="157" t="s">
        <v>762</v>
      </c>
    </row>
    <row r="256" spans="1:65" s="2" customFormat="1" ht="33" customHeight="1">
      <c r="A256" s="30"/>
      <c r="B256" s="146"/>
      <c r="C256" s="147" t="s">
        <v>763</v>
      </c>
      <c r="D256" s="147" t="s">
        <v>135</v>
      </c>
      <c r="E256" s="148" t="s">
        <v>764</v>
      </c>
      <c r="F256" s="149" t="s">
        <v>765</v>
      </c>
      <c r="G256" s="150" t="s">
        <v>757</v>
      </c>
      <c r="H256" s="151">
        <v>2</v>
      </c>
      <c r="I256" s="152"/>
      <c r="J256" s="152">
        <f t="shared" si="40"/>
        <v>0</v>
      </c>
      <c r="K256" s="149" t="s">
        <v>139</v>
      </c>
      <c r="L256" s="31"/>
      <c r="M256" s="153" t="s">
        <v>1</v>
      </c>
      <c r="N256" s="154" t="s">
        <v>40</v>
      </c>
      <c r="O256" s="155">
        <v>0.53300000000000003</v>
      </c>
      <c r="P256" s="155">
        <f t="shared" si="41"/>
        <v>1.0660000000000001</v>
      </c>
      <c r="Q256" s="155">
        <v>4.8999999999999998E-3</v>
      </c>
      <c r="R256" s="155">
        <f t="shared" si="42"/>
        <v>9.7999999999999997E-3</v>
      </c>
      <c r="S256" s="155">
        <v>0</v>
      </c>
      <c r="T256" s="156">
        <f t="shared" si="43"/>
        <v>0</v>
      </c>
      <c r="U256" s="30"/>
      <c r="V256" s="30"/>
      <c r="W256" s="30"/>
      <c r="X256" s="30"/>
      <c r="Y256" s="30"/>
      <c r="Z256" s="30"/>
      <c r="AA256" s="30"/>
      <c r="AB256" s="30"/>
      <c r="AC256" s="30"/>
      <c r="AD256" s="30"/>
      <c r="AE256" s="30"/>
      <c r="AR256" s="157" t="s">
        <v>263</v>
      </c>
      <c r="AT256" s="157" t="s">
        <v>135</v>
      </c>
      <c r="AU256" s="157" t="s">
        <v>87</v>
      </c>
      <c r="AY256" s="18" t="s">
        <v>133</v>
      </c>
      <c r="BE256" s="158">
        <f t="shared" si="44"/>
        <v>0</v>
      </c>
      <c r="BF256" s="158">
        <f t="shared" si="45"/>
        <v>0</v>
      </c>
      <c r="BG256" s="158">
        <f t="shared" si="46"/>
        <v>0</v>
      </c>
      <c r="BH256" s="158">
        <f t="shared" si="47"/>
        <v>0</v>
      </c>
      <c r="BI256" s="158">
        <f t="shared" si="48"/>
        <v>0</v>
      </c>
      <c r="BJ256" s="18" t="s">
        <v>87</v>
      </c>
      <c r="BK256" s="158">
        <f t="shared" si="49"/>
        <v>0</v>
      </c>
      <c r="BL256" s="18" t="s">
        <v>263</v>
      </c>
      <c r="BM256" s="157" t="s">
        <v>766</v>
      </c>
    </row>
    <row r="257" spans="1:65" s="2" customFormat="1" ht="16.5" customHeight="1">
      <c r="A257" s="30"/>
      <c r="B257" s="146"/>
      <c r="C257" s="147" t="s">
        <v>767</v>
      </c>
      <c r="D257" s="147" t="s">
        <v>135</v>
      </c>
      <c r="E257" s="148" t="s">
        <v>768</v>
      </c>
      <c r="F257" s="149" t="s">
        <v>769</v>
      </c>
      <c r="G257" s="150" t="s">
        <v>314</v>
      </c>
      <c r="H257" s="151">
        <v>8</v>
      </c>
      <c r="I257" s="152"/>
      <c r="J257" s="152">
        <f t="shared" si="40"/>
        <v>0</v>
      </c>
      <c r="K257" s="149" t="s">
        <v>1</v>
      </c>
      <c r="L257" s="31"/>
      <c r="M257" s="153" t="s">
        <v>1</v>
      </c>
      <c r="N257" s="154" t="s">
        <v>40</v>
      </c>
      <c r="O257" s="155">
        <v>0.57299999999999995</v>
      </c>
      <c r="P257" s="155">
        <f t="shared" si="41"/>
        <v>4.5839999999999996</v>
      </c>
      <c r="Q257" s="155">
        <v>1.09E-2</v>
      </c>
      <c r="R257" s="155">
        <f t="shared" si="42"/>
        <v>8.72E-2</v>
      </c>
      <c r="S257" s="155">
        <v>0</v>
      </c>
      <c r="T257" s="156">
        <f t="shared" si="43"/>
        <v>0</v>
      </c>
      <c r="U257" s="30"/>
      <c r="V257" s="30"/>
      <c r="W257" s="30"/>
      <c r="X257" s="30"/>
      <c r="Y257" s="30"/>
      <c r="Z257" s="30"/>
      <c r="AA257" s="30"/>
      <c r="AB257" s="30"/>
      <c r="AC257" s="30"/>
      <c r="AD257" s="30"/>
      <c r="AE257" s="30"/>
      <c r="AR257" s="157" t="s">
        <v>263</v>
      </c>
      <c r="AT257" s="157" t="s">
        <v>135</v>
      </c>
      <c r="AU257" s="157" t="s">
        <v>87</v>
      </c>
      <c r="AY257" s="18" t="s">
        <v>133</v>
      </c>
      <c r="BE257" s="158">
        <f t="shared" si="44"/>
        <v>0</v>
      </c>
      <c r="BF257" s="158">
        <f t="shared" si="45"/>
        <v>0</v>
      </c>
      <c r="BG257" s="158">
        <f t="shared" si="46"/>
        <v>0</v>
      </c>
      <c r="BH257" s="158">
        <f t="shared" si="47"/>
        <v>0</v>
      </c>
      <c r="BI257" s="158">
        <f t="shared" si="48"/>
        <v>0</v>
      </c>
      <c r="BJ257" s="18" t="s">
        <v>87</v>
      </c>
      <c r="BK257" s="158">
        <f t="shared" si="49"/>
        <v>0</v>
      </c>
      <c r="BL257" s="18" t="s">
        <v>263</v>
      </c>
      <c r="BM257" s="157" t="s">
        <v>770</v>
      </c>
    </row>
    <row r="258" spans="1:65" s="14" customFormat="1">
      <c r="B258" s="166"/>
      <c r="D258" s="160" t="s">
        <v>142</v>
      </c>
      <c r="E258" s="167" t="s">
        <v>1</v>
      </c>
      <c r="F258" s="168" t="s">
        <v>771</v>
      </c>
      <c r="H258" s="169">
        <v>8</v>
      </c>
      <c r="L258" s="166"/>
      <c r="M258" s="170"/>
      <c r="N258" s="171"/>
      <c r="O258" s="171"/>
      <c r="P258" s="171"/>
      <c r="Q258" s="171"/>
      <c r="R258" s="171"/>
      <c r="S258" s="171"/>
      <c r="T258" s="172"/>
      <c r="AT258" s="167" t="s">
        <v>142</v>
      </c>
      <c r="AU258" s="167" t="s">
        <v>87</v>
      </c>
      <c r="AV258" s="14" t="s">
        <v>87</v>
      </c>
      <c r="AW258" s="14" t="s">
        <v>31</v>
      </c>
      <c r="AX258" s="14" t="s">
        <v>81</v>
      </c>
      <c r="AY258" s="167" t="s">
        <v>133</v>
      </c>
    </row>
    <row r="259" spans="1:65" s="2" customFormat="1" ht="16.5" customHeight="1">
      <c r="A259" s="30"/>
      <c r="B259" s="146"/>
      <c r="C259" s="147" t="s">
        <v>772</v>
      </c>
      <c r="D259" s="147" t="s">
        <v>135</v>
      </c>
      <c r="E259" s="148" t="s">
        <v>773</v>
      </c>
      <c r="F259" s="149" t="s">
        <v>774</v>
      </c>
      <c r="G259" s="150" t="s">
        <v>314</v>
      </c>
      <c r="H259" s="151">
        <v>2</v>
      </c>
      <c r="I259" s="152"/>
      <c r="J259" s="152">
        <f>ROUND(I259*H259,2)</f>
        <v>0</v>
      </c>
      <c r="K259" s="149" t="s">
        <v>1</v>
      </c>
      <c r="L259" s="31"/>
      <c r="M259" s="153" t="s">
        <v>1</v>
      </c>
      <c r="N259" s="154" t="s">
        <v>40</v>
      </c>
      <c r="O259" s="155">
        <v>0.58399999999999996</v>
      </c>
      <c r="P259" s="155">
        <f>O259*H259</f>
        <v>1.1679999999999999</v>
      </c>
      <c r="Q259" s="155">
        <v>1.24E-2</v>
      </c>
      <c r="R259" s="155">
        <f>Q259*H259</f>
        <v>2.4799999999999999E-2</v>
      </c>
      <c r="S259" s="155">
        <v>0</v>
      </c>
      <c r="T259" s="156">
        <f>S259*H259</f>
        <v>0</v>
      </c>
      <c r="U259" s="30"/>
      <c r="V259" s="30"/>
      <c r="W259" s="30"/>
      <c r="X259" s="30"/>
      <c r="Y259" s="30"/>
      <c r="Z259" s="30"/>
      <c r="AA259" s="30"/>
      <c r="AB259" s="30"/>
      <c r="AC259" s="30"/>
      <c r="AD259" s="30"/>
      <c r="AE259" s="30"/>
      <c r="AR259" s="157" t="s">
        <v>263</v>
      </c>
      <c r="AT259" s="157" t="s">
        <v>135</v>
      </c>
      <c r="AU259" s="157" t="s">
        <v>87</v>
      </c>
      <c r="AY259" s="18" t="s">
        <v>133</v>
      </c>
      <c r="BE259" s="158">
        <f>IF(N259="základní",J259,0)</f>
        <v>0</v>
      </c>
      <c r="BF259" s="158">
        <f>IF(N259="snížená",J259,0)</f>
        <v>0</v>
      </c>
      <c r="BG259" s="158">
        <f>IF(N259="zákl. přenesená",J259,0)</f>
        <v>0</v>
      </c>
      <c r="BH259" s="158">
        <f>IF(N259="sníž. přenesená",J259,0)</f>
        <v>0</v>
      </c>
      <c r="BI259" s="158">
        <f>IF(N259="nulová",J259,0)</f>
        <v>0</v>
      </c>
      <c r="BJ259" s="18" t="s">
        <v>87</v>
      </c>
      <c r="BK259" s="158">
        <f>ROUND(I259*H259,2)</f>
        <v>0</v>
      </c>
      <c r="BL259" s="18" t="s">
        <v>263</v>
      </c>
      <c r="BM259" s="157" t="s">
        <v>775</v>
      </c>
    </row>
    <row r="260" spans="1:65" s="2" customFormat="1" ht="21.75" customHeight="1">
      <c r="A260" s="30"/>
      <c r="B260" s="146"/>
      <c r="C260" s="147" t="s">
        <v>776</v>
      </c>
      <c r="D260" s="147" t="s">
        <v>135</v>
      </c>
      <c r="E260" s="148" t="s">
        <v>777</v>
      </c>
      <c r="F260" s="149" t="s">
        <v>778</v>
      </c>
      <c r="G260" s="150" t="s">
        <v>314</v>
      </c>
      <c r="H260" s="151">
        <v>100</v>
      </c>
      <c r="I260" s="152"/>
      <c r="J260" s="152">
        <f>ROUND(I260*H260,2)</f>
        <v>0</v>
      </c>
      <c r="K260" s="149" t="s">
        <v>139</v>
      </c>
      <c r="L260" s="31"/>
      <c r="M260" s="153" t="s">
        <v>1</v>
      </c>
      <c r="N260" s="154" t="s">
        <v>40</v>
      </c>
      <c r="O260" s="155">
        <v>6.5000000000000002E-2</v>
      </c>
      <c r="P260" s="155">
        <f>O260*H260</f>
        <v>6.5</v>
      </c>
      <c r="Q260" s="155">
        <v>6.0000000000000002E-5</v>
      </c>
      <c r="R260" s="155">
        <f>Q260*H260</f>
        <v>6.0000000000000001E-3</v>
      </c>
      <c r="S260" s="155">
        <v>0</v>
      </c>
      <c r="T260" s="156">
        <f>S260*H260</f>
        <v>0</v>
      </c>
      <c r="U260" s="30"/>
      <c r="V260" s="30"/>
      <c r="W260" s="30"/>
      <c r="X260" s="30"/>
      <c r="Y260" s="30"/>
      <c r="Z260" s="30"/>
      <c r="AA260" s="30"/>
      <c r="AB260" s="30"/>
      <c r="AC260" s="30"/>
      <c r="AD260" s="30"/>
      <c r="AE260" s="30"/>
      <c r="AR260" s="157" t="s">
        <v>263</v>
      </c>
      <c r="AT260" s="157" t="s">
        <v>135</v>
      </c>
      <c r="AU260" s="157" t="s">
        <v>87</v>
      </c>
      <c r="AY260" s="18" t="s">
        <v>133</v>
      </c>
      <c r="BE260" s="158">
        <f>IF(N260="základní",J260,0)</f>
        <v>0</v>
      </c>
      <c r="BF260" s="158">
        <f>IF(N260="snížená",J260,0)</f>
        <v>0</v>
      </c>
      <c r="BG260" s="158">
        <f>IF(N260="zákl. přenesená",J260,0)</f>
        <v>0</v>
      </c>
      <c r="BH260" s="158">
        <f>IF(N260="sníž. přenesená",J260,0)</f>
        <v>0</v>
      </c>
      <c r="BI260" s="158">
        <f>IF(N260="nulová",J260,0)</f>
        <v>0</v>
      </c>
      <c r="BJ260" s="18" t="s">
        <v>87</v>
      </c>
      <c r="BK260" s="158">
        <f>ROUND(I260*H260,2)</f>
        <v>0</v>
      </c>
      <c r="BL260" s="18" t="s">
        <v>263</v>
      </c>
      <c r="BM260" s="157" t="s">
        <v>779</v>
      </c>
    </row>
    <row r="261" spans="1:65" s="2" customFormat="1" ht="21.75" customHeight="1">
      <c r="A261" s="30"/>
      <c r="B261" s="146"/>
      <c r="C261" s="147" t="s">
        <v>780</v>
      </c>
      <c r="D261" s="147" t="s">
        <v>135</v>
      </c>
      <c r="E261" s="148" t="s">
        <v>781</v>
      </c>
      <c r="F261" s="149" t="s">
        <v>782</v>
      </c>
      <c r="G261" s="150" t="s">
        <v>643</v>
      </c>
      <c r="H261" s="151">
        <v>4184.53</v>
      </c>
      <c r="I261" s="152"/>
      <c r="J261" s="152">
        <f>ROUND(I261*H261,2)</f>
        <v>0</v>
      </c>
      <c r="K261" s="149" t="s">
        <v>139</v>
      </c>
      <c r="L261" s="31"/>
      <c r="M261" s="153" t="s">
        <v>1</v>
      </c>
      <c r="N261" s="154" t="s">
        <v>40</v>
      </c>
      <c r="O261" s="155">
        <v>0</v>
      </c>
      <c r="P261" s="155">
        <f>O261*H261</f>
        <v>0</v>
      </c>
      <c r="Q261" s="155">
        <v>0</v>
      </c>
      <c r="R261" s="155">
        <f>Q261*H261</f>
        <v>0</v>
      </c>
      <c r="S261" s="155">
        <v>0</v>
      </c>
      <c r="T261" s="156">
        <f>S261*H261</f>
        <v>0</v>
      </c>
      <c r="U261" s="30"/>
      <c r="V261" s="30"/>
      <c r="W261" s="30"/>
      <c r="X261" s="30"/>
      <c r="Y261" s="30"/>
      <c r="Z261" s="30"/>
      <c r="AA261" s="30"/>
      <c r="AB261" s="30"/>
      <c r="AC261" s="30"/>
      <c r="AD261" s="30"/>
      <c r="AE261" s="30"/>
      <c r="AR261" s="157" t="s">
        <v>263</v>
      </c>
      <c r="AT261" s="157" t="s">
        <v>135</v>
      </c>
      <c r="AU261" s="157" t="s">
        <v>87</v>
      </c>
      <c r="AY261" s="18" t="s">
        <v>133</v>
      </c>
      <c r="BE261" s="158">
        <f>IF(N261="základní",J261,0)</f>
        <v>0</v>
      </c>
      <c r="BF261" s="158">
        <f>IF(N261="snížená",J261,0)</f>
        <v>0</v>
      </c>
      <c r="BG261" s="158">
        <f>IF(N261="zákl. přenesená",J261,0)</f>
        <v>0</v>
      </c>
      <c r="BH261" s="158">
        <f>IF(N261="sníž. přenesená",J261,0)</f>
        <v>0</v>
      </c>
      <c r="BI261" s="158">
        <f>IF(N261="nulová",J261,0)</f>
        <v>0</v>
      </c>
      <c r="BJ261" s="18" t="s">
        <v>87</v>
      </c>
      <c r="BK261" s="158">
        <f>ROUND(I261*H261,2)</f>
        <v>0</v>
      </c>
      <c r="BL261" s="18" t="s">
        <v>263</v>
      </c>
      <c r="BM261" s="157" t="s">
        <v>783</v>
      </c>
    </row>
    <row r="262" spans="1:65" s="12" customFormat="1" ht="25.9" customHeight="1">
      <c r="B262" s="134"/>
      <c r="D262" s="135" t="s">
        <v>73</v>
      </c>
      <c r="E262" s="136" t="s">
        <v>230</v>
      </c>
      <c r="F262" s="136" t="s">
        <v>784</v>
      </c>
      <c r="J262" s="137">
        <f>BK262</f>
        <v>0</v>
      </c>
      <c r="L262" s="134"/>
      <c r="M262" s="138"/>
      <c r="N262" s="139"/>
      <c r="O262" s="139"/>
      <c r="P262" s="140">
        <f>SUM(P263:P264)</f>
        <v>6.0140000000000011</v>
      </c>
      <c r="Q262" s="139"/>
      <c r="R262" s="140">
        <f>SUM(R263:R264)</f>
        <v>0</v>
      </c>
      <c r="S262" s="139"/>
      <c r="T262" s="141">
        <f>SUM(T263:T264)</f>
        <v>0</v>
      </c>
      <c r="AR262" s="135" t="s">
        <v>149</v>
      </c>
      <c r="AT262" s="142" t="s">
        <v>73</v>
      </c>
      <c r="AU262" s="142" t="s">
        <v>74</v>
      </c>
      <c r="AY262" s="135" t="s">
        <v>133</v>
      </c>
      <c r="BK262" s="143">
        <f>SUM(BK263:BK264)</f>
        <v>0</v>
      </c>
    </row>
    <row r="263" spans="1:65" s="2" customFormat="1" ht="21.75" customHeight="1">
      <c r="A263" s="30"/>
      <c r="B263" s="146"/>
      <c r="C263" s="147" t="s">
        <v>785</v>
      </c>
      <c r="D263" s="147" t="s">
        <v>135</v>
      </c>
      <c r="E263" s="148" t="s">
        <v>786</v>
      </c>
      <c r="F263" s="149" t="s">
        <v>787</v>
      </c>
      <c r="G263" s="150" t="s">
        <v>256</v>
      </c>
      <c r="H263" s="151">
        <v>58</v>
      </c>
      <c r="I263" s="152"/>
      <c r="J263" s="152">
        <f>ROUND(I263*H263,2)</f>
        <v>0</v>
      </c>
      <c r="K263" s="149" t="s">
        <v>139</v>
      </c>
      <c r="L263" s="31"/>
      <c r="M263" s="153" t="s">
        <v>1</v>
      </c>
      <c r="N263" s="154" t="s">
        <v>40</v>
      </c>
      <c r="O263" s="155">
        <v>0.1</v>
      </c>
      <c r="P263" s="155">
        <f>O263*H263</f>
        <v>5.8000000000000007</v>
      </c>
      <c r="Q263" s="155">
        <v>0</v>
      </c>
      <c r="R263" s="155">
        <f>Q263*H263</f>
        <v>0</v>
      </c>
      <c r="S263" s="155">
        <v>0</v>
      </c>
      <c r="T263" s="156">
        <f>S263*H263</f>
        <v>0</v>
      </c>
      <c r="U263" s="30"/>
      <c r="V263" s="30"/>
      <c r="W263" s="30"/>
      <c r="X263" s="30"/>
      <c r="Y263" s="30"/>
      <c r="Z263" s="30"/>
      <c r="AA263" s="30"/>
      <c r="AB263" s="30"/>
      <c r="AC263" s="30"/>
      <c r="AD263" s="30"/>
      <c r="AE263" s="30"/>
      <c r="AR263" s="157" t="s">
        <v>569</v>
      </c>
      <c r="AT263" s="157" t="s">
        <v>135</v>
      </c>
      <c r="AU263" s="157" t="s">
        <v>81</v>
      </c>
      <c r="AY263" s="18" t="s">
        <v>133</v>
      </c>
      <c r="BE263" s="158">
        <f>IF(N263="základní",J263,0)</f>
        <v>0</v>
      </c>
      <c r="BF263" s="158">
        <f>IF(N263="snížená",J263,0)</f>
        <v>0</v>
      </c>
      <c r="BG263" s="158">
        <f>IF(N263="zákl. přenesená",J263,0)</f>
        <v>0</v>
      </c>
      <c r="BH263" s="158">
        <f>IF(N263="sníž. přenesená",J263,0)</f>
        <v>0</v>
      </c>
      <c r="BI263" s="158">
        <f>IF(N263="nulová",J263,0)</f>
        <v>0</v>
      </c>
      <c r="BJ263" s="18" t="s">
        <v>87</v>
      </c>
      <c r="BK263" s="158">
        <f>ROUND(I263*H263,2)</f>
        <v>0</v>
      </c>
      <c r="BL263" s="18" t="s">
        <v>569</v>
      </c>
      <c r="BM263" s="157" t="s">
        <v>788</v>
      </c>
    </row>
    <row r="264" spans="1:65" s="2" customFormat="1" ht="21.75" customHeight="1">
      <c r="A264" s="30"/>
      <c r="B264" s="146"/>
      <c r="C264" s="147" t="s">
        <v>789</v>
      </c>
      <c r="D264" s="147" t="s">
        <v>135</v>
      </c>
      <c r="E264" s="148" t="s">
        <v>790</v>
      </c>
      <c r="F264" s="149" t="s">
        <v>791</v>
      </c>
      <c r="G264" s="150" t="s">
        <v>256</v>
      </c>
      <c r="H264" s="151">
        <v>2</v>
      </c>
      <c r="I264" s="152"/>
      <c r="J264" s="152">
        <f>ROUND(I264*H264,2)</f>
        <v>0</v>
      </c>
      <c r="K264" s="149" t="s">
        <v>139</v>
      </c>
      <c r="L264" s="31"/>
      <c r="M264" s="153" t="s">
        <v>1</v>
      </c>
      <c r="N264" s="154" t="s">
        <v>40</v>
      </c>
      <c r="O264" s="155">
        <v>0.107</v>
      </c>
      <c r="P264" s="155">
        <f>O264*H264</f>
        <v>0.214</v>
      </c>
      <c r="Q264" s="155">
        <v>0</v>
      </c>
      <c r="R264" s="155">
        <f>Q264*H264</f>
        <v>0</v>
      </c>
      <c r="S264" s="155">
        <v>0</v>
      </c>
      <c r="T264" s="156">
        <f>S264*H264</f>
        <v>0</v>
      </c>
      <c r="U264" s="30"/>
      <c r="V264" s="30"/>
      <c r="W264" s="30"/>
      <c r="X264" s="30"/>
      <c r="Y264" s="30"/>
      <c r="Z264" s="30"/>
      <c r="AA264" s="30"/>
      <c r="AB264" s="30"/>
      <c r="AC264" s="30"/>
      <c r="AD264" s="30"/>
      <c r="AE264" s="30"/>
      <c r="AR264" s="157" t="s">
        <v>569</v>
      </c>
      <c r="AT264" s="157" t="s">
        <v>135</v>
      </c>
      <c r="AU264" s="157" t="s">
        <v>81</v>
      </c>
      <c r="AY264" s="18" t="s">
        <v>133</v>
      </c>
      <c r="BE264" s="158">
        <f>IF(N264="základní",J264,0)</f>
        <v>0</v>
      </c>
      <c r="BF264" s="158">
        <f>IF(N264="snížená",J264,0)</f>
        <v>0</v>
      </c>
      <c r="BG264" s="158">
        <f>IF(N264="zákl. přenesená",J264,0)</f>
        <v>0</v>
      </c>
      <c r="BH264" s="158">
        <f>IF(N264="sníž. přenesená",J264,0)</f>
        <v>0</v>
      </c>
      <c r="BI264" s="158">
        <f>IF(N264="nulová",J264,0)</f>
        <v>0</v>
      </c>
      <c r="BJ264" s="18" t="s">
        <v>87</v>
      </c>
      <c r="BK264" s="158">
        <f>ROUND(I264*H264,2)</f>
        <v>0</v>
      </c>
      <c r="BL264" s="18" t="s">
        <v>569</v>
      </c>
      <c r="BM264" s="157" t="s">
        <v>792</v>
      </c>
    </row>
    <row r="265" spans="1:65" s="12" customFormat="1" ht="25.9" customHeight="1">
      <c r="B265" s="134"/>
      <c r="D265" s="135" t="s">
        <v>73</v>
      </c>
      <c r="E265" s="136" t="s">
        <v>793</v>
      </c>
      <c r="F265" s="136" t="s">
        <v>793</v>
      </c>
      <c r="J265" s="137">
        <f>BK265</f>
        <v>0</v>
      </c>
      <c r="L265" s="134"/>
      <c r="M265" s="138"/>
      <c r="N265" s="139"/>
      <c r="O265" s="139"/>
      <c r="P265" s="140">
        <f>P266</f>
        <v>0</v>
      </c>
      <c r="Q265" s="139"/>
      <c r="R265" s="140">
        <f>R266</f>
        <v>0</v>
      </c>
      <c r="S265" s="139"/>
      <c r="T265" s="141">
        <f>T266</f>
        <v>0</v>
      </c>
      <c r="AR265" s="135" t="s">
        <v>140</v>
      </c>
      <c r="AT265" s="142" t="s">
        <v>73</v>
      </c>
      <c r="AU265" s="142" t="s">
        <v>74</v>
      </c>
      <c r="AY265" s="135" t="s">
        <v>133</v>
      </c>
      <c r="BK265" s="143">
        <f>BK266</f>
        <v>0</v>
      </c>
    </row>
    <row r="266" spans="1:65" s="2" customFormat="1" ht="16.5" customHeight="1">
      <c r="A266" s="30"/>
      <c r="B266" s="146"/>
      <c r="C266" s="147" t="s">
        <v>794</v>
      </c>
      <c r="D266" s="147" t="s">
        <v>135</v>
      </c>
      <c r="E266" s="148" t="s">
        <v>795</v>
      </c>
      <c r="F266" s="149" t="s">
        <v>796</v>
      </c>
      <c r="G266" s="150" t="s">
        <v>797</v>
      </c>
      <c r="H266" s="151">
        <v>72</v>
      </c>
      <c r="I266" s="152"/>
      <c r="J266" s="152">
        <f>ROUND(I266*H266,2)</f>
        <v>0</v>
      </c>
      <c r="K266" s="149" t="s">
        <v>1</v>
      </c>
      <c r="L266" s="31"/>
      <c r="M266" s="153" t="s">
        <v>1</v>
      </c>
      <c r="N266" s="154" t="s">
        <v>40</v>
      </c>
      <c r="O266" s="155">
        <v>0</v>
      </c>
      <c r="P266" s="155">
        <f>O266*H266</f>
        <v>0</v>
      </c>
      <c r="Q266" s="155">
        <v>0</v>
      </c>
      <c r="R266" s="155">
        <f>Q266*H266</f>
        <v>0</v>
      </c>
      <c r="S266" s="155">
        <v>0</v>
      </c>
      <c r="T266" s="156">
        <f>S266*H266</f>
        <v>0</v>
      </c>
      <c r="U266" s="30"/>
      <c r="V266" s="30"/>
      <c r="W266" s="30"/>
      <c r="X266" s="30"/>
      <c r="Y266" s="30"/>
      <c r="Z266" s="30"/>
      <c r="AA266" s="30"/>
      <c r="AB266" s="30"/>
      <c r="AC266" s="30"/>
      <c r="AD266" s="30"/>
      <c r="AE266" s="30"/>
      <c r="AR266" s="157" t="s">
        <v>798</v>
      </c>
      <c r="AT266" s="157" t="s">
        <v>135</v>
      </c>
      <c r="AU266" s="157" t="s">
        <v>81</v>
      </c>
      <c r="AY266" s="18" t="s">
        <v>133</v>
      </c>
      <c r="BE266" s="158">
        <f>IF(N266="základní",J266,0)</f>
        <v>0</v>
      </c>
      <c r="BF266" s="158">
        <f>IF(N266="snížená",J266,0)</f>
        <v>0</v>
      </c>
      <c r="BG266" s="158">
        <f>IF(N266="zákl. přenesená",J266,0)</f>
        <v>0</v>
      </c>
      <c r="BH266" s="158">
        <f>IF(N266="sníž. přenesená",J266,0)</f>
        <v>0</v>
      </c>
      <c r="BI266" s="158">
        <f>IF(N266="nulová",J266,0)</f>
        <v>0</v>
      </c>
      <c r="BJ266" s="18" t="s">
        <v>87</v>
      </c>
      <c r="BK266" s="158">
        <f>ROUND(I266*H266,2)</f>
        <v>0</v>
      </c>
      <c r="BL266" s="18" t="s">
        <v>798</v>
      </c>
      <c r="BM266" s="157" t="s">
        <v>799</v>
      </c>
    </row>
    <row r="267" spans="1:65" s="12" customFormat="1" ht="25.9" customHeight="1">
      <c r="B267" s="134"/>
      <c r="D267" s="135" t="s">
        <v>73</v>
      </c>
      <c r="E267" s="136" t="s">
        <v>800</v>
      </c>
      <c r="F267" s="136" t="s">
        <v>801</v>
      </c>
      <c r="J267" s="137">
        <f>BK267</f>
        <v>0</v>
      </c>
      <c r="L267" s="134"/>
      <c r="M267" s="138"/>
      <c r="N267" s="139"/>
      <c r="O267" s="139"/>
      <c r="P267" s="140">
        <f>P268+P271</f>
        <v>0</v>
      </c>
      <c r="Q267" s="139"/>
      <c r="R267" s="140">
        <f>R268+R271</f>
        <v>0</v>
      </c>
      <c r="S267" s="139"/>
      <c r="T267" s="141">
        <f>T268+T271</f>
        <v>0</v>
      </c>
      <c r="AR267" s="135" t="s">
        <v>184</v>
      </c>
      <c r="AT267" s="142" t="s">
        <v>73</v>
      </c>
      <c r="AU267" s="142" t="s">
        <v>74</v>
      </c>
      <c r="AY267" s="135" t="s">
        <v>133</v>
      </c>
      <c r="BK267" s="143">
        <f>BK268+BK271</f>
        <v>0</v>
      </c>
    </row>
    <row r="268" spans="1:65" s="12" customFormat="1" ht="22.9" customHeight="1">
      <c r="B268" s="134"/>
      <c r="D268" s="135" t="s">
        <v>73</v>
      </c>
      <c r="E268" s="144" t="s">
        <v>802</v>
      </c>
      <c r="F268" s="144" t="s">
        <v>803</v>
      </c>
      <c r="J268" s="145">
        <f>BK268</f>
        <v>0</v>
      </c>
      <c r="L268" s="134"/>
      <c r="M268" s="138"/>
      <c r="N268" s="139"/>
      <c r="O268" s="139"/>
      <c r="P268" s="140">
        <f>SUM(P269:P270)</f>
        <v>0</v>
      </c>
      <c r="Q268" s="139"/>
      <c r="R268" s="140">
        <f>SUM(R269:R270)</f>
        <v>0</v>
      </c>
      <c r="S268" s="139"/>
      <c r="T268" s="141">
        <f>SUM(T269:T270)</f>
        <v>0</v>
      </c>
      <c r="AR268" s="135" t="s">
        <v>184</v>
      </c>
      <c r="AT268" s="142" t="s">
        <v>73</v>
      </c>
      <c r="AU268" s="142" t="s">
        <v>81</v>
      </c>
      <c r="AY268" s="135" t="s">
        <v>133</v>
      </c>
      <c r="BK268" s="143">
        <f>SUM(BK269:BK270)</f>
        <v>0</v>
      </c>
    </row>
    <row r="269" spans="1:65" s="2" customFormat="1" ht="16.5" customHeight="1">
      <c r="A269" s="30"/>
      <c r="B269" s="146"/>
      <c r="C269" s="147" t="s">
        <v>804</v>
      </c>
      <c r="D269" s="147" t="s">
        <v>135</v>
      </c>
      <c r="E269" s="148" t="s">
        <v>805</v>
      </c>
      <c r="F269" s="149" t="s">
        <v>806</v>
      </c>
      <c r="G269" s="150" t="s">
        <v>807</v>
      </c>
      <c r="H269" s="151">
        <v>1</v>
      </c>
      <c r="I269" s="152"/>
      <c r="J269" s="152">
        <f>ROUND(I269*H269,2)</f>
        <v>0</v>
      </c>
      <c r="K269" s="149" t="s">
        <v>139</v>
      </c>
      <c r="L269" s="31"/>
      <c r="M269" s="153" t="s">
        <v>1</v>
      </c>
      <c r="N269" s="154" t="s">
        <v>40</v>
      </c>
      <c r="O269" s="155">
        <v>0</v>
      </c>
      <c r="P269" s="155">
        <f>O269*H269</f>
        <v>0</v>
      </c>
      <c r="Q269" s="155">
        <v>0</v>
      </c>
      <c r="R269" s="155">
        <f>Q269*H269</f>
        <v>0</v>
      </c>
      <c r="S269" s="155">
        <v>0</v>
      </c>
      <c r="T269" s="156">
        <f>S269*H269</f>
        <v>0</v>
      </c>
      <c r="U269" s="30"/>
      <c r="V269" s="30"/>
      <c r="W269" s="30"/>
      <c r="X269" s="30"/>
      <c r="Y269" s="30"/>
      <c r="Z269" s="30"/>
      <c r="AA269" s="30"/>
      <c r="AB269" s="30"/>
      <c r="AC269" s="30"/>
      <c r="AD269" s="30"/>
      <c r="AE269" s="30"/>
      <c r="AR269" s="157" t="s">
        <v>808</v>
      </c>
      <c r="AT269" s="157" t="s">
        <v>135</v>
      </c>
      <c r="AU269" s="157" t="s">
        <v>87</v>
      </c>
      <c r="AY269" s="18" t="s">
        <v>133</v>
      </c>
      <c r="BE269" s="158">
        <f>IF(N269="základní",J269,0)</f>
        <v>0</v>
      </c>
      <c r="BF269" s="158">
        <f>IF(N269="snížená",J269,0)</f>
        <v>0</v>
      </c>
      <c r="BG269" s="158">
        <f>IF(N269="zákl. přenesená",J269,0)</f>
        <v>0</v>
      </c>
      <c r="BH269" s="158">
        <f>IF(N269="sníž. přenesená",J269,0)</f>
        <v>0</v>
      </c>
      <c r="BI269" s="158">
        <f>IF(N269="nulová",J269,0)</f>
        <v>0</v>
      </c>
      <c r="BJ269" s="18" t="s">
        <v>87</v>
      </c>
      <c r="BK269" s="158">
        <f>ROUND(I269*H269,2)</f>
        <v>0</v>
      </c>
      <c r="BL269" s="18" t="s">
        <v>808</v>
      </c>
      <c r="BM269" s="157" t="s">
        <v>809</v>
      </c>
    </row>
    <row r="270" spans="1:65" s="2" customFormat="1" ht="16.5" customHeight="1">
      <c r="A270" s="30"/>
      <c r="B270" s="146"/>
      <c r="C270" s="147" t="s">
        <v>810</v>
      </c>
      <c r="D270" s="147" t="s">
        <v>135</v>
      </c>
      <c r="E270" s="148" t="s">
        <v>811</v>
      </c>
      <c r="F270" s="149" t="s">
        <v>812</v>
      </c>
      <c r="G270" s="150" t="s">
        <v>807</v>
      </c>
      <c r="H270" s="151">
        <v>1</v>
      </c>
      <c r="I270" s="152"/>
      <c r="J270" s="152">
        <f>ROUND(I270*H270,2)</f>
        <v>0</v>
      </c>
      <c r="K270" s="149" t="s">
        <v>139</v>
      </c>
      <c r="L270" s="31"/>
      <c r="M270" s="153" t="s">
        <v>1</v>
      </c>
      <c r="N270" s="154" t="s">
        <v>40</v>
      </c>
      <c r="O270" s="155">
        <v>0</v>
      </c>
      <c r="P270" s="155">
        <f>O270*H270</f>
        <v>0</v>
      </c>
      <c r="Q270" s="155">
        <v>0</v>
      </c>
      <c r="R270" s="155">
        <f>Q270*H270</f>
        <v>0</v>
      </c>
      <c r="S270" s="155">
        <v>0</v>
      </c>
      <c r="T270" s="156">
        <f>S270*H270</f>
        <v>0</v>
      </c>
      <c r="U270" s="30"/>
      <c r="V270" s="30"/>
      <c r="W270" s="30"/>
      <c r="X270" s="30"/>
      <c r="Y270" s="30"/>
      <c r="Z270" s="30"/>
      <c r="AA270" s="30"/>
      <c r="AB270" s="30"/>
      <c r="AC270" s="30"/>
      <c r="AD270" s="30"/>
      <c r="AE270" s="30"/>
      <c r="AR270" s="157" t="s">
        <v>808</v>
      </c>
      <c r="AT270" s="157" t="s">
        <v>135</v>
      </c>
      <c r="AU270" s="157" t="s">
        <v>87</v>
      </c>
      <c r="AY270" s="18" t="s">
        <v>133</v>
      </c>
      <c r="BE270" s="158">
        <f>IF(N270="základní",J270,0)</f>
        <v>0</v>
      </c>
      <c r="BF270" s="158">
        <f>IF(N270="snížená",J270,0)</f>
        <v>0</v>
      </c>
      <c r="BG270" s="158">
        <f>IF(N270="zákl. přenesená",J270,0)</f>
        <v>0</v>
      </c>
      <c r="BH270" s="158">
        <f>IF(N270="sníž. přenesená",J270,0)</f>
        <v>0</v>
      </c>
      <c r="BI270" s="158">
        <f>IF(N270="nulová",J270,0)</f>
        <v>0</v>
      </c>
      <c r="BJ270" s="18" t="s">
        <v>87</v>
      </c>
      <c r="BK270" s="158">
        <f>ROUND(I270*H270,2)</f>
        <v>0</v>
      </c>
      <c r="BL270" s="18" t="s">
        <v>808</v>
      </c>
      <c r="BM270" s="157" t="s">
        <v>813</v>
      </c>
    </row>
    <row r="271" spans="1:65" s="12" customFormat="1" ht="22.9" customHeight="1">
      <c r="B271" s="134"/>
      <c r="D271" s="135" t="s">
        <v>73</v>
      </c>
      <c r="E271" s="144" t="s">
        <v>814</v>
      </c>
      <c r="F271" s="144" t="s">
        <v>815</v>
      </c>
      <c r="J271" s="145">
        <f>BK271</f>
        <v>0</v>
      </c>
      <c r="L271" s="134"/>
      <c r="M271" s="138"/>
      <c r="N271" s="139"/>
      <c r="O271" s="139"/>
      <c r="P271" s="140">
        <f>P272</f>
        <v>0</v>
      </c>
      <c r="Q271" s="139"/>
      <c r="R271" s="140">
        <f>R272</f>
        <v>0</v>
      </c>
      <c r="S271" s="139"/>
      <c r="T271" s="141">
        <f>T272</f>
        <v>0</v>
      </c>
      <c r="AR271" s="135" t="s">
        <v>184</v>
      </c>
      <c r="AT271" s="142" t="s">
        <v>73</v>
      </c>
      <c r="AU271" s="142" t="s">
        <v>81</v>
      </c>
      <c r="AY271" s="135" t="s">
        <v>133</v>
      </c>
      <c r="BK271" s="143">
        <f>BK272</f>
        <v>0</v>
      </c>
    </row>
    <row r="272" spans="1:65" s="2" customFormat="1" ht="16.5" customHeight="1">
      <c r="A272" s="30"/>
      <c r="B272" s="146"/>
      <c r="C272" s="147" t="s">
        <v>816</v>
      </c>
      <c r="D272" s="147" t="s">
        <v>135</v>
      </c>
      <c r="E272" s="148" t="s">
        <v>817</v>
      </c>
      <c r="F272" s="149" t="s">
        <v>818</v>
      </c>
      <c r="G272" s="150" t="s">
        <v>807</v>
      </c>
      <c r="H272" s="151">
        <v>1</v>
      </c>
      <c r="I272" s="152"/>
      <c r="J272" s="152">
        <f>ROUND(I272*H272,2)</f>
        <v>0</v>
      </c>
      <c r="K272" s="149" t="s">
        <v>139</v>
      </c>
      <c r="L272" s="31"/>
      <c r="M272" s="196" t="s">
        <v>1</v>
      </c>
      <c r="N272" s="197" t="s">
        <v>40</v>
      </c>
      <c r="O272" s="198">
        <v>0</v>
      </c>
      <c r="P272" s="198">
        <f>O272*H272</f>
        <v>0</v>
      </c>
      <c r="Q272" s="198">
        <v>0</v>
      </c>
      <c r="R272" s="198">
        <f>Q272*H272</f>
        <v>0</v>
      </c>
      <c r="S272" s="198">
        <v>0</v>
      </c>
      <c r="T272" s="199">
        <f>S272*H272</f>
        <v>0</v>
      </c>
      <c r="U272" s="30"/>
      <c r="V272" s="30"/>
      <c r="W272" s="30"/>
      <c r="X272" s="30"/>
      <c r="Y272" s="30"/>
      <c r="Z272" s="30"/>
      <c r="AA272" s="30"/>
      <c r="AB272" s="30"/>
      <c r="AC272" s="30"/>
      <c r="AD272" s="30"/>
      <c r="AE272" s="30"/>
      <c r="AR272" s="157" t="s">
        <v>808</v>
      </c>
      <c r="AT272" s="157" t="s">
        <v>135</v>
      </c>
      <c r="AU272" s="157" t="s">
        <v>87</v>
      </c>
      <c r="AY272" s="18" t="s">
        <v>133</v>
      </c>
      <c r="BE272" s="158">
        <f>IF(N272="základní",J272,0)</f>
        <v>0</v>
      </c>
      <c r="BF272" s="158">
        <f>IF(N272="snížená",J272,0)</f>
        <v>0</v>
      </c>
      <c r="BG272" s="158">
        <f>IF(N272="zákl. přenesená",J272,0)</f>
        <v>0</v>
      </c>
      <c r="BH272" s="158">
        <f>IF(N272="sníž. přenesená",J272,0)</f>
        <v>0</v>
      </c>
      <c r="BI272" s="158">
        <f>IF(N272="nulová",J272,0)</f>
        <v>0</v>
      </c>
      <c r="BJ272" s="18" t="s">
        <v>87</v>
      </c>
      <c r="BK272" s="158">
        <f>ROUND(I272*H272,2)</f>
        <v>0</v>
      </c>
      <c r="BL272" s="18" t="s">
        <v>808</v>
      </c>
      <c r="BM272" s="157" t="s">
        <v>819</v>
      </c>
    </row>
    <row r="273" spans="1:31" s="2" customFormat="1" ht="6.95" customHeight="1">
      <c r="A273" s="30"/>
      <c r="B273" s="45"/>
      <c r="C273" s="46"/>
      <c r="D273" s="46"/>
      <c r="E273" s="46"/>
      <c r="F273" s="46"/>
      <c r="G273" s="46"/>
      <c r="H273" s="46"/>
      <c r="I273" s="46"/>
      <c r="J273" s="46"/>
      <c r="K273" s="46"/>
      <c r="L273" s="31"/>
      <c r="M273" s="30"/>
      <c r="O273" s="30"/>
      <c r="P273" s="30"/>
      <c r="Q273" s="30"/>
      <c r="R273" s="30"/>
      <c r="S273" s="30"/>
      <c r="T273" s="30"/>
      <c r="U273" s="30"/>
      <c r="V273" s="30"/>
      <c r="W273" s="30"/>
      <c r="X273" s="30"/>
      <c r="Y273" s="30"/>
      <c r="Z273" s="30"/>
      <c r="AA273" s="30"/>
      <c r="AB273" s="30"/>
      <c r="AC273" s="30"/>
      <c r="AD273" s="30"/>
      <c r="AE273" s="30"/>
    </row>
  </sheetData>
  <autoFilter ref="C136:K272" xr:uid="{00000000-0009-0000-0000-000002000000}"/>
  <mergeCells count="12">
    <mergeCell ref="E129:H129"/>
    <mergeCell ref="L2:V2"/>
    <mergeCell ref="E85:H85"/>
    <mergeCell ref="E87:H87"/>
    <mergeCell ref="E89:H89"/>
    <mergeCell ref="E125:H125"/>
    <mergeCell ref="E127:H127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BM190"/>
  <sheetViews>
    <sheetView showGridLines="0" topLeftCell="A111" workbookViewId="0">
      <selection activeCell="I130" sqref="I130:I190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96"/>
    </row>
    <row r="2" spans="1:46" s="1" customFormat="1" ht="36.950000000000003" customHeight="1">
      <c r="L2" s="200" t="s">
        <v>5</v>
      </c>
      <c r="M2" s="201"/>
      <c r="N2" s="201"/>
      <c r="O2" s="201"/>
      <c r="P2" s="201"/>
      <c r="Q2" s="201"/>
      <c r="R2" s="201"/>
      <c r="S2" s="201"/>
      <c r="T2" s="201"/>
      <c r="U2" s="201"/>
      <c r="V2" s="201"/>
      <c r="AT2" s="18" t="s">
        <v>94</v>
      </c>
    </row>
    <row r="3" spans="1:46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81</v>
      </c>
    </row>
    <row r="4" spans="1:46" s="1" customFormat="1" ht="24.95" customHeight="1">
      <c r="B4" s="21"/>
      <c r="D4" s="22" t="s">
        <v>98</v>
      </c>
      <c r="L4" s="21"/>
      <c r="M4" s="97" t="s">
        <v>10</v>
      </c>
      <c r="AT4" s="18" t="s">
        <v>3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27" t="s">
        <v>14</v>
      </c>
      <c r="L6" s="21"/>
    </row>
    <row r="7" spans="1:46" s="1" customFormat="1" ht="16.5" customHeight="1">
      <c r="B7" s="21"/>
      <c r="E7" s="239" t="str">
        <f>'Rekapitulace stavby'!K6</f>
        <v>Bytový dům čp.375, Červená kolonie na ulici Okružní v Bohumíně</v>
      </c>
      <c r="F7" s="240"/>
      <c r="G7" s="240"/>
      <c r="H7" s="240"/>
      <c r="L7" s="21"/>
    </row>
    <row r="8" spans="1:46" s="1" customFormat="1" ht="12" customHeight="1">
      <c r="B8" s="21"/>
      <c r="D8" s="27" t="s">
        <v>99</v>
      </c>
      <c r="L8" s="21"/>
    </row>
    <row r="9" spans="1:46" s="2" customFormat="1" ht="16.5" customHeight="1">
      <c r="A9" s="30"/>
      <c r="B9" s="31"/>
      <c r="C9" s="30"/>
      <c r="D9" s="30"/>
      <c r="E9" s="239" t="s">
        <v>100</v>
      </c>
      <c r="F9" s="238"/>
      <c r="G9" s="238"/>
      <c r="H9" s="238"/>
      <c r="I9" s="30"/>
      <c r="J9" s="30"/>
      <c r="K9" s="30"/>
      <c r="L9" s="40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spans="1:46" s="2" customFormat="1" ht="12" customHeight="1">
      <c r="A10" s="30"/>
      <c r="B10" s="31"/>
      <c r="C10" s="30"/>
      <c r="D10" s="27" t="s">
        <v>101</v>
      </c>
      <c r="E10" s="30"/>
      <c r="F10" s="30"/>
      <c r="G10" s="30"/>
      <c r="H10" s="30"/>
      <c r="I10" s="30"/>
      <c r="J10" s="30"/>
      <c r="K10" s="30"/>
      <c r="L10" s="4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pans="1:46" s="2" customFormat="1" ht="16.5" customHeight="1">
      <c r="A11" s="30"/>
      <c r="B11" s="31"/>
      <c r="C11" s="30"/>
      <c r="D11" s="30"/>
      <c r="E11" s="229" t="s">
        <v>820</v>
      </c>
      <c r="F11" s="238"/>
      <c r="G11" s="238"/>
      <c r="H11" s="238"/>
      <c r="I11" s="30"/>
      <c r="J11" s="30"/>
      <c r="K11" s="30"/>
      <c r="L11" s="4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pans="1:46" s="2" customFormat="1">
      <c r="A12" s="30"/>
      <c r="B12" s="31"/>
      <c r="C12" s="30"/>
      <c r="D12" s="30"/>
      <c r="E12" s="30"/>
      <c r="F12" s="30"/>
      <c r="G12" s="30"/>
      <c r="H12" s="30"/>
      <c r="I12" s="30"/>
      <c r="J12" s="30"/>
      <c r="K12" s="30"/>
      <c r="L12" s="40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pans="1:46" s="2" customFormat="1" ht="12" customHeight="1">
      <c r="A13" s="30"/>
      <c r="B13" s="31"/>
      <c r="C13" s="30"/>
      <c r="D13" s="27" t="s">
        <v>16</v>
      </c>
      <c r="E13" s="30"/>
      <c r="F13" s="25" t="s">
        <v>1</v>
      </c>
      <c r="G13" s="30"/>
      <c r="H13" s="30"/>
      <c r="I13" s="27" t="s">
        <v>17</v>
      </c>
      <c r="J13" s="25" t="s">
        <v>1</v>
      </c>
      <c r="K13" s="30"/>
      <c r="L13" s="4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pans="1:46" s="2" customFormat="1" ht="12" customHeight="1">
      <c r="A14" s="30"/>
      <c r="B14" s="31"/>
      <c r="C14" s="30"/>
      <c r="D14" s="27" t="s">
        <v>18</v>
      </c>
      <c r="E14" s="30"/>
      <c r="F14" s="25" t="s">
        <v>19</v>
      </c>
      <c r="G14" s="30"/>
      <c r="H14" s="30"/>
      <c r="I14" s="27" t="s">
        <v>20</v>
      </c>
      <c r="J14" s="53" t="str">
        <f>'Rekapitulace stavby'!AN8</f>
        <v>2. 10. 2019</v>
      </c>
      <c r="K14" s="30"/>
      <c r="L14" s="4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pans="1:46" s="2" customFormat="1" ht="10.9" customHeight="1">
      <c r="A15" s="30"/>
      <c r="B15" s="31"/>
      <c r="C15" s="30"/>
      <c r="D15" s="30"/>
      <c r="E15" s="30"/>
      <c r="F15" s="30"/>
      <c r="G15" s="30"/>
      <c r="H15" s="30"/>
      <c r="I15" s="30"/>
      <c r="J15" s="30"/>
      <c r="K15" s="30"/>
      <c r="L15" s="4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46" s="2" customFormat="1" ht="12" customHeight="1">
      <c r="A16" s="30"/>
      <c r="B16" s="31"/>
      <c r="C16" s="30"/>
      <c r="D16" s="27" t="s">
        <v>22</v>
      </c>
      <c r="E16" s="30"/>
      <c r="F16" s="30"/>
      <c r="G16" s="30"/>
      <c r="H16" s="30"/>
      <c r="I16" s="27" t="s">
        <v>23</v>
      </c>
      <c r="J16" s="25" t="s">
        <v>1</v>
      </c>
      <c r="K16" s="30"/>
      <c r="L16" s="4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pans="1:31" s="2" customFormat="1" ht="18" customHeight="1">
      <c r="A17" s="30"/>
      <c r="B17" s="31"/>
      <c r="C17" s="30"/>
      <c r="D17" s="30"/>
      <c r="E17" s="25" t="s">
        <v>24</v>
      </c>
      <c r="F17" s="30"/>
      <c r="G17" s="30"/>
      <c r="H17" s="30"/>
      <c r="I17" s="27" t="s">
        <v>25</v>
      </c>
      <c r="J17" s="25" t="s">
        <v>1</v>
      </c>
      <c r="K17" s="30"/>
      <c r="L17" s="4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pans="1:31" s="2" customFormat="1" ht="6.95" customHeight="1">
      <c r="A18" s="30"/>
      <c r="B18" s="31"/>
      <c r="C18" s="30"/>
      <c r="D18" s="30"/>
      <c r="E18" s="30"/>
      <c r="F18" s="30"/>
      <c r="G18" s="30"/>
      <c r="H18" s="30"/>
      <c r="I18" s="30"/>
      <c r="J18" s="30"/>
      <c r="K18" s="30"/>
      <c r="L18" s="4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pans="1:31" s="2" customFormat="1" ht="12" customHeight="1">
      <c r="A19" s="30"/>
      <c r="B19" s="31"/>
      <c r="C19" s="30"/>
      <c r="D19" s="27" t="s">
        <v>26</v>
      </c>
      <c r="E19" s="30"/>
      <c r="F19" s="30"/>
      <c r="G19" s="30"/>
      <c r="H19" s="30"/>
      <c r="I19" s="27" t="s">
        <v>23</v>
      </c>
      <c r="J19" s="25" t="str">
        <f>'Rekapitulace stavby'!AN13</f>
        <v/>
      </c>
      <c r="K19" s="30"/>
      <c r="L19" s="4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pans="1:31" s="2" customFormat="1" ht="18" customHeight="1">
      <c r="A20" s="30"/>
      <c r="B20" s="31"/>
      <c r="C20" s="30"/>
      <c r="D20" s="30"/>
      <c r="E20" s="209" t="str">
        <f>'Rekapitulace stavby'!E14</f>
        <v xml:space="preserve"> </v>
      </c>
      <c r="F20" s="209"/>
      <c r="G20" s="209"/>
      <c r="H20" s="209"/>
      <c r="I20" s="27" t="s">
        <v>25</v>
      </c>
      <c r="J20" s="25" t="str">
        <f>'Rekapitulace stavby'!AN14</f>
        <v/>
      </c>
      <c r="K20" s="30"/>
      <c r="L20" s="4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pans="1:31" s="2" customFormat="1" ht="6.95" customHeight="1">
      <c r="A21" s="30"/>
      <c r="B21" s="31"/>
      <c r="C21" s="30"/>
      <c r="D21" s="30"/>
      <c r="E21" s="30"/>
      <c r="F21" s="30"/>
      <c r="G21" s="30"/>
      <c r="H21" s="30"/>
      <c r="I21" s="30"/>
      <c r="J21" s="30"/>
      <c r="K21" s="30"/>
      <c r="L21" s="4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pans="1:31" s="2" customFormat="1" ht="12" customHeight="1">
      <c r="A22" s="30"/>
      <c r="B22" s="31"/>
      <c r="C22" s="30"/>
      <c r="D22" s="27" t="s">
        <v>27</v>
      </c>
      <c r="E22" s="30"/>
      <c r="F22" s="30"/>
      <c r="G22" s="30"/>
      <c r="H22" s="30"/>
      <c r="I22" s="27" t="s">
        <v>23</v>
      </c>
      <c r="J22" s="25" t="s">
        <v>28</v>
      </c>
      <c r="K22" s="30"/>
      <c r="L22" s="4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pans="1:31" s="2" customFormat="1" ht="18" customHeight="1">
      <c r="A23" s="30"/>
      <c r="B23" s="31"/>
      <c r="C23" s="30"/>
      <c r="D23" s="30"/>
      <c r="E23" s="25" t="s">
        <v>29</v>
      </c>
      <c r="F23" s="30"/>
      <c r="G23" s="30"/>
      <c r="H23" s="30"/>
      <c r="I23" s="27" t="s">
        <v>25</v>
      </c>
      <c r="J23" s="25" t="s">
        <v>30</v>
      </c>
      <c r="K23" s="30"/>
      <c r="L23" s="4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pans="1:31" s="2" customFormat="1" ht="6.95" customHeight="1">
      <c r="A24" s="30"/>
      <c r="B24" s="31"/>
      <c r="C24" s="30"/>
      <c r="D24" s="30"/>
      <c r="E24" s="30"/>
      <c r="F24" s="30"/>
      <c r="G24" s="30"/>
      <c r="H24" s="30"/>
      <c r="I24" s="30"/>
      <c r="J24" s="30"/>
      <c r="K24" s="30"/>
      <c r="L24" s="4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pans="1:31" s="2" customFormat="1" ht="12" customHeight="1">
      <c r="A25" s="30"/>
      <c r="B25" s="31"/>
      <c r="C25" s="30"/>
      <c r="D25" s="27" t="s">
        <v>32</v>
      </c>
      <c r="E25" s="30"/>
      <c r="F25" s="30"/>
      <c r="G25" s="30"/>
      <c r="H25" s="30"/>
      <c r="I25" s="27" t="s">
        <v>23</v>
      </c>
      <c r="J25" s="25" t="str">
        <f>IF('Rekapitulace stavby'!AN19="","",'Rekapitulace stavby'!AN19)</f>
        <v/>
      </c>
      <c r="K25" s="30"/>
      <c r="L25" s="4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</row>
    <row r="26" spans="1:31" s="2" customFormat="1" ht="18" customHeight="1">
      <c r="A26" s="30"/>
      <c r="B26" s="31"/>
      <c r="C26" s="30"/>
      <c r="D26" s="30"/>
      <c r="E26" s="25" t="str">
        <f>IF('Rekapitulace stavby'!E20="","",'Rekapitulace stavby'!E20)</f>
        <v xml:space="preserve"> </v>
      </c>
      <c r="F26" s="30"/>
      <c r="G26" s="30"/>
      <c r="H26" s="30"/>
      <c r="I26" s="27" t="s">
        <v>25</v>
      </c>
      <c r="J26" s="25" t="str">
        <f>IF('Rekapitulace stavby'!AN20="","",'Rekapitulace stavby'!AN20)</f>
        <v/>
      </c>
      <c r="K26" s="30"/>
      <c r="L26" s="4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 s="2" customFormat="1" ht="6.95" customHeight="1">
      <c r="A27" s="30"/>
      <c r="B27" s="31"/>
      <c r="C27" s="30"/>
      <c r="D27" s="30"/>
      <c r="E27" s="30"/>
      <c r="F27" s="30"/>
      <c r="G27" s="30"/>
      <c r="H27" s="30"/>
      <c r="I27" s="30"/>
      <c r="J27" s="30"/>
      <c r="K27" s="30"/>
      <c r="L27" s="4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</row>
    <row r="28" spans="1:31" s="2" customFormat="1" ht="12" customHeight="1">
      <c r="A28" s="30"/>
      <c r="B28" s="31"/>
      <c r="C28" s="30"/>
      <c r="D28" s="27" t="s">
        <v>33</v>
      </c>
      <c r="E28" s="30"/>
      <c r="F28" s="30"/>
      <c r="G28" s="30"/>
      <c r="H28" s="30"/>
      <c r="I28" s="30"/>
      <c r="J28" s="30"/>
      <c r="K28" s="30"/>
      <c r="L28" s="4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 s="8" customFormat="1" ht="16.5" customHeight="1">
      <c r="A29" s="98"/>
      <c r="B29" s="99"/>
      <c r="C29" s="98"/>
      <c r="D29" s="98"/>
      <c r="E29" s="211" t="s">
        <v>1</v>
      </c>
      <c r="F29" s="211"/>
      <c r="G29" s="211"/>
      <c r="H29" s="211"/>
      <c r="I29" s="98"/>
      <c r="J29" s="98"/>
      <c r="K29" s="98"/>
      <c r="L29" s="100"/>
      <c r="S29" s="98"/>
      <c r="T29" s="98"/>
      <c r="U29" s="98"/>
      <c r="V29" s="98"/>
      <c r="W29" s="98"/>
      <c r="X29" s="98"/>
      <c r="Y29" s="98"/>
      <c r="Z29" s="98"/>
      <c r="AA29" s="98"/>
      <c r="AB29" s="98"/>
      <c r="AC29" s="98"/>
      <c r="AD29" s="98"/>
      <c r="AE29" s="98"/>
    </row>
    <row r="30" spans="1:31" s="2" customFormat="1" ht="6.95" customHeight="1">
      <c r="A30" s="30"/>
      <c r="B30" s="31"/>
      <c r="C30" s="30"/>
      <c r="D30" s="30"/>
      <c r="E30" s="30"/>
      <c r="F30" s="30"/>
      <c r="G30" s="30"/>
      <c r="H30" s="30"/>
      <c r="I30" s="30"/>
      <c r="J30" s="30"/>
      <c r="K30" s="30"/>
      <c r="L30" s="4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pans="1:31" s="2" customFormat="1" ht="6.95" customHeight="1">
      <c r="A31" s="30"/>
      <c r="B31" s="31"/>
      <c r="C31" s="30"/>
      <c r="D31" s="64"/>
      <c r="E31" s="64"/>
      <c r="F31" s="64"/>
      <c r="G31" s="64"/>
      <c r="H31" s="64"/>
      <c r="I31" s="64"/>
      <c r="J31" s="64"/>
      <c r="K31" s="64"/>
      <c r="L31" s="4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spans="1:31" s="2" customFormat="1" ht="25.35" customHeight="1">
      <c r="A32" s="30"/>
      <c r="B32" s="31"/>
      <c r="C32" s="30"/>
      <c r="D32" s="101" t="s">
        <v>34</v>
      </c>
      <c r="E32" s="30"/>
      <c r="F32" s="30"/>
      <c r="G32" s="30"/>
      <c r="H32" s="30"/>
      <c r="I32" s="30"/>
      <c r="J32" s="69">
        <f>ROUND(J127, 2)</f>
        <v>0</v>
      </c>
      <c r="K32" s="30"/>
      <c r="L32" s="4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pans="1:31" s="2" customFormat="1" ht="6.95" customHeight="1">
      <c r="A33" s="30"/>
      <c r="B33" s="31"/>
      <c r="C33" s="30"/>
      <c r="D33" s="64"/>
      <c r="E33" s="64"/>
      <c r="F33" s="64"/>
      <c r="G33" s="64"/>
      <c r="H33" s="64"/>
      <c r="I33" s="64"/>
      <c r="J33" s="64"/>
      <c r="K33" s="64"/>
      <c r="L33" s="4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spans="1:31" s="2" customFormat="1" ht="14.45" customHeight="1">
      <c r="A34" s="30"/>
      <c r="B34" s="31"/>
      <c r="C34" s="30"/>
      <c r="D34" s="30"/>
      <c r="E34" s="30"/>
      <c r="F34" s="34" t="s">
        <v>36</v>
      </c>
      <c r="G34" s="30"/>
      <c r="H34" s="30"/>
      <c r="I34" s="34" t="s">
        <v>35</v>
      </c>
      <c r="J34" s="34" t="s">
        <v>37</v>
      </c>
      <c r="K34" s="30"/>
      <c r="L34" s="4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spans="1:31" s="2" customFormat="1" ht="14.45" customHeight="1">
      <c r="A35" s="30"/>
      <c r="B35" s="31"/>
      <c r="C35" s="30"/>
      <c r="D35" s="102" t="s">
        <v>38</v>
      </c>
      <c r="E35" s="27" t="s">
        <v>39</v>
      </c>
      <c r="F35" s="103">
        <f>ROUND((SUM(BE127:BE189)),  2)</f>
        <v>0</v>
      </c>
      <c r="G35" s="30"/>
      <c r="H35" s="30"/>
      <c r="I35" s="104">
        <v>0.21</v>
      </c>
      <c r="J35" s="103">
        <f>ROUND(((SUM(BE127:BE189))*I35),  2)</f>
        <v>0</v>
      </c>
      <c r="K35" s="30"/>
      <c r="L35" s="4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spans="1:31" s="2" customFormat="1" ht="14.45" customHeight="1">
      <c r="A36" s="30"/>
      <c r="B36" s="31"/>
      <c r="C36" s="30"/>
      <c r="D36" s="30"/>
      <c r="E36" s="27" t="s">
        <v>40</v>
      </c>
      <c r="F36" s="103">
        <f>ROUND((SUM(BF127:BF189)),  2)</f>
        <v>0</v>
      </c>
      <c r="G36" s="30"/>
      <c r="H36" s="30"/>
      <c r="I36" s="104">
        <v>0.15</v>
      </c>
      <c r="J36" s="103">
        <f>ROUND(((SUM(BF127:BF189))*I36),  2)</f>
        <v>0</v>
      </c>
      <c r="K36" s="30"/>
      <c r="L36" s="4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spans="1:31" s="2" customFormat="1" ht="14.45" hidden="1" customHeight="1">
      <c r="A37" s="30"/>
      <c r="B37" s="31"/>
      <c r="C37" s="30"/>
      <c r="D37" s="30"/>
      <c r="E37" s="27" t="s">
        <v>41</v>
      </c>
      <c r="F37" s="103">
        <f>ROUND((SUM(BG127:BG189)),  2)</f>
        <v>0</v>
      </c>
      <c r="G37" s="30"/>
      <c r="H37" s="30"/>
      <c r="I37" s="104">
        <v>0.21</v>
      </c>
      <c r="J37" s="103">
        <f>0</f>
        <v>0</v>
      </c>
      <c r="K37" s="30"/>
      <c r="L37" s="4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spans="1:31" s="2" customFormat="1" ht="14.45" hidden="1" customHeight="1">
      <c r="A38" s="30"/>
      <c r="B38" s="31"/>
      <c r="C38" s="30"/>
      <c r="D38" s="30"/>
      <c r="E38" s="27" t="s">
        <v>42</v>
      </c>
      <c r="F38" s="103">
        <f>ROUND((SUM(BH127:BH189)),  2)</f>
        <v>0</v>
      </c>
      <c r="G38" s="30"/>
      <c r="H38" s="30"/>
      <c r="I38" s="104">
        <v>0.15</v>
      </c>
      <c r="J38" s="103">
        <f>0</f>
        <v>0</v>
      </c>
      <c r="K38" s="30"/>
      <c r="L38" s="40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spans="1:31" s="2" customFormat="1" ht="14.45" hidden="1" customHeight="1">
      <c r="A39" s="30"/>
      <c r="B39" s="31"/>
      <c r="C39" s="30"/>
      <c r="D39" s="30"/>
      <c r="E39" s="27" t="s">
        <v>43</v>
      </c>
      <c r="F39" s="103">
        <f>ROUND((SUM(BI127:BI189)),  2)</f>
        <v>0</v>
      </c>
      <c r="G39" s="30"/>
      <c r="H39" s="30"/>
      <c r="I39" s="104">
        <v>0</v>
      </c>
      <c r="J39" s="103">
        <f>0</f>
        <v>0</v>
      </c>
      <c r="K39" s="30"/>
      <c r="L39" s="40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</row>
    <row r="40" spans="1:31" s="2" customFormat="1" ht="6.95" customHeight="1">
      <c r="A40" s="30"/>
      <c r="B40" s="31"/>
      <c r="C40" s="30"/>
      <c r="D40" s="30"/>
      <c r="E40" s="30"/>
      <c r="F40" s="30"/>
      <c r="G40" s="30"/>
      <c r="H40" s="30"/>
      <c r="I40" s="30"/>
      <c r="J40" s="30"/>
      <c r="K40" s="30"/>
      <c r="L40" s="40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</row>
    <row r="41" spans="1:31" s="2" customFormat="1" ht="25.35" customHeight="1">
      <c r="A41" s="30"/>
      <c r="B41" s="31"/>
      <c r="C41" s="105"/>
      <c r="D41" s="106" t="s">
        <v>44</v>
      </c>
      <c r="E41" s="58"/>
      <c r="F41" s="58"/>
      <c r="G41" s="107" t="s">
        <v>45</v>
      </c>
      <c r="H41" s="108" t="s">
        <v>46</v>
      </c>
      <c r="I41" s="58"/>
      <c r="J41" s="109">
        <f>SUM(J32:J39)</f>
        <v>0</v>
      </c>
      <c r="K41" s="110"/>
      <c r="L41" s="40"/>
      <c r="S41" s="30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</row>
    <row r="42" spans="1:31" s="2" customFormat="1" ht="14.45" customHeight="1">
      <c r="A42" s="30"/>
      <c r="B42" s="31"/>
      <c r="C42" s="30"/>
      <c r="D42" s="30"/>
      <c r="E42" s="30"/>
      <c r="F42" s="30"/>
      <c r="G42" s="30"/>
      <c r="H42" s="30"/>
      <c r="I42" s="30"/>
      <c r="J42" s="30"/>
      <c r="K42" s="30"/>
      <c r="L42" s="40"/>
      <c r="S42" s="30"/>
      <c r="T42" s="30"/>
      <c r="U42" s="30"/>
      <c r="V42" s="30"/>
      <c r="W42" s="30"/>
      <c r="X42" s="30"/>
      <c r="Y42" s="30"/>
      <c r="Z42" s="30"/>
      <c r="AA42" s="30"/>
      <c r="AB42" s="30"/>
      <c r="AC42" s="30"/>
      <c r="AD42" s="30"/>
      <c r="AE42" s="30"/>
    </row>
    <row r="43" spans="1:31" s="1" customFormat="1" ht="14.45" customHeight="1">
      <c r="B43" s="21"/>
      <c r="L43" s="21"/>
    </row>
    <row r="44" spans="1:31" s="1" customFormat="1" ht="14.45" customHeight="1">
      <c r="B44" s="21"/>
      <c r="L44" s="21"/>
    </row>
    <row r="45" spans="1:31" s="1" customFormat="1" ht="14.45" customHeight="1">
      <c r="B45" s="21"/>
      <c r="L45" s="21"/>
    </row>
    <row r="46" spans="1:31" s="1" customFormat="1" ht="14.45" customHeight="1">
      <c r="B46" s="21"/>
      <c r="L46" s="21"/>
    </row>
    <row r="47" spans="1:31" s="1" customFormat="1" ht="14.45" customHeight="1">
      <c r="B47" s="21"/>
      <c r="L47" s="21"/>
    </row>
    <row r="48" spans="1:31" s="1" customFormat="1" ht="14.45" customHeight="1">
      <c r="B48" s="21"/>
      <c r="L48" s="21"/>
    </row>
    <row r="49" spans="1:31" s="1" customFormat="1" ht="14.45" customHeight="1">
      <c r="B49" s="21"/>
      <c r="L49" s="21"/>
    </row>
    <row r="50" spans="1:31" s="2" customFormat="1" ht="14.45" customHeight="1">
      <c r="B50" s="40"/>
      <c r="D50" s="41" t="s">
        <v>47</v>
      </c>
      <c r="E50" s="42"/>
      <c r="F50" s="42"/>
      <c r="G50" s="41" t="s">
        <v>48</v>
      </c>
      <c r="H50" s="42"/>
      <c r="I50" s="42"/>
      <c r="J50" s="42"/>
      <c r="K50" s="42"/>
      <c r="L50" s="40"/>
    </row>
    <row r="51" spans="1:31">
      <c r="B51" s="21"/>
      <c r="L51" s="21"/>
    </row>
    <row r="52" spans="1:31">
      <c r="B52" s="21"/>
      <c r="L52" s="21"/>
    </row>
    <row r="53" spans="1:31">
      <c r="B53" s="21"/>
      <c r="L53" s="21"/>
    </row>
    <row r="54" spans="1:31">
      <c r="B54" s="21"/>
      <c r="L54" s="21"/>
    </row>
    <row r="55" spans="1:31">
      <c r="B55" s="21"/>
      <c r="L55" s="21"/>
    </row>
    <row r="56" spans="1:31">
      <c r="B56" s="21"/>
      <c r="L56" s="21"/>
    </row>
    <row r="57" spans="1:31">
      <c r="B57" s="21"/>
      <c r="L57" s="21"/>
    </row>
    <row r="58" spans="1:31">
      <c r="B58" s="21"/>
      <c r="L58" s="21"/>
    </row>
    <row r="59" spans="1:31">
      <c r="B59" s="21"/>
      <c r="L59" s="21"/>
    </row>
    <row r="60" spans="1:31">
      <c r="B60" s="21"/>
      <c r="L60" s="21"/>
    </row>
    <row r="61" spans="1:31" s="2" customFormat="1" ht="12.75">
      <c r="A61" s="30"/>
      <c r="B61" s="31"/>
      <c r="C61" s="30"/>
      <c r="D61" s="43" t="s">
        <v>49</v>
      </c>
      <c r="E61" s="33"/>
      <c r="F61" s="111" t="s">
        <v>50</v>
      </c>
      <c r="G61" s="43" t="s">
        <v>49</v>
      </c>
      <c r="H61" s="33"/>
      <c r="I61" s="33"/>
      <c r="J61" s="112" t="s">
        <v>50</v>
      </c>
      <c r="K61" s="33"/>
      <c r="L61" s="40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</row>
    <row r="62" spans="1:31">
      <c r="B62" s="21"/>
      <c r="L62" s="21"/>
    </row>
    <row r="63" spans="1:31">
      <c r="B63" s="21"/>
      <c r="L63" s="21"/>
    </row>
    <row r="64" spans="1:31">
      <c r="B64" s="21"/>
      <c r="L64" s="21"/>
    </row>
    <row r="65" spans="1:31" s="2" customFormat="1" ht="12.75">
      <c r="A65" s="30"/>
      <c r="B65" s="31"/>
      <c r="C65" s="30"/>
      <c r="D65" s="41" t="s">
        <v>51</v>
      </c>
      <c r="E65" s="44"/>
      <c r="F65" s="44"/>
      <c r="G65" s="41" t="s">
        <v>52</v>
      </c>
      <c r="H65" s="44"/>
      <c r="I65" s="44"/>
      <c r="J65" s="44"/>
      <c r="K65" s="44"/>
      <c r="L65" s="4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</row>
    <row r="66" spans="1:31">
      <c r="B66" s="21"/>
      <c r="L66" s="21"/>
    </row>
    <row r="67" spans="1:31">
      <c r="B67" s="21"/>
      <c r="L67" s="21"/>
    </row>
    <row r="68" spans="1:31">
      <c r="B68" s="21"/>
      <c r="L68" s="21"/>
    </row>
    <row r="69" spans="1:31">
      <c r="B69" s="21"/>
      <c r="L69" s="21"/>
    </row>
    <row r="70" spans="1:31">
      <c r="B70" s="21"/>
      <c r="L70" s="21"/>
    </row>
    <row r="71" spans="1:31">
      <c r="B71" s="21"/>
      <c r="L71" s="21"/>
    </row>
    <row r="72" spans="1:31">
      <c r="B72" s="21"/>
      <c r="L72" s="21"/>
    </row>
    <row r="73" spans="1:31">
      <c r="B73" s="21"/>
      <c r="L73" s="21"/>
    </row>
    <row r="74" spans="1:31">
      <c r="B74" s="21"/>
      <c r="L74" s="21"/>
    </row>
    <row r="75" spans="1:31">
      <c r="B75" s="21"/>
      <c r="L75" s="21"/>
    </row>
    <row r="76" spans="1:31" s="2" customFormat="1" ht="12.75">
      <c r="A76" s="30"/>
      <c r="B76" s="31"/>
      <c r="C76" s="30"/>
      <c r="D76" s="43" t="s">
        <v>49</v>
      </c>
      <c r="E76" s="33"/>
      <c r="F76" s="111" t="s">
        <v>50</v>
      </c>
      <c r="G76" s="43" t="s">
        <v>49</v>
      </c>
      <c r="H76" s="33"/>
      <c r="I76" s="33"/>
      <c r="J76" s="112" t="s">
        <v>50</v>
      </c>
      <c r="K76" s="33"/>
      <c r="L76" s="40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77" spans="1:31" s="2" customFormat="1" ht="14.45" customHeight="1">
      <c r="A77" s="30"/>
      <c r="B77" s="45"/>
      <c r="C77" s="46"/>
      <c r="D77" s="46"/>
      <c r="E77" s="46"/>
      <c r="F77" s="46"/>
      <c r="G77" s="46"/>
      <c r="H77" s="46"/>
      <c r="I77" s="46"/>
      <c r="J77" s="46"/>
      <c r="K77" s="46"/>
      <c r="L77" s="40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</row>
    <row r="81" spans="1:31" s="2" customFormat="1" ht="6.95" customHeight="1">
      <c r="A81" s="30"/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40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</row>
    <row r="82" spans="1:31" s="2" customFormat="1" ht="24.95" customHeight="1">
      <c r="A82" s="30"/>
      <c r="B82" s="31"/>
      <c r="C82" s="22" t="s">
        <v>103</v>
      </c>
      <c r="D82" s="30"/>
      <c r="E82" s="30"/>
      <c r="F82" s="30"/>
      <c r="G82" s="30"/>
      <c r="H82" s="30"/>
      <c r="I82" s="30"/>
      <c r="J82" s="30"/>
      <c r="K82" s="30"/>
      <c r="L82" s="40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</row>
    <row r="83" spans="1:31" s="2" customFormat="1" ht="6.95" customHeight="1">
      <c r="A83" s="30"/>
      <c r="B83" s="31"/>
      <c r="C83" s="30"/>
      <c r="D83" s="30"/>
      <c r="E83" s="30"/>
      <c r="F83" s="30"/>
      <c r="G83" s="30"/>
      <c r="H83" s="30"/>
      <c r="I83" s="30"/>
      <c r="J83" s="30"/>
      <c r="K83" s="30"/>
      <c r="L83" s="40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</row>
    <row r="84" spans="1:31" s="2" customFormat="1" ht="12" customHeight="1">
      <c r="A84" s="30"/>
      <c r="B84" s="31"/>
      <c r="C84" s="27" t="s">
        <v>14</v>
      </c>
      <c r="D84" s="30"/>
      <c r="E84" s="30"/>
      <c r="F84" s="30"/>
      <c r="G84" s="30"/>
      <c r="H84" s="30"/>
      <c r="I84" s="30"/>
      <c r="J84" s="30"/>
      <c r="K84" s="30"/>
      <c r="L84" s="40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</row>
    <row r="85" spans="1:31" s="2" customFormat="1" ht="16.5" customHeight="1">
      <c r="A85" s="30"/>
      <c r="B85" s="31"/>
      <c r="C85" s="30"/>
      <c r="D85" s="30"/>
      <c r="E85" s="239" t="str">
        <f>E7</f>
        <v>Bytový dům čp.375, Červená kolonie na ulici Okružní v Bohumíně</v>
      </c>
      <c r="F85" s="240"/>
      <c r="G85" s="240"/>
      <c r="H85" s="240"/>
      <c r="I85" s="30"/>
      <c r="J85" s="30"/>
      <c r="K85" s="30"/>
      <c r="L85" s="40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</row>
    <row r="86" spans="1:31" s="1" customFormat="1" ht="12" customHeight="1">
      <c r="B86" s="21"/>
      <c r="C86" s="27" t="s">
        <v>99</v>
      </c>
      <c r="L86" s="21"/>
    </row>
    <row r="87" spans="1:31" s="2" customFormat="1" ht="16.5" customHeight="1">
      <c r="A87" s="30"/>
      <c r="B87" s="31"/>
      <c r="C87" s="30"/>
      <c r="D87" s="30"/>
      <c r="E87" s="239" t="s">
        <v>100</v>
      </c>
      <c r="F87" s="238"/>
      <c r="G87" s="238"/>
      <c r="H87" s="238"/>
      <c r="I87" s="30"/>
      <c r="J87" s="30"/>
      <c r="K87" s="30"/>
      <c r="L87" s="40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</row>
    <row r="88" spans="1:31" s="2" customFormat="1" ht="12" customHeight="1">
      <c r="A88" s="30"/>
      <c r="B88" s="31"/>
      <c r="C88" s="27" t="s">
        <v>101</v>
      </c>
      <c r="D88" s="30"/>
      <c r="E88" s="30"/>
      <c r="F88" s="30"/>
      <c r="G88" s="30"/>
      <c r="H88" s="30"/>
      <c r="I88" s="30"/>
      <c r="J88" s="30"/>
      <c r="K88" s="30"/>
      <c r="L88" s="40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</row>
    <row r="89" spans="1:31" s="2" customFormat="1" ht="16.5" customHeight="1">
      <c r="A89" s="30"/>
      <c r="B89" s="31"/>
      <c r="C89" s="30"/>
      <c r="D89" s="30"/>
      <c r="E89" s="229" t="str">
        <f>E11</f>
        <v>IO 01 - Vodovodní přípojka</v>
      </c>
      <c r="F89" s="238"/>
      <c r="G89" s="238"/>
      <c r="H89" s="238"/>
      <c r="I89" s="30"/>
      <c r="J89" s="30"/>
      <c r="K89" s="30"/>
      <c r="L89" s="40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</row>
    <row r="90" spans="1:31" s="2" customFormat="1" ht="6.95" customHeight="1">
      <c r="A90" s="30"/>
      <c r="B90" s="31"/>
      <c r="C90" s="30"/>
      <c r="D90" s="30"/>
      <c r="E90" s="30"/>
      <c r="F90" s="30"/>
      <c r="G90" s="30"/>
      <c r="H90" s="30"/>
      <c r="I90" s="30"/>
      <c r="J90" s="30"/>
      <c r="K90" s="30"/>
      <c r="L90" s="40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</row>
    <row r="91" spans="1:31" s="2" customFormat="1" ht="12" customHeight="1">
      <c r="A91" s="30"/>
      <c r="B91" s="31"/>
      <c r="C91" s="27" t="s">
        <v>18</v>
      </c>
      <c r="D91" s="30"/>
      <c r="E91" s="30"/>
      <c r="F91" s="25" t="str">
        <f>F14</f>
        <v xml:space="preserve"> </v>
      </c>
      <c r="G91" s="30"/>
      <c r="H91" s="30"/>
      <c r="I91" s="27" t="s">
        <v>20</v>
      </c>
      <c r="J91" s="53" t="str">
        <f>IF(J14="","",J14)</f>
        <v>2. 10. 2019</v>
      </c>
      <c r="K91" s="30"/>
      <c r="L91" s="40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</row>
    <row r="92" spans="1:31" s="2" customFormat="1" ht="6.95" customHeight="1">
      <c r="A92" s="30"/>
      <c r="B92" s="31"/>
      <c r="C92" s="30"/>
      <c r="D92" s="30"/>
      <c r="E92" s="30"/>
      <c r="F92" s="30"/>
      <c r="G92" s="30"/>
      <c r="H92" s="30"/>
      <c r="I92" s="30"/>
      <c r="J92" s="30"/>
      <c r="K92" s="30"/>
      <c r="L92" s="40"/>
      <c r="S92" s="30"/>
      <c r="T92" s="30"/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</row>
    <row r="93" spans="1:31" s="2" customFormat="1" ht="15.2" customHeight="1">
      <c r="A93" s="30"/>
      <c r="B93" s="31"/>
      <c r="C93" s="27" t="s">
        <v>22</v>
      </c>
      <c r="D93" s="30"/>
      <c r="E93" s="30"/>
      <c r="F93" s="25" t="str">
        <f>E17</f>
        <v>Město Bohumín, Masarykova 158, Bohumín</v>
      </c>
      <c r="G93" s="30"/>
      <c r="H93" s="30"/>
      <c r="I93" s="27" t="s">
        <v>27</v>
      </c>
      <c r="J93" s="28" t="str">
        <f>E23</f>
        <v>S WHG s.r.o.</v>
      </c>
      <c r="K93" s="30"/>
      <c r="L93" s="40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</row>
    <row r="94" spans="1:31" s="2" customFormat="1" ht="15.2" customHeight="1">
      <c r="A94" s="30"/>
      <c r="B94" s="31"/>
      <c r="C94" s="27" t="s">
        <v>26</v>
      </c>
      <c r="D94" s="30"/>
      <c r="E94" s="30"/>
      <c r="F94" s="25" t="str">
        <f>IF(E20="","",E20)</f>
        <v xml:space="preserve"> </v>
      </c>
      <c r="G94" s="30"/>
      <c r="H94" s="30"/>
      <c r="I94" s="27" t="s">
        <v>32</v>
      </c>
      <c r="J94" s="28" t="str">
        <f>E26</f>
        <v xml:space="preserve"> </v>
      </c>
      <c r="K94" s="30"/>
      <c r="L94" s="40"/>
      <c r="S94" s="30"/>
      <c r="T94" s="30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</row>
    <row r="95" spans="1:31" s="2" customFormat="1" ht="10.35" customHeight="1">
      <c r="A95" s="30"/>
      <c r="B95" s="31"/>
      <c r="C95" s="30"/>
      <c r="D95" s="30"/>
      <c r="E95" s="30"/>
      <c r="F95" s="30"/>
      <c r="G95" s="30"/>
      <c r="H95" s="30"/>
      <c r="I95" s="30"/>
      <c r="J95" s="30"/>
      <c r="K95" s="30"/>
      <c r="L95" s="40"/>
      <c r="S95" s="30"/>
      <c r="T95" s="30"/>
      <c r="U95" s="30"/>
      <c r="V95" s="30"/>
      <c r="W95" s="30"/>
      <c r="X95" s="30"/>
      <c r="Y95" s="30"/>
      <c r="Z95" s="30"/>
      <c r="AA95" s="30"/>
      <c r="AB95" s="30"/>
      <c r="AC95" s="30"/>
      <c r="AD95" s="30"/>
      <c r="AE95" s="30"/>
    </row>
    <row r="96" spans="1:31" s="2" customFormat="1" ht="29.25" customHeight="1">
      <c r="A96" s="30"/>
      <c r="B96" s="31"/>
      <c r="C96" s="113" t="s">
        <v>104</v>
      </c>
      <c r="D96" s="105"/>
      <c r="E96" s="105"/>
      <c r="F96" s="105"/>
      <c r="G96" s="105"/>
      <c r="H96" s="105"/>
      <c r="I96" s="105"/>
      <c r="J96" s="114" t="s">
        <v>105</v>
      </c>
      <c r="K96" s="105"/>
      <c r="L96" s="40"/>
      <c r="S96" s="30"/>
      <c r="T96" s="30"/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</row>
    <row r="97" spans="1:47" s="2" customFormat="1" ht="10.35" customHeight="1">
      <c r="A97" s="30"/>
      <c r="B97" s="31"/>
      <c r="C97" s="30"/>
      <c r="D97" s="30"/>
      <c r="E97" s="30"/>
      <c r="F97" s="30"/>
      <c r="G97" s="30"/>
      <c r="H97" s="30"/>
      <c r="I97" s="30"/>
      <c r="J97" s="30"/>
      <c r="K97" s="30"/>
      <c r="L97" s="40"/>
      <c r="S97" s="30"/>
      <c r="T97" s="30"/>
      <c r="U97" s="30"/>
      <c r="V97" s="30"/>
      <c r="W97" s="30"/>
      <c r="X97" s="30"/>
      <c r="Y97" s="30"/>
      <c r="Z97" s="30"/>
      <c r="AA97" s="30"/>
      <c r="AB97" s="30"/>
      <c r="AC97" s="30"/>
      <c r="AD97" s="30"/>
      <c r="AE97" s="30"/>
    </row>
    <row r="98" spans="1:47" s="2" customFormat="1" ht="22.9" customHeight="1">
      <c r="A98" s="30"/>
      <c r="B98" s="31"/>
      <c r="C98" s="115" t="s">
        <v>106</v>
      </c>
      <c r="D98" s="30"/>
      <c r="E98" s="30"/>
      <c r="F98" s="30"/>
      <c r="G98" s="30"/>
      <c r="H98" s="30"/>
      <c r="I98" s="30"/>
      <c r="J98" s="69">
        <f>J127</f>
        <v>0</v>
      </c>
      <c r="K98" s="30"/>
      <c r="L98" s="40"/>
      <c r="S98" s="30"/>
      <c r="T98" s="30"/>
      <c r="U98" s="30"/>
      <c r="V98" s="30"/>
      <c r="W98" s="30"/>
      <c r="X98" s="30"/>
      <c r="Y98" s="30"/>
      <c r="Z98" s="30"/>
      <c r="AA98" s="30"/>
      <c r="AB98" s="30"/>
      <c r="AC98" s="30"/>
      <c r="AD98" s="30"/>
      <c r="AE98" s="30"/>
      <c r="AU98" s="18" t="s">
        <v>107</v>
      </c>
    </row>
    <row r="99" spans="1:47" s="9" customFormat="1" ht="24.95" customHeight="1">
      <c r="B99" s="116"/>
      <c r="D99" s="117" t="s">
        <v>108</v>
      </c>
      <c r="E99" s="118"/>
      <c r="F99" s="118"/>
      <c r="G99" s="118"/>
      <c r="H99" s="118"/>
      <c r="I99" s="118"/>
      <c r="J99" s="119">
        <f>J128</f>
        <v>0</v>
      </c>
      <c r="L99" s="116"/>
    </row>
    <row r="100" spans="1:47" s="10" customFormat="1" ht="19.899999999999999" customHeight="1">
      <c r="B100" s="120"/>
      <c r="D100" s="121" t="s">
        <v>109</v>
      </c>
      <c r="E100" s="122"/>
      <c r="F100" s="122"/>
      <c r="G100" s="122"/>
      <c r="H100" s="122"/>
      <c r="I100" s="122"/>
      <c r="J100" s="123">
        <f>J129</f>
        <v>0</v>
      </c>
      <c r="L100" s="120"/>
    </row>
    <row r="101" spans="1:47" s="10" customFormat="1" ht="19.899999999999999" customHeight="1">
      <c r="B101" s="120"/>
      <c r="D101" s="121" t="s">
        <v>110</v>
      </c>
      <c r="E101" s="122"/>
      <c r="F101" s="122"/>
      <c r="G101" s="122"/>
      <c r="H101" s="122"/>
      <c r="I101" s="122"/>
      <c r="J101" s="123">
        <f>J157</f>
        <v>0</v>
      </c>
      <c r="L101" s="120"/>
    </row>
    <row r="102" spans="1:47" s="10" customFormat="1" ht="19.899999999999999" customHeight="1">
      <c r="B102" s="120"/>
      <c r="D102" s="121" t="s">
        <v>111</v>
      </c>
      <c r="E102" s="122"/>
      <c r="F102" s="122"/>
      <c r="G102" s="122"/>
      <c r="H102" s="122"/>
      <c r="I102" s="122"/>
      <c r="J102" s="123">
        <f>J160</f>
        <v>0</v>
      </c>
      <c r="L102" s="120"/>
    </row>
    <row r="103" spans="1:47" s="10" customFormat="1" ht="19.899999999999999" customHeight="1">
      <c r="B103" s="120"/>
      <c r="D103" s="121" t="s">
        <v>112</v>
      </c>
      <c r="E103" s="122"/>
      <c r="F103" s="122"/>
      <c r="G103" s="122"/>
      <c r="H103" s="122"/>
      <c r="I103" s="122"/>
      <c r="J103" s="123">
        <f>J184</f>
        <v>0</v>
      </c>
      <c r="L103" s="120"/>
    </row>
    <row r="104" spans="1:47" s="9" customFormat="1" ht="24.95" customHeight="1">
      <c r="B104" s="116"/>
      <c r="D104" s="117" t="s">
        <v>494</v>
      </c>
      <c r="E104" s="118"/>
      <c r="F104" s="118"/>
      <c r="G104" s="118"/>
      <c r="H104" s="118"/>
      <c r="I104" s="118"/>
      <c r="J104" s="119">
        <f>J186</f>
        <v>0</v>
      </c>
      <c r="L104" s="116"/>
    </row>
    <row r="105" spans="1:47" s="10" customFormat="1" ht="19.899999999999999" customHeight="1">
      <c r="B105" s="120"/>
      <c r="D105" s="121" t="s">
        <v>495</v>
      </c>
      <c r="E105" s="122"/>
      <c r="F105" s="122"/>
      <c r="G105" s="122"/>
      <c r="H105" s="122"/>
      <c r="I105" s="122"/>
      <c r="J105" s="123">
        <f>J187</f>
        <v>0</v>
      </c>
      <c r="L105" s="120"/>
    </row>
    <row r="106" spans="1:47" s="2" customFormat="1" ht="21.75" customHeight="1">
      <c r="A106" s="30"/>
      <c r="B106" s="31"/>
      <c r="C106" s="30"/>
      <c r="D106" s="30"/>
      <c r="E106" s="30"/>
      <c r="F106" s="30"/>
      <c r="G106" s="30"/>
      <c r="H106" s="30"/>
      <c r="I106" s="30"/>
      <c r="J106" s="30"/>
      <c r="K106" s="30"/>
      <c r="L106" s="40"/>
      <c r="S106" s="30"/>
      <c r="T106" s="30"/>
      <c r="U106" s="30"/>
      <c r="V106" s="30"/>
      <c r="W106" s="30"/>
      <c r="X106" s="30"/>
      <c r="Y106" s="30"/>
      <c r="Z106" s="30"/>
      <c r="AA106" s="30"/>
      <c r="AB106" s="30"/>
      <c r="AC106" s="30"/>
      <c r="AD106" s="30"/>
      <c r="AE106" s="30"/>
    </row>
    <row r="107" spans="1:47" s="2" customFormat="1" ht="6.95" customHeight="1">
      <c r="A107" s="30"/>
      <c r="B107" s="45"/>
      <c r="C107" s="46"/>
      <c r="D107" s="46"/>
      <c r="E107" s="46"/>
      <c r="F107" s="46"/>
      <c r="G107" s="46"/>
      <c r="H107" s="46"/>
      <c r="I107" s="46"/>
      <c r="J107" s="46"/>
      <c r="K107" s="46"/>
      <c r="L107" s="40"/>
      <c r="S107" s="30"/>
      <c r="T107" s="30"/>
      <c r="U107" s="30"/>
      <c r="V107" s="30"/>
      <c r="W107" s="30"/>
      <c r="X107" s="30"/>
      <c r="Y107" s="30"/>
      <c r="Z107" s="30"/>
      <c r="AA107" s="30"/>
      <c r="AB107" s="30"/>
      <c r="AC107" s="30"/>
      <c r="AD107" s="30"/>
      <c r="AE107" s="30"/>
    </row>
    <row r="111" spans="1:47" s="2" customFormat="1" ht="6.95" customHeight="1">
      <c r="A111" s="30"/>
      <c r="B111" s="47"/>
      <c r="C111" s="48"/>
      <c r="D111" s="48"/>
      <c r="E111" s="48"/>
      <c r="F111" s="48"/>
      <c r="G111" s="48"/>
      <c r="H111" s="48"/>
      <c r="I111" s="48"/>
      <c r="J111" s="48"/>
      <c r="K111" s="48"/>
      <c r="L111" s="40"/>
      <c r="S111" s="30"/>
      <c r="T111" s="30"/>
      <c r="U111" s="30"/>
      <c r="V111" s="30"/>
      <c r="W111" s="30"/>
      <c r="X111" s="30"/>
      <c r="Y111" s="30"/>
      <c r="Z111" s="30"/>
      <c r="AA111" s="30"/>
      <c r="AB111" s="30"/>
      <c r="AC111" s="30"/>
      <c r="AD111" s="30"/>
      <c r="AE111" s="30"/>
    </row>
    <row r="112" spans="1:47" s="2" customFormat="1" ht="24.95" customHeight="1">
      <c r="A112" s="30"/>
      <c r="B112" s="31"/>
      <c r="C112" s="22" t="s">
        <v>118</v>
      </c>
      <c r="D112" s="30"/>
      <c r="E112" s="30"/>
      <c r="F112" s="30"/>
      <c r="G112" s="30"/>
      <c r="H112" s="30"/>
      <c r="I112" s="30"/>
      <c r="J112" s="30"/>
      <c r="K112" s="30"/>
      <c r="L112" s="40"/>
      <c r="S112" s="30"/>
      <c r="T112" s="30"/>
      <c r="U112" s="30"/>
      <c r="V112" s="30"/>
      <c r="W112" s="30"/>
      <c r="X112" s="30"/>
      <c r="Y112" s="30"/>
      <c r="Z112" s="30"/>
      <c r="AA112" s="30"/>
      <c r="AB112" s="30"/>
      <c r="AC112" s="30"/>
      <c r="AD112" s="30"/>
      <c r="AE112" s="30"/>
    </row>
    <row r="113" spans="1:63" s="2" customFormat="1" ht="6.95" customHeight="1">
      <c r="A113" s="30"/>
      <c r="B113" s="31"/>
      <c r="C113" s="30"/>
      <c r="D113" s="30"/>
      <c r="E113" s="30"/>
      <c r="F113" s="30"/>
      <c r="G113" s="30"/>
      <c r="H113" s="30"/>
      <c r="I113" s="30"/>
      <c r="J113" s="30"/>
      <c r="K113" s="30"/>
      <c r="L113" s="40"/>
      <c r="S113" s="30"/>
      <c r="T113" s="30"/>
      <c r="U113" s="30"/>
      <c r="V113" s="30"/>
      <c r="W113" s="30"/>
      <c r="X113" s="30"/>
      <c r="Y113" s="30"/>
      <c r="Z113" s="30"/>
      <c r="AA113" s="30"/>
      <c r="AB113" s="30"/>
      <c r="AC113" s="30"/>
      <c r="AD113" s="30"/>
      <c r="AE113" s="30"/>
    </row>
    <row r="114" spans="1:63" s="2" customFormat="1" ht="12" customHeight="1">
      <c r="A114" s="30"/>
      <c r="B114" s="31"/>
      <c r="C114" s="27" t="s">
        <v>14</v>
      </c>
      <c r="D114" s="30"/>
      <c r="E114" s="30"/>
      <c r="F114" s="30"/>
      <c r="G114" s="30"/>
      <c r="H114" s="30"/>
      <c r="I114" s="30"/>
      <c r="J114" s="30"/>
      <c r="K114" s="30"/>
      <c r="L114" s="40"/>
      <c r="S114" s="30"/>
      <c r="T114" s="30"/>
      <c r="U114" s="30"/>
      <c r="V114" s="30"/>
      <c r="W114" s="30"/>
      <c r="X114" s="30"/>
      <c r="Y114" s="30"/>
      <c r="Z114" s="30"/>
      <c r="AA114" s="30"/>
      <c r="AB114" s="30"/>
      <c r="AC114" s="30"/>
      <c r="AD114" s="30"/>
      <c r="AE114" s="30"/>
    </row>
    <row r="115" spans="1:63" s="2" customFormat="1" ht="16.5" customHeight="1">
      <c r="A115" s="30"/>
      <c r="B115" s="31"/>
      <c r="C115" s="30"/>
      <c r="D115" s="30"/>
      <c r="E115" s="239" t="str">
        <f>E7</f>
        <v>Bytový dům čp.375, Červená kolonie na ulici Okružní v Bohumíně</v>
      </c>
      <c r="F115" s="240"/>
      <c r="G115" s="240"/>
      <c r="H115" s="240"/>
      <c r="I115" s="30"/>
      <c r="J115" s="30"/>
      <c r="K115" s="30"/>
      <c r="L115" s="40"/>
      <c r="S115" s="30"/>
      <c r="T115" s="30"/>
      <c r="U115" s="30"/>
      <c r="V115" s="30"/>
      <c r="W115" s="30"/>
      <c r="X115" s="30"/>
      <c r="Y115" s="30"/>
      <c r="Z115" s="30"/>
      <c r="AA115" s="30"/>
      <c r="AB115" s="30"/>
      <c r="AC115" s="30"/>
      <c r="AD115" s="30"/>
      <c r="AE115" s="30"/>
    </row>
    <row r="116" spans="1:63" s="1" customFormat="1" ht="12" customHeight="1">
      <c r="B116" s="21"/>
      <c r="C116" s="27" t="s">
        <v>99</v>
      </c>
      <c r="L116" s="21"/>
    </row>
    <row r="117" spans="1:63" s="2" customFormat="1" ht="16.5" customHeight="1">
      <c r="A117" s="30"/>
      <c r="B117" s="31"/>
      <c r="C117" s="30"/>
      <c r="D117" s="30"/>
      <c r="E117" s="239" t="s">
        <v>100</v>
      </c>
      <c r="F117" s="238"/>
      <c r="G117" s="238"/>
      <c r="H117" s="238"/>
      <c r="I117" s="30"/>
      <c r="J117" s="30"/>
      <c r="K117" s="30"/>
      <c r="L117" s="40"/>
      <c r="S117" s="30"/>
      <c r="T117" s="30"/>
      <c r="U117" s="30"/>
      <c r="V117" s="30"/>
      <c r="W117" s="30"/>
      <c r="X117" s="30"/>
      <c r="Y117" s="30"/>
      <c r="Z117" s="30"/>
      <c r="AA117" s="30"/>
      <c r="AB117" s="30"/>
      <c r="AC117" s="30"/>
      <c r="AD117" s="30"/>
      <c r="AE117" s="30"/>
    </row>
    <row r="118" spans="1:63" s="2" customFormat="1" ht="12" customHeight="1">
      <c r="A118" s="30"/>
      <c r="B118" s="31"/>
      <c r="C118" s="27" t="s">
        <v>101</v>
      </c>
      <c r="D118" s="30"/>
      <c r="E118" s="30"/>
      <c r="F118" s="30"/>
      <c r="G118" s="30"/>
      <c r="H118" s="30"/>
      <c r="I118" s="30"/>
      <c r="J118" s="30"/>
      <c r="K118" s="30"/>
      <c r="L118" s="40"/>
      <c r="S118" s="30"/>
      <c r="T118" s="30"/>
      <c r="U118" s="30"/>
      <c r="V118" s="30"/>
      <c r="W118" s="30"/>
      <c r="X118" s="30"/>
      <c r="Y118" s="30"/>
      <c r="Z118" s="30"/>
      <c r="AA118" s="30"/>
      <c r="AB118" s="30"/>
      <c r="AC118" s="30"/>
      <c r="AD118" s="30"/>
      <c r="AE118" s="30"/>
    </row>
    <row r="119" spans="1:63" s="2" customFormat="1" ht="16.5" customHeight="1">
      <c r="A119" s="30"/>
      <c r="B119" s="31"/>
      <c r="C119" s="30"/>
      <c r="D119" s="30"/>
      <c r="E119" s="229" t="str">
        <f>E11</f>
        <v>IO 01 - Vodovodní přípojka</v>
      </c>
      <c r="F119" s="238"/>
      <c r="G119" s="238"/>
      <c r="H119" s="238"/>
      <c r="I119" s="30"/>
      <c r="J119" s="30"/>
      <c r="K119" s="30"/>
      <c r="L119" s="40"/>
      <c r="S119" s="30"/>
      <c r="T119" s="30"/>
      <c r="U119" s="30"/>
      <c r="V119" s="30"/>
      <c r="W119" s="30"/>
      <c r="X119" s="30"/>
      <c r="Y119" s="30"/>
      <c r="Z119" s="30"/>
      <c r="AA119" s="30"/>
      <c r="AB119" s="30"/>
      <c r="AC119" s="30"/>
      <c r="AD119" s="30"/>
      <c r="AE119" s="30"/>
    </row>
    <row r="120" spans="1:63" s="2" customFormat="1" ht="6.95" customHeight="1">
      <c r="A120" s="30"/>
      <c r="B120" s="31"/>
      <c r="C120" s="30"/>
      <c r="D120" s="30"/>
      <c r="E120" s="30"/>
      <c r="F120" s="30"/>
      <c r="G120" s="30"/>
      <c r="H120" s="30"/>
      <c r="I120" s="30"/>
      <c r="J120" s="30"/>
      <c r="K120" s="30"/>
      <c r="L120" s="40"/>
      <c r="S120" s="30"/>
      <c r="T120" s="30"/>
      <c r="U120" s="30"/>
      <c r="V120" s="30"/>
      <c r="W120" s="30"/>
      <c r="X120" s="30"/>
      <c r="Y120" s="30"/>
      <c r="Z120" s="30"/>
      <c r="AA120" s="30"/>
      <c r="AB120" s="30"/>
      <c r="AC120" s="30"/>
      <c r="AD120" s="30"/>
      <c r="AE120" s="30"/>
    </row>
    <row r="121" spans="1:63" s="2" customFormat="1" ht="12" customHeight="1">
      <c r="A121" s="30"/>
      <c r="B121" s="31"/>
      <c r="C121" s="27" t="s">
        <v>18</v>
      </c>
      <c r="D121" s="30"/>
      <c r="E121" s="30"/>
      <c r="F121" s="25" t="str">
        <f>F14</f>
        <v xml:space="preserve"> </v>
      </c>
      <c r="G121" s="30"/>
      <c r="H121" s="30"/>
      <c r="I121" s="27" t="s">
        <v>20</v>
      </c>
      <c r="J121" s="53" t="str">
        <f>IF(J14="","",J14)</f>
        <v>2. 10. 2019</v>
      </c>
      <c r="K121" s="30"/>
      <c r="L121" s="40"/>
      <c r="S121" s="30"/>
      <c r="T121" s="30"/>
      <c r="U121" s="30"/>
      <c r="V121" s="30"/>
      <c r="W121" s="30"/>
      <c r="X121" s="30"/>
      <c r="Y121" s="30"/>
      <c r="Z121" s="30"/>
      <c r="AA121" s="30"/>
      <c r="AB121" s="30"/>
      <c r="AC121" s="30"/>
      <c r="AD121" s="30"/>
      <c r="AE121" s="30"/>
    </row>
    <row r="122" spans="1:63" s="2" customFormat="1" ht="6.95" customHeight="1">
      <c r="A122" s="30"/>
      <c r="B122" s="31"/>
      <c r="C122" s="30"/>
      <c r="D122" s="30"/>
      <c r="E122" s="30"/>
      <c r="F122" s="30"/>
      <c r="G122" s="30"/>
      <c r="H122" s="30"/>
      <c r="I122" s="30"/>
      <c r="J122" s="30"/>
      <c r="K122" s="30"/>
      <c r="L122" s="40"/>
      <c r="S122" s="30"/>
      <c r="T122" s="30"/>
      <c r="U122" s="30"/>
      <c r="V122" s="30"/>
      <c r="W122" s="30"/>
      <c r="X122" s="30"/>
      <c r="Y122" s="30"/>
      <c r="Z122" s="30"/>
      <c r="AA122" s="30"/>
      <c r="AB122" s="30"/>
      <c r="AC122" s="30"/>
      <c r="AD122" s="30"/>
      <c r="AE122" s="30"/>
    </row>
    <row r="123" spans="1:63" s="2" customFormat="1" ht="15.2" customHeight="1">
      <c r="A123" s="30"/>
      <c r="B123" s="31"/>
      <c r="C123" s="27" t="s">
        <v>22</v>
      </c>
      <c r="D123" s="30"/>
      <c r="E123" s="30"/>
      <c r="F123" s="25" t="str">
        <f>E17</f>
        <v>Město Bohumín, Masarykova 158, Bohumín</v>
      </c>
      <c r="G123" s="30"/>
      <c r="H123" s="30"/>
      <c r="I123" s="27" t="s">
        <v>27</v>
      </c>
      <c r="J123" s="28" t="str">
        <f>E23</f>
        <v>S WHG s.r.o.</v>
      </c>
      <c r="K123" s="30"/>
      <c r="L123" s="40"/>
      <c r="S123" s="30"/>
      <c r="T123" s="30"/>
      <c r="U123" s="30"/>
      <c r="V123" s="30"/>
      <c r="W123" s="30"/>
      <c r="X123" s="30"/>
      <c r="Y123" s="30"/>
      <c r="Z123" s="30"/>
      <c r="AA123" s="30"/>
      <c r="AB123" s="30"/>
      <c r="AC123" s="30"/>
      <c r="AD123" s="30"/>
      <c r="AE123" s="30"/>
    </row>
    <row r="124" spans="1:63" s="2" customFormat="1" ht="15.2" customHeight="1">
      <c r="A124" s="30"/>
      <c r="B124" s="31"/>
      <c r="C124" s="27" t="s">
        <v>26</v>
      </c>
      <c r="D124" s="30"/>
      <c r="E124" s="30"/>
      <c r="F124" s="25" t="str">
        <f>IF(E20="","",E20)</f>
        <v xml:space="preserve"> </v>
      </c>
      <c r="G124" s="30"/>
      <c r="H124" s="30"/>
      <c r="I124" s="27" t="s">
        <v>32</v>
      </c>
      <c r="J124" s="28" t="str">
        <f>E26</f>
        <v xml:space="preserve"> </v>
      </c>
      <c r="K124" s="30"/>
      <c r="L124" s="40"/>
      <c r="S124" s="30"/>
      <c r="T124" s="30"/>
      <c r="U124" s="30"/>
      <c r="V124" s="30"/>
      <c r="W124" s="30"/>
      <c r="X124" s="30"/>
      <c r="Y124" s="30"/>
      <c r="Z124" s="30"/>
      <c r="AA124" s="30"/>
      <c r="AB124" s="30"/>
      <c r="AC124" s="30"/>
      <c r="AD124" s="30"/>
      <c r="AE124" s="30"/>
    </row>
    <row r="125" spans="1:63" s="2" customFormat="1" ht="10.35" customHeight="1">
      <c r="A125" s="30"/>
      <c r="B125" s="31"/>
      <c r="C125" s="30"/>
      <c r="D125" s="30"/>
      <c r="E125" s="30"/>
      <c r="F125" s="30"/>
      <c r="G125" s="30"/>
      <c r="H125" s="30"/>
      <c r="I125" s="30"/>
      <c r="J125" s="30"/>
      <c r="K125" s="30"/>
      <c r="L125" s="40"/>
      <c r="S125" s="30"/>
      <c r="T125" s="30"/>
      <c r="U125" s="30"/>
      <c r="V125" s="30"/>
      <c r="W125" s="30"/>
      <c r="X125" s="30"/>
      <c r="Y125" s="30"/>
      <c r="Z125" s="30"/>
      <c r="AA125" s="30"/>
      <c r="AB125" s="30"/>
      <c r="AC125" s="30"/>
      <c r="AD125" s="30"/>
      <c r="AE125" s="30"/>
    </row>
    <row r="126" spans="1:63" s="11" customFormat="1" ht="29.25" customHeight="1">
      <c r="A126" s="124"/>
      <c r="B126" s="125"/>
      <c r="C126" s="126" t="s">
        <v>119</v>
      </c>
      <c r="D126" s="127" t="s">
        <v>59</v>
      </c>
      <c r="E126" s="127" t="s">
        <v>55</v>
      </c>
      <c r="F126" s="127" t="s">
        <v>56</v>
      </c>
      <c r="G126" s="127" t="s">
        <v>120</v>
      </c>
      <c r="H126" s="127" t="s">
        <v>121</v>
      </c>
      <c r="I126" s="127" t="s">
        <v>122</v>
      </c>
      <c r="J126" s="127" t="s">
        <v>105</v>
      </c>
      <c r="K126" s="128" t="s">
        <v>123</v>
      </c>
      <c r="L126" s="129"/>
      <c r="M126" s="60" t="s">
        <v>1</v>
      </c>
      <c r="N126" s="61" t="s">
        <v>38</v>
      </c>
      <c r="O126" s="61" t="s">
        <v>124</v>
      </c>
      <c r="P126" s="61" t="s">
        <v>125</v>
      </c>
      <c r="Q126" s="61" t="s">
        <v>126</v>
      </c>
      <c r="R126" s="61" t="s">
        <v>127</v>
      </c>
      <c r="S126" s="61" t="s">
        <v>128</v>
      </c>
      <c r="T126" s="62" t="s">
        <v>129</v>
      </c>
      <c r="U126" s="124"/>
      <c r="V126" s="124"/>
      <c r="W126" s="124"/>
      <c r="X126" s="124"/>
      <c r="Y126" s="124"/>
      <c r="Z126" s="124"/>
      <c r="AA126" s="124"/>
      <c r="AB126" s="124"/>
      <c r="AC126" s="124"/>
      <c r="AD126" s="124"/>
      <c r="AE126" s="124"/>
    </row>
    <row r="127" spans="1:63" s="2" customFormat="1" ht="22.9" customHeight="1">
      <c r="A127" s="30"/>
      <c r="B127" s="31"/>
      <c r="C127" s="67" t="s">
        <v>130</v>
      </c>
      <c r="D127" s="30"/>
      <c r="E127" s="30"/>
      <c r="F127" s="30"/>
      <c r="G127" s="30"/>
      <c r="H127" s="30"/>
      <c r="I127" s="30"/>
      <c r="J127" s="130">
        <f>BK127</f>
        <v>0</v>
      </c>
      <c r="K127" s="30"/>
      <c r="L127" s="31"/>
      <c r="M127" s="63"/>
      <c r="N127" s="54"/>
      <c r="O127" s="64"/>
      <c r="P127" s="131">
        <f>P128+P186</f>
        <v>59.651144999999985</v>
      </c>
      <c r="Q127" s="64"/>
      <c r="R127" s="131">
        <f>R128+R186</f>
        <v>4.5285260000000003</v>
      </c>
      <c r="S127" s="64"/>
      <c r="T127" s="132">
        <f>T128+T186</f>
        <v>0</v>
      </c>
      <c r="U127" s="30"/>
      <c r="V127" s="30"/>
      <c r="W127" s="30"/>
      <c r="X127" s="30"/>
      <c r="Y127" s="30"/>
      <c r="Z127" s="30"/>
      <c r="AA127" s="30"/>
      <c r="AB127" s="30"/>
      <c r="AC127" s="30"/>
      <c r="AD127" s="30"/>
      <c r="AE127" s="30"/>
      <c r="AT127" s="18" t="s">
        <v>73</v>
      </c>
      <c r="AU127" s="18" t="s">
        <v>107</v>
      </c>
      <c r="BK127" s="133">
        <f>BK128+BK186</f>
        <v>0</v>
      </c>
    </row>
    <row r="128" spans="1:63" s="12" customFormat="1" ht="25.9" customHeight="1">
      <c r="B128" s="134"/>
      <c r="D128" s="135" t="s">
        <v>73</v>
      </c>
      <c r="E128" s="136" t="s">
        <v>131</v>
      </c>
      <c r="F128" s="136" t="s">
        <v>132</v>
      </c>
      <c r="J128" s="137">
        <f>BK128</f>
        <v>0</v>
      </c>
      <c r="L128" s="134"/>
      <c r="M128" s="138"/>
      <c r="N128" s="139"/>
      <c r="O128" s="139"/>
      <c r="P128" s="140">
        <f>P129+P157+P160+P184</f>
        <v>59.651144999999985</v>
      </c>
      <c r="Q128" s="139"/>
      <c r="R128" s="140">
        <f>R129+R157+R160+R184</f>
        <v>4.5285260000000003</v>
      </c>
      <c r="S128" s="139"/>
      <c r="T128" s="141">
        <f>T129+T157+T160+T184</f>
        <v>0</v>
      </c>
      <c r="AR128" s="135" t="s">
        <v>81</v>
      </c>
      <c r="AT128" s="142" t="s">
        <v>73</v>
      </c>
      <c r="AU128" s="142" t="s">
        <v>74</v>
      </c>
      <c r="AY128" s="135" t="s">
        <v>133</v>
      </c>
      <c r="BK128" s="143">
        <f>BK129+BK157+BK160+BK184</f>
        <v>0</v>
      </c>
    </row>
    <row r="129" spans="1:65" s="12" customFormat="1" ht="22.9" customHeight="1">
      <c r="B129" s="134"/>
      <c r="D129" s="135" t="s">
        <v>73</v>
      </c>
      <c r="E129" s="144" t="s">
        <v>81</v>
      </c>
      <c r="F129" s="144" t="s">
        <v>134</v>
      </c>
      <c r="J129" s="145">
        <f>BK129</f>
        <v>0</v>
      </c>
      <c r="L129" s="134"/>
      <c r="M129" s="138"/>
      <c r="N129" s="139"/>
      <c r="O129" s="139"/>
      <c r="P129" s="140">
        <f>SUM(P130:P156)</f>
        <v>40.79478499999999</v>
      </c>
      <c r="Q129" s="139"/>
      <c r="R129" s="140">
        <f>SUM(R130:R156)</f>
        <v>3.0388480000000002</v>
      </c>
      <c r="S129" s="139"/>
      <c r="T129" s="141">
        <f>SUM(T130:T156)</f>
        <v>0</v>
      </c>
      <c r="AR129" s="135" t="s">
        <v>81</v>
      </c>
      <c r="AT129" s="142" t="s">
        <v>73</v>
      </c>
      <c r="AU129" s="142" t="s">
        <v>81</v>
      </c>
      <c r="AY129" s="135" t="s">
        <v>133</v>
      </c>
      <c r="BK129" s="143">
        <f>SUM(BK130:BK156)</f>
        <v>0</v>
      </c>
    </row>
    <row r="130" spans="1:65" s="2" customFormat="1" ht="21.75" customHeight="1">
      <c r="A130" s="30"/>
      <c r="B130" s="146"/>
      <c r="C130" s="147" t="s">
        <v>81</v>
      </c>
      <c r="D130" s="147" t="s">
        <v>135</v>
      </c>
      <c r="E130" s="148" t="s">
        <v>497</v>
      </c>
      <c r="F130" s="149" t="s">
        <v>498</v>
      </c>
      <c r="G130" s="150" t="s">
        <v>138</v>
      </c>
      <c r="H130" s="151">
        <v>12.32</v>
      </c>
      <c r="I130" s="152"/>
      <c r="J130" s="152">
        <f>ROUND(I130*H130,2)</f>
        <v>0</v>
      </c>
      <c r="K130" s="149" t="s">
        <v>139</v>
      </c>
      <c r="L130" s="31"/>
      <c r="M130" s="153" t="s">
        <v>1</v>
      </c>
      <c r="N130" s="154" t="s">
        <v>40</v>
      </c>
      <c r="O130" s="155">
        <v>1.43</v>
      </c>
      <c r="P130" s="155">
        <f>O130*H130</f>
        <v>17.617599999999999</v>
      </c>
      <c r="Q130" s="155">
        <v>0</v>
      </c>
      <c r="R130" s="155">
        <f>Q130*H130</f>
        <v>0</v>
      </c>
      <c r="S130" s="155">
        <v>0</v>
      </c>
      <c r="T130" s="156">
        <f>S130*H130</f>
        <v>0</v>
      </c>
      <c r="U130" s="30"/>
      <c r="V130" s="30"/>
      <c r="W130" s="30"/>
      <c r="X130" s="30"/>
      <c r="Y130" s="30"/>
      <c r="Z130" s="30"/>
      <c r="AA130" s="30"/>
      <c r="AB130" s="30"/>
      <c r="AC130" s="30"/>
      <c r="AD130" s="30"/>
      <c r="AE130" s="30"/>
      <c r="AR130" s="157" t="s">
        <v>140</v>
      </c>
      <c r="AT130" s="157" t="s">
        <v>135</v>
      </c>
      <c r="AU130" s="157" t="s">
        <v>87</v>
      </c>
      <c r="AY130" s="18" t="s">
        <v>133</v>
      </c>
      <c r="BE130" s="158">
        <f>IF(N130="základní",J130,0)</f>
        <v>0</v>
      </c>
      <c r="BF130" s="158">
        <f>IF(N130="snížená",J130,0)</f>
        <v>0</v>
      </c>
      <c r="BG130" s="158">
        <f>IF(N130="zákl. přenesená",J130,0)</f>
        <v>0</v>
      </c>
      <c r="BH130" s="158">
        <f>IF(N130="sníž. přenesená",J130,0)</f>
        <v>0</v>
      </c>
      <c r="BI130" s="158">
        <f>IF(N130="nulová",J130,0)</f>
        <v>0</v>
      </c>
      <c r="BJ130" s="18" t="s">
        <v>87</v>
      </c>
      <c r="BK130" s="158">
        <f>ROUND(I130*H130,2)</f>
        <v>0</v>
      </c>
      <c r="BL130" s="18" t="s">
        <v>140</v>
      </c>
      <c r="BM130" s="157" t="s">
        <v>821</v>
      </c>
    </row>
    <row r="131" spans="1:65" s="13" customFormat="1">
      <c r="B131" s="159"/>
      <c r="D131" s="160" t="s">
        <v>142</v>
      </c>
      <c r="E131" s="161" t="s">
        <v>1</v>
      </c>
      <c r="F131" s="162" t="s">
        <v>822</v>
      </c>
      <c r="H131" s="161" t="s">
        <v>1</v>
      </c>
      <c r="L131" s="159"/>
      <c r="M131" s="163"/>
      <c r="N131" s="164"/>
      <c r="O131" s="164"/>
      <c r="P131" s="164"/>
      <c r="Q131" s="164"/>
      <c r="R131" s="164"/>
      <c r="S131" s="164"/>
      <c r="T131" s="165"/>
      <c r="AT131" s="161" t="s">
        <v>142</v>
      </c>
      <c r="AU131" s="161" t="s">
        <v>87</v>
      </c>
      <c r="AV131" s="13" t="s">
        <v>81</v>
      </c>
      <c r="AW131" s="13" t="s">
        <v>31</v>
      </c>
      <c r="AX131" s="13" t="s">
        <v>74</v>
      </c>
      <c r="AY131" s="161" t="s">
        <v>133</v>
      </c>
    </row>
    <row r="132" spans="1:65" s="14" customFormat="1">
      <c r="B132" s="166"/>
      <c r="D132" s="160" t="s">
        <v>142</v>
      </c>
      <c r="E132" s="167" t="s">
        <v>1</v>
      </c>
      <c r="F132" s="168" t="s">
        <v>823</v>
      </c>
      <c r="H132" s="169">
        <v>5.12</v>
      </c>
      <c r="L132" s="166"/>
      <c r="M132" s="170"/>
      <c r="N132" s="171"/>
      <c r="O132" s="171"/>
      <c r="P132" s="171"/>
      <c r="Q132" s="171"/>
      <c r="R132" s="171"/>
      <c r="S132" s="171"/>
      <c r="T132" s="172"/>
      <c r="AT132" s="167" t="s">
        <v>142</v>
      </c>
      <c r="AU132" s="167" t="s">
        <v>87</v>
      </c>
      <c r="AV132" s="14" t="s">
        <v>87</v>
      </c>
      <c r="AW132" s="14" t="s">
        <v>31</v>
      </c>
      <c r="AX132" s="14" t="s">
        <v>74</v>
      </c>
      <c r="AY132" s="167" t="s">
        <v>133</v>
      </c>
    </row>
    <row r="133" spans="1:65" s="13" customFormat="1">
      <c r="B133" s="159"/>
      <c r="D133" s="160" t="s">
        <v>142</v>
      </c>
      <c r="E133" s="161" t="s">
        <v>1</v>
      </c>
      <c r="F133" s="162" t="s">
        <v>824</v>
      </c>
      <c r="H133" s="161" t="s">
        <v>1</v>
      </c>
      <c r="L133" s="159"/>
      <c r="M133" s="163"/>
      <c r="N133" s="164"/>
      <c r="O133" s="164"/>
      <c r="P133" s="164"/>
      <c r="Q133" s="164"/>
      <c r="R133" s="164"/>
      <c r="S133" s="164"/>
      <c r="T133" s="165"/>
      <c r="AT133" s="161" t="s">
        <v>142</v>
      </c>
      <c r="AU133" s="161" t="s">
        <v>87</v>
      </c>
      <c r="AV133" s="13" t="s">
        <v>81</v>
      </c>
      <c r="AW133" s="13" t="s">
        <v>31</v>
      </c>
      <c r="AX133" s="13" t="s">
        <v>74</v>
      </c>
      <c r="AY133" s="161" t="s">
        <v>133</v>
      </c>
    </row>
    <row r="134" spans="1:65" s="14" customFormat="1">
      <c r="B134" s="166"/>
      <c r="D134" s="160" t="s">
        <v>142</v>
      </c>
      <c r="E134" s="167" t="s">
        <v>1</v>
      </c>
      <c r="F134" s="168" t="s">
        <v>825</v>
      </c>
      <c r="H134" s="169">
        <v>7.2</v>
      </c>
      <c r="L134" s="166"/>
      <c r="M134" s="170"/>
      <c r="N134" s="171"/>
      <c r="O134" s="171"/>
      <c r="P134" s="171"/>
      <c r="Q134" s="171"/>
      <c r="R134" s="171"/>
      <c r="S134" s="171"/>
      <c r="T134" s="172"/>
      <c r="AT134" s="167" t="s">
        <v>142</v>
      </c>
      <c r="AU134" s="167" t="s">
        <v>87</v>
      </c>
      <c r="AV134" s="14" t="s">
        <v>87</v>
      </c>
      <c r="AW134" s="14" t="s">
        <v>31</v>
      </c>
      <c r="AX134" s="14" t="s">
        <v>74</v>
      </c>
      <c r="AY134" s="167" t="s">
        <v>133</v>
      </c>
    </row>
    <row r="135" spans="1:65" s="16" customFormat="1">
      <c r="B135" s="180"/>
      <c r="D135" s="160" t="s">
        <v>142</v>
      </c>
      <c r="E135" s="181" t="s">
        <v>1</v>
      </c>
      <c r="F135" s="182" t="s">
        <v>157</v>
      </c>
      <c r="H135" s="183">
        <v>12.32</v>
      </c>
      <c r="L135" s="180"/>
      <c r="M135" s="184"/>
      <c r="N135" s="185"/>
      <c r="O135" s="185"/>
      <c r="P135" s="185"/>
      <c r="Q135" s="185"/>
      <c r="R135" s="185"/>
      <c r="S135" s="185"/>
      <c r="T135" s="186"/>
      <c r="AT135" s="181" t="s">
        <v>142</v>
      </c>
      <c r="AU135" s="181" t="s">
        <v>87</v>
      </c>
      <c r="AV135" s="16" t="s">
        <v>140</v>
      </c>
      <c r="AW135" s="16" t="s">
        <v>31</v>
      </c>
      <c r="AX135" s="16" t="s">
        <v>81</v>
      </c>
      <c r="AY135" s="181" t="s">
        <v>133</v>
      </c>
    </row>
    <row r="136" spans="1:65" s="2" customFormat="1" ht="21.75" customHeight="1">
      <c r="A136" s="30"/>
      <c r="B136" s="146"/>
      <c r="C136" s="147" t="s">
        <v>87</v>
      </c>
      <c r="D136" s="147" t="s">
        <v>135</v>
      </c>
      <c r="E136" s="148" t="s">
        <v>158</v>
      </c>
      <c r="F136" s="149" t="s">
        <v>159</v>
      </c>
      <c r="G136" s="150" t="s">
        <v>138</v>
      </c>
      <c r="H136" s="151">
        <v>12.32</v>
      </c>
      <c r="I136" s="152"/>
      <c r="J136" s="152">
        <f>ROUND(I136*H136,2)</f>
        <v>0</v>
      </c>
      <c r="K136" s="149" t="s">
        <v>139</v>
      </c>
      <c r="L136" s="31"/>
      <c r="M136" s="153" t="s">
        <v>1</v>
      </c>
      <c r="N136" s="154" t="s">
        <v>40</v>
      </c>
      <c r="O136" s="155">
        <v>0.1</v>
      </c>
      <c r="P136" s="155">
        <f>O136*H136</f>
        <v>1.2320000000000002</v>
      </c>
      <c r="Q136" s="155">
        <v>0</v>
      </c>
      <c r="R136" s="155">
        <f>Q136*H136</f>
        <v>0</v>
      </c>
      <c r="S136" s="155">
        <v>0</v>
      </c>
      <c r="T136" s="156">
        <f>S136*H136</f>
        <v>0</v>
      </c>
      <c r="U136" s="30"/>
      <c r="V136" s="30"/>
      <c r="W136" s="30"/>
      <c r="X136" s="30"/>
      <c r="Y136" s="30"/>
      <c r="Z136" s="30"/>
      <c r="AA136" s="30"/>
      <c r="AB136" s="30"/>
      <c r="AC136" s="30"/>
      <c r="AD136" s="30"/>
      <c r="AE136" s="30"/>
      <c r="AR136" s="157" t="s">
        <v>140</v>
      </c>
      <c r="AT136" s="157" t="s">
        <v>135</v>
      </c>
      <c r="AU136" s="157" t="s">
        <v>87</v>
      </c>
      <c r="AY136" s="18" t="s">
        <v>133</v>
      </c>
      <c r="BE136" s="158">
        <f>IF(N136="základní",J136,0)</f>
        <v>0</v>
      </c>
      <c r="BF136" s="158">
        <f>IF(N136="snížená",J136,0)</f>
        <v>0</v>
      </c>
      <c r="BG136" s="158">
        <f>IF(N136="zákl. přenesená",J136,0)</f>
        <v>0</v>
      </c>
      <c r="BH136" s="158">
        <f>IF(N136="sníž. přenesená",J136,0)</f>
        <v>0</v>
      </c>
      <c r="BI136" s="158">
        <f>IF(N136="nulová",J136,0)</f>
        <v>0</v>
      </c>
      <c r="BJ136" s="18" t="s">
        <v>87</v>
      </c>
      <c r="BK136" s="158">
        <f>ROUND(I136*H136,2)</f>
        <v>0</v>
      </c>
      <c r="BL136" s="18" t="s">
        <v>140</v>
      </c>
      <c r="BM136" s="157" t="s">
        <v>826</v>
      </c>
    </row>
    <row r="137" spans="1:65" s="2" customFormat="1" ht="16.5" customHeight="1">
      <c r="A137" s="30"/>
      <c r="B137" s="146"/>
      <c r="C137" s="147" t="s">
        <v>149</v>
      </c>
      <c r="D137" s="147" t="s">
        <v>135</v>
      </c>
      <c r="E137" s="148" t="s">
        <v>173</v>
      </c>
      <c r="F137" s="149" t="s">
        <v>174</v>
      </c>
      <c r="G137" s="150" t="s">
        <v>175</v>
      </c>
      <c r="H137" s="151">
        <v>27.2</v>
      </c>
      <c r="I137" s="152"/>
      <c r="J137" s="152">
        <f>ROUND(I137*H137,2)</f>
        <v>0</v>
      </c>
      <c r="K137" s="149" t="s">
        <v>139</v>
      </c>
      <c r="L137" s="31"/>
      <c r="M137" s="153" t="s">
        <v>1</v>
      </c>
      <c r="N137" s="154" t="s">
        <v>40</v>
      </c>
      <c r="O137" s="155">
        <v>0.23599999999999999</v>
      </c>
      <c r="P137" s="155">
        <f>O137*H137</f>
        <v>6.4191999999999991</v>
      </c>
      <c r="Q137" s="155">
        <v>8.4000000000000003E-4</v>
      </c>
      <c r="R137" s="155">
        <f>Q137*H137</f>
        <v>2.2848E-2</v>
      </c>
      <c r="S137" s="155">
        <v>0</v>
      </c>
      <c r="T137" s="156">
        <f>S137*H137</f>
        <v>0</v>
      </c>
      <c r="U137" s="30"/>
      <c r="V137" s="30"/>
      <c r="W137" s="30"/>
      <c r="X137" s="30"/>
      <c r="Y137" s="30"/>
      <c r="Z137" s="30"/>
      <c r="AA137" s="30"/>
      <c r="AB137" s="30"/>
      <c r="AC137" s="30"/>
      <c r="AD137" s="30"/>
      <c r="AE137" s="30"/>
      <c r="AR137" s="157" t="s">
        <v>140</v>
      </c>
      <c r="AT137" s="157" t="s">
        <v>135</v>
      </c>
      <c r="AU137" s="157" t="s">
        <v>87</v>
      </c>
      <c r="AY137" s="18" t="s">
        <v>133</v>
      </c>
      <c r="BE137" s="158">
        <f>IF(N137="základní",J137,0)</f>
        <v>0</v>
      </c>
      <c r="BF137" s="158">
        <f>IF(N137="snížená",J137,0)</f>
        <v>0</v>
      </c>
      <c r="BG137" s="158">
        <f>IF(N137="zákl. přenesená",J137,0)</f>
        <v>0</v>
      </c>
      <c r="BH137" s="158">
        <f>IF(N137="sníž. přenesená",J137,0)</f>
        <v>0</v>
      </c>
      <c r="BI137" s="158">
        <f>IF(N137="nulová",J137,0)</f>
        <v>0</v>
      </c>
      <c r="BJ137" s="18" t="s">
        <v>87</v>
      </c>
      <c r="BK137" s="158">
        <f>ROUND(I137*H137,2)</f>
        <v>0</v>
      </c>
      <c r="BL137" s="18" t="s">
        <v>140</v>
      </c>
      <c r="BM137" s="157" t="s">
        <v>827</v>
      </c>
    </row>
    <row r="138" spans="1:65" s="14" customFormat="1">
      <c r="B138" s="166"/>
      <c r="D138" s="160" t="s">
        <v>142</v>
      </c>
      <c r="E138" s="167" t="s">
        <v>1</v>
      </c>
      <c r="F138" s="168" t="s">
        <v>828</v>
      </c>
      <c r="H138" s="169">
        <v>12.8</v>
      </c>
      <c r="L138" s="166"/>
      <c r="M138" s="170"/>
      <c r="N138" s="171"/>
      <c r="O138" s="171"/>
      <c r="P138" s="171"/>
      <c r="Q138" s="171"/>
      <c r="R138" s="171"/>
      <c r="S138" s="171"/>
      <c r="T138" s="172"/>
      <c r="AT138" s="167" t="s">
        <v>142</v>
      </c>
      <c r="AU138" s="167" t="s">
        <v>87</v>
      </c>
      <c r="AV138" s="14" t="s">
        <v>87</v>
      </c>
      <c r="AW138" s="14" t="s">
        <v>31</v>
      </c>
      <c r="AX138" s="14" t="s">
        <v>74</v>
      </c>
      <c r="AY138" s="167" t="s">
        <v>133</v>
      </c>
    </row>
    <row r="139" spans="1:65" s="14" customFormat="1">
      <c r="B139" s="166"/>
      <c r="D139" s="160" t="s">
        <v>142</v>
      </c>
      <c r="E139" s="167" t="s">
        <v>1</v>
      </c>
      <c r="F139" s="168" t="s">
        <v>829</v>
      </c>
      <c r="H139" s="169">
        <v>14.4</v>
      </c>
      <c r="L139" s="166"/>
      <c r="M139" s="170"/>
      <c r="N139" s="171"/>
      <c r="O139" s="171"/>
      <c r="P139" s="171"/>
      <c r="Q139" s="171"/>
      <c r="R139" s="171"/>
      <c r="S139" s="171"/>
      <c r="T139" s="172"/>
      <c r="AT139" s="167" t="s">
        <v>142</v>
      </c>
      <c r="AU139" s="167" t="s">
        <v>87</v>
      </c>
      <c r="AV139" s="14" t="s">
        <v>87</v>
      </c>
      <c r="AW139" s="14" t="s">
        <v>31</v>
      </c>
      <c r="AX139" s="14" t="s">
        <v>74</v>
      </c>
      <c r="AY139" s="167" t="s">
        <v>133</v>
      </c>
    </row>
    <row r="140" spans="1:65" s="16" customFormat="1">
      <c r="B140" s="180"/>
      <c r="D140" s="160" t="s">
        <v>142</v>
      </c>
      <c r="E140" s="181" t="s">
        <v>1</v>
      </c>
      <c r="F140" s="182" t="s">
        <v>157</v>
      </c>
      <c r="H140" s="183">
        <v>27.200000000000003</v>
      </c>
      <c r="L140" s="180"/>
      <c r="M140" s="184"/>
      <c r="N140" s="185"/>
      <c r="O140" s="185"/>
      <c r="P140" s="185"/>
      <c r="Q140" s="185"/>
      <c r="R140" s="185"/>
      <c r="S140" s="185"/>
      <c r="T140" s="186"/>
      <c r="AT140" s="181" t="s">
        <v>142</v>
      </c>
      <c r="AU140" s="181" t="s">
        <v>87</v>
      </c>
      <c r="AV140" s="16" t="s">
        <v>140</v>
      </c>
      <c r="AW140" s="16" t="s">
        <v>31</v>
      </c>
      <c r="AX140" s="16" t="s">
        <v>81</v>
      </c>
      <c r="AY140" s="181" t="s">
        <v>133</v>
      </c>
    </row>
    <row r="141" spans="1:65" s="2" customFormat="1" ht="21.75" customHeight="1">
      <c r="A141" s="30"/>
      <c r="B141" s="146"/>
      <c r="C141" s="147" t="s">
        <v>140</v>
      </c>
      <c r="D141" s="147" t="s">
        <v>135</v>
      </c>
      <c r="E141" s="148" t="s">
        <v>185</v>
      </c>
      <c r="F141" s="149" t="s">
        <v>186</v>
      </c>
      <c r="G141" s="150" t="s">
        <v>175</v>
      </c>
      <c r="H141" s="151">
        <v>27.2</v>
      </c>
      <c r="I141" s="152"/>
      <c r="J141" s="152">
        <f>ROUND(I141*H141,2)</f>
        <v>0</v>
      </c>
      <c r="K141" s="149" t="s">
        <v>139</v>
      </c>
      <c r="L141" s="31"/>
      <c r="M141" s="153" t="s">
        <v>1</v>
      </c>
      <c r="N141" s="154" t="s">
        <v>40</v>
      </c>
      <c r="O141" s="155">
        <v>0.216</v>
      </c>
      <c r="P141" s="155">
        <f>O141*H141</f>
        <v>5.8751999999999995</v>
      </c>
      <c r="Q141" s="155">
        <v>0</v>
      </c>
      <c r="R141" s="155">
        <f>Q141*H141</f>
        <v>0</v>
      </c>
      <c r="S141" s="155">
        <v>0</v>
      </c>
      <c r="T141" s="156">
        <f>S141*H141</f>
        <v>0</v>
      </c>
      <c r="U141" s="30"/>
      <c r="V141" s="30"/>
      <c r="W141" s="30"/>
      <c r="X141" s="30"/>
      <c r="Y141" s="30"/>
      <c r="Z141" s="30"/>
      <c r="AA141" s="30"/>
      <c r="AB141" s="30"/>
      <c r="AC141" s="30"/>
      <c r="AD141" s="30"/>
      <c r="AE141" s="30"/>
      <c r="AR141" s="157" t="s">
        <v>140</v>
      </c>
      <c r="AT141" s="157" t="s">
        <v>135</v>
      </c>
      <c r="AU141" s="157" t="s">
        <v>87</v>
      </c>
      <c r="AY141" s="18" t="s">
        <v>133</v>
      </c>
      <c r="BE141" s="158">
        <f>IF(N141="základní",J141,0)</f>
        <v>0</v>
      </c>
      <c r="BF141" s="158">
        <f>IF(N141="snížená",J141,0)</f>
        <v>0</v>
      </c>
      <c r="BG141" s="158">
        <f>IF(N141="zákl. přenesená",J141,0)</f>
        <v>0</v>
      </c>
      <c r="BH141" s="158">
        <f>IF(N141="sníž. přenesená",J141,0)</f>
        <v>0</v>
      </c>
      <c r="BI141" s="158">
        <f>IF(N141="nulová",J141,0)</f>
        <v>0</v>
      </c>
      <c r="BJ141" s="18" t="s">
        <v>87</v>
      </c>
      <c r="BK141" s="158">
        <f>ROUND(I141*H141,2)</f>
        <v>0</v>
      </c>
      <c r="BL141" s="18" t="s">
        <v>140</v>
      </c>
      <c r="BM141" s="157" t="s">
        <v>830</v>
      </c>
    </row>
    <row r="142" spans="1:65" s="2" customFormat="1" ht="21.75" customHeight="1">
      <c r="A142" s="30"/>
      <c r="B142" s="146"/>
      <c r="C142" s="147" t="s">
        <v>184</v>
      </c>
      <c r="D142" s="147" t="s">
        <v>135</v>
      </c>
      <c r="E142" s="148" t="s">
        <v>189</v>
      </c>
      <c r="F142" s="149" t="s">
        <v>190</v>
      </c>
      <c r="G142" s="150" t="s">
        <v>138</v>
      </c>
      <c r="H142" s="151">
        <v>12.32</v>
      </c>
      <c r="I142" s="152"/>
      <c r="J142" s="152">
        <f>ROUND(I142*H142,2)</f>
        <v>0</v>
      </c>
      <c r="K142" s="149" t="s">
        <v>139</v>
      </c>
      <c r="L142" s="31"/>
      <c r="M142" s="153" t="s">
        <v>1</v>
      </c>
      <c r="N142" s="154" t="s">
        <v>40</v>
      </c>
      <c r="O142" s="155">
        <v>0.34499999999999997</v>
      </c>
      <c r="P142" s="155">
        <f>O142*H142</f>
        <v>4.2504</v>
      </c>
      <c r="Q142" s="155">
        <v>0</v>
      </c>
      <c r="R142" s="155">
        <f>Q142*H142</f>
        <v>0</v>
      </c>
      <c r="S142" s="155">
        <v>0</v>
      </c>
      <c r="T142" s="156">
        <f>S142*H142</f>
        <v>0</v>
      </c>
      <c r="U142" s="30"/>
      <c r="V142" s="30"/>
      <c r="W142" s="30"/>
      <c r="X142" s="30"/>
      <c r="Y142" s="30"/>
      <c r="Z142" s="30"/>
      <c r="AA142" s="30"/>
      <c r="AB142" s="30"/>
      <c r="AC142" s="30"/>
      <c r="AD142" s="30"/>
      <c r="AE142" s="30"/>
      <c r="AR142" s="157" t="s">
        <v>140</v>
      </c>
      <c r="AT142" s="157" t="s">
        <v>135</v>
      </c>
      <c r="AU142" s="157" t="s">
        <v>87</v>
      </c>
      <c r="AY142" s="18" t="s">
        <v>133</v>
      </c>
      <c r="BE142" s="158">
        <f>IF(N142="základní",J142,0)</f>
        <v>0</v>
      </c>
      <c r="BF142" s="158">
        <f>IF(N142="snížená",J142,0)</f>
        <v>0</v>
      </c>
      <c r="BG142" s="158">
        <f>IF(N142="zákl. přenesená",J142,0)</f>
        <v>0</v>
      </c>
      <c r="BH142" s="158">
        <f>IF(N142="sníž. přenesená",J142,0)</f>
        <v>0</v>
      </c>
      <c r="BI142" s="158">
        <f>IF(N142="nulová",J142,0)</f>
        <v>0</v>
      </c>
      <c r="BJ142" s="18" t="s">
        <v>87</v>
      </c>
      <c r="BK142" s="158">
        <f>ROUND(I142*H142,2)</f>
        <v>0</v>
      </c>
      <c r="BL142" s="18" t="s">
        <v>140</v>
      </c>
      <c r="BM142" s="157" t="s">
        <v>831</v>
      </c>
    </row>
    <row r="143" spans="1:65" s="2" customFormat="1" ht="21.75" customHeight="1">
      <c r="A143" s="30"/>
      <c r="B143" s="146"/>
      <c r="C143" s="147" t="s">
        <v>188</v>
      </c>
      <c r="D143" s="147" t="s">
        <v>135</v>
      </c>
      <c r="E143" s="148" t="s">
        <v>193</v>
      </c>
      <c r="F143" s="149" t="s">
        <v>194</v>
      </c>
      <c r="G143" s="150" t="s">
        <v>138</v>
      </c>
      <c r="H143" s="151">
        <v>3.1850000000000001</v>
      </c>
      <c r="I143" s="152"/>
      <c r="J143" s="152">
        <f>ROUND(I143*H143,2)</f>
        <v>0</v>
      </c>
      <c r="K143" s="149" t="s">
        <v>139</v>
      </c>
      <c r="L143" s="31"/>
      <c r="M143" s="153" t="s">
        <v>1</v>
      </c>
      <c r="N143" s="154" t="s">
        <v>40</v>
      </c>
      <c r="O143" s="155">
        <v>8.3000000000000004E-2</v>
      </c>
      <c r="P143" s="155">
        <f>O143*H143</f>
        <v>0.26435500000000001</v>
      </c>
      <c r="Q143" s="155">
        <v>0</v>
      </c>
      <c r="R143" s="155">
        <f>Q143*H143</f>
        <v>0</v>
      </c>
      <c r="S143" s="155">
        <v>0</v>
      </c>
      <c r="T143" s="156">
        <f>S143*H143</f>
        <v>0</v>
      </c>
      <c r="U143" s="30"/>
      <c r="V143" s="30"/>
      <c r="W143" s="30"/>
      <c r="X143" s="30"/>
      <c r="Y143" s="30"/>
      <c r="Z143" s="30"/>
      <c r="AA143" s="30"/>
      <c r="AB143" s="30"/>
      <c r="AC143" s="30"/>
      <c r="AD143" s="30"/>
      <c r="AE143" s="30"/>
      <c r="AR143" s="157" t="s">
        <v>140</v>
      </c>
      <c r="AT143" s="157" t="s">
        <v>135</v>
      </c>
      <c r="AU143" s="157" t="s">
        <v>87</v>
      </c>
      <c r="AY143" s="18" t="s">
        <v>133</v>
      </c>
      <c r="BE143" s="158">
        <f>IF(N143="základní",J143,0)</f>
        <v>0</v>
      </c>
      <c r="BF143" s="158">
        <f>IF(N143="snížená",J143,0)</f>
        <v>0</v>
      </c>
      <c r="BG143" s="158">
        <f>IF(N143="zákl. přenesená",J143,0)</f>
        <v>0</v>
      </c>
      <c r="BH143" s="158">
        <f>IF(N143="sníž. přenesená",J143,0)</f>
        <v>0</v>
      </c>
      <c r="BI143" s="158">
        <f>IF(N143="nulová",J143,0)</f>
        <v>0</v>
      </c>
      <c r="BJ143" s="18" t="s">
        <v>87</v>
      </c>
      <c r="BK143" s="158">
        <f>ROUND(I143*H143,2)</f>
        <v>0</v>
      </c>
      <c r="BL143" s="18" t="s">
        <v>140</v>
      </c>
      <c r="BM143" s="157" t="s">
        <v>832</v>
      </c>
    </row>
    <row r="144" spans="1:65" s="14" customFormat="1">
      <c r="B144" s="166"/>
      <c r="D144" s="160" t="s">
        <v>142</v>
      </c>
      <c r="E144" s="167" t="s">
        <v>1</v>
      </c>
      <c r="F144" s="168" t="s">
        <v>833</v>
      </c>
      <c r="H144" s="169">
        <v>1.3759999999999999</v>
      </c>
      <c r="L144" s="166"/>
      <c r="M144" s="170"/>
      <c r="N144" s="171"/>
      <c r="O144" s="171"/>
      <c r="P144" s="171"/>
      <c r="Q144" s="171"/>
      <c r="R144" s="171"/>
      <c r="S144" s="171"/>
      <c r="T144" s="172"/>
      <c r="AT144" s="167" t="s">
        <v>142</v>
      </c>
      <c r="AU144" s="167" t="s">
        <v>87</v>
      </c>
      <c r="AV144" s="14" t="s">
        <v>87</v>
      </c>
      <c r="AW144" s="14" t="s">
        <v>31</v>
      </c>
      <c r="AX144" s="14" t="s">
        <v>74</v>
      </c>
      <c r="AY144" s="167" t="s">
        <v>133</v>
      </c>
    </row>
    <row r="145" spans="1:65" s="14" customFormat="1">
      <c r="B145" s="166"/>
      <c r="D145" s="160" t="s">
        <v>142</v>
      </c>
      <c r="E145" s="167" t="s">
        <v>1</v>
      </c>
      <c r="F145" s="168" t="s">
        <v>834</v>
      </c>
      <c r="H145" s="169">
        <v>1.8089999999999999</v>
      </c>
      <c r="L145" s="166"/>
      <c r="M145" s="170"/>
      <c r="N145" s="171"/>
      <c r="O145" s="171"/>
      <c r="P145" s="171"/>
      <c r="Q145" s="171"/>
      <c r="R145" s="171"/>
      <c r="S145" s="171"/>
      <c r="T145" s="172"/>
      <c r="AT145" s="167" t="s">
        <v>142</v>
      </c>
      <c r="AU145" s="167" t="s">
        <v>87</v>
      </c>
      <c r="AV145" s="14" t="s">
        <v>87</v>
      </c>
      <c r="AW145" s="14" t="s">
        <v>31</v>
      </c>
      <c r="AX145" s="14" t="s">
        <v>74</v>
      </c>
      <c r="AY145" s="167" t="s">
        <v>133</v>
      </c>
    </row>
    <row r="146" spans="1:65" s="16" customFormat="1">
      <c r="B146" s="180"/>
      <c r="D146" s="160" t="s">
        <v>142</v>
      </c>
      <c r="E146" s="181" t="s">
        <v>1</v>
      </c>
      <c r="F146" s="182" t="s">
        <v>157</v>
      </c>
      <c r="H146" s="183">
        <v>3.1849999999999996</v>
      </c>
      <c r="L146" s="180"/>
      <c r="M146" s="184"/>
      <c r="N146" s="185"/>
      <c r="O146" s="185"/>
      <c r="P146" s="185"/>
      <c r="Q146" s="185"/>
      <c r="R146" s="185"/>
      <c r="S146" s="185"/>
      <c r="T146" s="186"/>
      <c r="AT146" s="181" t="s">
        <v>142</v>
      </c>
      <c r="AU146" s="181" t="s">
        <v>87</v>
      </c>
      <c r="AV146" s="16" t="s">
        <v>140</v>
      </c>
      <c r="AW146" s="16" t="s">
        <v>31</v>
      </c>
      <c r="AX146" s="16" t="s">
        <v>81</v>
      </c>
      <c r="AY146" s="181" t="s">
        <v>133</v>
      </c>
    </row>
    <row r="147" spans="1:65" s="2" customFormat="1" ht="16.5" customHeight="1">
      <c r="A147" s="30"/>
      <c r="B147" s="146"/>
      <c r="C147" s="147" t="s">
        <v>192</v>
      </c>
      <c r="D147" s="147" t="s">
        <v>135</v>
      </c>
      <c r="E147" s="148" t="s">
        <v>198</v>
      </c>
      <c r="F147" s="149" t="s">
        <v>199</v>
      </c>
      <c r="G147" s="150" t="s">
        <v>138</v>
      </c>
      <c r="H147" s="151">
        <v>3.1850000000000001</v>
      </c>
      <c r="I147" s="152"/>
      <c r="J147" s="152">
        <f>ROUND(I147*H147,2)</f>
        <v>0</v>
      </c>
      <c r="K147" s="149" t="s">
        <v>139</v>
      </c>
      <c r="L147" s="31"/>
      <c r="M147" s="153" t="s">
        <v>1</v>
      </c>
      <c r="N147" s="154" t="s">
        <v>40</v>
      </c>
      <c r="O147" s="155">
        <v>8.9999999999999993E-3</v>
      </c>
      <c r="P147" s="155">
        <f>O147*H147</f>
        <v>2.8665E-2</v>
      </c>
      <c r="Q147" s="155">
        <v>0</v>
      </c>
      <c r="R147" s="155">
        <f>Q147*H147</f>
        <v>0</v>
      </c>
      <c r="S147" s="155">
        <v>0</v>
      </c>
      <c r="T147" s="156">
        <f>S147*H147</f>
        <v>0</v>
      </c>
      <c r="U147" s="30"/>
      <c r="V147" s="30"/>
      <c r="W147" s="30"/>
      <c r="X147" s="30"/>
      <c r="Y147" s="30"/>
      <c r="Z147" s="30"/>
      <c r="AA147" s="30"/>
      <c r="AB147" s="30"/>
      <c r="AC147" s="30"/>
      <c r="AD147" s="30"/>
      <c r="AE147" s="30"/>
      <c r="AR147" s="157" t="s">
        <v>140</v>
      </c>
      <c r="AT147" s="157" t="s">
        <v>135</v>
      </c>
      <c r="AU147" s="157" t="s">
        <v>87</v>
      </c>
      <c r="AY147" s="18" t="s">
        <v>133</v>
      </c>
      <c r="BE147" s="158">
        <f>IF(N147="základní",J147,0)</f>
        <v>0</v>
      </c>
      <c r="BF147" s="158">
        <f>IF(N147="snížená",J147,0)</f>
        <v>0</v>
      </c>
      <c r="BG147" s="158">
        <f>IF(N147="zákl. přenesená",J147,0)</f>
        <v>0</v>
      </c>
      <c r="BH147" s="158">
        <f>IF(N147="sníž. přenesená",J147,0)</f>
        <v>0</v>
      </c>
      <c r="BI147" s="158">
        <f>IF(N147="nulová",J147,0)</f>
        <v>0</v>
      </c>
      <c r="BJ147" s="18" t="s">
        <v>87</v>
      </c>
      <c r="BK147" s="158">
        <f>ROUND(I147*H147,2)</f>
        <v>0</v>
      </c>
      <c r="BL147" s="18" t="s">
        <v>140</v>
      </c>
      <c r="BM147" s="157" t="s">
        <v>835</v>
      </c>
    </row>
    <row r="148" spans="1:65" s="14" customFormat="1">
      <c r="B148" s="166"/>
      <c r="D148" s="160" t="s">
        <v>142</v>
      </c>
      <c r="E148" s="167" t="s">
        <v>1</v>
      </c>
      <c r="F148" s="168" t="s">
        <v>836</v>
      </c>
      <c r="H148" s="169">
        <v>3.1850000000000001</v>
      </c>
      <c r="L148" s="166"/>
      <c r="M148" s="170"/>
      <c r="N148" s="171"/>
      <c r="O148" s="171"/>
      <c r="P148" s="171"/>
      <c r="Q148" s="171"/>
      <c r="R148" s="171"/>
      <c r="S148" s="171"/>
      <c r="T148" s="172"/>
      <c r="AT148" s="167" t="s">
        <v>142</v>
      </c>
      <c r="AU148" s="167" t="s">
        <v>87</v>
      </c>
      <c r="AV148" s="14" t="s">
        <v>87</v>
      </c>
      <c r="AW148" s="14" t="s">
        <v>31</v>
      </c>
      <c r="AX148" s="14" t="s">
        <v>81</v>
      </c>
      <c r="AY148" s="167" t="s">
        <v>133</v>
      </c>
    </row>
    <row r="149" spans="1:65" s="2" customFormat="1" ht="21.75" customHeight="1">
      <c r="A149" s="30"/>
      <c r="B149" s="146"/>
      <c r="C149" s="147" t="s">
        <v>197</v>
      </c>
      <c r="D149" s="147" t="s">
        <v>135</v>
      </c>
      <c r="E149" s="148" t="s">
        <v>203</v>
      </c>
      <c r="F149" s="149" t="s">
        <v>204</v>
      </c>
      <c r="G149" s="150" t="s">
        <v>205</v>
      </c>
      <c r="H149" s="151">
        <v>5.415</v>
      </c>
      <c r="I149" s="152"/>
      <c r="J149" s="152">
        <f>ROUND(I149*H149,2)</f>
        <v>0</v>
      </c>
      <c r="K149" s="149" t="s">
        <v>139</v>
      </c>
      <c r="L149" s="31"/>
      <c r="M149" s="153" t="s">
        <v>1</v>
      </c>
      <c r="N149" s="154" t="s">
        <v>40</v>
      </c>
      <c r="O149" s="155">
        <v>0</v>
      </c>
      <c r="P149" s="155">
        <f>O149*H149</f>
        <v>0</v>
      </c>
      <c r="Q149" s="155">
        <v>0</v>
      </c>
      <c r="R149" s="155">
        <f>Q149*H149</f>
        <v>0</v>
      </c>
      <c r="S149" s="155">
        <v>0</v>
      </c>
      <c r="T149" s="156">
        <f>S149*H149</f>
        <v>0</v>
      </c>
      <c r="U149" s="30"/>
      <c r="V149" s="30"/>
      <c r="W149" s="30"/>
      <c r="X149" s="30"/>
      <c r="Y149" s="30"/>
      <c r="Z149" s="30"/>
      <c r="AA149" s="30"/>
      <c r="AB149" s="30"/>
      <c r="AC149" s="30"/>
      <c r="AD149" s="30"/>
      <c r="AE149" s="30"/>
      <c r="AR149" s="157" t="s">
        <v>140</v>
      </c>
      <c r="AT149" s="157" t="s">
        <v>135</v>
      </c>
      <c r="AU149" s="157" t="s">
        <v>87</v>
      </c>
      <c r="AY149" s="18" t="s">
        <v>133</v>
      </c>
      <c r="BE149" s="158">
        <f>IF(N149="základní",J149,0)</f>
        <v>0</v>
      </c>
      <c r="BF149" s="158">
        <f>IF(N149="snížená",J149,0)</f>
        <v>0</v>
      </c>
      <c r="BG149" s="158">
        <f>IF(N149="zákl. přenesená",J149,0)</f>
        <v>0</v>
      </c>
      <c r="BH149" s="158">
        <f>IF(N149="sníž. přenesená",J149,0)</f>
        <v>0</v>
      </c>
      <c r="BI149" s="158">
        <f>IF(N149="nulová",J149,0)</f>
        <v>0</v>
      </c>
      <c r="BJ149" s="18" t="s">
        <v>87</v>
      </c>
      <c r="BK149" s="158">
        <f>ROUND(I149*H149,2)</f>
        <v>0</v>
      </c>
      <c r="BL149" s="18" t="s">
        <v>140</v>
      </c>
      <c r="BM149" s="157" t="s">
        <v>837</v>
      </c>
    </row>
    <row r="150" spans="1:65" s="14" customFormat="1">
      <c r="B150" s="166"/>
      <c r="D150" s="160" t="s">
        <v>142</v>
      </c>
      <c r="E150" s="167" t="s">
        <v>1</v>
      </c>
      <c r="F150" s="168" t="s">
        <v>838</v>
      </c>
      <c r="H150" s="169">
        <v>5.415</v>
      </c>
      <c r="L150" s="166"/>
      <c r="M150" s="170"/>
      <c r="N150" s="171"/>
      <c r="O150" s="171"/>
      <c r="P150" s="171"/>
      <c r="Q150" s="171"/>
      <c r="R150" s="171"/>
      <c r="S150" s="171"/>
      <c r="T150" s="172"/>
      <c r="AT150" s="167" t="s">
        <v>142</v>
      </c>
      <c r="AU150" s="167" t="s">
        <v>87</v>
      </c>
      <c r="AV150" s="14" t="s">
        <v>87</v>
      </c>
      <c r="AW150" s="14" t="s">
        <v>31</v>
      </c>
      <c r="AX150" s="14" t="s">
        <v>81</v>
      </c>
      <c r="AY150" s="167" t="s">
        <v>133</v>
      </c>
    </row>
    <row r="151" spans="1:65" s="2" customFormat="1" ht="21.75" customHeight="1">
      <c r="A151" s="30"/>
      <c r="B151" s="146"/>
      <c r="C151" s="147" t="s">
        <v>202</v>
      </c>
      <c r="D151" s="147" t="s">
        <v>135</v>
      </c>
      <c r="E151" s="148" t="s">
        <v>209</v>
      </c>
      <c r="F151" s="149" t="s">
        <v>210</v>
      </c>
      <c r="G151" s="150" t="s">
        <v>138</v>
      </c>
      <c r="H151" s="151">
        <v>9.1349999999999998</v>
      </c>
      <c r="I151" s="152"/>
      <c r="J151" s="152">
        <f>ROUND(I151*H151,2)</f>
        <v>0</v>
      </c>
      <c r="K151" s="149" t="s">
        <v>139</v>
      </c>
      <c r="L151" s="31"/>
      <c r="M151" s="153" t="s">
        <v>1</v>
      </c>
      <c r="N151" s="154" t="s">
        <v>40</v>
      </c>
      <c r="O151" s="155">
        <v>0.29899999999999999</v>
      </c>
      <c r="P151" s="155">
        <f>O151*H151</f>
        <v>2.7313649999999998</v>
      </c>
      <c r="Q151" s="155">
        <v>0</v>
      </c>
      <c r="R151" s="155">
        <f>Q151*H151</f>
        <v>0</v>
      </c>
      <c r="S151" s="155">
        <v>0</v>
      </c>
      <c r="T151" s="156">
        <f>S151*H151</f>
        <v>0</v>
      </c>
      <c r="U151" s="30"/>
      <c r="V151" s="30"/>
      <c r="W151" s="30"/>
      <c r="X151" s="30"/>
      <c r="Y151" s="30"/>
      <c r="Z151" s="30"/>
      <c r="AA151" s="30"/>
      <c r="AB151" s="30"/>
      <c r="AC151" s="30"/>
      <c r="AD151" s="30"/>
      <c r="AE151" s="30"/>
      <c r="AR151" s="157" t="s">
        <v>140</v>
      </c>
      <c r="AT151" s="157" t="s">
        <v>135</v>
      </c>
      <c r="AU151" s="157" t="s">
        <v>87</v>
      </c>
      <c r="AY151" s="18" t="s">
        <v>133</v>
      </c>
      <c r="BE151" s="158">
        <f>IF(N151="základní",J151,0)</f>
        <v>0</v>
      </c>
      <c r="BF151" s="158">
        <f>IF(N151="snížená",J151,0)</f>
        <v>0</v>
      </c>
      <c r="BG151" s="158">
        <f>IF(N151="zákl. přenesená",J151,0)</f>
        <v>0</v>
      </c>
      <c r="BH151" s="158">
        <f>IF(N151="sníž. přenesená",J151,0)</f>
        <v>0</v>
      </c>
      <c r="BI151" s="158">
        <f>IF(N151="nulová",J151,0)</f>
        <v>0</v>
      </c>
      <c r="BJ151" s="18" t="s">
        <v>87</v>
      </c>
      <c r="BK151" s="158">
        <f>ROUND(I151*H151,2)</f>
        <v>0</v>
      </c>
      <c r="BL151" s="18" t="s">
        <v>140</v>
      </c>
      <c r="BM151" s="157" t="s">
        <v>839</v>
      </c>
    </row>
    <row r="152" spans="1:65" s="14" customFormat="1">
      <c r="B152" s="166"/>
      <c r="D152" s="160" t="s">
        <v>142</v>
      </c>
      <c r="E152" s="167" t="s">
        <v>1</v>
      </c>
      <c r="F152" s="168" t="s">
        <v>840</v>
      </c>
      <c r="H152" s="169">
        <v>9.1349999999999998</v>
      </c>
      <c r="L152" s="166"/>
      <c r="M152" s="170"/>
      <c r="N152" s="171"/>
      <c r="O152" s="171"/>
      <c r="P152" s="171"/>
      <c r="Q152" s="171"/>
      <c r="R152" s="171"/>
      <c r="S152" s="171"/>
      <c r="T152" s="172"/>
      <c r="AT152" s="167" t="s">
        <v>142</v>
      </c>
      <c r="AU152" s="167" t="s">
        <v>87</v>
      </c>
      <c r="AV152" s="14" t="s">
        <v>87</v>
      </c>
      <c r="AW152" s="14" t="s">
        <v>31</v>
      </c>
      <c r="AX152" s="14" t="s">
        <v>81</v>
      </c>
      <c r="AY152" s="167" t="s">
        <v>133</v>
      </c>
    </row>
    <row r="153" spans="1:65" s="2" customFormat="1" ht="21.75" customHeight="1">
      <c r="A153" s="30"/>
      <c r="B153" s="146"/>
      <c r="C153" s="147" t="s">
        <v>208</v>
      </c>
      <c r="D153" s="147" t="s">
        <v>135</v>
      </c>
      <c r="E153" s="148" t="s">
        <v>214</v>
      </c>
      <c r="F153" s="149" t="s">
        <v>215</v>
      </c>
      <c r="G153" s="150" t="s">
        <v>138</v>
      </c>
      <c r="H153" s="151">
        <v>1.5840000000000001</v>
      </c>
      <c r="I153" s="152"/>
      <c r="J153" s="152">
        <f>ROUND(I153*H153,2)</f>
        <v>0</v>
      </c>
      <c r="K153" s="149" t="s">
        <v>139</v>
      </c>
      <c r="L153" s="31"/>
      <c r="M153" s="153" t="s">
        <v>1</v>
      </c>
      <c r="N153" s="154" t="s">
        <v>40</v>
      </c>
      <c r="O153" s="155">
        <v>1.5</v>
      </c>
      <c r="P153" s="155">
        <f>O153*H153</f>
        <v>2.3760000000000003</v>
      </c>
      <c r="Q153" s="155">
        <v>0</v>
      </c>
      <c r="R153" s="155">
        <f>Q153*H153</f>
        <v>0</v>
      </c>
      <c r="S153" s="155">
        <v>0</v>
      </c>
      <c r="T153" s="156">
        <f>S153*H153</f>
        <v>0</v>
      </c>
      <c r="U153" s="30"/>
      <c r="V153" s="30"/>
      <c r="W153" s="30"/>
      <c r="X153" s="30"/>
      <c r="Y153" s="30"/>
      <c r="Z153" s="30"/>
      <c r="AA153" s="30"/>
      <c r="AB153" s="30"/>
      <c r="AC153" s="30"/>
      <c r="AD153" s="30"/>
      <c r="AE153" s="30"/>
      <c r="AR153" s="157" t="s">
        <v>140</v>
      </c>
      <c r="AT153" s="157" t="s">
        <v>135</v>
      </c>
      <c r="AU153" s="157" t="s">
        <v>87</v>
      </c>
      <c r="AY153" s="18" t="s">
        <v>133</v>
      </c>
      <c r="BE153" s="158">
        <f>IF(N153="základní",J153,0)</f>
        <v>0</v>
      </c>
      <c r="BF153" s="158">
        <f>IF(N153="snížená",J153,0)</f>
        <v>0</v>
      </c>
      <c r="BG153" s="158">
        <f>IF(N153="zákl. přenesená",J153,0)</f>
        <v>0</v>
      </c>
      <c r="BH153" s="158">
        <f>IF(N153="sníž. přenesená",J153,0)</f>
        <v>0</v>
      </c>
      <c r="BI153" s="158">
        <f>IF(N153="nulová",J153,0)</f>
        <v>0</v>
      </c>
      <c r="BJ153" s="18" t="s">
        <v>87</v>
      </c>
      <c r="BK153" s="158">
        <f>ROUND(I153*H153,2)</f>
        <v>0</v>
      </c>
      <c r="BL153" s="18" t="s">
        <v>140</v>
      </c>
      <c r="BM153" s="157" t="s">
        <v>841</v>
      </c>
    </row>
    <row r="154" spans="1:65" s="14" customFormat="1">
      <c r="B154" s="166"/>
      <c r="D154" s="160" t="s">
        <v>142</v>
      </c>
      <c r="E154" s="167" t="s">
        <v>1</v>
      </c>
      <c r="F154" s="168" t="s">
        <v>842</v>
      </c>
      <c r="H154" s="169">
        <v>1.5840000000000001</v>
      </c>
      <c r="L154" s="166"/>
      <c r="M154" s="170"/>
      <c r="N154" s="171"/>
      <c r="O154" s="171"/>
      <c r="P154" s="171"/>
      <c r="Q154" s="171"/>
      <c r="R154" s="171"/>
      <c r="S154" s="171"/>
      <c r="T154" s="172"/>
      <c r="AT154" s="167" t="s">
        <v>142</v>
      </c>
      <c r="AU154" s="167" t="s">
        <v>87</v>
      </c>
      <c r="AV154" s="14" t="s">
        <v>87</v>
      </c>
      <c r="AW154" s="14" t="s">
        <v>31</v>
      </c>
      <c r="AX154" s="14" t="s">
        <v>81</v>
      </c>
      <c r="AY154" s="167" t="s">
        <v>133</v>
      </c>
    </row>
    <row r="155" spans="1:65" s="2" customFormat="1" ht="16.5" customHeight="1">
      <c r="A155" s="30"/>
      <c r="B155" s="146"/>
      <c r="C155" s="187" t="s">
        <v>213</v>
      </c>
      <c r="D155" s="187" t="s">
        <v>230</v>
      </c>
      <c r="E155" s="188" t="s">
        <v>231</v>
      </c>
      <c r="F155" s="189" t="s">
        <v>232</v>
      </c>
      <c r="G155" s="190" t="s">
        <v>205</v>
      </c>
      <c r="H155" s="191">
        <v>3.016</v>
      </c>
      <c r="I155" s="192"/>
      <c r="J155" s="192">
        <f>ROUND(I155*H155,2)</f>
        <v>0</v>
      </c>
      <c r="K155" s="189" t="s">
        <v>139</v>
      </c>
      <c r="L155" s="193"/>
      <c r="M155" s="194" t="s">
        <v>1</v>
      </c>
      <c r="N155" s="195" t="s">
        <v>40</v>
      </c>
      <c r="O155" s="155">
        <v>0</v>
      </c>
      <c r="P155" s="155">
        <f>O155*H155</f>
        <v>0</v>
      </c>
      <c r="Q155" s="155">
        <v>1</v>
      </c>
      <c r="R155" s="155">
        <f>Q155*H155</f>
        <v>3.016</v>
      </c>
      <c r="S155" s="155">
        <v>0</v>
      </c>
      <c r="T155" s="156">
        <f>S155*H155</f>
        <v>0</v>
      </c>
      <c r="U155" s="30"/>
      <c r="V155" s="30"/>
      <c r="W155" s="30"/>
      <c r="X155" s="30"/>
      <c r="Y155" s="30"/>
      <c r="Z155" s="30"/>
      <c r="AA155" s="30"/>
      <c r="AB155" s="30"/>
      <c r="AC155" s="30"/>
      <c r="AD155" s="30"/>
      <c r="AE155" s="30"/>
      <c r="AR155" s="157" t="s">
        <v>197</v>
      </c>
      <c r="AT155" s="157" t="s">
        <v>230</v>
      </c>
      <c r="AU155" s="157" t="s">
        <v>87</v>
      </c>
      <c r="AY155" s="18" t="s">
        <v>133</v>
      </c>
      <c r="BE155" s="158">
        <f>IF(N155="základní",J155,0)</f>
        <v>0</v>
      </c>
      <c r="BF155" s="158">
        <f>IF(N155="snížená",J155,0)</f>
        <v>0</v>
      </c>
      <c r="BG155" s="158">
        <f>IF(N155="zákl. přenesená",J155,0)</f>
        <v>0</v>
      </c>
      <c r="BH155" s="158">
        <f>IF(N155="sníž. přenesená",J155,0)</f>
        <v>0</v>
      </c>
      <c r="BI155" s="158">
        <f>IF(N155="nulová",J155,0)</f>
        <v>0</v>
      </c>
      <c r="BJ155" s="18" t="s">
        <v>87</v>
      </c>
      <c r="BK155" s="158">
        <f>ROUND(I155*H155,2)</f>
        <v>0</v>
      </c>
      <c r="BL155" s="18" t="s">
        <v>140</v>
      </c>
      <c r="BM155" s="157" t="s">
        <v>843</v>
      </c>
    </row>
    <row r="156" spans="1:65" s="14" customFormat="1">
      <c r="B156" s="166"/>
      <c r="D156" s="160" t="s">
        <v>142</v>
      </c>
      <c r="E156" s="167" t="s">
        <v>1</v>
      </c>
      <c r="F156" s="168" t="s">
        <v>844</v>
      </c>
      <c r="H156" s="169">
        <v>3.016</v>
      </c>
      <c r="L156" s="166"/>
      <c r="M156" s="170"/>
      <c r="N156" s="171"/>
      <c r="O156" s="171"/>
      <c r="P156" s="171"/>
      <c r="Q156" s="171"/>
      <c r="R156" s="171"/>
      <c r="S156" s="171"/>
      <c r="T156" s="172"/>
      <c r="AT156" s="167" t="s">
        <v>142</v>
      </c>
      <c r="AU156" s="167" t="s">
        <v>87</v>
      </c>
      <c r="AV156" s="14" t="s">
        <v>87</v>
      </c>
      <c r="AW156" s="14" t="s">
        <v>31</v>
      </c>
      <c r="AX156" s="14" t="s">
        <v>81</v>
      </c>
      <c r="AY156" s="167" t="s">
        <v>133</v>
      </c>
    </row>
    <row r="157" spans="1:65" s="12" customFormat="1" ht="22.9" customHeight="1">
      <c r="B157" s="134"/>
      <c r="D157" s="135" t="s">
        <v>73</v>
      </c>
      <c r="E157" s="144" t="s">
        <v>140</v>
      </c>
      <c r="F157" s="144" t="s">
        <v>235</v>
      </c>
      <c r="J157" s="145">
        <f>BK157</f>
        <v>0</v>
      </c>
      <c r="L157" s="134"/>
      <c r="M157" s="138"/>
      <c r="N157" s="139"/>
      <c r="O157" s="139"/>
      <c r="P157" s="140">
        <f>SUM(P158:P159)</f>
        <v>0.42143999999999998</v>
      </c>
      <c r="Q157" s="139"/>
      <c r="R157" s="140">
        <f>SUM(R158:R159)</f>
        <v>0.60504639999999998</v>
      </c>
      <c r="S157" s="139"/>
      <c r="T157" s="141">
        <f>SUM(T158:T159)</f>
        <v>0</v>
      </c>
      <c r="AR157" s="135" t="s">
        <v>81</v>
      </c>
      <c r="AT157" s="142" t="s">
        <v>73</v>
      </c>
      <c r="AU157" s="142" t="s">
        <v>81</v>
      </c>
      <c r="AY157" s="135" t="s">
        <v>133</v>
      </c>
      <c r="BK157" s="143">
        <f>SUM(BK158:BK159)</f>
        <v>0</v>
      </c>
    </row>
    <row r="158" spans="1:65" s="2" customFormat="1" ht="16.5" customHeight="1">
      <c r="A158" s="30"/>
      <c r="B158" s="146"/>
      <c r="C158" s="147" t="s">
        <v>229</v>
      </c>
      <c r="D158" s="147" t="s">
        <v>135</v>
      </c>
      <c r="E158" s="148" t="s">
        <v>237</v>
      </c>
      <c r="F158" s="149" t="s">
        <v>238</v>
      </c>
      <c r="G158" s="150" t="s">
        <v>138</v>
      </c>
      <c r="H158" s="151">
        <v>0.32</v>
      </c>
      <c r="I158" s="152"/>
      <c r="J158" s="152">
        <f>ROUND(I158*H158,2)</f>
        <v>0</v>
      </c>
      <c r="K158" s="149" t="s">
        <v>139</v>
      </c>
      <c r="L158" s="31"/>
      <c r="M158" s="153" t="s">
        <v>1</v>
      </c>
      <c r="N158" s="154" t="s">
        <v>40</v>
      </c>
      <c r="O158" s="155">
        <v>1.3169999999999999</v>
      </c>
      <c r="P158" s="155">
        <f>O158*H158</f>
        <v>0.42143999999999998</v>
      </c>
      <c r="Q158" s="155">
        <v>1.8907700000000001</v>
      </c>
      <c r="R158" s="155">
        <f>Q158*H158</f>
        <v>0.60504639999999998</v>
      </c>
      <c r="S158" s="155">
        <v>0</v>
      </c>
      <c r="T158" s="156">
        <f>S158*H158</f>
        <v>0</v>
      </c>
      <c r="U158" s="30"/>
      <c r="V158" s="30"/>
      <c r="W158" s="30"/>
      <c r="X158" s="30"/>
      <c r="Y158" s="30"/>
      <c r="Z158" s="30"/>
      <c r="AA158" s="30"/>
      <c r="AB158" s="30"/>
      <c r="AC158" s="30"/>
      <c r="AD158" s="30"/>
      <c r="AE158" s="30"/>
      <c r="AR158" s="157" t="s">
        <v>140</v>
      </c>
      <c r="AT158" s="157" t="s">
        <v>135</v>
      </c>
      <c r="AU158" s="157" t="s">
        <v>87</v>
      </c>
      <c r="AY158" s="18" t="s">
        <v>133</v>
      </c>
      <c r="BE158" s="158">
        <f>IF(N158="základní",J158,0)</f>
        <v>0</v>
      </c>
      <c r="BF158" s="158">
        <f>IF(N158="snížená",J158,0)</f>
        <v>0</v>
      </c>
      <c r="BG158" s="158">
        <f>IF(N158="zákl. přenesená",J158,0)</f>
        <v>0</v>
      </c>
      <c r="BH158" s="158">
        <f>IF(N158="sníž. přenesená",J158,0)</f>
        <v>0</v>
      </c>
      <c r="BI158" s="158">
        <f>IF(N158="nulová",J158,0)</f>
        <v>0</v>
      </c>
      <c r="BJ158" s="18" t="s">
        <v>87</v>
      </c>
      <c r="BK158" s="158">
        <f>ROUND(I158*H158,2)</f>
        <v>0</v>
      </c>
      <c r="BL158" s="18" t="s">
        <v>140</v>
      </c>
      <c r="BM158" s="157" t="s">
        <v>845</v>
      </c>
    </row>
    <row r="159" spans="1:65" s="14" customFormat="1">
      <c r="B159" s="166"/>
      <c r="D159" s="160" t="s">
        <v>142</v>
      </c>
      <c r="E159" s="167" t="s">
        <v>1</v>
      </c>
      <c r="F159" s="168" t="s">
        <v>846</v>
      </c>
      <c r="H159" s="169">
        <v>0.32</v>
      </c>
      <c r="L159" s="166"/>
      <c r="M159" s="170"/>
      <c r="N159" s="171"/>
      <c r="O159" s="171"/>
      <c r="P159" s="171"/>
      <c r="Q159" s="171"/>
      <c r="R159" s="171"/>
      <c r="S159" s="171"/>
      <c r="T159" s="172"/>
      <c r="AT159" s="167" t="s">
        <v>142</v>
      </c>
      <c r="AU159" s="167" t="s">
        <v>87</v>
      </c>
      <c r="AV159" s="14" t="s">
        <v>87</v>
      </c>
      <c r="AW159" s="14" t="s">
        <v>31</v>
      </c>
      <c r="AX159" s="14" t="s">
        <v>81</v>
      </c>
      <c r="AY159" s="167" t="s">
        <v>133</v>
      </c>
    </row>
    <row r="160" spans="1:65" s="12" customFormat="1" ht="22.9" customHeight="1">
      <c r="B160" s="134"/>
      <c r="D160" s="135" t="s">
        <v>73</v>
      </c>
      <c r="E160" s="144" t="s">
        <v>197</v>
      </c>
      <c r="F160" s="144" t="s">
        <v>252</v>
      </c>
      <c r="J160" s="145">
        <f>BK160</f>
        <v>0</v>
      </c>
      <c r="L160" s="134"/>
      <c r="M160" s="138"/>
      <c r="N160" s="139"/>
      <c r="O160" s="139"/>
      <c r="P160" s="140">
        <f>SUM(P161:P183)</f>
        <v>11.732000000000001</v>
      </c>
      <c r="Q160" s="139"/>
      <c r="R160" s="140">
        <f>SUM(R161:R183)</f>
        <v>0.88463159999999996</v>
      </c>
      <c r="S160" s="139"/>
      <c r="T160" s="141">
        <f>SUM(T161:T183)</f>
        <v>0</v>
      </c>
      <c r="AR160" s="135" t="s">
        <v>81</v>
      </c>
      <c r="AT160" s="142" t="s">
        <v>73</v>
      </c>
      <c r="AU160" s="142" t="s">
        <v>81</v>
      </c>
      <c r="AY160" s="135" t="s">
        <v>133</v>
      </c>
      <c r="BK160" s="143">
        <f>SUM(BK161:BK183)</f>
        <v>0</v>
      </c>
    </row>
    <row r="161" spans="1:65" s="2" customFormat="1" ht="21.75" customHeight="1">
      <c r="A161" s="30"/>
      <c r="B161" s="146"/>
      <c r="C161" s="147" t="s">
        <v>236</v>
      </c>
      <c r="D161" s="147" t="s">
        <v>135</v>
      </c>
      <c r="E161" s="148" t="s">
        <v>847</v>
      </c>
      <c r="F161" s="149" t="s">
        <v>848</v>
      </c>
      <c r="G161" s="150" t="s">
        <v>256</v>
      </c>
      <c r="H161" s="151">
        <v>4</v>
      </c>
      <c r="I161" s="152"/>
      <c r="J161" s="152">
        <f>ROUND(I161*H161,2)</f>
        <v>0</v>
      </c>
      <c r="K161" s="149" t="s">
        <v>139</v>
      </c>
      <c r="L161" s="31"/>
      <c r="M161" s="153" t="s">
        <v>1</v>
      </c>
      <c r="N161" s="154" t="s">
        <v>40</v>
      </c>
      <c r="O161" s="155">
        <v>0.184</v>
      </c>
      <c r="P161" s="155">
        <f>O161*H161</f>
        <v>0.73599999999999999</v>
      </c>
      <c r="Q161" s="155">
        <v>0</v>
      </c>
      <c r="R161" s="155">
        <f>Q161*H161</f>
        <v>0</v>
      </c>
      <c r="S161" s="155">
        <v>0</v>
      </c>
      <c r="T161" s="156">
        <f>S161*H161</f>
        <v>0</v>
      </c>
      <c r="U161" s="30"/>
      <c r="V161" s="30"/>
      <c r="W161" s="30"/>
      <c r="X161" s="30"/>
      <c r="Y161" s="30"/>
      <c r="Z161" s="30"/>
      <c r="AA161" s="30"/>
      <c r="AB161" s="30"/>
      <c r="AC161" s="30"/>
      <c r="AD161" s="30"/>
      <c r="AE161" s="30"/>
      <c r="AR161" s="157" t="s">
        <v>140</v>
      </c>
      <c r="AT161" s="157" t="s">
        <v>135</v>
      </c>
      <c r="AU161" s="157" t="s">
        <v>87</v>
      </c>
      <c r="AY161" s="18" t="s">
        <v>133</v>
      </c>
      <c r="BE161" s="158">
        <f>IF(N161="základní",J161,0)</f>
        <v>0</v>
      </c>
      <c r="BF161" s="158">
        <f>IF(N161="snížená",J161,0)</f>
        <v>0</v>
      </c>
      <c r="BG161" s="158">
        <f>IF(N161="zákl. přenesená",J161,0)</f>
        <v>0</v>
      </c>
      <c r="BH161" s="158">
        <f>IF(N161="sníž. přenesená",J161,0)</f>
        <v>0</v>
      </c>
      <c r="BI161" s="158">
        <f>IF(N161="nulová",J161,0)</f>
        <v>0</v>
      </c>
      <c r="BJ161" s="18" t="s">
        <v>87</v>
      </c>
      <c r="BK161" s="158">
        <f>ROUND(I161*H161,2)</f>
        <v>0</v>
      </c>
      <c r="BL161" s="18" t="s">
        <v>140</v>
      </c>
      <c r="BM161" s="157" t="s">
        <v>849</v>
      </c>
    </row>
    <row r="162" spans="1:65" s="2" customFormat="1" ht="16.5" customHeight="1">
      <c r="A162" s="30"/>
      <c r="B162" s="146"/>
      <c r="C162" s="187" t="s">
        <v>253</v>
      </c>
      <c r="D162" s="187" t="s">
        <v>230</v>
      </c>
      <c r="E162" s="188" t="s">
        <v>850</v>
      </c>
      <c r="F162" s="189" t="s">
        <v>851</v>
      </c>
      <c r="G162" s="190" t="s">
        <v>256</v>
      </c>
      <c r="H162" s="191">
        <v>4.12</v>
      </c>
      <c r="I162" s="192"/>
      <c r="J162" s="192">
        <f>ROUND(I162*H162,2)</f>
        <v>0</v>
      </c>
      <c r="K162" s="189" t="s">
        <v>139</v>
      </c>
      <c r="L162" s="193"/>
      <c r="M162" s="194" t="s">
        <v>1</v>
      </c>
      <c r="N162" s="195" t="s">
        <v>40</v>
      </c>
      <c r="O162" s="155">
        <v>0</v>
      </c>
      <c r="P162" s="155">
        <f>O162*H162</f>
        <v>0</v>
      </c>
      <c r="Q162" s="155">
        <v>4.2999999999999999E-4</v>
      </c>
      <c r="R162" s="155">
        <f>Q162*H162</f>
        <v>1.7715999999999999E-3</v>
      </c>
      <c r="S162" s="155">
        <v>0</v>
      </c>
      <c r="T162" s="156">
        <f>S162*H162</f>
        <v>0</v>
      </c>
      <c r="U162" s="30"/>
      <c r="V162" s="30"/>
      <c r="W162" s="30"/>
      <c r="X162" s="30"/>
      <c r="Y162" s="30"/>
      <c r="Z162" s="30"/>
      <c r="AA162" s="30"/>
      <c r="AB162" s="30"/>
      <c r="AC162" s="30"/>
      <c r="AD162" s="30"/>
      <c r="AE162" s="30"/>
      <c r="AR162" s="157" t="s">
        <v>197</v>
      </c>
      <c r="AT162" s="157" t="s">
        <v>230</v>
      </c>
      <c r="AU162" s="157" t="s">
        <v>87</v>
      </c>
      <c r="AY162" s="18" t="s">
        <v>133</v>
      </c>
      <c r="BE162" s="158">
        <f>IF(N162="základní",J162,0)</f>
        <v>0</v>
      </c>
      <c r="BF162" s="158">
        <f>IF(N162="snížená",J162,0)</f>
        <v>0</v>
      </c>
      <c r="BG162" s="158">
        <f>IF(N162="zákl. přenesená",J162,0)</f>
        <v>0</v>
      </c>
      <c r="BH162" s="158">
        <f>IF(N162="sníž. přenesená",J162,0)</f>
        <v>0</v>
      </c>
      <c r="BI162" s="158">
        <f>IF(N162="nulová",J162,0)</f>
        <v>0</v>
      </c>
      <c r="BJ162" s="18" t="s">
        <v>87</v>
      </c>
      <c r="BK162" s="158">
        <f>ROUND(I162*H162,2)</f>
        <v>0</v>
      </c>
      <c r="BL162" s="18" t="s">
        <v>140</v>
      </c>
      <c r="BM162" s="157" t="s">
        <v>852</v>
      </c>
    </row>
    <row r="163" spans="1:65" s="14" customFormat="1">
      <c r="B163" s="166"/>
      <c r="D163" s="160" t="s">
        <v>142</v>
      </c>
      <c r="F163" s="168" t="s">
        <v>853</v>
      </c>
      <c r="H163" s="169">
        <v>4.12</v>
      </c>
      <c r="L163" s="166"/>
      <c r="M163" s="170"/>
      <c r="N163" s="171"/>
      <c r="O163" s="171"/>
      <c r="P163" s="171"/>
      <c r="Q163" s="171"/>
      <c r="R163" s="171"/>
      <c r="S163" s="171"/>
      <c r="T163" s="172"/>
      <c r="AT163" s="167" t="s">
        <v>142</v>
      </c>
      <c r="AU163" s="167" t="s">
        <v>87</v>
      </c>
      <c r="AV163" s="14" t="s">
        <v>87</v>
      </c>
      <c r="AW163" s="14" t="s">
        <v>3</v>
      </c>
      <c r="AX163" s="14" t="s">
        <v>81</v>
      </c>
      <c r="AY163" s="167" t="s">
        <v>133</v>
      </c>
    </row>
    <row r="164" spans="1:65" s="2" customFormat="1" ht="16.5" customHeight="1">
      <c r="A164" s="30"/>
      <c r="B164" s="146"/>
      <c r="C164" s="147" t="s">
        <v>8</v>
      </c>
      <c r="D164" s="147" t="s">
        <v>135</v>
      </c>
      <c r="E164" s="148" t="s">
        <v>854</v>
      </c>
      <c r="F164" s="149" t="s">
        <v>855</v>
      </c>
      <c r="G164" s="150" t="s">
        <v>314</v>
      </c>
      <c r="H164" s="151">
        <v>1</v>
      </c>
      <c r="I164" s="152"/>
      <c r="J164" s="152">
        <f t="shared" ref="J164:J183" si="0">ROUND(I164*H164,2)</f>
        <v>0</v>
      </c>
      <c r="K164" s="149" t="s">
        <v>139</v>
      </c>
      <c r="L164" s="31"/>
      <c r="M164" s="153" t="s">
        <v>1</v>
      </c>
      <c r="N164" s="154" t="s">
        <v>40</v>
      </c>
      <c r="O164" s="155">
        <v>0.65400000000000003</v>
      </c>
      <c r="P164" s="155">
        <f t="shared" ref="P164:P183" si="1">O164*H164</f>
        <v>0.65400000000000003</v>
      </c>
      <c r="Q164" s="155">
        <v>8.7000000000000001E-4</v>
      </c>
      <c r="R164" s="155">
        <f t="shared" ref="R164:R183" si="2">Q164*H164</f>
        <v>8.7000000000000001E-4</v>
      </c>
      <c r="S164" s="155">
        <v>0</v>
      </c>
      <c r="T164" s="156">
        <f t="shared" ref="T164:T183" si="3">S164*H164</f>
        <v>0</v>
      </c>
      <c r="U164" s="30"/>
      <c r="V164" s="30"/>
      <c r="W164" s="30"/>
      <c r="X164" s="30"/>
      <c r="Y164" s="30"/>
      <c r="Z164" s="30"/>
      <c r="AA164" s="30"/>
      <c r="AB164" s="30"/>
      <c r="AC164" s="30"/>
      <c r="AD164" s="30"/>
      <c r="AE164" s="30"/>
      <c r="AR164" s="157" t="s">
        <v>140</v>
      </c>
      <c r="AT164" s="157" t="s">
        <v>135</v>
      </c>
      <c r="AU164" s="157" t="s">
        <v>87</v>
      </c>
      <c r="AY164" s="18" t="s">
        <v>133</v>
      </c>
      <c r="BE164" s="158">
        <f t="shared" ref="BE164:BE183" si="4">IF(N164="základní",J164,0)</f>
        <v>0</v>
      </c>
      <c r="BF164" s="158">
        <f t="shared" ref="BF164:BF183" si="5">IF(N164="snížená",J164,0)</f>
        <v>0</v>
      </c>
      <c r="BG164" s="158">
        <f t="shared" ref="BG164:BG183" si="6">IF(N164="zákl. přenesená",J164,0)</f>
        <v>0</v>
      </c>
      <c r="BH164" s="158">
        <f t="shared" ref="BH164:BH183" si="7">IF(N164="sníž. přenesená",J164,0)</f>
        <v>0</v>
      </c>
      <c r="BI164" s="158">
        <f t="shared" ref="BI164:BI183" si="8">IF(N164="nulová",J164,0)</f>
        <v>0</v>
      </c>
      <c r="BJ164" s="18" t="s">
        <v>87</v>
      </c>
      <c r="BK164" s="158">
        <f t="shared" ref="BK164:BK183" si="9">ROUND(I164*H164,2)</f>
        <v>0</v>
      </c>
      <c r="BL164" s="18" t="s">
        <v>140</v>
      </c>
      <c r="BM164" s="157" t="s">
        <v>856</v>
      </c>
    </row>
    <row r="165" spans="1:65" s="2" customFormat="1" ht="16.5" customHeight="1">
      <c r="A165" s="30"/>
      <c r="B165" s="146"/>
      <c r="C165" s="187" t="s">
        <v>263</v>
      </c>
      <c r="D165" s="187" t="s">
        <v>230</v>
      </c>
      <c r="E165" s="188" t="s">
        <v>857</v>
      </c>
      <c r="F165" s="189" t="s">
        <v>858</v>
      </c>
      <c r="G165" s="190" t="s">
        <v>314</v>
      </c>
      <c r="H165" s="191">
        <v>1</v>
      </c>
      <c r="I165" s="192"/>
      <c r="J165" s="192">
        <f t="shared" si="0"/>
        <v>0</v>
      </c>
      <c r="K165" s="189" t="s">
        <v>139</v>
      </c>
      <c r="L165" s="193"/>
      <c r="M165" s="194" t="s">
        <v>1</v>
      </c>
      <c r="N165" s="195" t="s">
        <v>40</v>
      </c>
      <c r="O165" s="155">
        <v>0</v>
      </c>
      <c r="P165" s="155">
        <f t="shared" si="1"/>
        <v>0</v>
      </c>
      <c r="Q165" s="155">
        <v>8.0000000000000002E-3</v>
      </c>
      <c r="R165" s="155">
        <f t="shared" si="2"/>
        <v>8.0000000000000002E-3</v>
      </c>
      <c r="S165" s="155">
        <v>0</v>
      </c>
      <c r="T165" s="156">
        <f t="shared" si="3"/>
        <v>0</v>
      </c>
      <c r="U165" s="30"/>
      <c r="V165" s="30"/>
      <c r="W165" s="30"/>
      <c r="X165" s="30"/>
      <c r="Y165" s="30"/>
      <c r="Z165" s="30"/>
      <c r="AA165" s="30"/>
      <c r="AB165" s="30"/>
      <c r="AC165" s="30"/>
      <c r="AD165" s="30"/>
      <c r="AE165" s="30"/>
      <c r="AR165" s="157" t="s">
        <v>197</v>
      </c>
      <c r="AT165" s="157" t="s">
        <v>230</v>
      </c>
      <c r="AU165" s="157" t="s">
        <v>87</v>
      </c>
      <c r="AY165" s="18" t="s">
        <v>133</v>
      </c>
      <c r="BE165" s="158">
        <f t="shared" si="4"/>
        <v>0</v>
      </c>
      <c r="BF165" s="158">
        <f t="shared" si="5"/>
        <v>0</v>
      </c>
      <c r="BG165" s="158">
        <f t="shared" si="6"/>
        <v>0</v>
      </c>
      <c r="BH165" s="158">
        <f t="shared" si="7"/>
        <v>0</v>
      </c>
      <c r="BI165" s="158">
        <f t="shared" si="8"/>
        <v>0</v>
      </c>
      <c r="BJ165" s="18" t="s">
        <v>87</v>
      </c>
      <c r="BK165" s="158">
        <f t="shared" si="9"/>
        <v>0</v>
      </c>
      <c r="BL165" s="18" t="s">
        <v>140</v>
      </c>
      <c r="BM165" s="157" t="s">
        <v>859</v>
      </c>
    </row>
    <row r="166" spans="1:65" s="2" customFormat="1" ht="21.75" customHeight="1">
      <c r="A166" s="30"/>
      <c r="B166" s="146"/>
      <c r="C166" s="147" t="s">
        <v>271</v>
      </c>
      <c r="D166" s="147" t="s">
        <v>135</v>
      </c>
      <c r="E166" s="148" t="s">
        <v>860</v>
      </c>
      <c r="F166" s="149" t="s">
        <v>861</v>
      </c>
      <c r="G166" s="150" t="s">
        <v>314</v>
      </c>
      <c r="H166" s="151">
        <v>5</v>
      </c>
      <c r="I166" s="152"/>
      <c r="J166" s="152">
        <f t="shared" si="0"/>
        <v>0</v>
      </c>
      <c r="K166" s="149" t="s">
        <v>139</v>
      </c>
      <c r="L166" s="31"/>
      <c r="M166" s="153" t="s">
        <v>1</v>
      </c>
      <c r="N166" s="154" t="s">
        <v>40</v>
      </c>
      <c r="O166" s="155">
        <v>0.432</v>
      </c>
      <c r="P166" s="155">
        <f t="shared" si="1"/>
        <v>2.16</v>
      </c>
      <c r="Q166" s="155">
        <v>2.0000000000000002E-5</v>
      </c>
      <c r="R166" s="155">
        <f t="shared" si="2"/>
        <v>1E-4</v>
      </c>
      <c r="S166" s="155">
        <v>0</v>
      </c>
      <c r="T166" s="156">
        <f t="shared" si="3"/>
        <v>0</v>
      </c>
      <c r="U166" s="30"/>
      <c r="V166" s="30"/>
      <c r="W166" s="30"/>
      <c r="X166" s="30"/>
      <c r="Y166" s="30"/>
      <c r="Z166" s="30"/>
      <c r="AA166" s="30"/>
      <c r="AB166" s="30"/>
      <c r="AC166" s="30"/>
      <c r="AD166" s="30"/>
      <c r="AE166" s="30"/>
      <c r="AR166" s="157" t="s">
        <v>140</v>
      </c>
      <c r="AT166" s="157" t="s">
        <v>135</v>
      </c>
      <c r="AU166" s="157" t="s">
        <v>87</v>
      </c>
      <c r="AY166" s="18" t="s">
        <v>133</v>
      </c>
      <c r="BE166" s="158">
        <f t="shared" si="4"/>
        <v>0</v>
      </c>
      <c r="BF166" s="158">
        <f t="shared" si="5"/>
        <v>0</v>
      </c>
      <c r="BG166" s="158">
        <f t="shared" si="6"/>
        <v>0</v>
      </c>
      <c r="BH166" s="158">
        <f t="shared" si="7"/>
        <v>0</v>
      </c>
      <c r="BI166" s="158">
        <f t="shared" si="8"/>
        <v>0</v>
      </c>
      <c r="BJ166" s="18" t="s">
        <v>87</v>
      </c>
      <c r="BK166" s="158">
        <f t="shared" si="9"/>
        <v>0</v>
      </c>
      <c r="BL166" s="18" t="s">
        <v>140</v>
      </c>
      <c r="BM166" s="157" t="s">
        <v>862</v>
      </c>
    </row>
    <row r="167" spans="1:65" s="2" customFormat="1" ht="21.75" customHeight="1">
      <c r="A167" s="30"/>
      <c r="B167" s="146"/>
      <c r="C167" s="187" t="s">
        <v>275</v>
      </c>
      <c r="D167" s="187" t="s">
        <v>230</v>
      </c>
      <c r="E167" s="188" t="s">
        <v>863</v>
      </c>
      <c r="F167" s="189" t="s">
        <v>864</v>
      </c>
      <c r="G167" s="190" t="s">
        <v>314</v>
      </c>
      <c r="H167" s="191">
        <v>1</v>
      </c>
      <c r="I167" s="192"/>
      <c r="J167" s="192">
        <f t="shared" si="0"/>
        <v>0</v>
      </c>
      <c r="K167" s="189" t="s">
        <v>139</v>
      </c>
      <c r="L167" s="193"/>
      <c r="M167" s="194" t="s">
        <v>1</v>
      </c>
      <c r="N167" s="195" t="s">
        <v>40</v>
      </c>
      <c r="O167" s="155">
        <v>0</v>
      </c>
      <c r="P167" s="155">
        <f t="shared" si="1"/>
        <v>0</v>
      </c>
      <c r="Q167" s="155">
        <v>6.9999999999999999E-4</v>
      </c>
      <c r="R167" s="155">
        <f t="shared" si="2"/>
        <v>6.9999999999999999E-4</v>
      </c>
      <c r="S167" s="155">
        <v>0</v>
      </c>
      <c r="T167" s="156">
        <f t="shared" si="3"/>
        <v>0</v>
      </c>
      <c r="U167" s="30"/>
      <c r="V167" s="30"/>
      <c r="W167" s="30"/>
      <c r="X167" s="30"/>
      <c r="Y167" s="30"/>
      <c r="Z167" s="30"/>
      <c r="AA167" s="30"/>
      <c r="AB167" s="30"/>
      <c r="AC167" s="30"/>
      <c r="AD167" s="30"/>
      <c r="AE167" s="30"/>
      <c r="AR167" s="157" t="s">
        <v>197</v>
      </c>
      <c r="AT167" s="157" t="s">
        <v>230</v>
      </c>
      <c r="AU167" s="157" t="s">
        <v>87</v>
      </c>
      <c r="AY167" s="18" t="s">
        <v>133</v>
      </c>
      <c r="BE167" s="158">
        <f t="shared" si="4"/>
        <v>0</v>
      </c>
      <c r="BF167" s="158">
        <f t="shared" si="5"/>
        <v>0</v>
      </c>
      <c r="BG167" s="158">
        <f t="shared" si="6"/>
        <v>0</v>
      </c>
      <c r="BH167" s="158">
        <f t="shared" si="7"/>
        <v>0</v>
      </c>
      <c r="BI167" s="158">
        <f t="shared" si="8"/>
        <v>0</v>
      </c>
      <c r="BJ167" s="18" t="s">
        <v>87</v>
      </c>
      <c r="BK167" s="158">
        <f t="shared" si="9"/>
        <v>0</v>
      </c>
      <c r="BL167" s="18" t="s">
        <v>140</v>
      </c>
      <c r="BM167" s="157" t="s">
        <v>865</v>
      </c>
    </row>
    <row r="168" spans="1:65" s="2" customFormat="1" ht="21.75" customHeight="1">
      <c r="A168" s="30"/>
      <c r="B168" s="146"/>
      <c r="C168" s="187" t="s">
        <v>279</v>
      </c>
      <c r="D168" s="187" t="s">
        <v>230</v>
      </c>
      <c r="E168" s="188" t="s">
        <v>866</v>
      </c>
      <c r="F168" s="189" t="s">
        <v>867</v>
      </c>
      <c r="G168" s="190" t="s">
        <v>314</v>
      </c>
      <c r="H168" s="191">
        <v>2</v>
      </c>
      <c r="I168" s="192"/>
      <c r="J168" s="192">
        <f t="shared" si="0"/>
        <v>0</v>
      </c>
      <c r="K168" s="189" t="s">
        <v>139</v>
      </c>
      <c r="L168" s="193"/>
      <c r="M168" s="194" t="s">
        <v>1</v>
      </c>
      <c r="N168" s="195" t="s">
        <v>40</v>
      </c>
      <c r="O168" s="155">
        <v>0</v>
      </c>
      <c r="P168" s="155">
        <f t="shared" si="1"/>
        <v>0</v>
      </c>
      <c r="Q168" s="155">
        <v>1.1800000000000001E-3</v>
      </c>
      <c r="R168" s="155">
        <f t="shared" si="2"/>
        <v>2.3600000000000001E-3</v>
      </c>
      <c r="S168" s="155">
        <v>0</v>
      </c>
      <c r="T168" s="156">
        <f t="shared" si="3"/>
        <v>0</v>
      </c>
      <c r="U168" s="30"/>
      <c r="V168" s="30"/>
      <c r="W168" s="30"/>
      <c r="X168" s="30"/>
      <c r="Y168" s="30"/>
      <c r="Z168" s="30"/>
      <c r="AA168" s="30"/>
      <c r="AB168" s="30"/>
      <c r="AC168" s="30"/>
      <c r="AD168" s="30"/>
      <c r="AE168" s="30"/>
      <c r="AR168" s="157" t="s">
        <v>197</v>
      </c>
      <c r="AT168" s="157" t="s">
        <v>230</v>
      </c>
      <c r="AU168" s="157" t="s">
        <v>87</v>
      </c>
      <c r="AY168" s="18" t="s">
        <v>133</v>
      </c>
      <c r="BE168" s="158">
        <f t="shared" si="4"/>
        <v>0</v>
      </c>
      <c r="BF168" s="158">
        <f t="shared" si="5"/>
        <v>0</v>
      </c>
      <c r="BG168" s="158">
        <f t="shared" si="6"/>
        <v>0</v>
      </c>
      <c r="BH168" s="158">
        <f t="shared" si="7"/>
        <v>0</v>
      </c>
      <c r="BI168" s="158">
        <f t="shared" si="8"/>
        <v>0</v>
      </c>
      <c r="BJ168" s="18" t="s">
        <v>87</v>
      </c>
      <c r="BK168" s="158">
        <f t="shared" si="9"/>
        <v>0</v>
      </c>
      <c r="BL168" s="18" t="s">
        <v>140</v>
      </c>
      <c r="BM168" s="157" t="s">
        <v>868</v>
      </c>
    </row>
    <row r="169" spans="1:65" s="2" customFormat="1" ht="21.75" customHeight="1">
      <c r="A169" s="30"/>
      <c r="B169" s="146"/>
      <c r="C169" s="187" t="s">
        <v>283</v>
      </c>
      <c r="D169" s="187" t="s">
        <v>230</v>
      </c>
      <c r="E169" s="188" t="s">
        <v>869</v>
      </c>
      <c r="F169" s="189" t="s">
        <v>870</v>
      </c>
      <c r="G169" s="190" t="s">
        <v>314</v>
      </c>
      <c r="H169" s="191">
        <v>1</v>
      </c>
      <c r="I169" s="192"/>
      <c r="J169" s="192">
        <f t="shared" si="0"/>
        <v>0</v>
      </c>
      <c r="K169" s="189" t="s">
        <v>139</v>
      </c>
      <c r="L169" s="193"/>
      <c r="M169" s="194" t="s">
        <v>1</v>
      </c>
      <c r="N169" s="195" t="s">
        <v>40</v>
      </c>
      <c r="O169" s="155">
        <v>0</v>
      </c>
      <c r="P169" s="155">
        <f t="shared" si="1"/>
        <v>0</v>
      </c>
      <c r="Q169" s="155">
        <v>2.9E-4</v>
      </c>
      <c r="R169" s="155">
        <f t="shared" si="2"/>
        <v>2.9E-4</v>
      </c>
      <c r="S169" s="155">
        <v>0</v>
      </c>
      <c r="T169" s="156">
        <f t="shared" si="3"/>
        <v>0</v>
      </c>
      <c r="U169" s="30"/>
      <c r="V169" s="30"/>
      <c r="W169" s="30"/>
      <c r="X169" s="30"/>
      <c r="Y169" s="30"/>
      <c r="Z169" s="30"/>
      <c r="AA169" s="30"/>
      <c r="AB169" s="30"/>
      <c r="AC169" s="30"/>
      <c r="AD169" s="30"/>
      <c r="AE169" s="30"/>
      <c r="AR169" s="157" t="s">
        <v>197</v>
      </c>
      <c r="AT169" s="157" t="s">
        <v>230</v>
      </c>
      <c r="AU169" s="157" t="s">
        <v>87</v>
      </c>
      <c r="AY169" s="18" t="s">
        <v>133</v>
      </c>
      <c r="BE169" s="158">
        <f t="shared" si="4"/>
        <v>0</v>
      </c>
      <c r="BF169" s="158">
        <f t="shared" si="5"/>
        <v>0</v>
      </c>
      <c r="BG169" s="158">
        <f t="shared" si="6"/>
        <v>0</v>
      </c>
      <c r="BH169" s="158">
        <f t="shared" si="7"/>
        <v>0</v>
      </c>
      <c r="BI169" s="158">
        <f t="shared" si="8"/>
        <v>0</v>
      </c>
      <c r="BJ169" s="18" t="s">
        <v>87</v>
      </c>
      <c r="BK169" s="158">
        <f t="shared" si="9"/>
        <v>0</v>
      </c>
      <c r="BL169" s="18" t="s">
        <v>140</v>
      </c>
      <c r="BM169" s="157" t="s">
        <v>871</v>
      </c>
    </row>
    <row r="170" spans="1:65" s="2" customFormat="1" ht="16.5" customHeight="1">
      <c r="A170" s="30"/>
      <c r="B170" s="146"/>
      <c r="C170" s="187" t="s">
        <v>7</v>
      </c>
      <c r="D170" s="187" t="s">
        <v>230</v>
      </c>
      <c r="E170" s="188" t="s">
        <v>872</v>
      </c>
      <c r="F170" s="189" t="s">
        <v>873</v>
      </c>
      <c r="G170" s="190" t="s">
        <v>314</v>
      </c>
      <c r="H170" s="191">
        <v>1</v>
      </c>
      <c r="I170" s="192"/>
      <c r="J170" s="192">
        <f t="shared" si="0"/>
        <v>0</v>
      </c>
      <c r="K170" s="189" t="s">
        <v>139</v>
      </c>
      <c r="L170" s="193"/>
      <c r="M170" s="194" t="s">
        <v>1</v>
      </c>
      <c r="N170" s="195" t="s">
        <v>40</v>
      </c>
      <c r="O170" s="155">
        <v>0</v>
      </c>
      <c r="P170" s="155">
        <f t="shared" si="1"/>
        <v>0</v>
      </c>
      <c r="Q170" s="155">
        <v>8.8999999999999995E-4</v>
      </c>
      <c r="R170" s="155">
        <f t="shared" si="2"/>
        <v>8.8999999999999995E-4</v>
      </c>
      <c r="S170" s="155">
        <v>0</v>
      </c>
      <c r="T170" s="156">
        <f t="shared" si="3"/>
        <v>0</v>
      </c>
      <c r="U170" s="30"/>
      <c r="V170" s="30"/>
      <c r="W170" s="30"/>
      <c r="X170" s="30"/>
      <c r="Y170" s="30"/>
      <c r="Z170" s="30"/>
      <c r="AA170" s="30"/>
      <c r="AB170" s="30"/>
      <c r="AC170" s="30"/>
      <c r="AD170" s="30"/>
      <c r="AE170" s="30"/>
      <c r="AR170" s="157" t="s">
        <v>197</v>
      </c>
      <c r="AT170" s="157" t="s">
        <v>230</v>
      </c>
      <c r="AU170" s="157" t="s">
        <v>87</v>
      </c>
      <c r="AY170" s="18" t="s">
        <v>133</v>
      </c>
      <c r="BE170" s="158">
        <f t="shared" si="4"/>
        <v>0</v>
      </c>
      <c r="BF170" s="158">
        <f t="shared" si="5"/>
        <v>0</v>
      </c>
      <c r="BG170" s="158">
        <f t="shared" si="6"/>
        <v>0</v>
      </c>
      <c r="BH170" s="158">
        <f t="shared" si="7"/>
        <v>0</v>
      </c>
      <c r="BI170" s="158">
        <f t="shared" si="8"/>
        <v>0</v>
      </c>
      <c r="BJ170" s="18" t="s">
        <v>87</v>
      </c>
      <c r="BK170" s="158">
        <f t="shared" si="9"/>
        <v>0</v>
      </c>
      <c r="BL170" s="18" t="s">
        <v>140</v>
      </c>
      <c r="BM170" s="157" t="s">
        <v>874</v>
      </c>
    </row>
    <row r="171" spans="1:65" s="2" customFormat="1" ht="21.75" customHeight="1">
      <c r="A171" s="30"/>
      <c r="B171" s="146"/>
      <c r="C171" s="147" t="s">
        <v>293</v>
      </c>
      <c r="D171" s="147" t="s">
        <v>135</v>
      </c>
      <c r="E171" s="148" t="s">
        <v>875</v>
      </c>
      <c r="F171" s="149" t="s">
        <v>876</v>
      </c>
      <c r="G171" s="150" t="s">
        <v>314</v>
      </c>
      <c r="H171" s="151">
        <v>1</v>
      </c>
      <c r="I171" s="152"/>
      <c r="J171" s="152">
        <f t="shared" si="0"/>
        <v>0</v>
      </c>
      <c r="K171" s="149" t="s">
        <v>139</v>
      </c>
      <c r="L171" s="31"/>
      <c r="M171" s="153" t="s">
        <v>1</v>
      </c>
      <c r="N171" s="154" t="s">
        <v>40</v>
      </c>
      <c r="O171" s="155">
        <v>3.8559999999999999</v>
      </c>
      <c r="P171" s="155">
        <f t="shared" si="1"/>
        <v>3.8559999999999999</v>
      </c>
      <c r="Q171" s="155">
        <v>0</v>
      </c>
      <c r="R171" s="155">
        <f t="shared" si="2"/>
        <v>0</v>
      </c>
      <c r="S171" s="155">
        <v>0</v>
      </c>
      <c r="T171" s="156">
        <f t="shared" si="3"/>
        <v>0</v>
      </c>
      <c r="U171" s="30"/>
      <c r="V171" s="30"/>
      <c r="W171" s="30"/>
      <c r="X171" s="30"/>
      <c r="Y171" s="30"/>
      <c r="Z171" s="30"/>
      <c r="AA171" s="30"/>
      <c r="AB171" s="30"/>
      <c r="AC171" s="30"/>
      <c r="AD171" s="30"/>
      <c r="AE171" s="30"/>
      <c r="AR171" s="157" t="s">
        <v>140</v>
      </c>
      <c r="AT171" s="157" t="s">
        <v>135</v>
      </c>
      <c r="AU171" s="157" t="s">
        <v>87</v>
      </c>
      <c r="AY171" s="18" t="s">
        <v>133</v>
      </c>
      <c r="BE171" s="158">
        <f t="shared" si="4"/>
        <v>0</v>
      </c>
      <c r="BF171" s="158">
        <f t="shared" si="5"/>
        <v>0</v>
      </c>
      <c r="BG171" s="158">
        <f t="shared" si="6"/>
        <v>0</v>
      </c>
      <c r="BH171" s="158">
        <f t="shared" si="7"/>
        <v>0</v>
      </c>
      <c r="BI171" s="158">
        <f t="shared" si="8"/>
        <v>0</v>
      </c>
      <c r="BJ171" s="18" t="s">
        <v>87</v>
      </c>
      <c r="BK171" s="158">
        <f t="shared" si="9"/>
        <v>0</v>
      </c>
      <c r="BL171" s="18" t="s">
        <v>140</v>
      </c>
      <c r="BM171" s="157" t="s">
        <v>877</v>
      </c>
    </row>
    <row r="172" spans="1:65" s="2" customFormat="1" ht="16.5" customHeight="1">
      <c r="A172" s="30"/>
      <c r="B172" s="146"/>
      <c r="C172" s="187" t="s">
        <v>299</v>
      </c>
      <c r="D172" s="187" t="s">
        <v>230</v>
      </c>
      <c r="E172" s="188" t="s">
        <v>878</v>
      </c>
      <c r="F172" s="189" t="s">
        <v>879</v>
      </c>
      <c r="G172" s="190" t="s">
        <v>314</v>
      </c>
      <c r="H172" s="191">
        <v>1</v>
      </c>
      <c r="I172" s="192"/>
      <c r="J172" s="192">
        <f t="shared" si="0"/>
        <v>0</v>
      </c>
      <c r="K172" s="189" t="s">
        <v>1</v>
      </c>
      <c r="L172" s="193"/>
      <c r="M172" s="194" t="s">
        <v>1</v>
      </c>
      <c r="N172" s="195" t="s">
        <v>40</v>
      </c>
      <c r="O172" s="155">
        <v>0</v>
      </c>
      <c r="P172" s="155">
        <f t="shared" si="1"/>
        <v>0</v>
      </c>
      <c r="Q172" s="155">
        <v>4.7000000000000002E-3</v>
      </c>
      <c r="R172" s="155">
        <f t="shared" si="2"/>
        <v>4.7000000000000002E-3</v>
      </c>
      <c r="S172" s="155">
        <v>0</v>
      </c>
      <c r="T172" s="156">
        <f t="shared" si="3"/>
        <v>0</v>
      </c>
      <c r="U172" s="30"/>
      <c r="V172" s="30"/>
      <c r="W172" s="30"/>
      <c r="X172" s="30"/>
      <c r="Y172" s="30"/>
      <c r="Z172" s="30"/>
      <c r="AA172" s="30"/>
      <c r="AB172" s="30"/>
      <c r="AC172" s="30"/>
      <c r="AD172" s="30"/>
      <c r="AE172" s="30"/>
      <c r="AR172" s="157" t="s">
        <v>197</v>
      </c>
      <c r="AT172" s="157" t="s">
        <v>230</v>
      </c>
      <c r="AU172" s="157" t="s">
        <v>87</v>
      </c>
      <c r="AY172" s="18" t="s">
        <v>133</v>
      </c>
      <c r="BE172" s="158">
        <f t="shared" si="4"/>
        <v>0</v>
      </c>
      <c r="BF172" s="158">
        <f t="shared" si="5"/>
        <v>0</v>
      </c>
      <c r="BG172" s="158">
        <f t="shared" si="6"/>
        <v>0</v>
      </c>
      <c r="BH172" s="158">
        <f t="shared" si="7"/>
        <v>0</v>
      </c>
      <c r="BI172" s="158">
        <f t="shared" si="8"/>
        <v>0</v>
      </c>
      <c r="BJ172" s="18" t="s">
        <v>87</v>
      </c>
      <c r="BK172" s="158">
        <f t="shared" si="9"/>
        <v>0</v>
      </c>
      <c r="BL172" s="18" t="s">
        <v>140</v>
      </c>
      <c r="BM172" s="157" t="s">
        <v>880</v>
      </c>
    </row>
    <row r="173" spans="1:65" s="2" customFormat="1" ht="21.75" customHeight="1">
      <c r="A173" s="30"/>
      <c r="B173" s="146"/>
      <c r="C173" s="187" t="s">
        <v>304</v>
      </c>
      <c r="D173" s="187" t="s">
        <v>230</v>
      </c>
      <c r="E173" s="188" t="s">
        <v>881</v>
      </c>
      <c r="F173" s="189" t="s">
        <v>882</v>
      </c>
      <c r="G173" s="190" t="s">
        <v>314</v>
      </c>
      <c r="H173" s="191">
        <v>1</v>
      </c>
      <c r="I173" s="192"/>
      <c r="J173" s="192">
        <f t="shared" si="0"/>
        <v>0</v>
      </c>
      <c r="K173" s="189" t="s">
        <v>139</v>
      </c>
      <c r="L173" s="193"/>
      <c r="M173" s="194" t="s">
        <v>1</v>
      </c>
      <c r="N173" s="195" t="s">
        <v>40</v>
      </c>
      <c r="O173" s="155">
        <v>0</v>
      </c>
      <c r="P173" s="155">
        <f t="shared" si="1"/>
        <v>0</v>
      </c>
      <c r="Q173" s="155">
        <v>3.5000000000000001E-3</v>
      </c>
      <c r="R173" s="155">
        <f t="shared" si="2"/>
        <v>3.5000000000000001E-3</v>
      </c>
      <c r="S173" s="155">
        <v>0</v>
      </c>
      <c r="T173" s="156">
        <f t="shared" si="3"/>
        <v>0</v>
      </c>
      <c r="U173" s="30"/>
      <c r="V173" s="30"/>
      <c r="W173" s="30"/>
      <c r="X173" s="30"/>
      <c r="Y173" s="30"/>
      <c r="Z173" s="30"/>
      <c r="AA173" s="30"/>
      <c r="AB173" s="30"/>
      <c r="AC173" s="30"/>
      <c r="AD173" s="30"/>
      <c r="AE173" s="30"/>
      <c r="AR173" s="157" t="s">
        <v>197</v>
      </c>
      <c r="AT173" s="157" t="s">
        <v>230</v>
      </c>
      <c r="AU173" s="157" t="s">
        <v>87</v>
      </c>
      <c r="AY173" s="18" t="s">
        <v>133</v>
      </c>
      <c r="BE173" s="158">
        <f t="shared" si="4"/>
        <v>0</v>
      </c>
      <c r="BF173" s="158">
        <f t="shared" si="5"/>
        <v>0</v>
      </c>
      <c r="BG173" s="158">
        <f t="shared" si="6"/>
        <v>0</v>
      </c>
      <c r="BH173" s="158">
        <f t="shared" si="7"/>
        <v>0</v>
      </c>
      <c r="BI173" s="158">
        <f t="shared" si="8"/>
        <v>0</v>
      </c>
      <c r="BJ173" s="18" t="s">
        <v>87</v>
      </c>
      <c r="BK173" s="158">
        <f t="shared" si="9"/>
        <v>0</v>
      </c>
      <c r="BL173" s="18" t="s">
        <v>140</v>
      </c>
      <c r="BM173" s="157" t="s">
        <v>883</v>
      </c>
    </row>
    <row r="174" spans="1:65" s="2" customFormat="1" ht="21.75" customHeight="1">
      <c r="A174" s="30"/>
      <c r="B174" s="146"/>
      <c r="C174" s="147" t="s">
        <v>311</v>
      </c>
      <c r="D174" s="147" t="s">
        <v>135</v>
      </c>
      <c r="E174" s="148" t="s">
        <v>884</v>
      </c>
      <c r="F174" s="149" t="s">
        <v>885</v>
      </c>
      <c r="G174" s="150" t="s">
        <v>256</v>
      </c>
      <c r="H174" s="151">
        <v>4</v>
      </c>
      <c r="I174" s="152"/>
      <c r="J174" s="152">
        <f t="shared" si="0"/>
        <v>0</v>
      </c>
      <c r="K174" s="149" t="s">
        <v>139</v>
      </c>
      <c r="L174" s="31"/>
      <c r="M174" s="153" t="s">
        <v>1</v>
      </c>
      <c r="N174" s="154" t="s">
        <v>40</v>
      </c>
      <c r="O174" s="155">
        <v>6.2E-2</v>
      </c>
      <c r="P174" s="155">
        <f t="shared" si="1"/>
        <v>0.248</v>
      </c>
      <c r="Q174" s="155">
        <v>0</v>
      </c>
      <c r="R174" s="155">
        <f t="shared" si="2"/>
        <v>0</v>
      </c>
      <c r="S174" s="155">
        <v>0</v>
      </c>
      <c r="T174" s="156">
        <f t="shared" si="3"/>
        <v>0</v>
      </c>
      <c r="U174" s="30"/>
      <c r="V174" s="30"/>
      <c r="W174" s="30"/>
      <c r="X174" s="30"/>
      <c r="Y174" s="30"/>
      <c r="Z174" s="30"/>
      <c r="AA174" s="30"/>
      <c r="AB174" s="30"/>
      <c r="AC174" s="30"/>
      <c r="AD174" s="30"/>
      <c r="AE174" s="30"/>
      <c r="AR174" s="157" t="s">
        <v>140</v>
      </c>
      <c r="AT174" s="157" t="s">
        <v>135</v>
      </c>
      <c r="AU174" s="157" t="s">
        <v>87</v>
      </c>
      <c r="AY174" s="18" t="s">
        <v>133</v>
      </c>
      <c r="BE174" s="158">
        <f t="shared" si="4"/>
        <v>0</v>
      </c>
      <c r="BF174" s="158">
        <f t="shared" si="5"/>
        <v>0</v>
      </c>
      <c r="BG174" s="158">
        <f t="shared" si="6"/>
        <v>0</v>
      </c>
      <c r="BH174" s="158">
        <f t="shared" si="7"/>
        <v>0</v>
      </c>
      <c r="BI174" s="158">
        <f t="shared" si="8"/>
        <v>0</v>
      </c>
      <c r="BJ174" s="18" t="s">
        <v>87</v>
      </c>
      <c r="BK174" s="158">
        <f t="shared" si="9"/>
        <v>0</v>
      </c>
      <c r="BL174" s="18" t="s">
        <v>140</v>
      </c>
      <c r="BM174" s="157" t="s">
        <v>886</v>
      </c>
    </row>
    <row r="175" spans="1:65" s="2" customFormat="1" ht="16.5" customHeight="1">
      <c r="A175" s="30"/>
      <c r="B175" s="146"/>
      <c r="C175" s="147" t="s">
        <v>316</v>
      </c>
      <c r="D175" s="147" t="s">
        <v>135</v>
      </c>
      <c r="E175" s="148" t="s">
        <v>606</v>
      </c>
      <c r="F175" s="149" t="s">
        <v>607</v>
      </c>
      <c r="G175" s="150" t="s">
        <v>256</v>
      </c>
      <c r="H175" s="151">
        <v>4</v>
      </c>
      <c r="I175" s="152"/>
      <c r="J175" s="152">
        <f t="shared" si="0"/>
        <v>0</v>
      </c>
      <c r="K175" s="149" t="s">
        <v>139</v>
      </c>
      <c r="L175" s="31"/>
      <c r="M175" s="153" t="s">
        <v>1</v>
      </c>
      <c r="N175" s="154" t="s">
        <v>40</v>
      </c>
      <c r="O175" s="155">
        <v>4.3999999999999997E-2</v>
      </c>
      <c r="P175" s="155">
        <f t="shared" si="1"/>
        <v>0.17599999999999999</v>
      </c>
      <c r="Q175" s="155">
        <v>0</v>
      </c>
      <c r="R175" s="155">
        <f t="shared" si="2"/>
        <v>0</v>
      </c>
      <c r="S175" s="155">
        <v>0</v>
      </c>
      <c r="T175" s="156">
        <f t="shared" si="3"/>
        <v>0</v>
      </c>
      <c r="U175" s="30"/>
      <c r="V175" s="30"/>
      <c r="W175" s="30"/>
      <c r="X175" s="30"/>
      <c r="Y175" s="30"/>
      <c r="Z175" s="30"/>
      <c r="AA175" s="30"/>
      <c r="AB175" s="30"/>
      <c r="AC175" s="30"/>
      <c r="AD175" s="30"/>
      <c r="AE175" s="30"/>
      <c r="AR175" s="157" t="s">
        <v>140</v>
      </c>
      <c r="AT175" s="157" t="s">
        <v>135</v>
      </c>
      <c r="AU175" s="157" t="s">
        <v>87</v>
      </c>
      <c r="AY175" s="18" t="s">
        <v>133</v>
      </c>
      <c r="BE175" s="158">
        <f t="shared" si="4"/>
        <v>0</v>
      </c>
      <c r="BF175" s="158">
        <f t="shared" si="5"/>
        <v>0</v>
      </c>
      <c r="BG175" s="158">
        <f t="shared" si="6"/>
        <v>0</v>
      </c>
      <c r="BH175" s="158">
        <f t="shared" si="7"/>
        <v>0</v>
      </c>
      <c r="BI175" s="158">
        <f t="shared" si="8"/>
        <v>0</v>
      </c>
      <c r="BJ175" s="18" t="s">
        <v>87</v>
      </c>
      <c r="BK175" s="158">
        <f t="shared" si="9"/>
        <v>0</v>
      </c>
      <c r="BL175" s="18" t="s">
        <v>140</v>
      </c>
      <c r="BM175" s="157" t="s">
        <v>887</v>
      </c>
    </row>
    <row r="176" spans="1:65" s="2" customFormat="1" ht="21.75" customHeight="1">
      <c r="A176" s="30"/>
      <c r="B176" s="146"/>
      <c r="C176" s="147" t="s">
        <v>320</v>
      </c>
      <c r="D176" s="147" t="s">
        <v>135</v>
      </c>
      <c r="E176" s="148" t="s">
        <v>888</v>
      </c>
      <c r="F176" s="149" t="s">
        <v>889</v>
      </c>
      <c r="G176" s="150" t="s">
        <v>314</v>
      </c>
      <c r="H176" s="151">
        <v>1</v>
      </c>
      <c r="I176" s="152"/>
      <c r="J176" s="152">
        <f t="shared" si="0"/>
        <v>0</v>
      </c>
      <c r="K176" s="149" t="s">
        <v>139</v>
      </c>
      <c r="L176" s="31"/>
      <c r="M176" s="153" t="s">
        <v>1</v>
      </c>
      <c r="N176" s="154" t="s">
        <v>40</v>
      </c>
      <c r="O176" s="155">
        <v>1.5</v>
      </c>
      <c r="P176" s="155">
        <f t="shared" si="1"/>
        <v>1.5</v>
      </c>
      <c r="Q176" s="155">
        <v>0.43786000000000003</v>
      </c>
      <c r="R176" s="155">
        <f t="shared" si="2"/>
        <v>0.43786000000000003</v>
      </c>
      <c r="S176" s="155">
        <v>0</v>
      </c>
      <c r="T176" s="156">
        <f t="shared" si="3"/>
        <v>0</v>
      </c>
      <c r="U176" s="30"/>
      <c r="V176" s="30"/>
      <c r="W176" s="30"/>
      <c r="X176" s="30"/>
      <c r="Y176" s="30"/>
      <c r="Z176" s="30"/>
      <c r="AA176" s="30"/>
      <c r="AB176" s="30"/>
      <c r="AC176" s="30"/>
      <c r="AD176" s="30"/>
      <c r="AE176" s="30"/>
      <c r="AR176" s="157" t="s">
        <v>140</v>
      </c>
      <c r="AT176" s="157" t="s">
        <v>135</v>
      </c>
      <c r="AU176" s="157" t="s">
        <v>87</v>
      </c>
      <c r="AY176" s="18" t="s">
        <v>133</v>
      </c>
      <c r="BE176" s="158">
        <f t="shared" si="4"/>
        <v>0</v>
      </c>
      <c r="BF176" s="158">
        <f t="shared" si="5"/>
        <v>0</v>
      </c>
      <c r="BG176" s="158">
        <f t="shared" si="6"/>
        <v>0</v>
      </c>
      <c r="BH176" s="158">
        <f t="shared" si="7"/>
        <v>0</v>
      </c>
      <c r="BI176" s="158">
        <f t="shared" si="8"/>
        <v>0</v>
      </c>
      <c r="BJ176" s="18" t="s">
        <v>87</v>
      </c>
      <c r="BK176" s="158">
        <f t="shared" si="9"/>
        <v>0</v>
      </c>
      <c r="BL176" s="18" t="s">
        <v>140</v>
      </c>
      <c r="BM176" s="157" t="s">
        <v>890</v>
      </c>
    </row>
    <row r="177" spans="1:65" s="2" customFormat="1" ht="21.75" customHeight="1">
      <c r="A177" s="30"/>
      <c r="B177" s="146"/>
      <c r="C177" s="187" t="s">
        <v>324</v>
      </c>
      <c r="D177" s="187" t="s">
        <v>230</v>
      </c>
      <c r="E177" s="188" t="s">
        <v>891</v>
      </c>
      <c r="F177" s="189" t="s">
        <v>892</v>
      </c>
      <c r="G177" s="190" t="s">
        <v>314</v>
      </c>
      <c r="H177" s="191">
        <v>1</v>
      </c>
      <c r="I177" s="192"/>
      <c r="J177" s="192">
        <f t="shared" si="0"/>
        <v>0</v>
      </c>
      <c r="K177" s="189" t="s">
        <v>139</v>
      </c>
      <c r="L177" s="193"/>
      <c r="M177" s="194" t="s">
        <v>1</v>
      </c>
      <c r="N177" s="195" t="s">
        <v>40</v>
      </c>
      <c r="O177" s="155">
        <v>0</v>
      </c>
      <c r="P177" s="155">
        <f t="shared" si="1"/>
        <v>0</v>
      </c>
      <c r="Q177" s="155">
        <v>8.4000000000000005E-2</v>
      </c>
      <c r="R177" s="155">
        <f t="shared" si="2"/>
        <v>8.4000000000000005E-2</v>
      </c>
      <c r="S177" s="155">
        <v>0</v>
      </c>
      <c r="T177" s="156">
        <f t="shared" si="3"/>
        <v>0</v>
      </c>
      <c r="U177" s="30"/>
      <c r="V177" s="30"/>
      <c r="W177" s="30"/>
      <c r="X177" s="30"/>
      <c r="Y177" s="30"/>
      <c r="Z177" s="30"/>
      <c r="AA177" s="30"/>
      <c r="AB177" s="30"/>
      <c r="AC177" s="30"/>
      <c r="AD177" s="30"/>
      <c r="AE177" s="30"/>
      <c r="AR177" s="157" t="s">
        <v>197</v>
      </c>
      <c r="AT177" s="157" t="s">
        <v>230</v>
      </c>
      <c r="AU177" s="157" t="s">
        <v>87</v>
      </c>
      <c r="AY177" s="18" t="s">
        <v>133</v>
      </c>
      <c r="BE177" s="158">
        <f t="shared" si="4"/>
        <v>0</v>
      </c>
      <c r="BF177" s="158">
        <f t="shared" si="5"/>
        <v>0</v>
      </c>
      <c r="BG177" s="158">
        <f t="shared" si="6"/>
        <v>0</v>
      </c>
      <c r="BH177" s="158">
        <f t="shared" si="7"/>
        <v>0</v>
      </c>
      <c r="BI177" s="158">
        <f t="shared" si="8"/>
        <v>0</v>
      </c>
      <c r="BJ177" s="18" t="s">
        <v>87</v>
      </c>
      <c r="BK177" s="158">
        <f t="shared" si="9"/>
        <v>0</v>
      </c>
      <c r="BL177" s="18" t="s">
        <v>140</v>
      </c>
      <c r="BM177" s="157" t="s">
        <v>893</v>
      </c>
    </row>
    <row r="178" spans="1:65" s="2" customFormat="1" ht="21.75" customHeight="1">
      <c r="A178" s="30"/>
      <c r="B178" s="146"/>
      <c r="C178" s="147" t="s">
        <v>329</v>
      </c>
      <c r="D178" s="147" t="s">
        <v>135</v>
      </c>
      <c r="E178" s="148" t="s">
        <v>894</v>
      </c>
      <c r="F178" s="149" t="s">
        <v>895</v>
      </c>
      <c r="G178" s="150" t="s">
        <v>314</v>
      </c>
      <c r="H178" s="151">
        <v>1</v>
      </c>
      <c r="I178" s="152"/>
      <c r="J178" s="152">
        <f t="shared" si="0"/>
        <v>0</v>
      </c>
      <c r="K178" s="149" t="s">
        <v>139</v>
      </c>
      <c r="L178" s="31"/>
      <c r="M178" s="153" t="s">
        <v>1</v>
      </c>
      <c r="N178" s="154" t="s">
        <v>40</v>
      </c>
      <c r="O178" s="155">
        <v>1.3140000000000001</v>
      </c>
      <c r="P178" s="155">
        <f t="shared" si="1"/>
        <v>1.3140000000000001</v>
      </c>
      <c r="Q178" s="155">
        <v>0.21734000000000001</v>
      </c>
      <c r="R178" s="155">
        <f t="shared" si="2"/>
        <v>0.21734000000000001</v>
      </c>
      <c r="S178" s="155">
        <v>0</v>
      </c>
      <c r="T178" s="156">
        <f t="shared" si="3"/>
        <v>0</v>
      </c>
      <c r="U178" s="30"/>
      <c r="V178" s="30"/>
      <c r="W178" s="30"/>
      <c r="X178" s="30"/>
      <c r="Y178" s="30"/>
      <c r="Z178" s="30"/>
      <c r="AA178" s="30"/>
      <c r="AB178" s="30"/>
      <c r="AC178" s="30"/>
      <c r="AD178" s="30"/>
      <c r="AE178" s="30"/>
      <c r="AR178" s="157" t="s">
        <v>140</v>
      </c>
      <c r="AT178" s="157" t="s">
        <v>135</v>
      </c>
      <c r="AU178" s="157" t="s">
        <v>87</v>
      </c>
      <c r="AY178" s="18" t="s">
        <v>133</v>
      </c>
      <c r="BE178" s="158">
        <f t="shared" si="4"/>
        <v>0</v>
      </c>
      <c r="BF178" s="158">
        <f t="shared" si="5"/>
        <v>0</v>
      </c>
      <c r="BG178" s="158">
        <f t="shared" si="6"/>
        <v>0</v>
      </c>
      <c r="BH178" s="158">
        <f t="shared" si="7"/>
        <v>0</v>
      </c>
      <c r="BI178" s="158">
        <f t="shared" si="8"/>
        <v>0</v>
      </c>
      <c r="BJ178" s="18" t="s">
        <v>87</v>
      </c>
      <c r="BK178" s="158">
        <f t="shared" si="9"/>
        <v>0</v>
      </c>
      <c r="BL178" s="18" t="s">
        <v>140</v>
      </c>
      <c r="BM178" s="157" t="s">
        <v>896</v>
      </c>
    </row>
    <row r="179" spans="1:65" s="2" customFormat="1" ht="16.5" customHeight="1">
      <c r="A179" s="30"/>
      <c r="B179" s="146"/>
      <c r="C179" s="187" t="s">
        <v>333</v>
      </c>
      <c r="D179" s="187" t="s">
        <v>230</v>
      </c>
      <c r="E179" s="188" t="s">
        <v>897</v>
      </c>
      <c r="F179" s="189" t="s">
        <v>898</v>
      </c>
      <c r="G179" s="190" t="s">
        <v>314</v>
      </c>
      <c r="H179" s="191">
        <v>1</v>
      </c>
      <c r="I179" s="192"/>
      <c r="J179" s="192">
        <f t="shared" si="0"/>
        <v>0</v>
      </c>
      <c r="K179" s="189" t="s">
        <v>1</v>
      </c>
      <c r="L179" s="193"/>
      <c r="M179" s="194" t="s">
        <v>1</v>
      </c>
      <c r="N179" s="195" t="s">
        <v>40</v>
      </c>
      <c r="O179" s="155">
        <v>0</v>
      </c>
      <c r="P179" s="155">
        <f t="shared" si="1"/>
        <v>0</v>
      </c>
      <c r="Q179" s="155">
        <v>0.05</v>
      </c>
      <c r="R179" s="155">
        <f t="shared" si="2"/>
        <v>0.05</v>
      </c>
      <c r="S179" s="155">
        <v>0</v>
      </c>
      <c r="T179" s="156">
        <f t="shared" si="3"/>
        <v>0</v>
      </c>
      <c r="U179" s="30"/>
      <c r="V179" s="30"/>
      <c r="W179" s="30"/>
      <c r="X179" s="30"/>
      <c r="Y179" s="30"/>
      <c r="Z179" s="30"/>
      <c r="AA179" s="30"/>
      <c r="AB179" s="30"/>
      <c r="AC179" s="30"/>
      <c r="AD179" s="30"/>
      <c r="AE179" s="30"/>
      <c r="AR179" s="157" t="s">
        <v>197</v>
      </c>
      <c r="AT179" s="157" t="s">
        <v>230</v>
      </c>
      <c r="AU179" s="157" t="s">
        <v>87</v>
      </c>
      <c r="AY179" s="18" t="s">
        <v>133</v>
      </c>
      <c r="BE179" s="158">
        <f t="shared" si="4"/>
        <v>0</v>
      </c>
      <c r="BF179" s="158">
        <f t="shared" si="5"/>
        <v>0</v>
      </c>
      <c r="BG179" s="158">
        <f t="shared" si="6"/>
        <v>0</v>
      </c>
      <c r="BH179" s="158">
        <f t="shared" si="7"/>
        <v>0</v>
      </c>
      <c r="BI179" s="158">
        <f t="shared" si="8"/>
        <v>0</v>
      </c>
      <c r="BJ179" s="18" t="s">
        <v>87</v>
      </c>
      <c r="BK179" s="158">
        <f t="shared" si="9"/>
        <v>0</v>
      </c>
      <c r="BL179" s="18" t="s">
        <v>140</v>
      </c>
      <c r="BM179" s="157" t="s">
        <v>899</v>
      </c>
    </row>
    <row r="180" spans="1:65" s="2" customFormat="1" ht="16.5" customHeight="1">
      <c r="A180" s="30"/>
      <c r="B180" s="146"/>
      <c r="C180" s="147" t="s">
        <v>338</v>
      </c>
      <c r="D180" s="147" t="s">
        <v>135</v>
      </c>
      <c r="E180" s="148" t="s">
        <v>900</v>
      </c>
      <c r="F180" s="149" t="s">
        <v>901</v>
      </c>
      <c r="G180" s="150" t="s">
        <v>314</v>
      </c>
      <c r="H180" s="151">
        <v>1</v>
      </c>
      <c r="I180" s="152"/>
      <c r="J180" s="152">
        <f t="shared" si="0"/>
        <v>0</v>
      </c>
      <c r="K180" s="149" t="s">
        <v>139</v>
      </c>
      <c r="L180" s="31"/>
      <c r="M180" s="153" t="s">
        <v>1</v>
      </c>
      <c r="N180" s="154" t="s">
        <v>40</v>
      </c>
      <c r="O180" s="155">
        <v>0.77200000000000002</v>
      </c>
      <c r="P180" s="155">
        <f t="shared" si="1"/>
        <v>0.77200000000000002</v>
      </c>
      <c r="Q180" s="155">
        <v>6.3829999999999998E-2</v>
      </c>
      <c r="R180" s="155">
        <f t="shared" si="2"/>
        <v>6.3829999999999998E-2</v>
      </c>
      <c r="S180" s="155">
        <v>0</v>
      </c>
      <c r="T180" s="156">
        <f t="shared" si="3"/>
        <v>0</v>
      </c>
      <c r="U180" s="30"/>
      <c r="V180" s="30"/>
      <c r="W180" s="30"/>
      <c r="X180" s="30"/>
      <c r="Y180" s="30"/>
      <c r="Z180" s="30"/>
      <c r="AA180" s="30"/>
      <c r="AB180" s="30"/>
      <c r="AC180" s="30"/>
      <c r="AD180" s="30"/>
      <c r="AE180" s="30"/>
      <c r="AR180" s="157" t="s">
        <v>140</v>
      </c>
      <c r="AT180" s="157" t="s">
        <v>135</v>
      </c>
      <c r="AU180" s="157" t="s">
        <v>87</v>
      </c>
      <c r="AY180" s="18" t="s">
        <v>133</v>
      </c>
      <c r="BE180" s="158">
        <f t="shared" si="4"/>
        <v>0</v>
      </c>
      <c r="BF180" s="158">
        <f t="shared" si="5"/>
        <v>0</v>
      </c>
      <c r="BG180" s="158">
        <f t="shared" si="6"/>
        <v>0</v>
      </c>
      <c r="BH180" s="158">
        <f t="shared" si="7"/>
        <v>0</v>
      </c>
      <c r="BI180" s="158">
        <f t="shared" si="8"/>
        <v>0</v>
      </c>
      <c r="BJ180" s="18" t="s">
        <v>87</v>
      </c>
      <c r="BK180" s="158">
        <f t="shared" si="9"/>
        <v>0</v>
      </c>
      <c r="BL180" s="18" t="s">
        <v>140</v>
      </c>
      <c r="BM180" s="157" t="s">
        <v>902</v>
      </c>
    </row>
    <row r="181" spans="1:65" s="2" customFormat="1" ht="16.5" customHeight="1">
      <c r="A181" s="30"/>
      <c r="B181" s="146"/>
      <c r="C181" s="187" t="s">
        <v>343</v>
      </c>
      <c r="D181" s="187" t="s">
        <v>230</v>
      </c>
      <c r="E181" s="188" t="s">
        <v>903</v>
      </c>
      <c r="F181" s="189" t="s">
        <v>904</v>
      </c>
      <c r="G181" s="190" t="s">
        <v>314</v>
      </c>
      <c r="H181" s="191">
        <v>1</v>
      </c>
      <c r="I181" s="192"/>
      <c r="J181" s="192">
        <f t="shared" si="0"/>
        <v>0</v>
      </c>
      <c r="K181" s="189" t="s">
        <v>139</v>
      </c>
      <c r="L181" s="193"/>
      <c r="M181" s="194" t="s">
        <v>1</v>
      </c>
      <c r="N181" s="195" t="s">
        <v>40</v>
      </c>
      <c r="O181" s="155">
        <v>0</v>
      </c>
      <c r="P181" s="155">
        <f t="shared" si="1"/>
        <v>0</v>
      </c>
      <c r="Q181" s="155">
        <v>7.3000000000000001E-3</v>
      </c>
      <c r="R181" s="155">
        <f t="shared" si="2"/>
        <v>7.3000000000000001E-3</v>
      </c>
      <c r="S181" s="155">
        <v>0</v>
      </c>
      <c r="T181" s="156">
        <f t="shared" si="3"/>
        <v>0</v>
      </c>
      <c r="U181" s="30"/>
      <c r="V181" s="30"/>
      <c r="W181" s="30"/>
      <c r="X181" s="30"/>
      <c r="Y181" s="30"/>
      <c r="Z181" s="30"/>
      <c r="AA181" s="30"/>
      <c r="AB181" s="30"/>
      <c r="AC181" s="30"/>
      <c r="AD181" s="30"/>
      <c r="AE181" s="30"/>
      <c r="AR181" s="157" t="s">
        <v>197</v>
      </c>
      <c r="AT181" s="157" t="s">
        <v>230</v>
      </c>
      <c r="AU181" s="157" t="s">
        <v>87</v>
      </c>
      <c r="AY181" s="18" t="s">
        <v>133</v>
      </c>
      <c r="BE181" s="158">
        <f t="shared" si="4"/>
        <v>0</v>
      </c>
      <c r="BF181" s="158">
        <f t="shared" si="5"/>
        <v>0</v>
      </c>
      <c r="BG181" s="158">
        <f t="shared" si="6"/>
        <v>0</v>
      </c>
      <c r="BH181" s="158">
        <f t="shared" si="7"/>
        <v>0</v>
      </c>
      <c r="BI181" s="158">
        <f t="shared" si="8"/>
        <v>0</v>
      </c>
      <c r="BJ181" s="18" t="s">
        <v>87</v>
      </c>
      <c r="BK181" s="158">
        <f t="shared" si="9"/>
        <v>0</v>
      </c>
      <c r="BL181" s="18" t="s">
        <v>140</v>
      </c>
      <c r="BM181" s="157" t="s">
        <v>905</v>
      </c>
    </row>
    <row r="182" spans="1:65" s="2" customFormat="1" ht="16.5" customHeight="1">
      <c r="A182" s="30"/>
      <c r="B182" s="146"/>
      <c r="C182" s="147" t="s">
        <v>349</v>
      </c>
      <c r="D182" s="147" t="s">
        <v>135</v>
      </c>
      <c r="E182" s="148" t="s">
        <v>254</v>
      </c>
      <c r="F182" s="149" t="s">
        <v>255</v>
      </c>
      <c r="G182" s="150" t="s">
        <v>256</v>
      </c>
      <c r="H182" s="151">
        <v>4</v>
      </c>
      <c r="I182" s="152"/>
      <c r="J182" s="152">
        <f t="shared" si="0"/>
        <v>0</v>
      </c>
      <c r="K182" s="149" t="s">
        <v>139</v>
      </c>
      <c r="L182" s="31"/>
      <c r="M182" s="153" t="s">
        <v>1</v>
      </c>
      <c r="N182" s="154" t="s">
        <v>40</v>
      </c>
      <c r="O182" s="155">
        <v>5.3999999999999999E-2</v>
      </c>
      <c r="P182" s="155">
        <f t="shared" si="1"/>
        <v>0.216</v>
      </c>
      <c r="Q182" s="155">
        <v>1.9000000000000001E-4</v>
      </c>
      <c r="R182" s="155">
        <f t="shared" si="2"/>
        <v>7.6000000000000004E-4</v>
      </c>
      <c r="S182" s="155">
        <v>0</v>
      </c>
      <c r="T182" s="156">
        <f t="shared" si="3"/>
        <v>0</v>
      </c>
      <c r="U182" s="30"/>
      <c r="V182" s="30"/>
      <c r="W182" s="30"/>
      <c r="X182" s="30"/>
      <c r="Y182" s="30"/>
      <c r="Z182" s="30"/>
      <c r="AA182" s="30"/>
      <c r="AB182" s="30"/>
      <c r="AC182" s="30"/>
      <c r="AD182" s="30"/>
      <c r="AE182" s="30"/>
      <c r="AR182" s="157" t="s">
        <v>140</v>
      </c>
      <c r="AT182" s="157" t="s">
        <v>135</v>
      </c>
      <c r="AU182" s="157" t="s">
        <v>87</v>
      </c>
      <c r="AY182" s="18" t="s">
        <v>133</v>
      </c>
      <c r="BE182" s="158">
        <f t="shared" si="4"/>
        <v>0</v>
      </c>
      <c r="BF182" s="158">
        <f t="shared" si="5"/>
        <v>0</v>
      </c>
      <c r="BG182" s="158">
        <f t="shared" si="6"/>
        <v>0</v>
      </c>
      <c r="BH182" s="158">
        <f t="shared" si="7"/>
        <v>0</v>
      </c>
      <c r="BI182" s="158">
        <f t="shared" si="8"/>
        <v>0</v>
      </c>
      <c r="BJ182" s="18" t="s">
        <v>87</v>
      </c>
      <c r="BK182" s="158">
        <f t="shared" si="9"/>
        <v>0</v>
      </c>
      <c r="BL182" s="18" t="s">
        <v>140</v>
      </c>
      <c r="BM182" s="157" t="s">
        <v>906</v>
      </c>
    </row>
    <row r="183" spans="1:65" s="2" customFormat="1" ht="16.5" customHeight="1">
      <c r="A183" s="30"/>
      <c r="B183" s="146"/>
      <c r="C183" s="147" t="s">
        <v>356</v>
      </c>
      <c r="D183" s="147" t="s">
        <v>135</v>
      </c>
      <c r="E183" s="148" t="s">
        <v>258</v>
      </c>
      <c r="F183" s="149" t="s">
        <v>259</v>
      </c>
      <c r="G183" s="150" t="s">
        <v>256</v>
      </c>
      <c r="H183" s="151">
        <v>4</v>
      </c>
      <c r="I183" s="152"/>
      <c r="J183" s="152">
        <f t="shared" si="0"/>
        <v>0</v>
      </c>
      <c r="K183" s="149" t="s">
        <v>139</v>
      </c>
      <c r="L183" s="31"/>
      <c r="M183" s="153" t="s">
        <v>1</v>
      </c>
      <c r="N183" s="154" t="s">
        <v>40</v>
      </c>
      <c r="O183" s="155">
        <v>2.5000000000000001E-2</v>
      </c>
      <c r="P183" s="155">
        <f t="shared" si="1"/>
        <v>0.1</v>
      </c>
      <c r="Q183" s="155">
        <v>9.0000000000000006E-5</v>
      </c>
      <c r="R183" s="155">
        <f t="shared" si="2"/>
        <v>3.6000000000000002E-4</v>
      </c>
      <c r="S183" s="155">
        <v>0</v>
      </c>
      <c r="T183" s="156">
        <f t="shared" si="3"/>
        <v>0</v>
      </c>
      <c r="U183" s="30"/>
      <c r="V183" s="30"/>
      <c r="W183" s="30"/>
      <c r="X183" s="30"/>
      <c r="Y183" s="30"/>
      <c r="Z183" s="30"/>
      <c r="AA183" s="30"/>
      <c r="AB183" s="30"/>
      <c r="AC183" s="30"/>
      <c r="AD183" s="30"/>
      <c r="AE183" s="30"/>
      <c r="AR183" s="157" t="s">
        <v>140</v>
      </c>
      <c r="AT183" s="157" t="s">
        <v>135</v>
      </c>
      <c r="AU183" s="157" t="s">
        <v>87</v>
      </c>
      <c r="AY183" s="18" t="s">
        <v>133</v>
      </c>
      <c r="BE183" s="158">
        <f t="shared" si="4"/>
        <v>0</v>
      </c>
      <c r="BF183" s="158">
        <f t="shared" si="5"/>
        <v>0</v>
      </c>
      <c r="BG183" s="158">
        <f t="shared" si="6"/>
        <v>0</v>
      </c>
      <c r="BH183" s="158">
        <f t="shared" si="7"/>
        <v>0</v>
      </c>
      <c r="BI183" s="158">
        <f t="shared" si="8"/>
        <v>0</v>
      </c>
      <c r="BJ183" s="18" t="s">
        <v>87</v>
      </c>
      <c r="BK183" s="158">
        <f t="shared" si="9"/>
        <v>0</v>
      </c>
      <c r="BL183" s="18" t="s">
        <v>140</v>
      </c>
      <c r="BM183" s="157" t="s">
        <v>907</v>
      </c>
    </row>
    <row r="184" spans="1:65" s="12" customFormat="1" ht="22.9" customHeight="1">
      <c r="B184" s="134"/>
      <c r="D184" s="135" t="s">
        <v>73</v>
      </c>
      <c r="E184" s="144" t="s">
        <v>261</v>
      </c>
      <c r="F184" s="144" t="s">
        <v>262</v>
      </c>
      <c r="J184" s="145">
        <f>BK184</f>
        <v>0</v>
      </c>
      <c r="L184" s="134"/>
      <c r="M184" s="138"/>
      <c r="N184" s="139"/>
      <c r="O184" s="139"/>
      <c r="P184" s="140">
        <f>P185</f>
        <v>6.7029199999999998</v>
      </c>
      <c r="Q184" s="139"/>
      <c r="R184" s="140">
        <f>R185</f>
        <v>0</v>
      </c>
      <c r="S184" s="139"/>
      <c r="T184" s="141">
        <f>T185</f>
        <v>0</v>
      </c>
      <c r="AR184" s="135" t="s">
        <v>81</v>
      </c>
      <c r="AT184" s="142" t="s">
        <v>73</v>
      </c>
      <c r="AU184" s="142" t="s">
        <v>81</v>
      </c>
      <c r="AY184" s="135" t="s">
        <v>133</v>
      </c>
      <c r="BK184" s="143">
        <f>BK185</f>
        <v>0</v>
      </c>
    </row>
    <row r="185" spans="1:65" s="2" customFormat="1" ht="21.75" customHeight="1">
      <c r="A185" s="30"/>
      <c r="B185" s="146"/>
      <c r="C185" s="147" t="s">
        <v>362</v>
      </c>
      <c r="D185" s="147" t="s">
        <v>135</v>
      </c>
      <c r="E185" s="148" t="s">
        <v>611</v>
      </c>
      <c r="F185" s="149" t="s">
        <v>612</v>
      </c>
      <c r="G185" s="150" t="s">
        <v>205</v>
      </c>
      <c r="H185" s="151">
        <v>4.5289999999999999</v>
      </c>
      <c r="I185" s="152"/>
      <c r="J185" s="152">
        <f>ROUND(I185*H185,2)</f>
        <v>0</v>
      </c>
      <c r="K185" s="149" t="s">
        <v>139</v>
      </c>
      <c r="L185" s="31"/>
      <c r="M185" s="153" t="s">
        <v>1</v>
      </c>
      <c r="N185" s="154" t="s">
        <v>40</v>
      </c>
      <c r="O185" s="155">
        <v>1.48</v>
      </c>
      <c r="P185" s="155">
        <f>O185*H185</f>
        <v>6.7029199999999998</v>
      </c>
      <c r="Q185" s="155">
        <v>0</v>
      </c>
      <c r="R185" s="155">
        <f>Q185*H185</f>
        <v>0</v>
      </c>
      <c r="S185" s="155">
        <v>0</v>
      </c>
      <c r="T185" s="156">
        <f>S185*H185</f>
        <v>0</v>
      </c>
      <c r="U185" s="30"/>
      <c r="V185" s="30"/>
      <c r="W185" s="30"/>
      <c r="X185" s="30"/>
      <c r="Y185" s="30"/>
      <c r="Z185" s="30"/>
      <c r="AA185" s="30"/>
      <c r="AB185" s="30"/>
      <c r="AC185" s="30"/>
      <c r="AD185" s="30"/>
      <c r="AE185" s="30"/>
      <c r="AR185" s="157" t="s">
        <v>140</v>
      </c>
      <c r="AT185" s="157" t="s">
        <v>135</v>
      </c>
      <c r="AU185" s="157" t="s">
        <v>87</v>
      </c>
      <c r="AY185" s="18" t="s">
        <v>133</v>
      </c>
      <c r="BE185" s="158">
        <f>IF(N185="základní",J185,0)</f>
        <v>0</v>
      </c>
      <c r="BF185" s="158">
        <f>IF(N185="snížená",J185,0)</f>
        <v>0</v>
      </c>
      <c r="BG185" s="158">
        <f>IF(N185="zákl. přenesená",J185,0)</f>
        <v>0</v>
      </c>
      <c r="BH185" s="158">
        <f>IF(N185="sníž. přenesená",J185,0)</f>
        <v>0</v>
      </c>
      <c r="BI185" s="158">
        <f>IF(N185="nulová",J185,0)</f>
        <v>0</v>
      </c>
      <c r="BJ185" s="18" t="s">
        <v>87</v>
      </c>
      <c r="BK185" s="158">
        <f>ROUND(I185*H185,2)</f>
        <v>0</v>
      </c>
      <c r="BL185" s="18" t="s">
        <v>140</v>
      </c>
      <c r="BM185" s="157" t="s">
        <v>908</v>
      </c>
    </row>
    <row r="186" spans="1:65" s="12" customFormat="1" ht="25.9" customHeight="1">
      <c r="B186" s="134"/>
      <c r="D186" s="135" t="s">
        <v>73</v>
      </c>
      <c r="E186" s="136" t="s">
        <v>800</v>
      </c>
      <c r="F186" s="136" t="s">
        <v>801</v>
      </c>
      <c r="J186" s="137">
        <f>BK186</f>
        <v>0</v>
      </c>
      <c r="L186" s="134"/>
      <c r="M186" s="138"/>
      <c r="N186" s="139"/>
      <c r="O186" s="139"/>
      <c r="P186" s="140">
        <f>P187</f>
        <v>0</v>
      </c>
      <c r="Q186" s="139"/>
      <c r="R186" s="140">
        <f>R187</f>
        <v>0</v>
      </c>
      <c r="S186" s="139"/>
      <c r="T186" s="141">
        <f>T187</f>
        <v>0</v>
      </c>
      <c r="AR186" s="135" t="s">
        <v>184</v>
      </c>
      <c r="AT186" s="142" t="s">
        <v>73</v>
      </c>
      <c r="AU186" s="142" t="s">
        <v>74</v>
      </c>
      <c r="AY186" s="135" t="s">
        <v>133</v>
      </c>
      <c r="BK186" s="143">
        <f>BK187</f>
        <v>0</v>
      </c>
    </row>
    <row r="187" spans="1:65" s="12" customFormat="1" ht="22.9" customHeight="1">
      <c r="B187" s="134"/>
      <c r="D187" s="135" t="s">
        <v>73</v>
      </c>
      <c r="E187" s="144" t="s">
        <v>802</v>
      </c>
      <c r="F187" s="144" t="s">
        <v>803</v>
      </c>
      <c r="J187" s="145">
        <f>BK187</f>
        <v>0</v>
      </c>
      <c r="L187" s="134"/>
      <c r="M187" s="138"/>
      <c r="N187" s="139"/>
      <c r="O187" s="139"/>
      <c r="P187" s="140">
        <f>SUM(P188:P189)</f>
        <v>0</v>
      </c>
      <c r="Q187" s="139"/>
      <c r="R187" s="140">
        <f>SUM(R188:R189)</f>
        <v>0</v>
      </c>
      <c r="S187" s="139"/>
      <c r="T187" s="141">
        <f>SUM(T188:T189)</f>
        <v>0</v>
      </c>
      <c r="AR187" s="135" t="s">
        <v>184</v>
      </c>
      <c r="AT187" s="142" t="s">
        <v>73</v>
      </c>
      <c r="AU187" s="142" t="s">
        <v>81</v>
      </c>
      <c r="AY187" s="135" t="s">
        <v>133</v>
      </c>
      <c r="BK187" s="143">
        <f>SUM(BK188:BK189)</f>
        <v>0</v>
      </c>
    </row>
    <row r="188" spans="1:65" s="2" customFormat="1" ht="16.5" customHeight="1">
      <c r="A188" s="30"/>
      <c r="B188" s="146"/>
      <c r="C188" s="147" t="s">
        <v>367</v>
      </c>
      <c r="D188" s="147" t="s">
        <v>135</v>
      </c>
      <c r="E188" s="148" t="s">
        <v>805</v>
      </c>
      <c r="F188" s="149" t="s">
        <v>806</v>
      </c>
      <c r="G188" s="150" t="s">
        <v>314</v>
      </c>
      <c r="H188" s="151">
        <v>1</v>
      </c>
      <c r="I188" s="152"/>
      <c r="J188" s="152">
        <f>ROUND(I188*H188,2)</f>
        <v>0</v>
      </c>
      <c r="K188" s="149" t="s">
        <v>139</v>
      </c>
      <c r="L188" s="31"/>
      <c r="M188" s="153" t="s">
        <v>1</v>
      </c>
      <c r="N188" s="154" t="s">
        <v>40</v>
      </c>
      <c r="O188" s="155">
        <v>0</v>
      </c>
      <c r="P188" s="155">
        <f>O188*H188</f>
        <v>0</v>
      </c>
      <c r="Q188" s="155">
        <v>0</v>
      </c>
      <c r="R188" s="155">
        <f>Q188*H188</f>
        <v>0</v>
      </c>
      <c r="S188" s="155">
        <v>0</v>
      </c>
      <c r="T188" s="156">
        <f>S188*H188</f>
        <v>0</v>
      </c>
      <c r="U188" s="30"/>
      <c r="V188" s="30"/>
      <c r="W188" s="30"/>
      <c r="X188" s="30"/>
      <c r="Y188" s="30"/>
      <c r="Z188" s="30"/>
      <c r="AA188" s="30"/>
      <c r="AB188" s="30"/>
      <c r="AC188" s="30"/>
      <c r="AD188" s="30"/>
      <c r="AE188" s="30"/>
      <c r="AR188" s="157" t="s">
        <v>808</v>
      </c>
      <c r="AT188" s="157" t="s">
        <v>135</v>
      </c>
      <c r="AU188" s="157" t="s">
        <v>87</v>
      </c>
      <c r="AY188" s="18" t="s">
        <v>133</v>
      </c>
      <c r="BE188" s="158">
        <f>IF(N188="základní",J188,0)</f>
        <v>0</v>
      </c>
      <c r="BF188" s="158">
        <f>IF(N188="snížená",J188,0)</f>
        <v>0</v>
      </c>
      <c r="BG188" s="158">
        <f>IF(N188="zákl. přenesená",J188,0)</f>
        <v>0</v>
      </c>
      <c r="BH188" s="158">
        <f>IF(N188="sníž. přenesená",J188,0)</f>
        <v>0</v>
      </c>
      <c r="BI188" s="158">
        <f>IF(N188="nulová",J188,0)</f>
        <v>0</v>
      </c>
      <c r="BJ188" s="18" t="s">
        <v>87</v>
      </c>
      <c r="BK188" s="158">
        <f>ROUND(I188*H188,2)</f>
        <v>0</v>
      </c>
      <c r="BL188" s="18" t="s">
        <v>808</v>
      </c>
      <c r="BM188" s="157" t="s">
        <v>909</v>
      </c>
    </row>
    <row r="189" spans="1:65" s="2" customFormat="1" ht="16.5" customHeight="1">
      <c r="A189" s="30"/>
      <c r="B189" s="146"/>
      <c r="C189" s="147" t="s">
        <v>372</v>
      </c>
      <c r="D189" s="147" t="s">
        <v>135</v>
      </c>
      <c r="E189" s="148" t="s">
        <v>811</v>
      </c>
      <c r="F189" s="149" t="s">
        <v>812</v>
      </c>
      <c r="G189" s="150" t="s">
        <v>314</v>
      </c>
      <c r="H189" s="151">
        <v>1</v>
      </c>
      <c r="I189" s="152"/>
      <c r="J189" s="152">
        <f>ROUND(I189*H189,2)</f>
        <v>0</v>
      </c>
      <c r="K189" s="149" t="s">
        <v>139</v>
      </c>
      <c r="L189" s="31"/>
      <c r="M189" s="196" t="s">
        <v>1</v>
      </c>
      <c r="N189" s="197" t="s">
        <v>40</v>
      </c>
      <c r="O189" s="198">
        <v>0</v>
      </c>
      <c r="P189" s="198">
        <f>O189*H189</f>
        <v>0</v>
      </c>
      <c r="Q189" s="198">
        <v>0</v>
      </c>
      <c r="R189" s="198">
        <f>Q189*H189</f>
        <v>0</v>
      </c>
      <c r="S189" s="198">
        <v>0</v>
      </c>
      <c r="T189" s="199">
        <f>S189*H189</f>
        <v>0</v>
      </c>
      <c r="U189" s="30"/>
      <c r="V189" s="30"/>
      <c r="W189" s="30"/>
      <c r="X189" s="30"/>
      <c r="Y189" s="30"/>
      <c r="Z189" s="30"/>
      <c r="AA189" s="30"/>
      <c r="AB189" s="30"/>
      <c r="AC189" s="30"/>
      <c r="AD189" s="30"/>
      <c r="AE189" s="30"/>
      <c r="AR189" s="157" t="s">
        <v>808</v>
      </c>
      <c r="AT189" s="157" t="s">
        <v>135</v>
      </c>
      <c r="AU189" s="157" t="s">
        <v>87</v>
      </c>
      <c r="AY189" s="18" t="s">
        <v>133</v>
      </c>
      <c r="BE189" s="158">
        <f>IF(N189="základní",J189,0)</f>
        <v>0</v>
      </c>
      <c r="BF189" s="158">
        <f>IF(N189="snížená",J189,0)</f>
        <v>0</v>
      </c>
      <c r="BG189" s="158">
        <f>IF(N189="zákl. přenesená",J189,0)</f>
        <v>0</v>
      </c>
      <c r="BH189" s="158">
        <f>IF(N189="sníž. přenesená",J189,0)</f>
        <v>0</v>
      </c>
      <c r="BI189" s="158">
        <f>IF(N189="nulová",J189,0)</f>
        <v>0</v>
      </c>
      <c r="BJ189" s="18" t="s">
        <v>87</v>
      </c>
      <c r="BK189" s="158">
        <f>ROUND(I189*H189,2)</f>
        <v>0</v>
      </c>
      <c r="BL189" s="18" t="s">
        <v>808</v>
      </c>
      <c r="BM189" s="157" t="s">
        <v>910</v>
      </c>
    </row>
    <row r="190" spans="1:65" s="2" customFormat="1" ht="6.95" customHeight="1">
      <c r="A190" s="30"/>
      <c r="B190" s="45"/>
      <c r="C190" s="46"/>
      <c r="D190" s="46"/>
      <c r="E190" s="46"/>
      <c r="F190" s="46"/>
      <c r="G190" s="46"/>
      <c r="H190" s="46"/>
      <c r="I190" s="46"/>
      <c r="J190" s="46"/>
      <c r="K190" s="46"/>
      <c r="L190" s="31"/>
      <c r="M190" s="30"/>
      <c r="O190" s="30"/>
      <c r="P190" s="30"/>
      <c r="Q190" s="30"/>
      <c r="R190" s="30"/>
      <c r="S190" s="30"/>
      <c r="T190" s="30"/>
      <c r="U190" s="30"/>
      <c r="V190" s="30"/>
      <c r="W190" s="30"/>
      <c r="X190" s="30"/>
      <c r="Y190" s="30"/>
      <c r="Z190" s="30"/>
      <c r="AA190" s="30"/>
      <c r="AB190" s="30"/>
      <c r="AC190" s="30"/>
      <c r="AD190" s="30"/>
      <c r="AE190" s="30"/>
    </row>
  </sheetData>
  <autoFilter ref="C126:K189" xr:uid="{00000000-0009-0000-0000-000003000000}"/>
  <mergeCells count="12">
    <mergeCell ref="E119:H119"/>
    <mergeCell ref="L2:V2"/>
    <mergeCell ref="E85:H85"/>
    <mergeCell ref="E87:H87"/>
    <mergeCell ref="E89:H89"/>
    <mergeCell ref="E115:H115"/>
    <mergeCell ref="E117:H117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BM179"/>
  <sheetViews>
    <sheetView showGridLines="0" topLeftCell="A111" workbookViewId="0">
      <selection activeCell="F132" sqref="F132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96"/>
    </row>
    <row r="2" spans="1:46" s="1" customFormat="1" ht="36.950000000000003" customHeight="1">
      <c r="L2" s="200" t="s">
        <v>5</v>
      </c>
      <c r="M2" s="201"/>
      <c r="N2" s="201"/>
      <c r="O2" s="201"/>
      <c r="P2" s="201"/>
      <c r="Q2" s="201"/>
      <c r="R2" s="201"/>
      <c r="S2" s="201"/>
      <c r="T2" s="201"/>
      <c r="U2" s="201"/>
      <c r="V2" s="201"/>
      <c r="AT2" s="18" t="s">
        <v>97</v>
      </c>
    </row>
    <row r="3" spans="1:46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81</v>
      </c>
    </row>
    <row r="4" spans="1:46" s="1" customFormat="1" ht="24.95" customHeight="1">
      <c r="B4" s="21"/>
      <c r="D4" s="22" t="s">
        <v>98</v>
      </c>
      <c r="L4" s="21"/>
      <c r="M4" s="97" t="s">
        <v>10</v>
      </c>
      <c r="AT4" s="18" t="s">
        <v>3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27" t="s">
        <v>14</v>
      </c>
      <c r="L6" s="21"/>
    </row>
    <row r="7" spans="1:46" s="1" customFormat="1" ht="16.5" customHeight="1">
      <c r="B7" s="21"/>
      <c r="E7" s="239" t="str">
        <f>'Rekapitulace stavby'!K6</f>
        <v>Bytový dům čp.375, Červená kolonie na ulici Okružní v Bohumíně</v>
      </c>
      <c r="F7" s="240"/>
      <c r="G7" s="240"/>
      <c r="H7" s="240"/>
      <c r="L7" s="21"/>
    </row>
    <row r="8" spans="1:46" s="1" customFormat="1" ht="12" customHeight="1">
      <c r="B8" s="21"/>
      <c r="D8" s="27" t="s">
        <v>99</v>
      </c>
      <c r="L8" s="21"/>
    </row>
    <row r="9" spans="1:46" s="2" customFormat="1" ht="16.5" customHeight="1">
      <c r="A9" s="30"/>
      <c r="B9" s="31"/>
      <c r="C9" s="30"/>
      <c r="D9" s="30"/>
      <c r="E9" s="239" t="s">
        <v>100</v>
      </c>
      <c r="F9" s="238"/>
      <c r="G9" s="238"/>
      <c r="H9" s="238"/>
      <c r="I9" s="30"/>
      <c r="J9" s="30"/>
      <c r="K9" s="30"/>
      <c r="L9" s="40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spans="1:46" s="2" customFormat="1" ht="12" customHeight="1">
      <c r="A10" s="30"/>
      <c r="B10" s="31"/>
      <c r="C10" s="30"/>
      <c r="D10" s="27" t="s">
        <v>101</v>
      </c>
      <c r="E10" s="30"/>
      <c r="F10" s="30"/>
      <c r="G10" s="30"/>
      <c r="H10" s="30"/>
      <c r="I10" s="30"/>
      <c r="J10" s="30"/>
      <c r="K10" s="30"/>
      <c r="L10" s="4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pans="1:46" s="2" customFormat="1" ht="16.5" customHeight="1">
      <c r="A11" s="30"/>
      <c r="B11" s="31"/>
      <c r="C11" s="30"/>
      <c r="D11" s="30"/>
      <c r="E11" s="229" t="s">
        <v>911</v>
      </c>
      <c r="F11" s="238"/>
      <c r="G11" s="238"/>
      <c r="H11" s="238"/>
      <c r="I11" s="30"/>
      <c r="J11" s="30"/>
      <c r="K11" s="30"/>
      <c r="L11" s="4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pans="1:46" s="2" customFormat="1">
      <c r="A12" s="30"/>
      <c r="B12" s="31"/>
      <c r="C12" s="30"/>
      <c r="D12" s="30"/>
      <c r="E12" s="30"/>
      <c r="F12" s="30"/>
      <c r="G12" s="30"/>
      <c r="H12" s="30"/>
      <c r="I12" s="30"/>
      <c r="J12" s="30"/>
      <c r="K12" s="30"/>
      <c r="L12" s="40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pans="1:46" s="2" customFormat="1" ht="12" customHeight="1">
      <c r="A13" s="30"/>
      <c r="B13" s="31"/>
      <c r="C13" s="30"/>
      <c r="D13" s="27" t="s">
        <v>16</v>
      </c>
      <c r="E13" s="30"/>
      <c r="F13" s="25" t="s">
        <v>1</v>
      </c>
      <c r="G13" s="30"/>
      <c r="H13" s="30"/>
      <c r="I13" s="27" t="s">
        <v>17</v>
      </c>
      <c r="J13" s="25" t="s">
        <v>1</v>
      </c>
      <c r="K13" s="30"/>
      <c r="L13" s="4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pans="1:46" s="2" customFormat="1" ht="12" customHeight="1">
      <c r="A14" s="30"/>
      <c r="B14" s="31"/>
      <c r="C14" s="30"/>
      <c r="D14" s="27" t="s">
        <v>18</v>
      </c>
      <c r="E14" s="30"/>
      <c r="F14" s="25" t="s">
        <v>19</v>
      </c>
      <c r="G14" s="30"/>
      <c r="H14" s="30"/>
      <c r="I14" s="27" t="s">
        <v>20</v>
      </c>
      <c r="J14" s="53" t="str">
        <f>'Rekapitulace stavby'!AN8</f>
        <v>2. 10. 2019</v>
      </c>
      <c r="K14" s="30"/>
      <c r="L14" s="4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pans="1:46" s="2" customFormat="1" ht="10.9" customHeight="1">
      <c r="A15" s="30"/>
      <c r="B15" s="31"/>
      <c r="C15" s="30"/>
      <c r="D15" s="30"/>
      <c r="E15" s="30"/>
      <c r="F15" s="30"/>
      <c r="G15" s="30"/>
      <c r="H15" s="30"/>
      <c r="I15" s="30"/>
      <c r="J15" s="30"/>
      <c r="K15" s="30"/>
      <c r="L15" s="4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46" s="2" customFormat="1" ht="12" customHeight="1">
      <c r="A16" s="30"/>
      <c r="B16" s="31"/>
      <c r="C16" s="30"/>
      <c r="D16" s="27" t="s">
        <v>22</v>
      </c>
      <c r="E16" s="30"/>
      <c r="F16" s="30"/>
      <c r="G16" s="30"/>
      <c r="H16" s="30"/>
      <c r="I16" s="27" t="s">
        <v>23</v>
      </c>
      <c r="J16" s="25" t="s">
        <v>1</v>
      </c>
      <c r="K16" s="30"/>
      <c r="L16" s="4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pans="1:31" s="2" customFormat="1" ht="18" customHeight="1">
      <c r="A17" s="30"/>
      <c r="B17" s="31"/>
      <c r="C17" s="30"/>
      <c r="D17" s="30"/>
      <c r="E17" s="25" t="s">
        <v>24</v>
      </c>
      <c r="F17" s="30"/>
      <c r="G17" s="30"/>
      <c r="H17" s="30"/>
      <c r="I17" s="27" t="s">
        <v>25</v>
      </c>
      <c r="J17" s="25" t="s">
        <v>1</v>
      </c>
      <c r="K17" s="30"/>
      <c r="L17" s="4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pans="1:31" s="2" customFormat="1" ht="6.95" customHeight="1">
      <c r="A18" s="30"/>
      <c r="B18" s="31"/>
      <c r="C18" s="30"/>
      <c r="D18" s="30"/>
      <c r="E18" s="30"/>
      <c r="F18" s="30"/>
      <c r="G18" s="30"/>
      <c r="H18" s="30"/>
      <c r="I18" s="30"/>
      <c r="J18" s="30"/>
      <c r="K18" s="30"/>
      <c r="L18" s="4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pans="1:31" s="2" customFormat="1" ht="12" customHeight="1">
      <c r="A19" s="30"/>
      <c r="B19" s="31"/>
      <c r="C19" s="30"/>
      <c r="D19" s="27" t="s">
        <v>26</v>
      </c>
      <c r="E19" s="30"/>
      <c r="F19" s="30"/>
      <c r="G19" s="30"/>
      <c r="H19" s="30"/>
      <c r="I19" s="27" t="s">
        <v>23</v>
      </c>
      <c r="J19" s="25" t="str">
        <f>'Rekapitulace stavby'!AN13</f>
        <v/>
      </c>
      <c r="K19" s="30"/>
      <c r="L19" s="4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pans="1:31" s="2" customFormat="1" ht="18" customHeight="1">
      <c r="A20" s="30"/>
      <c r="B20" s="31"/>
      <c r="C20" s="30"/>
      <c r="D20" s="30"/>
      <c r="E20" s="209" t="str">
        <f>'Rekapitulace stavby'!E14</f>
        <v xml:space="preserve"> </v>
      </c>
      <c r="F20" s="209"/>
      <c r="G20" s="209"/>
      <c r="H20" s="209"/>
      <c r="I20" s="27" t="s">
        <v>25</v>
      </c>
      <c r="J20" s="25" t="str">
        <f>'Rekapitulace stavby'!AN14</f>
        <v/>
      </c>
      <c r="K20" s="30"/>
      <c r="L20" s="4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pans="1:31" s="2" customFormat="1" ht="6.95" customHeight="1">
      <c r="A21" s="30"/>
      <c r="B21" s="31"/>
      <c r="C21" s="30"/>
      <c r="D21" s="30"/>
      <c r="E21" s="30"/>
      <c r="F21" s="30"/>
      <c r="G21" s="30"/>
      <c r="H21" s="30"/>
      <c r="I21" s="30"/>
      <c r="J21" s="30"/>
      <c r="K21" s="30"/>
      <c r="L21" s="4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pans="1:31" s="2" customFormat="1" ht="12" customHeight="1">
      <c r="A22" s="30"/>
      <c r="B22" s="31"/>
      <c r="C22" s="30"/>
      <c r="D22" s="27" t="s">
        <v>27</v>
      </c>
      <c r="E22" s="30"/>
      <c r="F22" s="30"/>
      <c r="G22" s="30"/>
      <c r="H22" s="30"/>
      <c r="I22" s="27" t="s">
        <v>23</v>
      </c>
      <c r="J22" s="25" t="s">
        <v>28</v>
      </c>
      <c r="K22" s="30"/>
      <c r="L22" s="4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pans="1:31" s="2" customFormat="1" ht="18" customHeight="1">
      <c r="A23" s="30"/>
      <c r="B23" s="31"/>
      <c r="C23" s="30"/>
      <c r="D23" s="30"/>
      <c r="E23" s="25" t="s">
        <v>29</v>
      </c>
      <c r="F23" s="30"/>
      <c r="G23" s="30"/>
      <c r="H23" s="30"/>
      <c r="I23" s="27" t="s">
        <v>25</v>
      </c>
      <c r="J23" s="25" t="s">
        <v>30</v>
      </c>
      <c r="K23" s="30"/>
      <c r="L23" s="4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pans="1:31" s="2" customFormat="1" ht="6.95" customHeight="1">
      <c r="A24" s="30"/>
      <c r="B24" s="31"/>
      <c r="C24" s="30"/>
      <c r="D24" s="30"/>
      <c r="E24" s="30"/>
      <c r="F24" s="30"/>
      <c r="G24" s="30"/>
      <c r="H24" s="30"/>
      <c r="I24" s="30"/>
      <c r="J24" s="30"/>
      <c r="K24" s="30"/>
      <c r="L24" s="4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pans="1:31" s="2" customFormat="1" ht="12" customHeight="1">
      <c r="A25" s="30"/>
      <c r="B25" s="31"/>
      <c r="C25" s="30"/>
      <c r="D25" s="27" t="s">
        <v>32</v>
      </c>
      <c r="E25" s="30"/>
      <c r="F25" s="30"/>
      <c r="G25" s="30"/>
      <c r="H25" s="30"/>
      <c r="I25" s="27" t="s">
        <v>23</v>
      </c>
      <c r="J25" s="25" t="str">
        <f>IF('Rekapitulace stavby'!AN19="","",'Rekapitulace stavby'!AN19)</f>
        <v/>
      </c>
      <c r="K25" s="30"/>
      <c r="L25" s="4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</row>
    <row r="26" spans="1:31" s="2" customFormat="1" ht="18" customHeight="1">
      <c r="A26" s="30"/>
      <c r="B26" s="31"/>
      <c r="C26" s="30"/>
      <c r="D26" s="30"/>
      <c r="E26" s="25" t="str">
        <f>IF('Rekapitulace stavby'!E20="","",'Rekapitulace stavby'!E20)</f>
        <v xml:space="preserve"> </v>
      </c>
      <c r="F26" s="30"/>
      <c r="G26" s="30"/>
      <c r="H26" s="30"/>
      <c r="I26" s="27" t="s">
        <v>25</v>
      </c>
      <c r="J26" s="25" t="str">
        <f>IF('Rekapitulace stavby'!AN20="","",'Rekapitulace stavby'!AN20)</f>
        <v/>
      </c>
      <c r="K26" s="30"/>
      <c r="L26" s="4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 s="2" customFormat="1" ht="6.95" customHeight="1">
      <c r="A27" s="30"/>
      <c r="B27" s="31"/>
      <c r="C27" s="30"/>
      <c r="D27" s="30"/>
      <c r="E27" s="30"/>
      <c r="F27" s="30"/>
      <c r="G27" s="30"/>
      <c r="H27" s="30"/>
      <c r="I27" s="30"/>
      <c r="J27" s="30"/>
      <c r="K27" s="30"/>
      <c r="L27" s="4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</row>
    <row r="28" spans="1:31" s="2" customFormat="1" ht="12" customHeight="1">
      <c r="A28" s="30"/>
      <c r="B28" s="31"/>
      <c r="C28" s="30"/>
      <c r="D28" s="27" t="s">
        <v>33</v>
      </c>
      <c r="E28" s="30"/>
      <c r="F28" s="30"/>
      <c r="G28" s="30"/>
      <c r="H28" s="30"/>
      <c r="I28" s="30"/>
      <c r="J28" s="30"/>
      <c r="K28" s="30"/>
      <c r="L28" s="4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 s="8" customFormat="1" ht="16.5" customHeight="1">
      <c r="A29" s="98"/>
      <c r="B29" s="99"/>
      <c r="C29" s="98"/>
      <c r="D29" s="98"/>
      <c r="E29" s="211" t="s">
        <v>1</v>
      </c>
      <c r="F29" s="211"/>
      <c r="G29" s="211"/>
      <c r="H29" s="211"/>
      <c r="I29" s="98"/>
      <c r="J29" s="98"/>
      <c r="K29" s="98"/>
      <c r="L29" s="100"/>
      <c r="S29" s="98"/>
      <c r="T29" s="98"/>
      <c r="U29" s="98"/>
      <c r="V29" s="98"/>
      <c r="W29" s="98"/>
      <c r="X29" s="98"/>
      <c r="Y29" s="98"/>
      <c r="Z29" s="98"/>
      <c r="AA29" s="98"/>
      <c r="AB29" s="98"/>
      <c r="AC29" s="98"/>
      <c r="AD29" s="98"/>
      <c r="AE29" s="98"/>
    </row>
    <row r="30" spans="1:31" s="2" customFormat="1" ht="6.95" customHeight="1">
      <c r="A30" s="30"/>
      <c r="B30" s="31"/>
      <c r="C30" s="30"/>
      <c r="D30" s="30"/>
      <c r="E30" s="30"/>
      <c r="F30" s="30"/>
      <c r="G30" s="30"/>
      <c r="H30" s="30"/>
      <c r="I30" s="30"/>
      <c r="J30" s="30"/>
      <c r="K30" s="30"/>
      <c r="L30" s="4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pans="1:31" s="2" customFormat="1" ht="6.95" customHeight="1">
      <c r="A31" s="30"/>
      <c r="B31" s="31"/>
      <c r="C31" s="30"/>
      <c r="D31" s="64"/>
      <c r="E31" s="64"/>
      <c r="F31" s="64"/>
      <c r="G31" s="64"/>
      <c r="H31" s="64"/>
      <c r="I31" s="64"/>
      <c r="J31" s="64"/>
      <c r="K31" s="64"/>
      <c r="L31" s="4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spans="1:31" s="2" customFormat="1" ht="25.35" customHeight="1">
      <c r="A32" s="30"/>
      <c r="B32" s="31"/>
      <c r="C32" s="30"/>
      <c r="D32" s="101" t="s">
        <v>34</v>
      </c>
      <c r="E32" s="30"/>
      <c r="F32" s="30"/>
      <c r="G32" s="30"/>
      <c r="H32" s="30"/>
      <c r="I32" s="30"/>
      <c r="J32" s="69">
        <f>ROUND(J127, 2)</f>
        <v>0</v>
      </c>
      <c r="K32" s="30"/>
      <c r="L32" s="4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pans="1:31" s="2" customFormat="1" ht="6.95" customHeight="1">
      <c r="A33" s="30"/>
      <c r="B33" s="31"/>
      <c r="C33" s="30"/>
      <c r="D33" s="64"/>
      <c r="E33" s="64"/>
      <c r="F33" s="64"/>
      <c r="G33" s="64"/>
      <c r="H33" s="64"/>
      <c r="I33" s="64"/>
      <c r="J33" s="64"/>
      <c r="K33" s="64"/>
      <c r="L33" s="4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spans="1:31" s="2" customFormat="1" ht="14.45" customHeight="1">
      <c r="A34" s="30"/>
      <c r="B34" s="31"/>
      <c r="C34" s="30"/>
      <c r="D34" s="30"/>
      <c r="E34" s="30"/>
      <c r="F34" s="34" t="s">
        <v>36</v>
      </c>
      <c r="G34" s="30"/>
      <c r="H34" s="30"/>
      <c r="I34" s="34" t="s">
        <v>35</v>
      </c>
      <c r="J34" s="34" t="s">
        <v>37</v>
      </c>
      <c r="K34" s="30"/>
      <c r="L34" s="4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spans="1:31" s="2" customFormat="1" ht="14.45" customHeight="1">
      <c r="A35" s="30"/>
      <c r="B35" s="31"/>
      <c r="C35" s="30"/>
      <c r="D35" s="102" t="s">
        <v>38</v>
      </c>
      <c r="E35" s="27" t="s">
        <v>39</v>
      </c>
      <c r="F35" s="103">
        <f>ROUND((SUM(BE127:BE178)),  2)</f>
        <v>0</v>
      </c>
      <c r="G35" s="30"/>
      <c r="H35" s="30"/>
      <c r="I35" s="104">
        <v>0.21</v>
      </c>
      <c r="J35" s="103">
        <f>ROUND(((SUM(BE127:BE178))*I35),  2)</f>
        <v>0</v>
      </c>
      <c r="K35" s="30"/>
      <c r="L35" s="4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spans="1:31" s="2" customFormat="1" ht="14.45" customHeight="1">
      <c r="A36" s="30"/>
      <c r="B36" s="31"/>
      <c r="C36" s="30"/>
      <c r="D36" s="30"/>
      <c r="E36" s="27" t="s">
        <v>40</v>
      </c>
      <c r="F36" s="103">
        <f>ROUND((SUM(BF127:BF178)),  2)</f>
        <v>0</v>
      </c>
      <c r="G36" s="30"/>
      <c r="H36" s="30"/>
      <c r="I36" s="104">
        <v>0.15</v>
      </c>
      <c r="J36" s="103">
        <f>ROUND(((SUM(BF127:BF178))*I36),  2)</f>
        <v>0</v>
      </c>
      <c r="K36" s="30"/>
      <c r="L36" s="4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spans="1:31" s="2" customFormat="1" ht="14.45" hidden="1" customHeight="1">
      <c r="A37" s="30"/>
      <c r="B37" s="31"/>
      <c r="C37" s="30"/>
      <c r="D37" s="30"/>
      <c r="E37" s="27" t="s">
        <v>41</v>
      </c>
      <c r="F37" s="103">
        <f>ROUND((SUM(BG127:BG178)),  2)</f>
        <v>0</v>
      </c>
      <c r="G37" s="30"/>
      <c r="H37" s="30"/>
      <c r="I37" s="104">
        <v>0.21</v>
      </c>
      <c r="J37" s="103">
        <f>0</f>
        <v>0</v>
      </c>
      <c r="K37" s="30"/>
      <c r="L37" s="4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spans="1:31" s="2" customFormat="1" ht="14.45" hidden="1" customHeight="1">
      <c r="A38" s="30"/>
      <c r="B38" s="31"/>
      <c r="C38" s="30"/>
      <c r="D38" s="30"/>
      <c r="E38" s="27" t="s">
        <v>42</v>
      </c>
      <c r="F38" s="103">
        <f>ROUND((SUM(BH127:BH178)),  2)</f>
        <v>0</v>
      </c>
      <c r="G38" s="30"/>
      <c r="H38" s="30"/>
      <c r="I38" s="104">
        <v>0.15</v>
      </c>
      <c r="J38" s="103">
        <f>0</f>
        <v>0</v>
      </c>
      <c r="K38" s="30"/>
      <c r="L38" s="40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spans="1:31" s="2" customFormat="1" ht="14.45" hidden="1" customHeight="1">
      <c r="A39" s="30"/>
      <c r="B39" s="31"/>
      <c r="C39" s="30"/>
      <c r="D39" s="30"/>
      <c r="E39" s="27" t="s">
        <v>43</v>
      </c>
      <c r="F39" s="103">
        <f>ROUND((SUM(BI127:BI178)),  2)</f>
        <v>0</v>
      </c>
      <c r="G39" s="30"/>
      <c r="H39" s="30"/>
      <c r="I39" s="104">
        <v>0</v>
      </c>
      <c r="J39" s="103">
        <f>0</f>
        <v>0</v>
      </c>
      <c r="K39" s="30"/>
      <c r="L39" s="40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</row>
    <row r="40" spans="1:31" s="2" customFormat="1" ht="6.95" customHeight="1">
      <c r="A40" s="30"/>
      <c r="B40" s="31"/>
      <c r="C40" s="30"/>
      <c r="D40" s="30"/>
      <c r="E40" s="30"/>
      <c r="F40" s="30"/>
      <c r="G40" s="30"/>
      <c r="H40" s="30"/>
      <c r="I40" s="30"/>
      <c r="J40" s="30"/>
      <c r="K40" s="30"/>
      <c r="L40" s="40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</row>
    <row r="41" spans="1:31" s="2" customFormat="1" ht="25.35" customHeight="1">
      <c r="A41" s="30"/>
      <c r="B41" s="31"/>
      <c r="C41" s="105"/>
      <c r="D41" s="106" t="s">
        <v>44</v>
      </c>
      <c r="E41" s="58"/>
      <c r="F41" s="58"/>
      <c r="G41" s="107" t="s">
        <v>45</v>
      </c>
      <c r="H41" s="108" t="s">
        <v>46</v>
      </c>
      <c r="I41" s="58"/>
      <c r="J41" s="109">
        <f>SUM(J32:J39)</f>
        <v>0</v>
      </c>
      <c r="K41" s="110"/>
      <c r="L41" s="40"/>
      <c r="S41" s="30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</row>
    <row r="42" spans="1:31" s="2" customFormat="1" ht="14.45" customHeight="1">
      <c r="A42" s="30"/>
      <c r="B42" s="31"/>
      <c r="C42" s="30"/>
      <c r="D42" s="30"/>
      <c r="E42" s="30"/>
      <c r="F42" s="30"/>
      <c r="G42" s="30"/>
      <c r="H42" s="30"/>
      <c r="I42" s="30"/>
      <c r="J42" s="30"/>
      <c r="K42" s="30"/>
      <c r="L42" s="40"/>
      <c r="S42" s="30"/>
      <c r="T42" s="30"/>
      <c r="U42" s="30"/>
      <c r="V42" s="30"/>
      <c r="W42" s="30"/>
      <c r="X42" s="30"/>
      <c r="Y42" s="30"/>
      <c r="Z42" s="30"/>
      <c r="AA42" s="30"/>
      <c r="AB42" s="30"/>
      <c r="AC42" s="30"/>
      <c r="AD42" s="30"/>
      <c r="AE42" s="30"/>
    </row>
    <row r="43" spans="1:31" s="1" customFormat="1" ht="14.45" customHeight="1">
      <c r="B43" s="21"/>
      <c r="L43" s="21"/>
    </row>
    <row r="44" spans="1:31" s="1" customFormat="1" ht="14.45" customHeight="1">
      <c r="B44" s="21"/>
      <c r="L44" s="21"/>
    </row>
    <row r="45" spans="1:31" s="1" customFormat="1" ht="14.45" customHeight="1">
      <c r="B45" s="21"/>
      <c r="L45" s="21"/>
    </row>
    <row r="46" spans="1:31" s="1" customFormat="1" ht="14.45" customHeight="1">
      <c r="B46" s="21"/>
      <c r="L46" s="21"/>
    </row>
    <row r="47" spans="1:31" s="1" customFormat="1" ht="14.45" customHeight="1">
      <c r="B47" s="21"/>
      <c r="L47" s="21"/>
    </row>
    <row r="48" spans="1:31" s="1" customFormat="1" ht="14.45" customHeight="1">
      <c r="B48" s="21"/>
      <c r="L48" s="21"/>
    </row>
    <row r="49" spans="1:31" s="1" customFormat="1" ht="14.45" customHeight="1">
      <c r="B49" s="21"/>
      <c r="L49" s="21"/>
    </row>
    <row r="50" spans="1:31" s="2" customFormat="1" ht="14.45" customHeight="1">
      <c r="B50" s="40"/>
      <c r="D50" s="41" t="s">
        <v>47</v>
      </c>
      <c r="E50" s="42"/>
      <c r="F50" s="42"/>
      <c r="G50" s="41" t="s">
        <v>48</v>
      </c>
      <c r="H50" s="42"/>
      <c r="I50" s="42"/>
      <c r="J50" s="42"/>
      <c r="K50" s="42"/>
      <c r="L50" s="40"/>
    </row>
    <row r="51" spans="1:31">
      <c r="B51" s="21"/>
      <c r="L51" s="21"/>
    </row>
    <row r="52" spans="1:31">
      <c r="B52" s="21"/>
      <c r="L52" s="21"/>
    </row>
    <row r="53" spans="1:31">
      <c r="B53" s="21"/>
      <c r="L53" s="21"/>
    </row>
    <row r="54" spans="1:31">
      <c r="B54" s="21"/>
      <c r="L54" s="21"/>
    </row>
    <row r="55" spans="1:31">
      <c r="B55" s="21"/>
      <c r="L55" s="21"/>
    </row>
    <row r="56" spans="1:31">
      <c r="B56" s="21"/>
      <c r="L56" s="21"/>
    </row>
    <row r="57" spans="1:31">
      <c r="B57" s="21"/>
      <c r="L57" s="21"/>
    </row>
    <row r="58" spans="1:31">
      <c r="B58" s="21"/>
      <c r="L58" s="21"/>
    </row>
    <row r="59" spans="1:31">
      <c r="B59" s="21"/>
      <c r="L59" s="21"/>
    </row>
    <row r="60" spans="1:31">
      <c r="B60" s="21"/>
      <c r="L60" s="21"/>
    </row>
    <row r="61" spans="1:31" s="2" customFormat="1" ht="12.75">
      <c r="A61" s="30"/>
      <c r="B61" s="31"/>
      <c r="C61" s="30"/>
      <c r="D61" s="43" t="s">
        <v>49</v>
      </c>
      <c r="E61" s="33"/>
      <c r="F61" s="111" t="s">
        <v>50</v>
      </c>
      <c r="G61" s="43" t="s">
        <v>49</v>
      </c>
      <c r="H61" s="33"/>
      <c r="I61" s="33"/>
      <c r="J61" s="112" t="s">
        <v>50</v>
      </c>
      <c r="K61" s="33"/>
      <c r="L61" s="40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</row>
    <row r="62" spans="1:31">
      <c r="B62" s="21"/>
      <c r="L62" s="21"/>
    </row>
    <row r="63" spans="1:31">
      <c r="B63" s="21"/>
      <c r="L63" s="21"/>
    </row>
    <row r="64" spans="1:31">
      <c r="B64" s="21"/>
      <c r="L64" s="21"/>
    </row>
    <row r="65" spans="1:31" s="2" customFormat="1" ht="12.75">
      <c r="A65" s="30"/>
      <c r="B65" s="31"/>
      <c r="C65" s="30"/>
      <c r="D65" s="41" t="s">
        <v>51</v>
      </c>
      <c r="E65" s="44"/>
      <c r="F65" s="44"/>
      <c r="G65" s="41" t="s">
        <v>52</v>
      </c>
      <c r="H65" s="44"/>
      <c r="I65" s="44"/>
      <c r="J65" s="44"/>
      <c r="K65" s="44"/>
      <c r="L65" s="4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</row>
    <row r="66" spans="1:31">
      <c r="B66" s="21"/>
      <c r="L66" s="21"/>
    </row>
    <row r="67" spans="1:31">
      <c r="B67" s="21"/>
      <c r="L67" s="21"/>
    </row>
    <row r="68" spans="1:31">
      <c r="B68" s="21"/>
      <c r="L68" s="21"/>
    </row>
    <row r="69" spans="1:31">
      <c r="B69" s="21"/>
      <c r="L69" s="21"/>
    </row>
    <row r="70" spans="1:31">
      <c r="B70" s="21"/>
      <c r="L70" s="21"/>
    </row>
    <row r="71" spans="1:31">
      <c r="B71" s="21"/>
      <c r="L71" s="21"/>
    </row>
    <row r="72" spans="1:31">
      <c r="B72" s="21"/>
      <c r="L72" s="21"/>
    </row>
    <row r="73" spans="1:31">
      <c r="B73" s="21"/>
      <c r="L73" s="21"/>
    </row>
    <row r="74" spans="1:31">
      <c r="B74" s="21"/>
      <c r="L74" s="21"/>
    </row>
    <row r="75" spans="1:31">
      <c r="B75" s="21"/>
      <c r="L75" s="21"/>
    </row>
    <row r="76" spans="1:31" s="2" customFormat="1" ht="12.75">
      <c r="A76" s="30"/>
      <c r="B76" s="31"/>
      <c r="C76" s="30"/>
      <c r="D76" s="43" t="s">
        <v>49</v>
      </c>
      <c r="E76" s="33"/>
      <c r="F76" s="111" t="s">
        <v>50</v>
      </c>
      <c r="G76" s="43" t="s">
        <v>49</v>
      </c>
      <c r="H76" s="33"/>
      <c r="I76" s="33"/>
      <c r="J76" s="112" t="s">
        <v>50</v>
      </c>
      <c r="K76" s="33"/>
      <c r="L76" s="40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77" spans="1:31" s="2" customFormat="1" ht="14.45" customHeight="1">
      <c r="A77" s="30"/>
      <c r="B77" s="45"/>
      <c r="C77" s="46"/>
      <c r="D77" s="46"/>
      <c r="E77" s="46"/>
      <c r="F77" s="46"/>
      <c r="G77" s="46"/>
      <c r="H77" s="46"/>
      <c r="I77" s="46"/>
      <c r="J77" s="46"/>
      <c r="K77" s="46"/>
      <c r="L77" s="40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</row>
    <row r="81" spans="1:31" s="2" customFormat="1" ht="6.95" customHeight="1">
      <c r="A81" s="30"/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40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</row>
    <row r="82" spans="1:31" s="2" customFormat="1" ht="24.95" customHeight="1">
      <c r="A82" s="30"/>
      <c r="B82" s="31"/>
      <c r="C82" s="22" t="s">
        <v>103</v>
      </c>
      <c r="D82" s="30"/>
      <c r="E82" s="30"/>
      <c r="F82" s="30"/>
      <c r="G82" s="30"/>
      <c r="H82" s="30"/>
      <c r="I82" s="30"/>
      <c r="J82" s="30"/>
      <c r="K82" s="30"/>
      <c r="L82" s="40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</row>
    <row r="83" spans="1:31" s="2" customFormat="1" ht="6.95" customHeight="1">
      <c r="A83" s="30"/>
      <c r="B83" s="31"/>
      <c r="C83" s="30"/>
      <c r="D83" s="30"/>
      <c r="E83" s="30"/>
      <c r="F83" s="30"/>
      <c r="G83" s="30"/>
      <c r="H83" s="30"/>
      <c r="I83" s="30"/>
      <c r="J83" s="30"/>
      <c r="K83" s="30"/>
      <c r="L83" s="40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</row>
    <row r="84" spans="1:31" s="2" customFormat="1" ht="12" customHeight="1">
      <c r="A84" s="30"/>
      <c r="B84" s="31"/>
      <c r="C84" s="27" t="s">
        <v>14</v>
      </c>
      <c r="D84" s="30"/>
      <c r="E84" s="30"/>
      <c r="F84" s="30"/>
      <c r="G84" s="30"/>
      <c r="H84" s="30"/>
      <c r="I84" s="30"/>
      <c r="J84" s="30"/>
      <c r="K84" s="30"/>
      <c r="L84" s="40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</row>
    <row r="85" spans="1:31" s="2" customFormat="1" ht="16.5" customHeight="1">
      <c r="A85" s="30"/>
      <c r="B85" s="31"/>
      <c r="C85" s="30"/>
      <c r="D85" s="30"/>
      <c r="E85" s="239" t="str">
        <f>E7</f>
        <v>Bytový dům čp.375, Červená kolonie na ulici Okružní v Bohumíně</v>
      </c>
      <c r="F85" s="240"/>
      <c r="G85" s="240"/>
      <c r="H85" s="240"/>
      <c r="I85" s="30"/>
      <c r="J85" s="30"/>
      <c r="K85" s="30"/>
      <c r="L85" s="40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</row>
    <row r="86" spans="1:31" s="1" customFormat="1" ht="12" customHeight="1">
      <c r="B86" s="21"/>
      <c r="C86" s="27" t="s">
        <v>99</v>
      </c>
      <c r="L86" s="21"/>
    </row>
    <row r="87" spans="1:31" s="2" customFormat="1" ht="16.5" customHeight="1">
      <c r="A87" s="30"/>
      <c r="B87" s="31"/>
      <c r="C87" s="30"/>
      <c r="D87" s="30"/>
      <c r="E87" s="239" t="s">
        <v>100</v>
      </c>
      <c r="F87" s="238"/>
      <c r="G87" s="238"/>
      <c r="H87" s="238"/>
      <c r="I87" s="30"/>
      <c r="J87" s="30"/>
      <c r="K87" s="30"/>
      <c r="L87" s="40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</row>
    <row r="88" spans="1:31" s="2" customFormat="1" ht="12" customHeight="1">
      <c r="A88" s="30"/>
      <c r="B88" s="31"/>
      <c r="C88" s="27" t="s">
        <v>101</v>
      </c>
      <c r="D88" s="30"/>
      <c r="E88" s="30"/>
      <c r="F88" s="30"/>
      <c r="G88" s="30"/>
      <c r="H88" s="30"/>
      <c r="I88" s="30"/>
      <c r="J88" s="30"/>
      <c r="K88" s="30"/>
      <c r="L88" s="40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</row>
    <row r="89" spans="1:31" s="2" customFormat="1" ht="16.5" customHeight="1">
      <c r="A89" s="30"/>
      <c r="B89" s="31"/>
      <c r="C89" s="30"/>
      <c r="D89" s="30"/>
      <c r="E89" s="229" t="str">
        <f>E11</f>
        <v>IO 02 - Přípojka jednotné kanalizace</v>
      </c>
      <c r="F89" s="238"/>
      <c r="G89" s="238"/>
      <c r="H89" s="238"/>
      <c r="I89" s="30"/>
      <c r="J89" s="30"/>
      <c r="K89" s="30"/>
      <c r="L89" s="40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</row>
    <row r="90" spans="1:31" s="2" customFormat="1" ht="6.95" customHeight="1">
      <c r="A90" s="30"/>
      <c r="B90" s="31"/>
      <c r="C90" s="30"/>
      <c r="D90" s="30"/>
      <c r="E90" s="30"/>
      <c r="F90" s="30"/>
      <c r="G90" s="30"/>
      <c r="H90" s="30"/>
      <c r="I90" s="30"/>
      <c r="J90" s="30"/>
      <c r="K90" s="30"/>
      <c r="L90" s="40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</row>
    <row r="91" spans="1:31" s="2" customFormat="1" ht="12" customHeight="1">
      <c r="A91" s="30"/>
      <c r="B91" s="31"/>
      <c r="C91" s="27" t="s">
        <v>18</v>
      </c>
      <c r="D91" s="30"/>
      <c r="E91" s="30"/>
      <c r="F91" s="25" t="str">
        <f>F14</f>
        <v xml:space="preserve"> </v>
      </c>
      <c r="G91" s="30"/>
      <c r="H91" s="30"/>
      <c r="I91" s="27" t="s">
        <v>20</v>
      </c>
      <c r="J91" s="53" t="str">
        <f>IF(J14="","",J14)</f>
        <v>2. 10. 2019</v>
      </c>
      <c r="K91" s="30"/>
      <c r="L91" s="40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</row>
    <row r="92" spans="1:31" s="2" customFormat="1" ht="6.95" customHeight="1">
      <c r="A92" s="30"/>
      <c r="B92" s="31"/>
      <c r="C92" s="30"/>
      <c r="D92" s="30"/>
      <c r="E92" s="30"/>
      <c r="F92" s="30"/>
      <c r="G92" s="30"/>
      <c r="H92" s="30"/>
      <c r="I92" s="30"/>
      <c r="J92" s="30"/>
      <c r="K92" s="30"/>
      <c r="L92" s="40"/>
      <c r="S92" s="30"/>
      <c r="T92" s="30"/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</row>
    <row r="93" spans="1:31" s="2" customFormat="1" ht="15.2" customHeight="1">
      <c r="A93" s="30"/>
      <c r="B93" s="31"/>
      <c r="C93" s="27" t="s">
        <v>22</v>
      </c>
      <c r="D93" s="30"/>
      <c r="E93" s="30"/>
      <c r="F93" s="25" t="str">
        <f>E17</f>
        <v>Město Bohumín, Masarykova 158, Bohumín</v>
      </c>
      <c r="G93" s="30"/>
      <c r="H93" s="30"/>
      <c r="I93" s="27" t="s">
        <v>27</v>
      </c>
      <c r="J93" s="28" t="str">
        <f>E23</f>
        <v>S WHG s.r.o.</v>
      </c>
      <c r="K93" s="30"/>
      <c r="L93" s="40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</row>
    <row r="94" spans="1:31" s="2" customFormat="1" ht="15.2" customHeight="1">
      <c r="A94" s="30"/>
      <c r="B94" s="31"/>
      <c r="C94" s="27" t="s">
        <v>26</v>
      </c>
      <c r="D94" s="30"/>
      <c r="E94" s="30"/>
      <c r="F94" s="25" t="str">
        <f>IF(E20="","",E20)</f>
        <v xml:space="preserve"> </v>
      </c>
      <c r="G94" s="30"/>
      <c r="H94" s="30"/>
      <c r="I94" s="27" t="s">
        <v>32</v>
      </c>
      <c r="J94" s="28" t="str">
        <f>E26</f>
        <v xml:space="preserve"> </v>
      </c>
      <c r="K94" s="30"/>
      <c r="L94" s="40"/>
      <c r="S94" s="30"/>
      <c r="T94" s="30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</row>
    <row r="95" spans="1:31" s="2" customFormat="1" ht="10.35" customHeight="1">
      <c r="A95" s="30"/>
      <c r="B95" s="31"/>
      <c r="C95" s="30"/>
      <c r="D95" s="30"/>
      <c r="E95" s="30"/>
      <c r="F95" s="30"/>
      <c r="G95" s="30"/>
      <c r="H95" s="30"/>
      <c r="I95" s="30"/>
      <c r="J95" s="30"/>
      <c r="K95" s="30"/>
      <c r="L95" s="40"/>
      <c r="S95" s="30"/>
      <c r="T95" s="30"/>
      <c r="U95" s="30"/>
      <c r="V95" s="30"/>
      <c r="W95" s="30"/>
      <c r="X95" s="30"/>
      <c r="Y95" s="30"/>
      <c r="Z95" s="30"/>
      <c r="AA95" s="30"/>
      <c r="AB95" s="30"/>
      <c r="AC95" s="30"/>
      <c r="AD95" s="30"/>
      <c r="AE95" s="30"/>
    </row>
    <row r="96" spans="1:31" s="2" customFormat="1" ht="29.25" customHeight="1">
      <c r="A96" s="30"/>
      <c r="B96" s="31"/>
      <c r="C96" s="113" t="s">
        <v>104</v>
      </c>
      <c r="D96" s="105"/>
      <c r="E96" s="105"/>
      <c r="F96" s="105"/>
      <c r="G96" s="105"/>
      <c r="H96" s="105"/>
      <c r="I96" s="105"/>
      <c r="J96" s="114" t="s">
        <v>105</v>
      </c>
      <c r="K96" s="105"/>
      <c r="L96" s="40"/>
      <c r="S96" s="30"/>
      <c r="T96" s="30"/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</row>
    <row r="97" spans="1:47" s="2" customFormat="1" ht="10.35" customHeight="1">
      <c r="A97" s="30"/>
      <c r="B97" s="31"/>
      <c r="C97" s="30"/>
      <c r="D97" s="30"/>
      <c r="E97" s="30"/>
      <c r="F97" s="30"/>
      <c r="G97" s="30"/>
      <c r="H97" s="30"/>
      <c r="I97" s="30"/>
      <c r="J97" s="30"/>
      <c r="K97" s="30"/>
      <c r="L97" s="40"/>
      <c r="S97" s="30"/>
      <c r="T97" s="30"/>
      <c r="U97" s="30"/>
      <c r="V97" s="30"/>
      <c r="W97" s="30"/>
      <c r="X97" s="30"/>
      <c r="Y97" s="30"/>
      <c r="Z97" s="30"/>
      <c r="AA97" s="30"/>
      <c r="AB97" s="30"/>
      <c r="AC97" s="30"/>
      <c r="AD97" s="30"/>
      <c r="AE97" s="30"/>
    </row>
    <row r="98" spans="1:47" s="2" customFormat="1" ht="22.9" customHeight="1">
      <c r="A98" s="30"/>
      <c r="B98" s="31"/>
      <c r="C98" s="115" t="s">
        <v>106</v>
      </c>
      <c r="D98" s="30"/>
      <c r="E98" s="30"/>
      <c r="F98" s="30"/>
      <c r="G98" s="30"/>
      <c r="H98" s="30"/>
      <c r="I98" s="30"/>
      <c r="J98" s="69">
        <f>J127</f>
        <v>0</v>
      </c>
      <c r="K98" s="30"/>
      <c r="L98" s="40"/>
      <c r="S98" s="30"/>
      <c r="T98" s="30"/>
      <c r="U98" s="30"/>
      <c r="V98" s="30"/>
      <c r="W98" s="30"/>
      <c r="X98" s="30"/>
      <c r="Y98" s="30"/>
      <c r="Z98" s="30"/>
      <c r="AA98" s="30"/>
      <c r="AB98" s="30"/>
      <c r="AC98" s="30"/>
      <c r="AD98" s="30"/>
      <c r="AE98" s="30"/>
      <c r="AU98" s="18" t="s">
        <v>107</v>
      </c>
    </row>
    <row r="99" spans="1:47" s="9" customFormat="1" ht="24.95" customHeight="1">
      <c r="B99" s="116"/>
      <c r="D99" s="117" t="s">
        <v>108</v>
      </c>
      <c r="E99" s="118"/>
      <c r="F99" s="118"/>
      <c r="G99" s="118"/>
      <c r="H99" s="118"/>
      <c r="I99" s="118"/>
      <c r="J99" s="119">
        <f>J128</f>
        <v>0</v>
      </c>
      <c r="L99" s="116"/>
    </row>
    <row r="100" spans="1:47" s="10" customFormat="1" ht="19.899999999999999" customHeight="1">
      <c r="B100" s="120"/>
      <c r="D100" s="121" t="s">
        <v>109</v>
      </c>
      <c r="E100" s="122"/>
      <c r="F100" s="122"/>
      <c r="G100" s="122"/>
      <c r="H100" s="122"/>
      <c r="I100" s="122"/>
      <c r="J100" s="123">
        <f>J129</f>
        <v>0</v>
      </c>
      <c r="L100" s="120"/>
    </row>
    <row r="101" spans="1:47" s="10" customFormat="1" ht="19.899999999999999" customHeight="1">
      <c r="B101" s="120"/>
      <c r="D101" s="121" t="s">
        <v>110</v>
      </c>
      <c r="E101" s="122"/>
      <c r="F101" s="122"/>
      <c r="G101" s="122"/>
      <c r="H101" s="122"/>
      <c r="I101" s="122"/>
      <c r="J101" s="123">
        <f>J161</f>
        <v>0</v>
      </c>
      <c r="L101" s="120"/>
    </row>
    <row r="102" spans="1:47" s="10" customFormat="1" ht="19.899999999999999" customHeight="1">
      <c r="B102" s="120"/>
      <c r="D102" s="121" t="s">
        <v>111</v>
      </c>
      <c r="E102" s="122"/>
      <c r="F102" s="122"/>
      <c r="G102" s="122"/>
      <c r="H102" s="122"/>
      <c r="I102" s="122"/>
      <c r="J102" s="123">
        <f>J164</f>
        <v>0</v>
      </c>
      <c r="L102" s="120"/>
    </row>
    <row r="103" spans="1:47" s="10" customFormat="1" ht="19.899999999999999" customHeight="1">
      <c r="B103" s="120"/>
      <c r="D103" s="121" t="s">
        <v>112</v>
      </c>
      <c r="E103" s="122"/>
      <c r="F103" s="122"/>
      <c r="G103" s="122"/>
      <c r="H103" s="122"/>
      <c r="I103" s="122"/>
      <c r="J103" s="123">
        <f>J173</f>
        <v>0</v>
      </c>
      <c r="L103" s="120"/>
    </row>
    <row r="104" spans="1:47" s="9" customFormat="1" ht="24.95" customHeight="1">
      <c r="B104" s="116"/>
      <c r="D104" s="117" t="s">
        <v>494</v>
      </c>
      <c r="E104" s="118"/>
      <c r="F104" s="118"/>
      <c r="G104" s="118"/>
      <c r="H104" s="118"/>
      <c r="I104" s="118"/>
      <c r="J104" s="119">
        <f>J175</f>
        <v>0</v>
      </c>
      <c r="L104" s="116"/>
    </row>
    <row r="105" spans="1:47" s="10" customFormat="1" ht="19.899999999999999" customHeight="1">
      <c r="B105" s="120"/>
      <c r="D105" s="121" t="s">
        <v>495</v>
      </c>
      <c r="E105" s="122"/>
      <c r="F105" s="122"/>
      <c r="G105" s="122"/>
      <c r="H105" s="122"/>
      <c r="I105" s="122"/>
      <c r="J105" s="123">
        <f>J176</f>
        <v>0</v>
      </c>
      <c r="L105" s="120"/>
    </row>
    <row r="106" spans="1:47" s="2" customFormat="1" ht="21.75" customHeight="1">
      <c r="A106" s="30"/>
      <c r="B106" s="31"/>
      <c r="C106" s="30"/>
      <c r="D106" s="30"/>
      <c r="E106" s="30"/>
      <c r="F106" s="30"/>
      <c r="G106" s="30"/>
      <c r="H106" s="30"/>
      <c r="I106" s="30"/>
      <c r="J106" s="30"/>
      <c r="K106" s="30"/>
      <c r="L106" s="40"/>
      <c r="S106" s="30"/>
      <c r="T106" s="30"/>
      <c r="U106" s="30"/>
      <c r="V106" s="30"/>
      <c r="W106" s="30"/>
      <c r="X106" s="30"/>
      <c r="Y106" s="30"/>
      <c r="Z106" s="30"/>
      <c r="AA106" s="30"/>
      <c r="AB106" s="30"/>
      <c r="AC106" s="30"/>
      <c r="AD106" s="30"/>
      <c r="AE106" s="30"/>
    </row>
    <row r="107" spans="1:47" s="2" customFormat="1" ht="6.95" customHeight="1">
      <c r="A107" s="30"/>
      <c r="B107" s="45"/>
      <c r="C107" s="46"/>
      <c r="D107" s="46"/>
      <c r="E107" s="46"/>
      <c r="F107" s="46"/>
      <c r="G107" s="46"/>
      <c r="H107" s="46"/>
      <c r="I107" s="46"/>
      <c r="J107" s="46"/>
      <c r="K107" s="46"/>
      <c r="L107" s="40"/>
      <c r="S107" s="30"/>
      <c r="T107" s="30"/>
      <c r="U107" s="30"/>
      <c r="V107" s="30"/>
      <c r="W107" s="30"/>
      <c r="X107" s="30"/>
      <c r="Y107" s="30"/>
      <c r="Z107" s="30"/>
      <c r="AA107" s="30"/>
      <c r="AB107" s="30"/>
      <c r="AC107" s="30"/>
      <c r="AD107" s="30"/>
      <c r="AE107" s="30"/>
    </row>
    <row r="111" spans="1:47" s="2" customFormat="1" ht="6.95" customHeight="1">
      <c r="A111" s="30"/>
      <c r="B111" s="47"/>
      <c r="C111" s="48"/>
      <c r="D111" s="48"/>
      <c r="E111" s="48"/>
      <c r="F111" s="48"/>
      <c r="G111" s="48"/>
      <c r="H111" s="48"/>
      <c r="I111" s="48"/>
      <c r="J111" s="48"/>
      <c r="K111" s="48"/>
      <c r="L111" s="40"/>
      <c r="S111" s="30"/>
      <c r="T111" s="30"/>
      <c r="U111" s="30"/>
      <c r="V111" s="30"/>
      <c r="W111" s="30"/>
      <c r="X111" s="30"/>
      <c r="Y111" s="30"/>
      <c r="Z111" s="30"/>
      <c r="AA111" s="30"/>
      <c r="AB111" s="30"/>
      <c r="AC111" s="30"/>
      <c r="AD111" s="30"/>
      <c r="AE111" s="30"/>
    </row>
    <row r="112" spans="1:47" s="2" customFormat="1" ht="24.95" customHeight="1">
      <c r="A112" s="30"/>
      <c r="B112" s="31"/>
      <c r="C112" s="22" t="s">
        <v>118</v>
      </c>
      <c r="D112" s="30"/>
      <c r="E112" s="30"/>
      <c r="F112" s="30"/>
      <c r="G112" s="30"/>
      <c r="H112" s="30"/>
      <c r="I112" s="30"/>
      <c r="J112" s="30"/>
      <c r="K112" s="30"/>
      <c r="L112" s="40"/>
      <c r="S112" s="30"/>
      <c r="T112" s="30"/>
      <c r="U112" s="30"/>
      <c r="V112" s="30"/>
      <c r="W112" s="30"/>
      <c r="X112" s="30"/>
      <c r="Y112" s="30"/>
      <c r="Z112" s="30"/>
      <c r="AA112" s="30"/>
      <c r="AB112" s="30"/>
      <c r="AC112" s="30"/>
      <c r="AD112" s="30"/>
      <c r="AE112" s="30"/>
    </row>
    <row r="113" spans="1:63" s="2" customFormat="1" ht="6.95" customHeight="1">
      <c r="A113" s="30"/>
      <c r="B113" s="31"/>
      <c r="C113" s="30"/>
      <c r="D113" s="30"/>
      <c r="E113" s="30"/>
      <c r="F113" s="30"/>
      <c r="G113" s="30"/>
      <c r="H113" s="30"/>
      <c r="I113" s="30"/>
      <c r="J113" s="30"/>
      <c r="K113" s="30"/>
      <c r="L113" s="40"/>
      <c r="S113" s="30"/>
      <c r="T113" s="30"/>
      <c r="U113" s="30"/>
      <c r="V113" s="30"/>
      <c r="W113" s="30"/>
      <c r="X113" s="30"/>
      <c r="Y113" s="30"/>
      <c r="Z113" s="30"/>
      <c r="AA113" s="30"/>
      <c r="AB113" s="30"/>
      <c r="AC113" s="30"/>
      <c r="AD113" s="30"/>
      <c r="AE113" s="30"/>
    </row>
    <row r="114" spans="1:63" s="2" customFormat="1" ht="12" customHeight="1">
      <c r="A114" s="30"/>
      <c r="B114" s="31"/>
      <c r="C114" s="27" t="s">
        <v>14</v>
      </c>
      <c r="D114" s="30"/>
      <c r="E114" s="30"/>
      <c r="F114" s="30"/>
      <c r="G114" s="30"/>
      <c r="H114" s="30"/>
      <c r="I114" s="30"/>
      <c r="J114" s="30"/>
      <c r="K114" s="30"/>
      <c r="L114" s="40"/>
      <c r="S114" s="30"/>
      <c r="T114" s="30"/>
      <c r="U114" s="30"/>
      <c r="V114" s="30"/>
      <c r="W114" s="30"/>
      <c r="X114" s="30"/>
      <c r="Y114" s="30"/>
      <c r="Z114" s="30"/>
      <c r="AA114" s="30"/>
      <c r="AB114" s="30"/>
      <c r="AC114" s="30"/>
      <c r="AD114" s="30"/>
      <c r="AE114" s="30"/>
    </row>
    <row r="115" spans="1:63" s="2" customFormat="1" ht="16.5" customHeight="1">
      <c r="A115" s="30"/>
      <c r="B115" s="31"/>
      <c r="C115" s="30"/>
      <c r="D115" s="30"/>
      <c r="E115" s="239" t="str">
        <f>E7</f>
        <v>Bytový dům čp.375, Červená kolonie na ulici Okružní v Bohumíně</v>
      </c>
      <c r="F115" s="240"/>
      <c r="G115" s="240"/>
      <c r="H115" s="240"/>
      <c r="I115" s="30"/>
      <c r="J115" s="30"/>
      <c r="K115" s="30"/>
      <c r="L115" s="40"/>
      <c r="S115" s="30"/>
      <c r="T115" s="30"/>
      <c r="U115" s="30"/>
      <c r="V115" s="30"/>
      <c r="W115" s="30"/>
      <c r="X115" s="30"/>
      <c r="Y115" s="30"/>
      <c r="Z115" s="30"/>
      <c r="AA115" s="30"/>
      <c r="AB115" s="30"/>
      <c r="AC115" s="30"/>
      <c r="AD115" s="30"/>
      <c r="AE115" s="30"/>
    </row>
    <row r="116" spans="1:63" s="1" customFormat="1" ht="12" customHeight="1">
      <c r="B116" s="21"/>
      <c r="C116" s="27" t="s">
        <v>99</v>
      </c>
      <c r="L116" s="21"/>
    </row>
    <row r="117" spans="1:63" s="2" customFormat="1" ht="16.5" customHeight="1">
      <c r="A117" s="30"/>
      <c r="B117" s="31"/>
      <c r="C117" s="30"/>
      <c r="D117" s="30"/>
      <c r="E117" s="239" t="s">
        <v>100</v>
      </c>
      <c r="F117" s="238"/>
      <c r="G117" s="238"/>
      <c r="H117" s="238"/>
      <c r="I117" s="30"/>
      <c r="J117" s="30"/>
      <c r="K117" s="30"/>
      <c r="L117" s="40"/>
      <c r="S117" s="30"/>
      <c r="T117" s="30"/>
      <c r="U117" s="30"/>
      <c r="V117" s="30"/>
      <c r="W117" s="30"/>
      <c r="X117" s="30"/>
      <c r="Y117" s="30"/>
      <c r="Z117" s="30"/>
      <c r="AA117" s="30"/>
      <c r="AB117" s="30"/>
      <c r="AC117" s="30"/>
      <c r="AD117" s="30"/>
      <c r="AE117" s="30"/>
    </row>
    <row r="118" spans="1:63" s="2" customFormat="1" ht="12" customHeight="1">
      <c r="A118" s="30"/>
      <c r="B118" s="31"/>
      <c r="C118" s="27" t="s">
        <v>101</v>
      </c>
      <c r="D118" s="30"/>
      <c r="E118" s="30"/>
      <c r="F118" s="30"/>
      <c r="G118" s="30"/>
      <c r="H118" s="30"/>
      <c r="I118" s="30"/>
      <c r="J118" s="30"/>
      <c r="K118" s="30"/>
      <c r="L118" s="40"/>
      <c r="S118" s="30"/>
      <c r="T118" s="30"/>
      <c r="U118" s="30"/>
      <c r="V118" s="30"/>
      <c r="W118" s="30"/>
      <c r="X118" s="30"/>
      <c r="Y118" s="30"/>
      <c r="Z118" s="30"/>
      <c r="AA118" s="30"/>
      <c r="AB118" s="30"/>
      <c r="AC118" s="30"/>
      <c r="AD118" s="30"/>
      <c r="AE118" s="30"/>
    </row>
    <row r="119" spans="1:63" s="2" customFormat="1" ht="16.5" customHeight="1">
      <c r="A119" s="30"/>
      <c r="B119" s="31"/>
      <c r="C119" s="30"/>
      <c r="D119" s="30"/>
      <c r="E119" s="229" t="str">
        <f>E11</f>
        <v>IO 02 - Přípojka jednotné kanalizace</v>
      </c>
      <c r="F119" s="238"/>
      <c r="G119" s="238"/>
      <c r="H119" s="238"/>
      <c r="I119" s="30"/>
      <c r="J119" s="30"/>
      <c r="K119" s="30"/>
      <c r="L119" s="40"/>
      <c r="S119" s="30"/>
      <c r="T119" s="30"/>
      <c r="U119" s="30"/>
      <c r="V119" s="30"/>
      <c r="W119" s="30"/>
      <c r="X119" s="30"/>
      <c r="Y119" s="30"/>
      <c r="Z119" s="30"/>
      <c r="AA119" s="30"/>
      <c r="AB119" s="30"/>
      <c r="AC119" s="30"/>
      <c r="AD119" s="30"/>
      <c r="AE119" s="30"/>
    </row>
    <row r="120" spans="1:63" s="2" customFormat="1" ht="6.95" customHeight="1">
      <c r="A120" s="30"/>
      <c r="B120" s="31"/>
      <c r="C120" s="30"/>
      <c r="D120" s="30"/>
      <c r="E120" s="30"/>
      <c r="F120" s="30"/>
      <c r="G120" s="30"/>
      <c r="H120" s="30"/>
      <c r="I120" s="30"/>
      <c r="J120" s="30"/>
      <c r="K120" s="30"/>
      <c r="L120" s="40"/>
      <c r="S120" s="30"/>
      <c r="T120" s="30"/>
      <c r="U120" s="30"/>
      <c r="V120" s="30"/>
      <c r="W120" s="30"/>
      <c r="X120" s="30"/>
      <c r="Y120" s="30"/>
      <c r="Z120" s="30"/>
      <c r="AA120" s="30"/>
      <c r="AB120" s="30"/>
      <c r="AC120" s="30"/>
      <c r="AD120" s="30"/>
      <c r="AE120" s="30"/>
    </row>
    <row r="121" spans="1:63" s="2" customFormat="1" ht="12" customHeight="1">
      <c r="A121" s="30"/>
      <c r="B121" s="31"/>
      <c r="C121" s="27" t="s">
        <v>18</v>
      </c>
      <c r="D121" s="30"/>
      <c r="E121" s="30"/>
      <c r="F121" s="25" t="str">
        <f>F14</f>
        <v xml:space="preserve"> </v>
      </c>
      <c r="G121" s="30"/>
      <c r="H121" s="30"/>
      <c r="I121" s="27" t="s">
        <v>20</v>
      </c>
      <c r="J121" s="53" t="str">
        <f>IF(J14="","",J14)</f>
        <v>2. 10. 2019</v>
      </c>
      <c r="K121" s="30"/>
      <c r="L121" s="40"/>
      <c r="S121" s="30"/>
      <c r="T121" s="30"/>
      <c r="U121" s="30"/>
      <c r="V121" s="30"/>
      <c r="W121" s="30"/>
      <c r="X121" s="30"/>
      <c r="Y121" s="30"/>
      <c r="Z121" s="30"/>
      <c r="AA121" s="30"/>
      <c r="AB121" s="30"/>
      <c r="AC121" s="30"/>
      <c r="AD121" s="30"/>
      <c r="AE121" s="30"/>
    </row>
    <row r="122" spans="1:63" s="2" customFormat="1" ht="6.95" customHeight="1">
      <c r="A122" s="30"/>
      <c r="B122" s="31"/>
      <c r="C122" s="30"/>
      <c r="D122" s="30"/>
      <c r="E122" s="30"/>
      <c r="F122" s="30"/>
      <c r="G122" s="30"/>
      <c r="H122" s="30"/>
      <c r="I122" s="30"/>
      <c r="J122" s="30"/>
      <c r="K122" s="30"/>
      <c r="L122" s="40"/>
      <c r="S122" s="30"/>
      <c r="T122" s="30"/>
      <c r="U122" s="30"/>
      <c r="V122" s="30"/>
      <c r="W122" s="30"/>
      <c r="X122" s="30"/>
      <c r="Y122" s="30"/>
      <c r="Z122" s="30"/>
      <c r="AA122" s="30"/>
      <c r="AB122" s="30"/>
      <c r="AC122" s="30"/>
      <c r="AD122" s="30"/>
      <c r="AE122" s="30"/>
    </row>
    <row r="123" spans="1:63" s="2" customFormat="1" ht="15.2" customHeight="1">
      <c r="A123" s="30"/>
      <c r="B123" s="31"/>
      <c r="C123" s="27" t="s">
        <v>22</v>
      </c>
      <c r="D123" s="30"/>
      <c r="E123" s="30"/>
      <c r="F123" s="25" t="str">
        <f>E17</f>
        <v>Město Bohumín, Masarykova 158, Bohumín</v>
      </c>
      <c r="G123" s="30"/>
      <c r="H123" s="30"/>
      <c r="I123" s="27" t="s">
        <v>27</v>
      </c>
      <c r="J123" s="28" t="str">
        <f>E23</f>
        <v>S WHG s.r.o.</v>
      </c>
      <c r="K123" s="30"/>
      <c r="L123" s="40"/>
      <c r="S123" s="30"/>
      <c r="T123" s="30"/>
      <c r="U123" s="30"/>
      <c r="V123" s="30"/>
      <c r="W123" s="30"/>
      <c r="X123" s="30"/>
      <c r="Y123" s="30"/>
      <c r="Z123" s="30"/>
      <c r="AA123" s="30"/>
      <c r="AB123" s="30"/>
      <c r="AC123" s="30"/>
      <c r="AD123" s="30"/>
      <c r="AE123" s="30"/>
    </row>
    <row r="124" spans="1:63" s="2" customFormat="1" ht="15.2" customHeight="1">
      <c r="A124" s="30"/>
      <c r="B124" s="31"/>
      <c r="C124" s="27" t="s">
        <v>26</v>
      </c>
      <c r="D124" s="30"/>
      <c r="E124" s="30"/>
      <c r="F124" s="25" t="str">
        <f>IF(E20="","",E20)</f>
        <v xml:space="preserve"> </v>
      </c>
      <c r="G124" s="30"/>
      <c r="H124" s="30"/>
      <c r="I124" s="27" t="s">
        <v>32</v>
      </c>
      <c r="J124" s="28" t="str">
        <f>E26</f>
        <v xml:space="preserve"> </v>
      </c>
      <c r="K124" s="30"/>
      <c r="L124" s="40"/>
      <c r="S124" s="30"/>
      <c r="T124" s="30"/>
      <c r="U124" s="30"/>
      <c r="V124" s="30"/>
      <c r="W124" s="30"/>
      <c r="X124" s="30"/>
      <c r="Y124" s="30"/>
      <c r="Z124" s="30"/>
      <c r="AA124" s="30"/>
      <c r="AB124" s="30"/>
      <c r="AC124" s="30"/>
      <c r="AD124" s="30"/>
      <c r="AE124" s="30"/>
    </row>
    <row r="125" spans="1:63" s="2" customFormat="1" ht="10.35" customHeight="1">
      <c r="A125" s="30"/>
      <c r="B125" s="31"/>
      <c r="C125" s="30"/>
      <c r="D125" s="30"/>
      <c r="E125" s="30"/>
      <c r="F125" s="30"/>
      <c r="G125" s="30"/>
      <c r="H125" s="30"/>
      <c r="I125" s="30"/>
      <c r="J125" s="30"/>
      <c r="K125" s="30"/>
      <c r="L125" s="40"/>
      <c r="S125" s="30"/>
      <c r="T125" s="30"/>
      <c r="U125" s="30"/>
      <c r="V125" s="30"/>
      <c r="W125" s="30"/>
      <c r="X125" s="30"/>
      <c r="Y125" s="30"/>
      <c r="Z125" s="30"/>
      <c r="AA125" s="30"/>
      <c r="AB125" s="30"/>
      <c r="AC125" s="30"/>
      <c r="AD125" s="30"/>
      <c r="AE125" s="30"/>
    </row>
    <row r="126" spans="1:63" s="11" customFormat="1" ht="29.25" customHeight="1">
      <c r="A126" s="124"/>
      <c r="B126" s="125"/>
      <c r="C126" s="126" t="s">
        <v>119</v>
      </c>
      <c r="D126" s="127" t="s">
        <v>59</v>
      </c>
      <c r="E126" s="127" t="s">
        <v>55</v>
      </c>
      <c r="F126" s="127" t="s">
        <v>56</v>
      </c>
      <c r="G126" s="127" t="s">
        <v>120</v>
      </c>
      <c r="H126" s="127" t="s">
        <v>121</v>
      </c>
      <c r="I126" s="127" t="s">
        <v>122</v>
      </c>
      <c r="J126" s="127" t="s">
        <v>105</v>
      </c>
      <c r="K126" s="128" t="s">
        <v>123</v>
      </c>
      <c r="L126" s="129"/>
      <c r="M126" s="60" t="s">
        <v>1</v>
      </c>
      <c r="N126" s="61" t="s">
        <v>38</v>
      </c>
      <c r="O126" s="61" t="s">
        <v>124</v>
      </c>
      <c r="P126" s="61" t="s">
        <v>125</v>
      </c>
      <c r="Q126" s="61" t="s">
        <v>126</v>
      </c>
      <c r="R126" s="61" t="s">
        <v>127</v>
      </c>
      <c r="S126" s="61" t="s">
        <v>128</v>
      </c>
      <c r="T126" s="62" t="s">
        <v>129</v>
      </c>
      <c r="U126" s="124"/>
      <c r="V126" s="124"/>
      <c r="W126" s="124"/>
      <c r="X126" s="124"/>
      <c r="Y126" s="124"/>
      <c r="Z126" s="124"/>
      <c r="AA126" s="124"/>
      <c r="AB126" s="124"/>
      <c r="AC126" s="124"/>
      <c r="AD126" s="124"/>
      <c r="AE126" s="124"/>
    </row>
    <row r="127" spans="1:63" s="2" customFormat="1" ht="22.9" customHeight="1">
      <c r="A127" s="30"/>
      <c r="B127" s="31"/>
      <c r="C127" s="67" t="s">
        <v>130</v>
      </c>
      <c r="D127" s="30"/>
      <c r="E127" s="30"/>
      <c r="F127" s="30"/>
      <c r="G127" s="30"/>
      <c r="H127" s="30"/>
      <c r="I127" s="30"/>
      <c r="J127" s="130">
        <f>BK127</f>
        <v>0</v>
      </c>
      <c r="K127" s="30"/>
      <c r="L127" s="31"/>
      <c r="M127" s="63"/>
      <c r="N127" s="54"/>
      <c r="O127" s="64"/>
      <c r="P127" s="131">
        <f>P128+P175</f>
        <v>164.52809200000002</v>
      </c>
      <c r="Q127" s="64"/>
      <c r="R127" s="131">
        <f>R128+R175</f>
        <v>18.537330319999999</v>
      </c>
      <c r="S127" s="64"/>
      <c r="T127" s="132">
        <f>T128+T175</f>
        <v>0</v>
      </c>
      <c r="U127" s="30"/>
      <c r="V127" s="30"/>
      <c r="W127" s="30"/>
      <c r="X127" s="30"/>
      <c r="Y127" s="30"/>
      <c r="Z127" s="30"/>
      <c r="AA127" s="30"/>
      <c r="AB127" s="30"/>
      <c r="AC127" s="30"/>
      <c r="AD127" s="30"/>
      <c r="AE127" s="30"/>
      <c r="AT127" s="18" t="s">
        <v>73</v>
      </c>
      <c r="AU127" s="18" t="s">
        <v>107</v>
      </c>
      <c r="BK127" s="133">
        <f>BK128+BK175</f>
        <v>0</v>
      </c>
    </row>
    <row r="128" spans="1:63" s="12" customFormat="1" ht="25.9" customHeight="1">
      <c r="B128" s="134"/>
      <c r="D128" s="135" t="s">
        <v>73</v>
      </c>
      <c r="E128" s="136" t="s">
        <v>131</v>
      </c>
      <c r="F128" s="136" t="s">
        <v>132</v>
      </c>
      <c r="J128" s="137">
        <f>BK128</f>
        <v>0</v>
      </c>
      <c r="L128" s="134"/>
      <c r="M128" s="138"/>
      <c r="N128" s="139"/>
      <c r="O128" s="139"/>
      <c r="P128" s="140">
        <f>P129+P161+P164+P173</f>
        <v>164.52809200000002</v>
      </c>
      <c r="Q128" s="139"/>
      <c r="R128" s="140">
        <f>R129+R161+R164+R173</f>
        <v>18.537330319999999</v>
      </c>
      <c r="S128" s="139"/>
      <c r="T128" s="141">
        <f>T129+T161+T164+T173</f>
        <v>0</v>
      </c>
      <c r="AR128" s="135" t="s">
        <v>81</v>
      </c>
      <c r="AT128" s="142" t="s">
        <v>73</v>
      </c>
      <c r="AU128" s="142" t="s">
        <v>74</v>
      </c>
      <c r="AY128" s="135" t="s">
        <v>133</v>
      </c>
      <c r="BK128" s="143">
        <f>BK129+BK161+BK164+BK173</f>
        <v>0</v>
      </c>
    </row>
    <row r="129" spans="1:65" s="12" customFormat="1" ht="22.9" customHeight="1">
      <c r="B129" s="134"/>
      <c r="D129" s="135" t="s">
        <v>73</v>
      </c>
      <c r="E129" s="144" t="s">
        <v>81</v>
      </c>
      <c r="F129" s="144" t="s">
        <v>134</v>
      </c>
      <c r="J129" s="145">
        <f>BK129</f>
        <v>0</v>
      </c>
      <c r="L129" s="134"/>
      <c r="M129" s="138"/>
      <c r="N129" s="139"/>
      <c r="O129" s="139"/>
      <c r="P129" s="140">
        <f>SUM(P130:P160)</f>
        <v>118.194672</v>
      </c>
      <c r="Q129" s="139"/>
      <c r="R129" s="140">
        <f>SUM(R130:R160)</f>
        <v>17.963650319999999</v>
      </c>
      <c r="S129" s="139"/>
      <c r="T129" s="141">
        <f>SUM(T130:T160)</f>
        <v>0</v>
      </c>
      <c r="AR129" s="135" t="s">
        <v>81</v>
      </c>
      <c r="AT129" s="142" t="s">
        <v>73</v>
      </c>
      <c r="AU129" s="142" t="s">
        <v>81</v>
      </c>
      <c r="AY129" s="135" t="s">
        <v>133</v>
      </c>
      <c r="BK129" s="143">
        <f>SUM(BK130:BK160)</f>
        <v>0</v>
      </c>
    </row>
    <row r="130" spans="1:65" s="2" customFormat="1" ht="21.75" customHeight="1">
      <c r="A130" s="30"/>
      <c r="B130" s="146"/>
      <c r="C130" s="147" t="s">
        <v>81</v>
      </c>
      <c r="D130" s="147" t="s">
        <v>135</v>
      </c>
      <c r="E130" s="148" t="s">
        <v>912</v>
      </c>
      <c r="F130" s="149" t="s">
        <v>913</v>
      </c>
      <c r="G130" s="150" t="s">
        <v>138</v>
      </c>
      <c r="H130" s="151">
        <v>9.0220000000000002</v>
      </c>
      <c r="I130" s="152"/>
      <c r="J130" s="152">
        <f>ROUND(I130*H130,2)</f>
        <v>0</v>
      </c>
      <c r="K130" s="149" t="s">
        <v>914</v>
      </c>
      <c r="L130" s="31"/>
      <c r="M130" s="153" t="s">
        <v>1</v>
      </c>
      <c r="N130" s="154" t="s">
        <v>40</v>
      </c>
      <c r="O130" s="155">
        <v>1.548</v>
      </c>
      <c r="P130" s="155">
        <f>O130*H130</f>
        <v>13.966056</v>
      </c>
      <c r="Q130" s="155">
        <v>0</v>
      </c>
      <c r="R130" s="155">
        <f>Q130*H130</f>
        <v>0</v>
      </c>
      <c r="S130" s="155">
        <v>0</v>
      </c>
      <c r="T130" s="156">
        <f>S130*H130</f>
        <v>0</v>
      </c>
      <c r="U130" s="30"/>
      <c r="V130" s="30"/>
      <c r="W130" s="30"/>
      <c r="X130" s="30"/>
      <c r="Y130" s="30"/>
      <c r="Z130" s="30"/>
      <c r="AA130" s="30"/>
      <c r="AB130" s="30"/>
      <c r="AC130" s="30"/>
      <c r="AD130" s="30"/>
      <c r="AE130" s="30"/>
      <c r="AR130" s="157" t="s">
        <v>140</v>
      </c>
      <c r="AT130" s="157" t="s">
        <v>135</v>
      </c>
      <c r="AU130" s="157" t="s">
        <v>87</v>
      </c>
      <c r="AY130" s="18" t="s">
        <v>133</v>
      </c>
      <c r="BE130" s="158">
        <f>IF(N130="základní",J130,0)</f>
        <v>0</v>
      </c>
      <c r="BF130" s="158">
        <f>IF(N130="snížená",J130,0)</f>
        <v>0</v>
      </c>
      <c r="BG130" s="158">
        <f>IF(N130="zákl. přenesená",J130,0)</f>
        <v>0</v>
      </c>
      <c r="BH130" s="158">
        <f>IF(N130="sníž. přenesená",J130,0)</f>
        <v>0</v>
      </c>
      <c r="BI130" s="158">
        <f>IF(N130="nulová",J130,0)</f>
        <v>0</v>
      </c>
      <c r="BJ130" s="18" t="s">
        <v>87</v>
      </c>
      <c r="BK130" s="158">
        <f>ROUND(I130*H130,2)</f>
        <v>0</v>
      </c>
      <c r="BL130" s="18" t="s">
        <v>140</v>
      </c>
      <c r="BM130" s="157" t="s">
        <v>915</v>
      </c>
    </row>
    <row r="131" spans="1:65" s="14" customFormat="1">
      <c r="B131" s="166"/>
      <c r="D131" s="160" t="s">
        <v>142</v>
      </c>
      <c r="E131" s="167" t="s">
        <v>1</v>
      </c>
      <c r="F131" s="168" t="s">
        <v>916</v>
      </c>
      <c r="H131" s="169">
        <v>9.0220000000000002</v>
      </c>
      <c r="L131" s="166"/>
      <c r="M131" s="170"/>
      <c r="N131" s="171"/>
      <c r="O131" s="171"/>
      <c r="P131" s="171"/>
      <c r="Q131" s="171"/>
      <c r="R131" s="171"/>
      <c r="S131" s="171"/>
      <c r="T131" s="172"/>
      <c r="AT131" s="167" t="s">
        <v>142</v>
      </c>
      <c r="AU131" s="167" t="s">
        <v>87</v>
      </c>
      <c r="AV131" s="14" t="s">
        <v>87</v>
      </c>
      <c r="AW131" s="14" t="s">
        <v>31</v>
      </c>
      <c r="AX131" s="14" t="s">
        <v>81</v>
      </c>
      <c r="AY131" s="167" t="s">
        <v>133</v>
      </c>
    </row>
    <row r="132" spans="1:65" s="2" customFormat="1" ht="21.75" customHeight="1">
      <c r="A132" s="30"/>
      <c r="B132" s="146"/>
      <c r="C132" s="147" t="s">
        <v>87</v>
      </c>
      <c r="D132" s="147" t="s">
        <v>135</v>
      </c>
      <c r="E132" s="148" t="s">
        <v>497</v>
      </c>
      <c r="F132" s="149" t="s">
        <v>498</v>
      </c>
      <c r="G132" s="150" t="s">
        <v>138</v>
      </c>
      <c r="H132" s="151">
        <v>30.073</v>
      </c>
      <c r="I132" s="152"/>
      <c r="J132" s="152">
        <f>ROUND(I132*H132,2)</f>
        <v>0</v>
      </c>
      <c r="K132" s="149" t="s">
        <v>914</v>
      </c>
      <c r="L132" s="31"/>
      <c r="M132" s="153" t="s">
        <v>1</v>
      </c>
      <c r="N132" s="154" t="s">
        <v>40</v>
      </c>
      <c r="O132" s="155">
        <v>1.43</v>
      </c>
      <c r="P132" s="155">
        <f>O132*H132</f>
        <v>43.004390000000001</v>
      </c>
      <c r="Q132" s="155">
        <v>0</v>
      </c>
      <c r="R132" s="155">
        <f>Q132*H132</f>
        <v>0</v>
      </c>
      <c r="S132" s="155">
        <v>0</v>
      </c>
      <c r="T132" s="156">
        <f>S132*H132</f>
        <v>0</v>
      </c>
      <c r="U132" s="30"/>
      <c r="V132" s="30"/>
      <c r="W132" s="30"/>
      <c r="X132" s="30"/>
      <c r="Y132" s="30"/>
      <c r="Z132" s="30"/>
      <c r="AA132" s="30"/>
      <c r="AB132" s="30"/>
      <c r="AC132" s="30"/>
      <c r="AD132" s="30"/>
      <c r="AE132" s="30"/>
      <c r="AR132" s="157" t="s">
        <v>140</v>
      </c>
      <c r="AT132" s="157" t="s">
        <v>135</v>
      </c>
      <c r="AU132" s="157" t="s">
        <v>87</v>
      </c>
      <c r="AY132" s="18" t="s">
        <v>133</v>
      </c>
      <c r="BE132" s="158">
        <f>IF(N132="základní",J132,0)</f>
        <v>0</v>
      </c>
      <c r="BF132" s="158">
        <f>IF(N132="snížená",J132,0)</f>
        <v>0</v>
      </c>
      <c r="BG132" s="158">
        <f>IF(N132="zákl. přenesená",J132,0)</f>
        <v>0</v>
      </c>
      <c r="BH132" s="158">
        <f>IF(N132="sníž. přenesená",J132,0)</f>
        <v>0</v>
      </c>
      <c r="BI132" s="158">
        <f>IF(N132="nulová",J132,0)</f>
        <v>0</v>
      </c>
      <c r="BJ132" s="18" t="s">
        <v>87</v>
      </c>
      <c r="BK132" s="158">
        <f>ROUND(I132*H132,2)</f>
        <v>0</v>
      </c>
      <c r="BL132" s="18" t="s">
        <v>140</v>
      </c>
      <c r="BM132" s="157" t="s">
        <v>917</v>
      </c>
    </row>
    <row r="133" spans="1:65" s="14" customFormat="1">
      <c r="B133" s="166"/>
      <c r="D133" s="160" t="s">
        <v>142</v>
      </c>
      <c r="E133" s="167" t="s">
        <v>1</v>
      </c>
      <c r="F133" s="168" t="s">
        <v>918</v>
      </c>
      <c r="H133" s="169">
        <v>15.714</v>
      </c>
      <c r="L133" s="166"/>
      <c r="M133" s="170"/>
      <c r="N133" s="171"/>
      <c r="O133" s="171"/>
      <c r="P133" s="171"/>
      <c r="Q133" s="171"/>
      <c r="R133" s="171"/>
      <c r="S133" s="171"/>
      <c r="T133" s="172"/>
      <c r="AT133" s="167" t="s">
        <v>142</v>
      </c>
      <c r="AU133" s="167" t="s">
        <v>87</v>
      </c>
      <c r="AV133" s="14" t="s">
        <v>87</v>
      </c>
      <c r="AW133" s="14" t="s">
        <v>31</v>
      </c>
      <c r="AX133" s="14" t="s">
        <v>74</v>
      </c>
      <c r="AY133" s="167" t="s">
        <v>133</v>
      </c>
    </row>
    <row r="134" spans="1:65" s="14" customFormat="1">
      <c r="B134" s="166"/>
      <c r="D134" s="160" t="s">
        <v>142</v>
      </c>
      <c r="E134" s="167" t="s">
        <v>1</v>
      </c>
      <c r="F134" s="168" t="s">
        <v>919</v>
      </c>
      <c r="H134" s="169">
        <v>14.359</v>
      </c>
      <c r="L134" s="166"/>
      <c r="M134" s="170"/>
      <c r="N134" s="171"/>
      <c r="O134" s="171"/>
      <c r="P134" s="171"/>
      <c r="Q134" s="171"/>
      <c r="R134" s="171"/>
      <c r="S134" s="171"/>
      <c r="T134" s="172"/>
      <c r="AT134" s="167" t="s">
        <v>142</v>
      </c>
      <c r="AU134" s="167" t="s">
        <v>87</v>
      </c>
      <c r="AV134" s="14" t="s">
        <v>87</v>
      </c>
      <c r="AW134" s="14" t="s">
        <v>31</v>
      </c>
      <c r="AX134" s="14" t="s">
        <v>74</v>
      </c>
      <c r="AY134" s="167" t="s">
        <v>133</v>
      </c>
    </row>
    <row r="135" spans="1:65" s="16" customFormat="1">
      <c r="B135" s="180"/>
      <c r="D135" s="160" t="s">
        <v>142</v>
      </c>
      <c r="E135" s="181" t="s">
        <v>1</v>
      </c>
      <c r="F135" s="182" t="s">
        <v>157</v>
      </c>
      <c r="H135" s="183">
        <v>30.073</v>
      </c>
      <c r="L135" s="180"/>
      <c r="M135" s="184"/>
      <c r="N135" s="185"/>
      <c r="O135" s="185"/>
      <c r="P135" s="185"/>
      <c r="Q135" s="185"/>
      <c r="R135" s="185"/>
      <c r="S135" s="185"/>
      <c r="T135" s="186"/>
      <c r="AT135" s="181" t="s">
        <v>142</v>
      </c>
      <c r="AU135" s="181" t="s">
        <v>87</v>
      </c>
      <c r="AV135" s="16" t="s">
        <v>140</v>
      </c>
      <c r="AW135" s="16" t="s">
        <v>31</v>
      </c>
      <c r="AX135" s="16" t="s">
        <v>81</v>
      </c>
      <c r="AY135" s="181" t="s">
        <v>133</v>
      </c>
    </row>
    <row r="136" spans="1:65" s="2" customFormat="1" ht="21.75" customHeight="1">
      <c r="A136" s="30"/>
      <c r="B136" s="146"/>
      <c r="C136" s="147" t="s">
        <v>149</v>
      </c>
      <c r="D136" s="147" t="s">
        <v>135</v>
      </c>
      <c r="E136" s="148" t="s">
        <v>158</v>
      </c>
      <c r="F136" s="149" t="s">
        <v>159</v>
      </c>
      <c r="G136" s="150" t="s">
        <v>138</v>
      </c>
      <c r="H136" s="151">
        <v>30.073</v>
      </c>
      <c r="I136" s="152"/>
      <c r="J136" s="152">
        <f>ROUND(I136*H136,2)</f>
        <v>0</v>
      </c>
      <c r="K136" s="149" t="s">
        <v>914</v>
      </c>
      <c r="L136" s="31"/>
      <c r="M136" s="153" t="s">
        <v>1</v>
      </c>
      <c r="N136" s="154" t="s">
        <v>40</v>
      </c>
      <c r="O136" s="155">
        <v>0.1</v>
      </c>
      <c r="P136" s="155">
        <f>O136*H136</f>
        <v>3.0073000000000003</v>
      </c>
      <c r="Q136" s="155">
        <v>0</v>
      </c>
      <c r="R136" s="155">
        <f>Q136*H136</f>
        <v>0</v>
      </c>
      <c r="S136" s="155">
        <v>0</v>
      </c>
      <c r="T136" s="156">
        <f>S136*H136</f>
        <v>0</v>
      </c>
      <c r="U136" s="30"/>
      <c r="V136" s="30"/>
      <c r="W136" s="30"/>
      <c r="X136" s="30"/>
      <c r="Y136" s="30"/>
      <c r="Z136" s="30"/>
      <c r="AA136" s="30"/>
      <c r="AB136" s="30"/>
      <c r="AC136" s="30"/>
      <c r="AD136" s="30"/>
      <c r="AE136" s="30"/>
      <c r="AR136" s="157" t="s">
        <v>140</v>
      </c>
      <c r="AT136" s="157" t="s">
        <v>135</v>
      </c>
      <c r="AU136" s="157" t="s">
        <v>87</v>
      </c>
      <c r="AY136" s="18" t="s">
        <v>133</v>
      </c>
      <c r="BE136" s="158">
        <f>IF(N136="základní",J136,0)</f>
        <v>0</v>
      </c>
      <c r="BF136" s="158">
        <f>IF(N136="snížená",J136,0)</f>
        <v>0</v>
      </c>
      <c r="BG136" s="158">
        <f>IF(N136="zákl. přenesená",J136,0)</f>
        <v>0</v>
      </c>
      <c r="BH136" s="158">
        <f>IF(N136="sníž. přenesená",J136,0)</f>
        <v>0</v>
      </c>
      <c r="BI136" s="158">
        <f>IF(N136="nulová",J136,0)</f>
        <v>0</v>
      </c>
      <c r="BJ136" s="18" t="s">
        <v>87</v>
      </c>
      <c r="BK136" s="158">
        <f>ROUND(I136*H136,2)</f>
        <v>0</v>
      </c>
      <c r="BL136" s="18" t="s">
        <v>140</v>
      </c>
      <c r="BM136" s="157" t="s">
        <v>920</v>
      </c>
    </row>
    <row r="137" spans="1:65" s="2" customFormat="1" ht="16.5" customHeight="1">
      <c r="A137" s="30"/>
      <c r="B137" s="146"/>
      <c r="C137" s="147" t="s">
        <v>140</v>
      </c>
      <c r="D137" s="147" t="s">
        <v>135</v>
      </c>
      <c r="E137" s="148" t="s">
        <v>173</v>
      </c>
      <c r="F137" s="149" t="s">
        <v>174</v>
      </c>
      <c r="G137" s="150" t="s">
        <v>175</v>
      </c>
      <c r="H137" s="151">
        <v>85.298000000000002</v>
      </c>
      <c r="I137" s="152"/>
      <c r="J137" s="152">
        <f>ROUND(I137*H137,2)</f>
        <v>0</v>
      </c>
      <c r="K137" s="149" t="s">
        <v>914</v>
      </c>
      <c r="L137" s="31"/>
      <c r="M137" s="153" t="s">
        <v>1</v>
      </c>
      <c r="N137" s="154" t="s">
        <v>40</v>
      </c>
      <c r="O137" s="155">
        <v>0.23599999999999999</v>
      </c>
      <c r="P137" s="155">
        <f>O137*H137</f>
        <v>20.130327999999999</v>
      </c>
      <c r="Q137" s="155">
        <v>8.4000000000000003E-4</v>
      </c>
      <c r="R137" s="155">
        <f>Q137*H137</f>
        <v>7.1650320000000003E-2</v>
      </c>
      <c r="S137" s="155">
        <v>0</v>
      </c>
      <c r="T137" s="156">
        <f>S137*H137</f>
        <v>0</v>
      </c>
      <c r="U137" s="30"/>
      <c r="V137" s="30"/>
      <c r="W137" s="30"/>
      <c r="X137" s="30"/>
      <c r="Y137" s="30"/>
      <c r="Z137" s="30"/>
      <c r="AA137" s="30"/>
      <c r="AB137" s="30"/>
      <c r="AC137" s="30"/>
      <c r="AD137" s="30"/>
      <c r="AE137" s="30"/>
      <c r="AR137" s="157" t="s">
        <v>140</v>
      </c>
      <c r="AT137" s="157" t="s">
        <v>135</v>
      </c>
      <c r="AU137" s="157" t="s">
        <v>87</v>
      </c>
      <c r="AY137" s="18" t="s">
        <v>133</v>
      </c>
      <c r="BE137" s="158">
        <f>IF(N137="základní",J137,0)</f>
        <v>0</v>
      </c>
      <c r="BF137" s="158">
        <f>IF(N137="snížená",J137,0)</f>
        <v>0</v>
      </c>
      <c r="BG137" s="158">
        <f>IF(N137="zákl. přenesená",J137,0)</f>
        <v>0</v>
      </c>
      <c r="BH137" s="158">
        <f>IF(N137="sníž. přenesená",J137,0)</f>
        <v>0</v>
      </c>
      <c r="BI137" s="158">
        <f>IF(N137="nulová",J137,0)</f>
        <v>0</v>
      </c>
      <c r="BJ137" s="18" t="s">
        <v>87</v>
      </c>
      <c r="BK137" s="158">
        <f>ROUND(I137*H137,2)</f>
        <v>0</v>
      </c>
      <c r="BL137" s="18" t="s">
        <v>140</v>
      </c>
      <c r="BM137" s="157" t="s">
        <v>921</v>
      </c>
    </row>
    <row r="138" spans="1:65" s="13" customFormat="1">
      <c r="B138" s="159"/>
      <c r="D138" s="160" t="s">
        <v>142</v>
      </c>
      <c r="E138" s="161" t="s">
        <v>1</v>
      </c>
      <c r="F138" s="162" t="s">
        <v>922</v>
      </c>
      <c r="H138" s="161" t="s">
        <v>1</v>
      </c>
      <c r="L138" s="159"/>
      <c r="M138" s="163"/>
      <c r="N138" s="164"/>
      <c r="O138" s="164"/>
      <c r="P138" s="164"/>
      <c r="Q138" s="164"/>
      <c r="R138" s="164"/>
      <c r="S138" s="164"/>
      <c r="T138" s="165"/>
      <c r="AT138" s="161" t="s">
        <v>142</v>
      </c>
      <c r="AU138" s="161" t="s">
        <v>87</v>
      </c>
      <c r="AV138" s="13" t="s">
        <v>81</v>
      </c>
      <c r="AW138" s="13" t="s">
        <v>31</v>
      </c>
      <c r="AX138" s="13" t="s">
        <v>74</v>
      </c>
      <c r="AY138" s="161" t="s">
        <v>133</v>
      </c>
    </row>
    <row r="139" spans="1:65" s="14" customFormat="1">
      <c r="B139" s="166"/>
      <c r="D139" s="160" t="s">
        <v>142</v>
      </c>
      <c r="E139" s="167" t="s">
        <v>1</v>
      </c>
      <c r="F139" s="168" t="s">
        <v>923</v>
      </c>
      <c r="H139" s="169">
        <v>49.4</v>
      </c>
      <c r="L139" s="166"/>
      <c r="M139" s="170"/>
      <c r="N139" s="171"/>
      <c r="O139" s="171"/>
      <c r="P139" s="171"/>
      <c r="Q139" s="171"/>
      <c r="R139" s="171"/>
      <c r="S139" s="171"/>
      <c r="T139" s="172"/>
      <c r="AT139" s="167" t="s">
        <v>142</v>
      </c>
      <c r="AU139" s="167" t="s">
        <v>87</v>
      </c>
      <c r="AV139" s="14" t="s">
        <v>87</v>
      </c>
      <c r="AW139" s="14" t="s">
        <v>31</v>
      </c>
      <c r="AX139" s="14" t="s">
        <v>74</v>
      </c>
      <c r="AY139" s="167" t="s">
        <v>133</v>
      </c>
    </row>
    <row r="140" spans="1:65" s="14" customFormat="1">
      <c r="B140" s="166"/>
      <c r="D140" s="160" t="s">
        <v>142</v>
      </c>
      <c r="E140" s="167" t="s">
        <v>1</v>
      </c>
      <c r="F140" s="168" t="s">
        <v>924</v>
      </c>
      <c r="H140" s="169">
        <v>35.898000000000003</v>
      </c>
      <c r="L140" s="166"/>
      <c r="M140" s="170"/>
      <c r="N140" s="171"/>
      <c r="O140" s="171"/>
      <c r="P140" s="171"/>
      <c r="Q140" s="171"/>
      <c r="R140" s="171"/>
      <c r="S140" s="171"/>
      <c r="T140" s="172"/>
      <c r="AT140" s="167" t="s">
        <v>142</v>
      </c>
      <c r="AU140" s="167" t="s">
        <v>87</v>
      </c>
      <c r="AV140" s="14" t="s">
        <v>87</v>
      </c>
      <c r="AW140" s="14" t="s">
        <v>31</v>
      </c>
      <c r="AX140" s="14" t="s">
        <v>74</v>
      </c>
      <c r="AY140" s="167" t="s">
        <v>133</v>
      </c>
    </row>
    <row r="141" spans="1:65" s="16" customFormat="1">
      <c r="B141" s="180"/>
      <c r="D141" s="160" t="s">
        <v>142</v>
      </c>
      <c r="E141" s="181" t="s">
        <v>1</v>
      </c>
      <c r="F141" s="182" t="s">
        <v>157</v>
      </c>
      <c r="H141" s="183">
        <v>85.298000000000002</v>
      </c>
      <c r="L141" s="180"/>
      <c r="M141" s="184"/>
      <c r="N141" s="185"/>
      <c r="O141" s="185"/>
      <c r="P141" s="185"/>
      <c r="Q141" s="185"/>
      <c r="R141" s="185"/>
      <c r="S141" s="185"/>
      <c r="T141" s="186"/>
      <c r="AT141" s="181" t="s">
        <v>142</v>
      </c>
      <c r="AU141" s="181" t="s">
        <v>87</v>
      </c>
      <c r="AV141" s="16" t="s">
        <v>140</v>
      </c>
      <c r="AW141" s="16" t="s">
        <v>31</v>
      </c>
      <c r="AX141" s="16" t="s">
        <v>81</v>
      </c>
      <c r="AY141" s="181" t="s">
        <v>133</v>
      </c>
    </row>
    <row r="142" spans="1:65" s="2" customFormat="1" ht="21.75" customHeight="1">
      <c r="A142" s="30"/>
      <c r="B142" s="146"/>
      <c r="C142" s="147" t="s">
        <v>184</v>
      </c>
      <c r="D142" s="147" t="s">
        <v>135</v>
      </c>
      <c r="E142" s="148" t="s">
        <v>185</v>
      </c>
      <c r="F142" s="149" t="s">
        <v>186</v>
      </c>
      <c r="G142" s="150" t="s">
        <v>175</v>
      </c>
      <c r="H142" s="151">
        <v>85.298000000000002</v>
      </c>
      <c r="I142" s="152"/>
      <c r="J142" s="152">
        <f>ROUND(I142*H142,2)</f>
        <v>0</v>
      </c>
      <c r="K142" s="149" t="s">
        <v>914</v>
      </c>
      <c r="L142" s="31"/>
      <c r="M142" s="153" t="s">
        <v>1</v>
      </c>
      <c r="N142" s="154" t="s">
        <v>40</v>
      </c>
      <c r="O142" s="155">
        <v>0.216</v>
      </c>
      <c r="P142" s="155">
        <f>O142*H142</f>
        <v>18.424368000000001</v>
      </c>
      <c r="Q142" s="155">
        <v>0</v>
      </c>
      <c r="R142" s="155">
        <f>Q142*H142</f>
        <v>0</v>
      </c>
      <c r="S142" s="155">
        <v>0</v>
      </c>
      <c r="T142" s="156">
        <f>S142*H142</f>
        <v>0</v>
      </c>
      <c r="U142" s="30"/>
      <c r="V142" s="30"/>
      <c r="W142" s="30"/>
      <c r="X142" s="30"/>
      <c r="Y142" s="30"/>
      <c r="Z142" s="30"/>
      <c r="AA142" s="30"/>
      <c r="AB142" s="30"/>
      <c r="AC142" s="30"/>
      <c r="AD142" s="30"/>
      <c r="AE142" s="30"/>
      <c r="AR142" s="157" t="s">
        <v>140</v>
      </c>
      <c r="AT142" s="157" t="s">
        <v>135</v>
      </c>
      <c r="AU142" s="157" t="s">
        <v>87</v>
      </c>
      <c r="AY142" s="18" t="s">
        <v>133</v>
      </c>
      <c r="BE142" s="158">
        <f>IF(N142="základní",J142,0)</f>
        <v>0</v>
      </c>
      <c r="BF142" s="158">
        <f>IF(N142="snížená",J142,0)</f>
        <v>0</v>
      </c>
      <c r="BG142" s="158">
        <f>IF(N142="zákl. přenesená",J142,0)</f>
        <v>0</v>
      </c>
      <c r="BH142" s="158">
        <f>IF(N142="sníž. přenesená",J142,0)</f>
        <v>0</v>
      </c>
      <c r="BI142" s="158">
        <f>IF(N142="nulová",J142,0)</f>
        <v>0</v>
      </c>
      <c r="BJ142" s="18" t="s">
        <v>87</v>
      </c>
      <c r="BK142" s="158">
        <f>ROUND(I142*H142,2)</f>
        <v>0</v>
      </c>
      <c r="BL142" s="18" t="s">
        <v>140</v>
      </c>
      <c r="BM142" s="157" t="s">
        <v>925</v>
      </c>
    </row>
    <row r="143" spans="1:65" s="2" customFormat="1" ht="21.75" customHeight="1">
      <c r="A143" s="30"/>
      <c r="B143" s="146"/>
      <c r="C143" s="147" t="s">
        <v>188</v>
      </c>
      <c r="D143" s="147" t="s">
        <v>135</v>
      </c>
      <c r="E143" s="148" t="s">
        <v>189</v>
      </c>
      <c r="F143" s="149" t="s">
        <v>190</v>
      </c>
      <c r="G143" s="150" t="s">
        <v>138</v>
      </c>
      <c r="H143" s="151">
        <v>30.073</v>
      </c>
      <c r="I143" s="152"/>
      <c r="J143" s="152">
        <f>ROUND(I143*H143,2)</f>
        <v>0</v>
      </c>
      <c r="K143" s="149" t="s">
        <v>914</v>
      </c>
      <c r="L143" s="31"/>
      <c r="M143" s="153" t="s">
        <v>1</v>
      </c>
      <c r="N143" s="154" t="s">
        <v>40</v>
      </c>
      <c r="O143" s="155">
        <v>0.34499999999999997</v>
      </c>
      <c r="P143" s="155">
        <f>O143*H143</f>
        <v>10.375185</v>
      </c>
      <c r="Q143" s="155">
        <v>0</v>
      </c>
      <c r="R143" s="155">
        <f>Q143*H143</f>
        <v>0</v>
      </c>
      <c r="S143" s="155">
        <v>0</v>
      </c>
      <c r="T143" s="156">
        <f>S143*H143</f>
        <v>0</v>
      </c>
      <c r="U143" s="30"/>
      <c r="V143" s="30"/>
      <c r="W143" s="30"/>
      <c r="X143" s="30"/>
      <c r="Y143" s="30"/>
      <c r="Z143" s="30"/>
      <c r="AA143" s="30"/>
      <c r="AB143" s="30"/>
      <c r="AC143" s="30"/>
      <c r="AD143" s="30"/>
      <c r="AE143" s="30"/>
      <c r="AR143" s="157" t="s">
        <v>140</v>
      </c>
      <c r="AT143" s="157" t="s">
        <v>135</v>
      </c>
      <c r="AU143" s="157" t="s">
        <v>87</v>
      </c>
      <c r="AY143" s="18" t="s">
        <v>133</v>
      </c>
      <c r="BE143" s="158">
        <f>IF(N143="základní",J143,0)</f>
        <v>0</v>
      </c>
      <c r="BF143" s="158">
        <f>IF(N143="snížená",J143,0)</f>
        <v>0</v>
      </c>
      <c r="BG143" s="158">
        <f>IF(N143="zákl. přenesená",J143,0)</f>
        <v>0</v>
      </c>
      <c r="BH143" s="158">
        <f>IF(N143="sníž. přenesená",J143,0)</f>
        <v>0</v>
      </c>
      <c r="BI143" s="158">
        <f>IF(N143="nulová",J143,0)</f>
        <v>0</v>
      </c>
      <c r="BJ143" s="18" t="s">
        <v>87</v>
      </c>
      <c r="BK143" s="158">
        <f>ROUND(I143*H143,2)</f>
        <v>0</v>
      </c>
      <c r="BL143" s="18" t="s">
        <v>140</v>
      </c>
      <c r="BM143" s="157" t="s">
        <v>926</v>
      </c>
    </row>
    <row r="144" spans="1:65" s="14" customFormat="1">
      <c r="B144" s="166"/>
      <c r="D144" s="160" t="s">
        <v>142</v>
      </c>
      <c r="E144" s="167" t="s">
        <v>1</v>
      </c>
      <c r="F144" s="168" t="s">
        <v>918</v>
      </c>
      <c r="H144" s="169">
        <v>15.714</v>
      </c>
      <c r="L144" s="166"/>
      <c r="M144" s="170"/>
      <c r="N144" s="171"/>
      <c r="O144" s="171"/>
      <c r="P144" s="171"/>
      <c r="Q144" s="171"/>
      <c r="R144" s="171"/>
      <c r="S144" s="171"/>
      <c r="T144" s="172"/>
      <c r="AT144" s="167" t="s">
        <v>142</v>
      </c>
      <c r="AU144" s="167" t="s">
        <v>87</v>
      </c>
      <c r="AV144" s="14" t="s">
        <v>87</v>
      </c>
      <c r="AW144" s="14" t="s">
        <v>31</v>
      </c>
      <c r="AX144" s="14" t="s">
        <v>74</v>
      </c>
      <c r="AY144" s="167" t="s">
        <v>133</v>
      </c>
    </row>
    <row r="145" spans="1:65" s="14" customFormat="1">
      <c r="B145" s="166"/>
      <c r="D145" s="160" t="s">
        <v>142</v>
      </c>
      <c r="E145" s="167" t="s">
        <v>1</v>
      </c>
      <c r="F145" s="168" t="s">
        <v>919</v>
      </c>
      <c r="H145" s="169">
        <v>14.359</v>
      </c>
      <c r="L145" s="166"/>
      <c r="M145" s="170"/>
      <c r="N145" s="171"/>
      <c r="O145" s="171"/>
      <c r="P145" s="171"/>
      <c r="Q145" s="171"/>
      <c r="R145" s="171"/>
      <c r="S145" s="171"/>
      <c r="T145" s="172"/>
      <c r="AT145" s="167" t="s">
        <v>142</v>
      </c>
      <c r="AU145" s="167" t="s">
        <v>87</v>
      </c>
      <c r="AV145" s="14" t="s">
        <v>87</v>
      </c>
      <c r="AW145" s="14" t="s">
        <v>31</v>
      </c>
      <c r="AX145" s="14" t="s">
        <v>74</v>
      </c>
      <c r="AY145" s="167" t="s">
        <v>133</v>
      </c>
    </row>
    <row r="146" spans="1:65" s="16" customFormat="1">
      <c r="B146" s="180"/>
      <c r="D146" s="160" t="s">
        <v>142</v>
      </c>
      <c r="E146" s="181" t="s">
        <v>1</v>
      </c>
      <c r="F146" s="182" t="s">
        <v>157</v>
      </c>
      <c r="H146" s="183">
        <v>30.073</v>
      </c>
      <c r="L146" s="180"/>
      <c r="M146" s="184"/>
      <c r="N146" s="185"/>
      <c r="O146" s="185"/>
      <c r="P146" s="185"/>
      <c r="Q146" s="185"/>
      <c r="R146" s="185"/>
      <c r="S146" s="185"/>
      <c r="T146" s="186"/>
      <c r="AT146" s="181" t="s">
        <v>142</v>
      </c>
      <c r="AU146" s="181" t="s">
        <v>87</v>
      </c>
      <c r="AV146" s="16" t="s">
        <v>140</v>
      </c>
      <c r="AW146" s="16" t="s">
        <v>31</v>
      </c>
      <c r="AX146" s="16" t="s">
        <v>81</v>
      </c>
      <c r="AY146" s="181" t="s">
        <v>133</v>
      </c>
    </row>
    <row r="147" spans="1:65" s="2" customFormat="1" ht="21.75" customHeight="1">
      <c r="A147" s="30"/>
      <c r="B147" s="146"/>
      <c r="C147" s="147" t="s">
        <v>192</v>
      </c>
      <c r="D147" s="147" t="s">
        <v>135</v>
      </c>
      <c r="E147" s="148" t="s">
        <v>193</v>
      </c>
      <c r="F147" s="149" t="s">
        <v>194</v>
      </c>
      <c r="G147" s="150" t="s">
        <v>138</v>
      </c>
      <c r="H147" s="151">
        <v>10.933999999999999</v>
      </c>
      <c r="I147" s="152"/>
      <c r="J147" s="152">
        <f>ROUND(I147*H147,2)</f>
        <v>0</v>
      </c>
      <c r="K147" s="149" t="s">
        <v>914</v>
      </c>
      <c r="L147" s="31"/>
      <c r="M147" s="153" t="s">
        <v>1</v>
      </c>
      <c r="N147" s="154" t="s">
        <v>40</v>
      </c>
      <c r="O147" s="155">
        <v>8.3000000000000004E-2</v>
      </c>
      <c r="P147" s="155">
        <f>O147*H147</f>
        <v>0.90752199999999994</v>
      </c>
      <c r="Q147" s="155">
        <v>0</v>
      </c>
      <c r="R147" s="155">
        <f>Q147*H147</f>
        <v>0</v>
      </c>
      <c r="S147" s="155">
        <v>0</v>
      </c>
      <c r="T147" s="156">
        <f>S147*H147</f>
        <v>0</v>
      </c>
      <c r="U147" s="30"/>
      <c r="V147" s="30"/>
      <c r="W147" s="30"/>
      <c r="X147" s="30"/>
      <c r="Y147" s="30"/>
      <c r="Z147" s="30"/>
      <c r="AA147" s="30"/>
      <c r="AB147" s="30"/>
      <c r="AC147" s="30"/>
      <c r="AD147" s="30"/>
      <c r="AE147" s="30"/>
      <c r="AR147" s="157" t="s">
        <v>140</v>
      </c>
      <c r="AT147" s="157" t="s">
        <v>135</v>
      </c>
      <c r="AU147" s="157" t="s">
        <v>87</v>
      </c>
      <c r="AY147" s="18" t="s">
        <v>133</v>
      </c>
      <c r="BE147" s="158">
        <f>IF(N147="základní",J147,0)</f>
        <v>0</v>
      </c>
      <c r="BF147" s="158">
        <f>IF(N147="snížená",J147,0)</f>
        <v>0</v>
      </c>
      <c r="BG147" s="158">
        <f>IF(N147="zákl. přenesená",J147,0)</f>
        <v>0</v>
      </c>
      <c r="BH147" s="158">
        <f>IF(N147="sníž. přenesená",J147,0)</f>
        <v>0</v>
      </c>
      <c r="BI147" s="158">
        <f>IF(N147="nulová",J147,0)</f>
        <v>0</v>
      </c>
      <c r="BJ147" s="18" t="s">
        <v>87</v>
      </c>
      <c r="BK147" s="158">
        <f>ROUND(I147*H147,2)</f>
        <v>0</v>
      </c>
      <c r="BL147" s="18" t="s">
        <v>140</v>
      </c>
      <c r="BM147" s="157" t="s">
        <v>927</v>
      </c>
    </row>
    <row r="148" spans="1:65" s="14" customFormat="1">
      <c r="B148" s="166"/>
      <c r="D148" s="160" t="s">
        <v>142</v>
      </c>
      <c r="E148" s="167" t="s">
        <v>1</v>
      </c>
      <c r="F148" s="168" t="s">
        <v>928</v>
      </c>
      <c r="H148" s="169">
        <v>10.933999999999999</v>
      </c>
      <c r="L148" s="166"/>
      <c r="M148" s="170"/>
      <c r="N148" s="171"/>
      <c r="O148" s="171"/>
      <c r="P148" s="171"/>
      <c r="Q148" s="171"/>
      <c r="R148" s="171"/>
      <c r="S148" s="171"/>
      <c r="T148" s="172"/>
      <c r="AT148" s="167" t="s">
        <v>142</v>
      </c>
      <c r="AU148" s="167" t="s">
        <v>87</v>
      </c>
      <c r="AV148" s="14" t="s">
        <v>87</v>
      </c>
      <c r="AW148" s="14" t="s">
        <v>31</v>
      </c>
      <c r="AX148" s="14" t="s">
        <v>81</v>
      </c>
      <c r="AY148" s="167" t="s">
        <v>133</v>
      </c>
    </row>
    <row r="149" spans="1:65" s="2" customFormat="1" ht="16.5" customHeight="1">
      <c r="A149" s="30"/>
      <c r="B149" s="146"/>
      <c r="C149" s="147" t="s">
        <v>197</v>
      </c>
      <c r="D149" s="147" t="s">
        <v>135</v>
      </c>
      <c r="E149" s="148" t="s">
        <v>198</v>
      </c>
      <c r="F149" s="149" t="s">
        <v>199</v>
      </c>
      <c r="G149" s="150" t="s">
        <v>138</v>
      </c>
      <c r="H149" s="151">
        <v>10.933999999999999</v>
      </c>
      <c r="I149" s="152"/>
      <c r="J149" s="152">
        <f>ROUND(I149*H149,2)</f>
        <v>0</v>
      </c>
      <c r="K149" s="149" t="s">
        <v>914</v>
      </c>
      <c r="L149" s="31"/>
      <c r="M149" s="153" t="s">
        <v>1</v>
      </c>
      <c r="N149" s="154" t="s">
        <v>40</v>
      </c>
      <c r="O149" s="155">
        <v>8.9999999999999993E-3</v>
      </c>
      <c r="P149" s="155">
        <f>O149*H149</f>
        <v>9.840599999999998E-2</v>
      </c>
      <c r="Q149" s="155">
        <v>0</v>
      </c>
      <c r="R149" s="155">
        <f>Q149*H149</f>
        <v>0</v>
      </c>
      <c r="S149" s="155">
        <v>0</v>
      </c>
      <c r="T149" s="156">
        <f>S149*H149</f>
        <v>0</v>
      </c>
      <c r="U149" s="30"/>
      <c r="V149" s="30"/>
      <c r="W149" s="30"/>
      <c r="X149" s="30"/>
      <c r="Y149" s="30"/>
      <c r="Z149" s="30"/>
      <c r="AA149" s="30"/>
      <c r="AB149" s="30"/>
      <c r="AC149" s="30"/>
      <c r="AD149" s="30"/>
      <c r="AE149" s="30"/>
      <c r="AR149" s="157" t="s">
        <v>140</v>
      </c>
      <c r="AT149" s="157" t="s">
        <v>135</v>
      </c>
      <c r="AU149" s="157" t="s">
        <v>87</v>
      </c>
      <c r="AY149" s="18" t="s">
        <v>133</v>
      </c>
      <c r="BE149" s="158">
        <f>IF(N149="základní",J149,0)</f>
        <v>0</v>
      </c>
      <c r="BF149" s="158">
        <f>IF(N149="snížená",J149,0)</f>
        <v>0</v>
      </c>
      <c r="BG149" s="158">
        <f>IF(N149="zákl. přenesená",J149,0)</f>
        <v>0</v>
      </c>
      <c r="BH149" s="158">
        <f>IF(N149="sníž. přenesená",J149,0)</f>
        <v>0</v>
      </c>
      <c r="BI149" s="158">
        <f>IF(N149="nulová",J149,0)</f>
        <v>0</v>
      </c>
      <c r="BJ149" s="18" t="s">
        <v>87</v>
      </c>
      <c r="BK149" s="158">
        <f>ROUND(I149*H149,2)</f>
        <v>0</v>
      </c>
      <c r="BL149" s="18" t="s">
        <v>140</v>
      </c>
      <c r="BM149" s="157" t="s">
        <v>929</v>
      </c>
    </row>
    <row r="150" spans="1:65" s="2" customFormat="1" ht="21.75" customHeight="1">
      <c r="A150" s="30"/>
      <c r="B150" s="146"/>
      <c r="C150" s="147" t="s">
        <v>202</v>
      </c>
      <c r="D150" s="147" t="s">
        <v>135</v>
      </c>
      <c r="E150" s="148" t="s">
        <v>203</v>
      </c>
      <c r="F150" s="149" t="s">
        <v>204</v>
      </c>
      <c r="G150" s="150" t="s">
        <v>205</v>
      </c>
      <c r="H150" s="151">
        <v>17.494</v>
      </c>
      <c r="I150" s="152"/>
      <c r="J150" s="152">
        <f>ROUND(I150*H150,2)</f>
        <v>0</v>
      </c>
      <c r="K150" s="149" t="s">
        <v>914</v>
      </c>
      <c r="L150" s="31"/>
      <c r="M150" s="153" t="s">
        <v>1</v>
      </c>
      <c r="N150" s="154" t="s">
        <v>40</v>
      </c>
      <c r="O150" s="155">
        <v>0</v>
      </c>
      <c r="P150" s="155">
        <f>O150*H150</f>
        <v>0</v>
      </c>
      <c r="Q150" s="155">
        <v>0</v>
      </c>
      <c r="R150" s="155">
        <f>Q150*H150</f>
        <v>0</v>
      </c>
      <c r="S150" s="155">
        <v>0</v>
      </c>
      <c r="T150" s="156">
        <f>S150*H150</f>
        <v>0</v>
      </c>
      <c r="U150" s="30"/>
      <c r="V150" s="30"/>
      <c r="W150" s="30"/>
      <c r="X150" s="30"/>
      <c r="Y150" s="30"/>
      <c r="Z150" s="30"/>
      <c r="AA150" s="30"/>
      <c r="AB150" s="30"/>
      <c r="AC150" s="30"/>
      <c r="AD150" s="30"/>
      <c r="AE150" s="30"/>
      <c r="AR150" s="157" t="s">
        <v>140</v>
      </c>
      <c r="AT150" s="157" t="s">
        <v>135</v>
      </c>
      <c r="AU150" s="157" t="s">
        <v>87</v>
      </c>
      <c r="AY150" s="18" t="s">
        <v>133</v>
      </c>
      <c r="BE150" s="158">
        <f>IF(N150="základní",J150,0)</f>
        <v>0</v>
      </c>
      <c r="BF150" s="158">
        <f>IF(N150="snížená",J150,0)</f>
        <v>0</v>
      </c>
      <c r="BG150" s="158">
        <f>IF(N150="zákl. přenesená",J150,0)</f>
        <v>0</v>
      </c>
      <c r="BH150" s="158">
        <f>IF(N150="sníž. přenesená",J150,0)</f>
        <v>0</v>
      </c>
      <c r="BI150" s="158">
        <f>IF(N150="nulová",J150,0)</f>
        <v>0</v>
      </c>
      <c r="BJ150" s="18" t="s">
        <v>87</v>
      </c>
      <c r="BK150" s="158">
        <f>ROUND(I150*H150,2)</f>
        <v>0</v>
      </c>
      <c r="BL150" s="18" t="s">
        <v>140</v>
      </c>
      <c r="BM150" s="157" t="s">
        <v>930</v>
      </c>
    </row>
    <row r="151" spans="1:65" s="14" customFormat="1">
      <c r="B151" s="166"/>
      <c r="D151" s="160" t="s">
        <v>142</v>
      </c>
      <c r="E151" s="167" t="s">
        <v>1</v>
      </c>
      <c r="F151" s="168" t="s">
        <v>931</v>
      </c>
      <c r="H151" s="169">
        <v>17.494</v>
      </c>
      <c r="L151" s="166"/>
      <c r="M151" s="170"/>
      <c r="N151" s="171"/>
      <c r="O151" s="171"/>
      <c r="P151" s="171"/>
      <c r="Q151" s="171"/>
      <c r="R151" s="171"/>
      <c r="S151" s="171"/>
      <c r="T151" s="172"/>
      <c r="AT151" s="167" t="s">
        <v>142</v>
      </c>
      <c r="AU151" s="167" t="s">
        <v>87</v>
      </c>
      <c r="AV151" s="14" t="s">
        <v>87</v>
      </c>
      <c r="AW151" s="14" t="s">
        <v>31</v>
      </c>
      <c r="AX151" s="14" t="s">
        <v>81</v>
      </c>
      <c r="AY151" s="167" t="s">
        <v>133</v>
      </c>
    </row>
    <row r="152" spans="1:65" s="2" customFormat="1" ht="21.75" customHeight="1">
      <c r="A152" s="30"/>
      <c r="B152" s="146"/>
      <c r="C152" s="147" t="s">
        <v>208</v>
      </c>
      <c r="D152" s="147" t="s">
        <v>135</v>
      </c>
      <c r="E152" s="148" t="s">
        <v>932</v>
      </c>
      <c r="F152" s="149" t="s">
        <v>933</v>
      </c>
      <c r="G152" s="150" t="s">
        <v>138</v>
      </c>
      <c r="H152" s="151">
        <v>19.138999999999999</v>
      </c>
      <c r="I152" s="152"/>
      <c r="J152" s="152">
        <f>ROUND(I152*H152,2)</f>
        <v>0</v>
      </c>
      <c r="K152" s="149" t="s">
        <v>1</v>
      </c>
      <c r="L152" s="31"/>
      <c r="M152" s="153" t="s">
        <v>1</v>
      </c>
      <c r="N152" s="154" t="s">
        <v>40</v>
      </c>
      <c r="O152" s="155">
        <v>0.29899999999999999</v>
      </c>
      <c r="P152" s="155">
        <f>O152*H152</f>
        <v>5.7225609999999998</v>
      </c>
      <c r="Q152" s="155">
        <v>0</v>
      </c>
      <c r="R152" s="155">
        <f>Q152*H152</f>
        <v>0</v>
      </c>
      <c r="S152" s="155">
        <v>0</v>
      </c>
      <c r="T152" s="156">
        <f>S152*H152</f>
        <v>0</v>
      </c>
      <c r="U152" s="30"/>
      <c r="V152" s="30"/>
      <c r="W152" s="30"/>
      <c r="X152" s="30"/>
      <c r="Y152" s="30"/>
      <c r="Z152" s="30"/>
      <c r="AA152" s="30"/>
      <c r="AB152" s="30"/>
      <c r="AC152" s="30"/>
      <c r="AD152" s="30"/>
      <c r="AE152" s="30"/>
      <c r="AR152" s="157" t="s">
        <v>140</v>
      </c>
      <c r="AT152" s="157" t="s">
        <v>135</v>
      </c>
      <c r="AU152" s="157" t="s">
        <v>87</v>
      </c>
      <c r="AY152" s="18" t="s">
        <v>133</v>
      </c>
      <c r="BE152" s="158">
        <f>IF(N152="základní",J152,0)</f>
        <v>0</v>
      </c>
      <c r="BF152" s="158">
        <f>IF(N152="snížená",J152,0)</f>
        <v>0</v>
      </c>
      <c r="BG152" s="158">
        <f>IF(N152="zákl. přenesená",J152,0)</f>
        <v>0</v>
      </c>
      <c r="BH152" s="158">
        <f>IF(N152="sníž. přenesená",J152,0)</f>
        <v>0</v>
      </c>
      <c r="BI152" s="158">
        <f>IF(N152="nulová",J152,0)</f>
        <v>0</v>
      </c>
      <c r="BJ152" s="18" t="s">
        <v>87</v>
      </c>
      <c r="BK152" s="158">
        <f>ROUND(I152*H152,2)</f>
        <v>0</v>
      </c>
      <c r="BL152" s="18" t="s">
        <v>140</v>
      </c>
      <c r="BM152" s="157" t="s">
        <v>934</v>
      </c>
    </row>
    <row r="153" spans="1:65" s="14" customFormat="1">
      <c r="B153" s="166"/>
      <c r="D153" s="160" t="s">
        <v>142</v>
      </c>
      <c r="E153" s="167" t="s">
        <v>1</v>
      </c>
      <c r="F153" s="168" t="s">
        <v>918</v>
      </c>
      <c r="H153" s="169">
        <v>15.714</v>
      </c>
      <c r="L153" s="166"/>
      <c r="M153" s="170"/>
      <c r="N153" s="171"/>
      <c r="O153" s="171"/>
      <c r="P153" s="171"/>
      <c r="Q153" s="171"/>
      <c r="R153" s="171"/>
      <c r="S153" s="171"/>
      <c r="T153" s="172"/>
      <c r="AT153" s="167" t="s">
        <v>142</v>
      </c>
      <c r="AU153" s="167" t="s">
        <v>87</v>
      </c>
      <c r="AV153" s="14" t="s">
        <v>87</v>
      </c>
      <c r="AW153" s="14" t="s">
        <v>31</v>
      </c>
      <c r="AX153" s="14" t="s">
        <v>74</v>
      </c>
      <c r="AY153" s="167" t="s">
        <v>133</v>
      </c>
    </row>
    <row r="154" spans="1:65" s="14" customFormat="1">
      <c r="B154" s="166"/>
      <c r="D154" s="160" t="s">
        <v>142</v>
      </c>
      <c r="E154" s="167" t="s">
        <v>1</v>
      </c>
      <c r="F154" s="168" t="s">
        <v>919</v>
      </c>
      <c r="H154" s="169">
        <v>14.359</v>
      </c>
      <c r="L154" s="166"/>
      <c r="M154" s="170"/>
      <c r="N154" s="171"/>
      <c r="O154" s="171"/>
      <c r="P154" s="171"/>
      <c r="Q154" s="171"/>
      <c r="R154" s="171"/>
      <c r="S154" s="171"/>
      <c r="T154" s="172"/>
      <c r="AT154" s="167" t="s">
        <v>142</v>
      </c>
      <c r="AU154" s="167" t="s">
        <v>87</v>
      </c>
      <c r="AV154" s="14" t="s">
        <v>87</v>
      </c>
      <c r="AW154" s="14" t="s">
        <v>31</v>
      </c>
      <c r="AX154" s="14" t="s">
        <v>74</v>
      </c>
      <c r="AY154" s="167" t="s">
        <v>133</v>
      </c>
    </row>
    <row r="155" spans="1:65" s="14" customFormat="1">
      <c r="B155" s="166"/>
      <c r="D155" s="160" t="s">
        <v>142</v>
      </c>
      <c r="E155" s="167" t="s">
        <v>1</v>
      </c>
      <c r="F155" s="168" t="s">
        <v>935</v>
      </c>
      <c r="H155" s="169">
        <v>-10.933999999999999</v>
      </c>
      <c r="L155" s="166"/>
      <c r="M155" s="170"/>
      <c r="N155" s="171"/>
      <c r="O155" s="171"/>
      <c r="P155" s="171"/>
      <c r="Q155" s="171"/>
      <c r="R155" s="171"/>
      <c r="S155" s="171"/>
      <c r="T155" s="172"/>
      <c r="AT155" s="167" t="s">
        <v>142</v>
      </c>
      <c r="AU155" s="167" t="s">
        <v>87</v>
      </c>
      <c r="AV155" s="14" t="s">
        <v>87</v>
      </c>
      <c r="AW155" s="14" t="s">
        <v>31</v>
      </c>
      <c r="AX155" s="14" t="s">
        <v>74</v>
      </c>
      <c r="AY155" s="167" t="s">
        <v>133</v>
      </c>
    </row>
    <row r="156" spans="1:65" s="16" customFormat="1">
      <c r="B156" s="180"/>
      <c r="D156" s="160" t="s">
        <v>142</v>
      </c>
      <c r="E156" s="181" t="s">
        <v>1</v>
      </c>
      <c r="F156" s="182" t="s">
        <v>157</v>
      </c>
      <c r="H156" s="183">
        <v>19.139000000000003</v>
      </c>
      <c r="L156" s="180"/>
      <c r="M156" s="184"/>
      <c r="N156" s="185"/>
      <c r="O156" s="185"/>
      <c r="P156" s="185"/>
      <c r="Q156" s="185"/>
      <c r="R156" s="185"/>
      <c r="S156" s="185"/>
      <c r="T156" s="186"/>
      <c r="AT156" s="181" t="s">
        <v>142</v>
      </c>
      <c r="AU156" s="181" t="s">
        <v>87</v>
      </c>
      <c r="AV156" s="16" t="s">
        <v>140</v>
      </c>
      <c r="AW156" s="16" t="s">
        <v>31</v>
      </c>
      <c r="AX156" s="16" t="s">
        <v>81</v>
      </c>
      <c r="AY156" s="181" t="s">
        <v>133</v>
      </c>
    </row>
    <row r="157" spans="1:65" s="2" customFormat="1" ht="21.75" customHeight="1">
      <c r="A157" s="30"/>
      <c r="B157" s="146"/>
      <c r="C157" s="147" t="s">
        <v>213</v>
      </c>
      <c r="D157" s="147" t="s">
        <v>135</v>
      </c>
      <c r="E157" s="148" t="s">
        <v>936</v>
      </c>
      <c r="F157" s="149" t="s">
        <v>937</v>
      </c>
      <c r="G157" s="150" t="s">
        <v>138</v>
      </c>
      <c r="H157" s="151">
        <v>8.9459999999999997</v>
      </c>
      <c r="I157" s="152"/>
      <c r="J157" s="152">
        <f>ROUND(I157*H157,2)</f>
        <v>0</v>
      </c>
      <c r="K157" s="149" t="s">
        <v>914</v>
      </c>
      <c r="L157" s="31"/>
      <c r="M157" s="153" t="s">
        <v>1</v>
      </c>
      <c r="N157" s="154" t="s">
        <v>40</v>
      </c>
      <c r="O157" s="155">
        <v>0.28599999999999998</v>
      </c>
      <c r="P157" s="155">
        <f>O157*H157</f>
        <v>2.5585559999999998</v>
      </c>
      <c r="Q157" s="155">
        <v>0</v>
      </c>
      <c r="R157" s="155">
        <f>Q157*H157</f>
        <v>0</v>
      </c>
      <c r="S157" s="155">
        <v>0</v>
      </c>
      <c r="T157" s="156">
        <f>S157*H157</f>
        <v>0</v>
      </c>
      <c r="U157" s="30"/>
      <c r="V157" s="30"/>
      <c r="W157" s="30"/>
      <c r="X157" s="30"/>
      <c r="Y157" s="30"/>
      <c r="Z157" s="30"/>
      <c r="AA157" s="30"/>
      <c r="AB157" s="30"/>
      <c r="AC157" s="30"/>
      <c r="AD157" s="30"/>
      <c r="AE157" s="30"/>
      <c r="AR157" s="157" t="s">
        <v>140</v>
      </c>
      <c r="AT157" s="157" t="s">
        <v>135</v>
      </c>
      <c r="AU157" s="157" t="s">
        <v>87</v>
      </c>
      <c r="AY157" s="18" t="s">
        <v>133</v>
      </c>
      <c r="BE157" s="158">
        <f>IF(N157="základní",J157,0)</f>
        <v>0</v>
      </c>
      <c r="BF157" s="158">
        <f>IF(N157="snížená",J157,0)</f>
        <v>0</v>
      </c>
      <c r="BG157" s="158">
        <f>IF(N157="zákl. přenesená",J157,0)</f>
        <v>0</v>
      </c>
      <c r="BH157" s="158">
        <f>IF(N157="sníž. přenesená",J157,0)</f>
        <v>0</v>
      </c>
      <c r="BI157" s="158">
        <f>IF(N157="nulová",J157,0)</f>
        <v>0</v>
      </c>
      <c r="BJ157" s="18" t="s">
        <v>87</v>
      </c>
      <c r="BK157" s="158">
        <f>ROUND(I157*H157,2)</f>
        <v>0</v>
      </c>
      <c r="BL157" s="18" t="s">
        <v>140</v>
      </c>
      <c r="BM157" s="157" t="s">
        <v>938</v>
      </c>
    </row>
    <row r="158" spans="1:65" s="14" customFormat="1">
      <c r="B158" s="166"/>
      <c r="D158" s="160" t="s">
        <v>142</v>
      </c>
      <c r="E158" s="167" t="s">
        <v>1</v>
      </c>
      <c r="F158" s="168" t="s">
        <v>939</v>
      </c>
      <c r="H158" s="169">
        <v>8.9459999999999997</v>
      </c>
      <c r="L158" s="166"/>
      <c r="M158" s="170"/>
      <c r="N158" s="171"/>
      <c r="O158" s="171"/>
      <c r="P158" s="171"/>
      <c r="Q158" s="171"/>
      <c r="R158" s="171"/>
      <c r="S158" s="171"/>
      <c r="T158" s="172"/>
      <c r="AT158" s="167" t="s">
        <v>142</v>
      </c>
      <c r="AU158" s="167" t="s">
        <v>87</v>
      </c>
      <c r="AV158" s="14" t="s">
        <v>87</v>
      </c>
      <c r="AW158" s="14" t="s">
        <v>31</v>
      </c>
      <c r="AX158" s="14" t="s">
        <v>81</v>
      </c>
      <c r="AY158" s="167" t="s">
        <v>133</v>
      </c>
    </row>
    <row r="159" spans="1:65" s="2" customFormat="1" ht="16.5" customHeight="1">
      <c r="A159" s="30"/>
      <c r="B159" s="146"/>
      <c r="C159" s="187" t="s">
        <v>229</v>
      </c>
      <c r="D159" s="187" t="s">
        <v>230</v>
      </c>
      <c r="E159" s="188" t="s">
        <v>940</v>
      </c>
      <c r="F159" s="189" t="s">
        <v>941</v>
      </c>
      <c r="G159" s="190" t="s">
        <v>205</v>
      </c>
      <c r="H159" s="191">
        <v>17.891999999999999</v>
      </c>
      <c r="I159" s="192"/>
      <c r="J159" s="192">
        <f>ROUND(I159*H159,2)</f>
        <v>0</v>
      </c>
      <c r="K159" s="189" t="s">
        <v>914</v>
      </c>
      <c r="L159" s="193"/>
      <c r="M159" s="194" t="s">
        <v>1</v>
      </c>
      <c r="N159" s="195" t="s">
        <v>40</v>
      </c>
      <c r="O159" s="155">
        <v>0</v>
      </c>
      <c r="P159" s="155">
        <f>O159*H159</f>
        <v>0</v>
      </c>
      <c r="Q159" s="155">
        <v>1</v>
      </c>
      <c r="R159" s="155">
        <f>Q159*H159</f>
        <v>17.891999999999999</v>
      </c>
      <c r="S159" s="155">
        <v>0</v>
      </c>
      <c r="T159" s="156">
        <f>S159*H159</f>
        <v>0</v>
      </c>
      <c r="U159" s="30"/>
      <c r="V159" s="30"/>
      <c r="W159" s="30"/>
      <c r="X159" s="30"/>
      <c r="Y159" s="30"/>
      <c r="Z159" s="30"/>
      <c r="AA159" s="30"/>
      <c r="AB159" s="30"/>
      <c r="AC159" s="30"/>
      <c r="AD159" s="30"/>
      <c r="AE159" s="30"/>
      <c r="AR159" s="157" t="s">
        <v>197</v>
      </c>
      <c r="AT159" s="157" t="s">
        <v>230</v>
      </c>
      <c r="AU159" s="157" t="s">
        <v>87</v>
      </c>
      <c r="AY159" s="18" t="s">
        <v>133</v>
      </c>
      <c r="BE159" s="158">
        <f>IF(N159="základní",J159,0)</f>
        <v>0</v>
      </c>
      <c r="BF159" s="158">
        <f>IF(N159="snížená",J159,0)</f>
        <v>0</v>
      </c>
      <c r="BG159" s="158">
        <f>IF(N159="zákl. přenesená",J159,0)</f>
        <v>0</v>
      </c>
      <c r="BH159" s="158">
        <f>IF(N159="sníž. přenesená",J159,0)</f>
        <v>0</v>
      </c>
      <c r="BI159" s="158">
        <f>IF(N159="nulová",J159,0)</f>
        <v>0</v>
      </c>
      <c r="BJ159" s="18" t="s">
        <v>87</v>
      </c>
      <c r="BK159" s="158">
        <f>ROUND(I159*H159,2)</f>
        <v>0</v>
      </c>
      <c r="BL159" s="18" t="s">
        <v>140</v>
      </c>
      <c r="BM159" s="157" t="s">
        <v>942</v>
      </c>
    </row>
    <row r="160" spans="1:65" s="14" customFormat="1">
      <c r="B160" s="166"/>
      <c r="D160" s="160" t="s">
        <v>142</v>
      </c>
      <c r="F160" s="168" t="s">
        <v>943</v>
      </c>
      <c r="H160" s="169">
        <v>17.891999999999999</v>
      </c>
      <c r="L160" s="166"/>
      <c r="M160" s="170"/>
      <c r="N160" s="171"/>
      <c r="O160" s="171"/>
      <c r="P160" s="171"/>
      <c r="Q160" s="171"/>
      <c r="R160" s="171"/>
      <c r="S160" s="171"/>
      <c r="T160" s="172"/>
      <c r="AT160" s="167" t="s">
        <v>142</v>
      </c>
      <c r="AU160" s="167" t="s">
        <v>87</v>
      </c>
      <c r="AV160" s="14" t="s">
        <v>87</v>
      </c>
      <c r="AW160" s="14" t="s">
        <v>3</v>
      </c>
      <c r="AX160" s="14" t="s">
        <v>81</v>
      </c>
      <c r="AY160" s="167" t="s">
        <v>133</v>
      </c>
    </row>
    <row r="161" spans="1:65" s="12" customFormat="1" ht="22.9" customHeight="1">
      <c r="B161" s="134"/>
      <c r="D161" s="135" t="s">
        <v>73</v>
      </c>
      <c r="E161" s="144" t="s">
        <v>140</v>
      </c>
      <c r="F161" s="144" t="s">
        <v>235</v>
      </c>
      <c r="J161" s="145">
        <f>BK161</f>
        <v>0</v>
      </c>
      <c r="L161" s="134"/>
      <c r="M161" s="138"/>
      <c r="N161" s="139"/>
      <c r="O161" s="139"/>
      <c r="P161" s="140">
        <f>SUM(P162:P163)</f>
        <v>3.3696600000000001</v>
      </c>
      <c r="Q161" s="139"/>
      <c r="R161" s="140">
        <f>SUM(R162:R163)</f>
        <v>0</v>
      </c>
      <c r="S161" s="139"/>
      <c r="T161" s="141">
        <f>SUM(T162:T163)</f>
        <v>0</v>
      </c>
      <c r="AR161" s="135" t="s">
        <v>81</v>
      </c>
      <c r="AT161" s="142" t="s">
        <v>73</v>
      </c>
      <c r="AU161" s="142" t="s">
        <v>81</v>
      </c>
      <c r="AY161" s="135" t="s">
        <v>133</v>
      </c>
      <c r="BK161" s="143">
        <f>SUM(BK162:BK163)</f>
        <v>0</v>
      </c>
    </row>
    <row r="162" spans="1:65" s="2" customFormat="1" ht="21.75" customHeight="1">
      <c r="A162" s="30"/>
      <c r="B162" s="146"/>
      <c r="C162" s="147" t="s">
        <v>236</v>
      </c>
      <c r="D162" s="147" t="s">
        <v>135</v>
      </c>
      <c r="E162" s="148" t="s">
        <v>944</v>
      </c>
      <c r="F162" s="149" t="s">
        <v>945</v>
      </c>
      <c r="G162" s="150" t="s">
        <v>138</v>
      </c>
      <c r="H162" s="151">
        <v>1.988</v>
      </c>
      <c r="I162" s="152"/>
      <c r="J162" s="152">
        <f>ROUND(I162*H162,2)</f>
        <v>0</v>
      </c>
      <c r="K162" s="149" t="s">
        <v>914</v>
      </c>
      <c r="L162" s="31"/>
      <c r="M162" s="153" t="s">
        <v>1</v>
      </c>
      <c r="N162" s="154" t="s">
        <v>40</v>
      </c>
      <c r="O162" s="155">
        <v>1.6950000000000001</v>
      </c>
      <c r="P162" s="155">
        <f>O162*H162</f>
        <v>3.3696600000000001</v>
      </c>
      <c r="Q162" s="155">
        <v>0</v>
      </c>
      <c r="R162" s="155">
        <f>Q162*H162</f>
        <v>0</v>
      </c>
      <c r="S162" s="155">
        <v>0</v>
      </c>
      <c r="T162" s="156">
        <f>S162*H162</f>
        <v>0</v>
      </c>
      <c r="U162" s="30"/>
      <c r="V162" s="30"/>
      <c r="W162" s="30"/>
      <c r="X162" s="30"/>
      <c r="Y162" s="30"/>
      <c r="Z162" s="30"/>
      <c r="AA162" s="30"/>
      <c r="AB162" s="30"/>
      <c r="AC162" s="30"/>
      <c r="AD162" s="30"/>
      <c r="AE162" s="30"/>
      <c r="AR162" s="157" t="s">
        <v>140</v>
      </c>
      <c r="AT162" s="157" t="s">
        <v>135</v>
      </c>
      <c r="AU162" s="157" t="s">
        <v>87</v>
      </c>
      <c r="AY162" s="18" t="s">
        <v>133</v>
      </c>
      <c r="BE162" s="158">
        <f>IF(N162="základní",J162,0)</f>
        <v>0</v>
      </c>
      <c r="BF162" s="158">
        <f>IF(N162="snížená",J162,0)</f>
        <v>0</v>
      </c>
      <c r="BG162" s="158">
        <f>IF(N162="zákl. přenesená",J162,0)</f>
        <v>0</v>
      </c>
      <c r="BH162" s="158">
        <f>IF(N162="sníž. přenesená",J162,0)</f>
        <v>0</v>
      </c>
      <c r="BI162" s="158">
        <f>IF(N162="nulová",J162,0)</f>
        <v>0</v>
      </c>
      <c r="BJ162" s="18" t="s">
        <v>87</v>
      </c>
      <c r="BK162" s="158">
        <f>ROUND(I162*H162,2)</f>
        <v>0</v>
      </c>
      <c r="BL162" s="18" t="s">
        <v>140</v>
      </c>
      <c r="BM162" s="157" t="s">
        <v>946</v>
      </c>
    </row>
    <row r="163" spans="1:65" s="14" customFormat="1">
      <c r="B163" s="166"/>
      <c r="D163" s="160" t="s">
        <v>142</v>
      </c>
      <c r="E163" s="167" t="s">
        <v>1</v>
      </c>
      <c r="F163" s="168" t="s">
        <v>947</v>
      </c>
      <c r="H163" s="169">
        <v>1.988</v>
      </c>
      <c r="L163" s="166"/>
      <c r="M163" s="170"/>
      <c r="N163" s="171"/>
      <c r="O163" s="171"/>
      <c r="P163" s="171"/>
      <c r="Q163" s="171"/>
      <c r="R163" s="171"/>
      <c r="S163" s="171"/>
      <c r="T163" s="172"/>
      <c r="AT163" s="167" t="s">
        <v>142</v>
      </c>
      <c r="AU163" s="167" t="s">
        <v>87</v>
      </c>
      <c r="AV163" s="14" t="s">
        <v>87</v>
      </c>
      <c r="AW163" s="14" t="s">
        <v>31</v>
      </c>
      <c r="AX163" s="14" t="s">
        <v>81</v>
      </c>
      <c r="AY163" s="167" t="s">
        <v>133</v>
      </c>
    </row>
    <row r="164" spans="1:65" s="12" customFormat="1" ht="22.9" customHeight="1">
      <c r="B164" s="134"/>
      <c r="D164" s="135" t="s">
        <v>73</v>
      </c>
      <c r="E164" s="144" t="s">
        <v>197</v>
      </c>
      <c r="F164" s="144" t="s">
        <v>252</v>
      </c>
      <c r="J164" s="145">
        <f>BK164</f>
        <v>0</v>
      </c>
      <c r="L164" s="134"/>
      <c r="M164" s="138"/>
      <c r="N164" s="139"/>
      <c r="O164" s="139"/>
      <c r="P164" s="140">
        <f>SUM(P165:P172)</f>
        <v>15.528999999999998</v>
      </c>
      <c r="Q164" s="139"/>
      <c r="R164" s="140">
        <f>SUM(R165:R172)</f>
        <v>0.57368000000000008</v>
      </c>
      <c r="S164" s="139"/>
      <c r="T164" s="141">
        <f>SUM(T165:T172)</f>
        <v>0</v>
      </c>
      <c r="AR164" s="135" t="s">
        <v>81</v>
      </c>
      <c r="AT164" s="142" t="s">
        <v>73</v>
      </c>
      <c r="AU164" s="142" t="s">
        <v>81</v>
      </c>
      <c r="AY164" s="135" t="s">
        <v>133</v>
      </c>
      <c r="BK164" s="143">
        <f>SUM(BK165:BK172)</f>
        <v>0</v>
      </c>
    </row>
    <row r="165" spans="1:65" s="2" customFormat="1" ht="16.5" customHeight="1">
      <c r="A165" s="30"/>
      <c r="B165" s="146"/>
      <c r="C165" s="147" t="s">
        <v>253</v>
      </c>
      <c r="D165" s="147" t="s">
        <v>135</v>
      </c>
      <c r="E165" s="148" t="s">
        <v>948</v>
      </c>
      <c r="F165" s="149" t="s">
        <v>949</v>
      </c>
      <c r="G165" s="150" t="s">
        <v>314</v>
      </c>
      <c r="H165" s="151">
        <v>2</v>
      </c>
      <c r="I165" s="152"/>
      <c r="J165" s="152">
        <f t="shared" ref="J165:J172" si="0">ROUND(I165*H165,2)</f>
        <v>0</v>
      </c>
      <c r="K165" s="149" t="s">
        <v>1</v>
      </c>
      <c r="L165" s="31"/>
      <c r="M165" s="153" t="s">
        <v>1</v>
      </c>
      <c r="N165" s="154" t="s">
        <v>40</v>
      </c>
      <c r="O165" s="155">
        <v>1.516</v>
      </c>
      <c r="P165" s="155">
        <f t="shared" ref="P165:P172" si="1">O165*H165</f>
        <v>3.032</v>
      </c>
      <c r="Q165" s="155">
        <v>2.7299999999999998E-3</v>
      </c>
      <c r="R165" s="155">
        <f t="shared" ref="R165:R172" si="2">Q165*H165</f>
        <v>5.4599999999999996E-3</v>
      </c>
      <c r="S165" s="155">
        <v>0</v>
      </c>
      <c r="T165" s="156">
        <f t="shared" ref="T165:T172" si="3">S165*H165</f>
        <v>0</v>
      </c>
      <c r="U165" s="30"/>
      <c r="V165" s="30"/>
      <c r="W165" s="30"/>
      <c r="X165" s="30"/>
      <c r="Y165" s="30"/>
      <c r="Z165" s="30"/>
      <c r="AA165" s="30"/>
      <c r="AB165" s="30"/>
      <c r="AC165" s="30"/>
      <c r="AD165" s="30"/>
      <c r="AE165" s="30"/>
      <c r="AR165" s="157" t="s">
        <v>140</v>
      </c>
      <c r="AT165" s="157" t="s">
        <v>135</v>
      </c>
      <c r="AU165" s="157" t="s">
        <v>87</v>
      </c>
      <c r="AY165" s="18" t="s">
        <v>133</v>
      </c>
      <c r="BE165" s="158">
        <f t="shared" ref="BE165:BE172" si="4">IF(N165="základní",J165,0)</f>
        <v>0</v>
      </c>
      <c r="BF165" s="158">
        <f t="shared" ref="BF165:BF172" si="5">IF(N165="snížená",J165,0)</f>
        <v>0</v>
      </c>
      <c r="BG165" s="158">
        <f t="shared" ref="BG165:BG172" si="6">IF(N165="zákl. přenesená",J165,0)</f>
        <v>0</v>
      </c>
      <c r="BH165" s="158">
        <f t="shared" ref="BH165:BH172" si="7">IF(N165="sníž. přenesená",J165,0)</f>
        <v>0</v>
      </c>
      <c r="BI165" s="158">
        <f t="shared" ref="BI165:BI172" si="8">IF(N165="nulová",J165,0)</f>
        <v>0</v>
      </c>
      <c r="BJ165" s="18" t="s">
        <v>87</v>
      </c>
      <c r="BK165" s="158">
        <f t="shared" ref="BK165:BK172" si="9">ROUND(I165*H165,2)</f>
        <v>0</v>
      </c>
      <c r="BL165" s="18" t="s">
        <v>140</v>
      </c>
      <c r="BM165" s="157" t="s">
        <v>950</v>
      </c>
    </row>
    <row r="166" spans="1:65" s="2" customFormat="1" ht="21.75" customHeight="1">
      <c r="A166" s="30"/>
      <c r="B166" s="146"/>
      <c r="C166" s="147" t="s">
        <v>8</v>
      </c>
      <c r="D166" s="147" t="s">
        <v>135</v>
      </c>
      <c r="E166" s="148" t="s">
        <v>951</v>
      </c>
      <c r="F166" s="149" t="s">
        <v>952</v>
      </c>
      <c r="G166" s="150" t="s">
        <v>256</v>
      </c>
      <c r="H166" s="151">
        <v>29</v>
      </c>
      <c r="I166" s="152"/>
      <c r="J166" s="152">
        <f t="shared" si="0"/>
        <v>0</v>
      </c>
      <c r="K166" s="149" t="s">
        <v>914</v>
      </c>
      <c r="L166" s="31"/>
      <c r="M166" s="153" t="s">
        <v>1</v>
      </c>
      <c r="N166" s="154" t="s">
        <v>40</v>
      </c>
      <c r="O166" s="155">
        <v>0.25800000000000001</v>
      </c>
      <c r="P166" s="155">
        <f t="shared" si="1"/>
        <v>7.4820000000000002</v>
      </c>
      <c r="Q166" s="155">
        <v>2.6800000000000001E-3</v>
      </c>
      <c r="R166" s="155">
        <f t="shared" si="2"/>
        <v>7.7719999999999997E-2</v>
      </c>
      <c r="S166" s="155">
        <v>0</v>
      </c>
      <c r="T166" s="156">
        <f t="shared" si="3"/>
        <v>0</v>
      </c>
      <c r="U166" s="30"/>
      <c r="V166" s="30"/>
      <c r="W166" s="30"/>
      <c r="X166" s="30"/>
      <c r="Y166" s="30"/>
      <c r="Z166" s="30"/>
      <c r="AA166" s="30"/>
      <c r="AB166" s="30"/>
      <c r="AC166" s="30"/>
      <c r="AD166" s="30"/>
      <c r="AE166" s="30"/>
      <c r="AR166" s="157" t="s">
        <v>140</v>
      </c>
      <c r="AT166" s="157" t="s">
        <v>135</v>
      </c>
      <c r="AU166" s="157" t="s">
        <v>87</v>
      </c>
      <c r="AY166" s="18" t="s">
        <v>133</v>
      </c>
      <c r="BE166" s="158">
        <f t="shared" si="4"/>
        <v>0</v>
      </c>
      <c r="BF166" s="158">
        <f t="shared" si="5"/>
        <v>0</v>
      </c>
      <c r="BG166" s="158">
        <f t="shared" si="6"/>
        <v>0</v>
      </c>
      <c r="BH166" s="158">
        <f t="shared" si="7"/>
        <v>0</v>
      </c>
      <c r="BI166" s="158">
        <f t="shared" si="8"/>
        <v>0</v>
      </c>
      <c r="BJ166" s="18" t="s">
        <v>87</v>
      </c>
      <c r="BK166" s="158">
        <f t="shared" si="9"/>
        <v>0</v>
      </c>
      <c r="BL166" s="18" t="s">
        <v>140</v>
      </c>
      <c r="BM166" s="157" t="s">
        <v>953</v>
      </c>
    </row>
    <row r="167" spans="1:65" s="2" customFormat="1" ht="21.75" customHeight="1">
      <c r="A167" s="30"/>
      <c r="B167" s="146"/>
      <c r="C167" s="147" t="s">
        <v>263</v>
      </c>
      <c r="D167" s="147" t="s">
        <v>135</v>
      </c>
      <c r="E167" s="148" t="s">
        <v>954</v>
      </c>
      <c r="F167" s="149" t="s">
        <v>955</v>
      </c>
      <c r="G167" s="150" t="s">
        <v>314</v>
      </c>
      <c r="H167" s="151">
        <v>1</v>
      </c>
      <c r="I167" s="152"/>
      <c r="J167" s="152">
        <f t="shared" si="0"/>
        <v>0</v>
      </c>
      <c r="K167" s="149" t="s">
        <v>914</v>
      </c>
      <c r="L167" s="31"/>
      <c r="M167" s="153" t="s">
        <v>1</v>
      </c>
      <c r="N167" s="154" t="s">
        <v>40</v>
      </c>
      <c r="O167" s="155">
        <v>0.68300000000000005</v>
      </c>
      <c r="P167" s="155">
        <f t="shared" si="1"/>
        <v>0.68300000000000005</v>
      </c>
      <c r="Q167" s="155">
        <v>0</v>
      </c>
      <c r="R167" s="155">
        <f t="shared" si="2"/>
        <v>0</v>
      </c>
      <c r="S167" s="155">
        <v>0</v>
      </c>
      <c r="T167" s="156">
        <f t="shared" si="3"/>
        <v>0</v>
      </c>
      <c r="U167" s="30"/>
      <c r="V167" s="30"/>
      <c r="W167" s="30"/>
      <c r="X167" s="30"/>
      <c r="Y167" s="30"/>
      <c r="Z167" s="30"/>
      <c r="AA167" s="30"/>
      <c r="AB167" s="30"/>
      <c r="AC167" s="30"/>
      <c r="AD167" s="30"/>
      <c r="AE167" s="30"/>
      <c r="AR167" s="157" t="s">
        <v>140</v>
      </c>
      <c r="AT167" s="157" t="s">
        <v>135</v>
      </c>
      <c r="AU167" s="157" t="s">
        <v>87</v>
      </c>
      <c r="AY167" s="18" t="s">
        <v>133</v>
      </c>
      <c r="BE167" s="158">
        <f t="shared" si="4"/>
        <v>0</v>
      </c>
      <c r="BF167" s="158">
        <f t="shared" si="5"/>
        <v>0</v>
      </c>
      <c r="BG167" s="158">
        <f t="shared" si="6"/>
        <v>0</v>
      </c>
      <c r="BH167" s="158">
        <f t="shared" si="7"/>
        <v>0</v>
      </c>
      <c r="BI167" s="158">
        <f t="shared" si="8"/>
        <v>0</v>
      </c>
      <c r="BJ167" s="18" t="s">
        <v>87</v>
      </c>
      <c r="BK167" s="158">
        <f t="shared" si="9"/>
        <v>0</v>
      </c>
      <c r="BL167" s="18" t="s">
        <v>140</v>
      </c>
      <c r="BM167" s="157" t="s">
        <v>956</v>
      </c>
    </row>
    <row r="168" spans="1:65" s="2" customFormat="1" ht="16.5" customHeight="1">
      <c r="A168" s="30"/>
      <c r="B168" s="146"/>
      <c r="C168" s="187" t="s">
        <v>271</v>
      </c>
      <c r="D168" s="187" t="s">
        <v>230</v>
      </c>
      <c r="E168" s="188" t="s">
        <v>957</v>
      </c>
      <c r="F168" s="189" t="s">
        <v>958</v>
      </c>
      <c r="G168" s="190" t="s">
        <v>314</v>
      </c>
      <c r="H168" s="191">
        <v>1</v>
      </c>
      <c r="I168" s="192"/>
      <c r="J168" s="192">
        <f t="shared" si="0"/>
        <v>0</v>
      </c>
      <c r="K168" s="189" t="s">
        <v>914</v>
      </c>
      <c r="L168" s="193"/>
      <c r="M168" s="194" t="s">
        <v>1</v>
      </c>
      <c r="N168" s="195" t="s">
        <v>40</v>
      </c>
      <c r="O168" s="155">
        <v>0</v>
      </c>
      <c r="P168" s="155">
        <f t="shared" si="1"/>
        <v>0</v>
      </c>
      <c r="Q168" s="155">
        <v>5.4000000000000001E-4</v>
      </c>
      <c r="R168" s="155">
        <f t="shared" si="2"/>
        <v>5.4000000000000001E-4</v>
      </c>
      <c r="S168" s="155">
        <v>0</v>
      </c>
      <c r="T168" s="156">
        <f t="shared" si="3"/>
        <v>0</v>
      </c>
      <c r="U168" s="30"/>
      <c r="V168" s="30"/>
      <c r="W168" s="30"/>
      <c r="X168" s="30"/>
      <c r="Y168" s="30"/>
      <c r="Z168" s="30"/>
      <c r="AA168" s="30"/>
      <c r="AB168" s="30"/>
      <c r="AC168" s="30"/>
      <c r="AD168" s="30"/>
      <c r="AE168" s="30"/>
      <c r="AR168" s="157" t="s">
        <v>197</v>
      </c>
      <c r="AT168" s="157" t="s">
        <v>230</v>
      </c>
      <c r="AU168" s="157" t="s">
        <v>87</v>
      </c>
      <c r="AY168" s="18" t="s">
        <v>133</v>
      </c>
      <c r="BE168" s="158">
        <f t="shared" si="4"/>
        <v>0</v>
      </c>
      <c r="BF168" s="158">
        <f t="shared" si="5"/>
        <v>0</v>
      </c>
      <c r="BG168" s="158">
        <f t="shared" si="6"/>
        <v>0</v>
      </c>
      <c r="BH168" s="158">
        <f t="shared" si="7"/>
        <v>0</v>
      </c>
      <c r="BI168" s="158">
        <f t="shared" si="8"/>
        <v>0</v>
      </c>
      <c r="BJ168" s="18" t="s">
        <v>87</v>
      </c>
      <c r="BK168" s="158">
        <f t="shared" si="9"/>
        <v>0</v>
      </c>
      <c r="BL168" s="18" t="s">
        <v>140</v>
      </c>
      <c r="BM168" s="157" t="s">
        <v>959</v>
      </c>
    </row>
    <row r="169" spans="1:65" s="2" customFormat="1" ht="21.75" customHeight="1">
      <c r="A169" s="30"/>
      <c r="B169" s="146"/>
      <c r="C169" s="147" t="s">
        <v>275</v>
      </c>
      <c r="D169" s="147" t="s">
        <v>135</v>
      </c>
      <c r="E169" s="148" t="s">
        <v>960</v>
      </c>
      <c r="F169" s="149" t="s">
        <v>961</v>
      </c>
      <c r="G169" s="150" t="s">
        <v>314</v>
      </c>
      <c r="H169" s="151">
        <v>2</v>
      </c>
      <c r="I169" s="152"/>
      <c r="J169" s="152">
        <f t="shared" si="0"/>
        <v>0</v>
      </c>
      <c r="K169" s="149" t="s">
        <v>914</v>
      </c>
      <c r="L169" s="31"/>
      <c r="M169" s="153" t="s">
        <v>1</v>
      </c>
      <c r="N169" s="154" t="s">
        <v>40</v>
      </c>
      <c r="O169" s="155">
        <v>0.66700000000000004</v>
      </c>
      <c r="P169" s="155">
        <f t="shared" si="1"/>
        <v>1.3340000000000001</v>
      </c>
      <c r="Q169" s="155">
        <v>0.1056</v>
      </c>
      <c r="R169" s="155">
        <f t="shared" si="2"/>
        <v>0.2112</v>
      </c>
      <c r="S169" s="155">
        <v>0</v>
      </c>
      <c r="T169" s="156">
        <f t="shared" si="3"/>
        <v>0</v>
      </c>
      <c r="U169" s="30"/>
      <c r="V169" s="30"/>
      <c r="W169" s="30"/>
      <c r="X169" s="30"/>
      <c r="Y169" s="30"/>
      <c r="Z169" s="30"/>
      <c r="AA169" s="30"/>
      <c r="AB169" s="30"/>
      <c r="AC169" s="30"/>
      <c r="AD169" s="30"/>
      <c r="AE169" s="30"/>
      <c r="AR169" s="157" t="s">
        <v>140</v>
      </c>
      <c r="AT169" s="157" t="s">
        <v>135</v>
      </c>
      <c r="AU169" s="157" t="s">
        <v>87</v>
      </c>
      <c r="AY169" s="18" t="s">
        <v>133</v>
      </c>
      <c r="BE169" s="158">
        <f t="shared" si="4"/>
        <v>0</v>
      </c>
      <c r="BF169" s="158">
        <f t="shared" si="5"/>
        <v>0</v>
      </c>
      <c r="BG169" s="158">
        <f t="shared" si="6"/>
        <v>0</v>
      </c>
      <c r="BH169" s="158">
        <f t="shared" si="7"/>
        <v>0</v>
      </c>
      <c r="BI169" s="158">
        <f t="shared" si="8"/>
        <v>0</v>
      </c>
      <c r="BJ169" s="18" t="s">
        <v>87</v>
      </c>
      <c r="BK169" s="158">
        <f t="shared" si="9"/>
        <v>0</v>
      </c>
      <c r="BL169" s="18" t="s">
        <v>140</v>
      </c>
      <c r="BM169" s="157" t="s">
        <v>962</v>
      </c>
    </row>
    <row r="170" spans="1:65" s="2" customFormat="1" ht="21.75" customHeight="1">
      <c r="A170" s="30"/>
      <c r="B170" s="146"/>
      <c r="C170" s="147" t="s">
        <v>279</v>
      </c>
      <c r="D170" s="147" t="s">
        <v>135</v>
      </c>
      <c r="E170" s="148" t="s">
        <v>963</v>
      </c>
      <c r="F170" s="149" t="s">
        <v>964</v>
      </c>
      <c r="G170" s="150" t="s">
        <v>314</v>
      </c>
      <c r="H170" s="151">
        <v>2</v>
      </c>
      <c r="I170" s="152"/>
      <c r="J170" s="152">
        <f t="shared" si="0"/>
        <v>0</v>
      </c>
      <c r="K170" s="149" t="s">
        <v>914</v>
      </c>
      <c r="L170" s="31"/>
      <c r="M170" s="153" t="s">
        <v>1</v>
      </c>
      <c r="N170" s="154" t="s">
        <v>40</v>
      </c>
      <c r="O170" s="155">
        <v>0.16700000000000001</v>
      </c>
      <c r="P170" s="155">
        <f t="shared" si="1"/>
        <v>0.33400000000000002</v>
      </c>
      <c r="Q170" s="155">
        <v>2.4240000000000001E-2</v>
      </c>
      <c r="R170" s="155">
        <f t="shared" si="2"/>
        <v>4.8480000000000002E-2</v>
      </c>
      <c r="S170" s="155">
        <v>0</v>
      </c>
      <c r="T170" s="156">
        <f t="shared" si="3"/>
        <v>0</v>
      </c>
      <c r="U170" s="30"/>
      <c r="V170" s="30"/>
      <c r="W170" s="30"/>
      <c r="X170" s="30"/>
      <c r="Y170" s="30"/>
      <c r="Z170" s="30"/>
      <c r="AA170" s="30"/>
      <c r="AB170" s="30"/>
      <c r="AC170" s="30"/>
      <c r="AD170" s="30"/>
      <c r="AE170" s="30"/>
      <c r="AR170" s="157" t="s">
        <v>140</v>
      </c>
      <c r="AT170" s="157" t="s">
        <v>135</v>
      </c>
      <c r="AU170" s="157" t="s">
        <v>87</v>
      </c>
      <c r="AY170" s="18" t="s">
        <v>133</v>
      </c>
      <c r="BE170" s="158">
        <f t="shared" si="4"/>
        <v>0</v>
      </c>
      <c r="BF170" s="158">
        <f t="shared" si="5"/>
        <v>0</v>
      </c>
      <c r="BG170" s="158">
        <f t="shared" si="6"/>
        <v>0</v>
      </c>
      <c r="BH170" s="158">
        <f t="shared" si="7"/>
        <v>0</v>
      </c>
      <c r="BI170" s="158">
        <f t="shared" si="8"/>
        <v>0</v>
      </c>
      <c r="BJ170" s="18" t="s">
        <v>87</v>
      </c>
      <c r="BK170" s="158">
        <f t="shared" si="9"/>
        <v>0</v>
      </c>
      <c r="BL170" s="18" t="s">
        <v>140</v>
      </c>
      <c r="BM170" s="157" t="s">
        <v>965</v>
      </c>
    </row>
    <row r="171" spans="1:65" s="2" customFormat="1" ht="21.75" customHeight="1">
      <c r="A171" s="30"/>
      <c r="B171" s="146"/>
      <c r="C171" s="147" t="s">
        <v>283</v>
      </c>
      <c r="D171" s="147" t="s">
        <v>135</v>
      </c>
      <c r="E171" s="148" t="s">
        <v>966</v>
      </c>
      <c r="F171" s="149" t="s">
        <v>967</v>
      </c>
      <c r="G171" s="150" t="s">
        <v>314</v>
      </c>
      <c r="H171" s="151">
        <v>2</v>
      </c>
      <c r="I171" s="152"/>
      <c r="J171" s="152">
        <f t="shared" si="0"/>
        <v>0</v>
      </c>
      <c r="K171" s="149" t="s">
        <v>914</v>
      </c>
      <c r="L171" s="31"/>
      <c r="M171" s="153" t="s">
        <v>1</v>
      </c>
      <c r="N171" s="154" t="s">
        <v>40</v>
      </c>
      <c r="O171" s="155">
        <v>0.33300000000000002</v>
      </c>
      <c r="P171" s="155">
        <f t="shared" si="1"/>
        <v>0.66600000000000004</v>
      </c>
      <c r="Q171" s="155">
        <v>0</v>
      </c>
      <c r="R171" s="155">
        <f t="shared" si="2"/>
        <v>0</v>
      </c>
      <c r="S171" s="155">
        <v>0</v>
      </c>
      <c r="T171" s="156">
        <f t="shared" si="3"/>
        <v>0</v>
      </c>
      <c r="U171" s="30"/>
      <c r="V171" s="30"/>
      <c r="W171" s="30"/>
      <c r="X171" s="30"/>
      <c r="Y171" s="30"/>
      <c r="Z171" s="30"/>
      <c r="AA171" s="30"/>
      <c r="AB171" s="30"/>
      <c r="AC171" s="30"/>
      <c r="AD171" s="30"/>
      <c r="AE171" s="30"/>
      <c r="AR171" s="157" t="s">
        <v>140</v>
      </c>
      <c r="AT171" s="157" t="s">
        <v>135</v>
      </c>
      <c r="AU171" s="157" t="s">
        <v>87</v>
      </c>
      <c r="AY171" s="18" t="s">
        <v>133</v>
      </c>
      <c r="BE171" s="158">
        <f t="shared" si="4"/>
        <v>0</v>
      </c>
      <c r="BF171" s="158">
        <f t="shared" si="5"/>
        <v>0</v>
      </c>
      <c r="BG171" s="158">
        <f t="shared" si="6"/>
        <v>0</v>
      </c>
      <c r="BH171" s="158">
        <f t="shared" si="7"/>
        <v>0</v>
      </c>
      <c r="BI171" s="158">
        <f t="shared" si="8"/>
        <v>0</v>
      </c>
      <c r="BJ171" s="18" t="s">
        <v>87</v>
      </c>
      <c r="BK171" s="158">
        <f t="shared" si="9"/>
        <v>0</v>
      </c>
      <c r="BL171" s="18" t="s">
        <v>140</v>
      </c>
      <c r="BM171" s="157" t="s">
        <v>968</v>
      </c>
    </row>
    <row r="172" spans="1:65" s="2" customFormat="1" ht="21.75" customHeight="1">
      <c r="A172" s="30"/>
      <c r="B172" s="146"/>
      <c r="C172" s="147" t="s">
        <v>7</v>
      </c>
      <c r="D172" s="147" t="s">
        <v>135</v>
      </c>
      <c r="E172" s="148" t="s">
        <v>969</v>
      </c>
      <c r="F172" s="149" t="s">
        <v>970</v>
      </c>
      <c r="G172" s="150" t="s">
        <v>314</v>
      </c>
      <c r="H172" s="151">
        <v>2</v>
      </c>
      <c r="I172" s="152"/>
      <c r="J172" s="152">
        <f t="shared" si="0"/>
        <v>0</v>
      </c>
      <c r="K172" s="149" t="s">
        <v>914</v>
      </c>
      <c r="L172" s="31"/>
      <c r="M172" s="153" t="s">
        <v>1</v>
      </c>
      <c r="N172" s="154" t="s">
        <v>40</v>
      </c>
      <c r="O172" s="155">
        <v>0.999</v>
      </c>
      <c r="P172" s="155">
        <f t="shared" si="1"/>
        <v>1.998</v>
      </c>
      <c r="Q172" s="155">
        <v>0.11514000000000001</v>
      </c>
      <c r="R172" s="155">
        <f t="shared" si="2"/>
        <v>0.23028000000000001</v>
      </c>
      <c r="S172" s="155">
        <v>0</v>
      </c>
      <c r="T172" s="156">
        <f t="shared" si="3"/>
        <v>0</v>
      </c>
      <c r="U172" s="30"/>
      <c r="V172" s="30"/>
      <c r="W172" s="30"/>
      <c r="X172" s="30"/>
      <c r="Y172" s="30"/>
      <c r="Z172" s="30"/>
      <c r="AA172" s="30"/>
      <c r="AB172" s="30"/>
      <c r="AC172" s="30"/>
      <c r="AD172" s="30"/>
      <c r="AE172" s="30"/>
      <c r="AR172" s="157" t="s">
        <v>140</v>
      </c>
      <c r="AT172" s="157" t="s">
        <v>135</v>
      </c>
      <c r="AU172" s="157" t="s">
        <v>87</v>
      </c>
      <c r="AY172" s="18" t="s">
        <v>133</v>
      </c>
      <c r="BE172" s="158">
        <f t="shared" si="4"/>
        <v>0</v>
      </c>
      <c r="BF172" s="158">
        <f t="shared" si="5"/>
        <v>0</v>
      </c>
      <c r="BG172" s="158">
        <f t="shared" si="6"/>
        <v>0</v>
      </c>
      <c r="BH172" s="158">
        <f t="shared" si="7"/>
        <v>0</v>
      </c>
      <c r="BI172" s="158">
        <f t="shared" si="8"/>
        <v>0</v>
      </c>
      <c r="BJ172" s="18" t="s">
        <v>87</v>
      </c>
      <c r="BK172" s="158">
        <f t="shared" si="9"/>
        <v>0</v>
      </c>
      <c r="BL172" s="18" t="s">
        <v>140</v>
      </c>
      <c r="BM172" s="157" t="s">
        <v>971</v>
      </c>
    </row>
    <row r="173" spans="1:65" s="12" customFormat="1" ht="22.9" customHeight="1">
      <c r="B173" s="134"/>
      <c r="D173" s="135" t="s">
        <v>73</v>
      </c>
      <c r="E173" s="144" t="s">
        <v>261</v>
      </c>
      <c r="F173" s="144" t="s">
        <v>262</v>
      </c>
      <c r="J173" s="145">
        <f>BK173</f>
        <v>0</v>
      </c>
      <c r="L173" s="134"/>
      <c r="M173" s="138"/>
      <c r="N173" s="139"/>
      <c r="O173" s="139"/>
      <c r="P173" s="140">
        <f>P174</f>
        <v>27.434759999999997</v>
      </c>
      <c r="Q173" s="139"/>
      <c r="R173" s="140">
        <f>R174</f>
        <v>0</v>
      </c>
      <c r="S173" s="139"/>
      <c r="T173" s="141">
        <f>T174</f>
        <v>0</v>
      </c>
      <c r="AR173" s="135" t="s">
        <v>81</v>
      </c>
      <c r="AT173" s="142" t="s">
        <v>73</v>
      </c>
      <c r="AU173" s="142" t="s">
        <v>81</v>
      </c>
      <c r="AY173" s="135" t="s">
        <v>133</v>
      </c>
      <c r="BK173" s="143">
        <f>BK174</f>
        <v>0</v>
      </c>
    </row>
    <row r="174" spans="1:65" s="2" customFormat="1" ht="21.75" customHeight="1">
      <c r="A174" s="30"/>
      <c r="B174" s="146"/>
      <c r="C174" s="147" t="s">
        <v>293</v>
      </c>
      <c r="D174" s="147" t="s">
        <v>135</v>
      </c>
      <c r="E174" s="148" t="s">
        <v>611</v>
      </c>
      <c r="F174" s="149" t="s">
        <v>612</v>
      </c>
      <c r="G174" s="150" t="s">
        <v>205</v>
      </c>
      <c r="H174" s="151">
        <v>18.536999999999999</v>
      </c>
      <c r="I174" s="152"/>
      <c r="J174" s="152">
        <f>ROUND(I174*H174,2)</f>
        <v>0</v>
      </c>
      <c r="K174" s="149" t="s">
        <v>139</v>
      </c>
      <c r="L174" s="31"/>
      <c r="M174" s="153" t="s">
        <v>1</v>
      </c>
      <c r="N174" s="154" t="s">
        <v>40</v>
      </c>
      <c r="O174" s="155">
        <v>1.48</v>
      </c>
      <c r="P174" s="155">
        <f>O174*H174</f>
        <v>27.434759999999997</v>
      </c>
      <c r="Q174" s="155">
        <v>0</v>
      </c>
      <c r="R174" s="155">
        <f>Q174*H174</f>
        <v>0</v>
      </c>
      <c r="S174" s="155">
        <v>0</v>
      </c>
      <c r="T174" s="156">
        <f>S174*H174</f>
        <v>0</v>
      </c>
      <c r="U174" s="30"/>
      <c r="V174" s="30"/>
      <c r="W174" s="30"/>
      <c r="X174" s="30"/>
      <c r="Y174" s="30"/>
      <c r="Z174" s="30"/>
      <c r="AA174" s="30"/>
      <c r="AB174" s="30"/>
      <c r="AC174" s="30"/>
      <c r="AD174" s="30"/>
      <c r="AE174" s="30"/>
      <c r="AR174" s="157" t="s">
        <v>140</v>
      </c>
      <c r="AT174" s="157" t="s">
        <v>135</v>
      </c>
      <c r="AU174" s="157" t="s">
        <v>87</v>
      </c>
      <c r="AY174" s="18" t="s">
        <v>133</v>
      </c>
      <c r="BE174" s="158">
        <f>IF(N174="základní",J174,0)</f>
        <v>0</v>
      </c>
      <c r="BF174" s="158">
        <f>IF(N174="snížená",J174,0)</f>
        <v>0</v>
      </c>
      <c r="BG174" s="158">
        <f>IF(N174="zákl. přenesená",J174,0)</f>
        <v>0</v>
      </c>
      <c r="BH174" s="158">
        <f>IF(N174="sníž. přenesená",J174,0)</f>
        <v>0</v>
      </c>
      <c r="BI174" s="158">
        <f>IF(N174="nulová",J174,0)</f>
        <v>0</v>
      </c>
      <c r="BJ174" s="18" t="s">
        <v>87</v>
      </c>
      <c r="BK174" s="158">
        <f>ROUND(I174*H174,2)</f>
        <v>0</v>
      </c>
      <c r="BL174" s="18" t="s">
        <v>140</v>
      </c>
      <c r="BM174" s="157" t="s">
        <v>972</v>
      </c>
    </row>
    <row r="175" spans="1:65" s="12" customFormat="1" ht="25.9" customHeight="1">
      <c r="B175" s="134"/>
      <c r="D175" s="135" t="s">
        <v>73</v>
      </c>
      <c r="E175" s="136" t="s">
        <v>800</v>
      </c>
      <c r="F175" s="136" t="s">
        <v>801</v>
      </c>
      <c r="J175" s="137">
        <f>BK175</f>
        <v>0</v>
      </c>
      <c r="L175" s="134"/>
      <c r="M175" s="138"/>
      <c r="N175" s="139"/>
      <c r="O175" s="139"/>
      <c r="P175" s="140">
        <f>P176</f>
        <v>0</v>
      </c>
      <c r="Q175" s="139"/>
      <c r="R175" s="140">
        <f>R176</f>
        <v>0</v>
      </c>
      <c r="S175" s="139"/>
      <c r="T175" s="141">
        <f>T176</f>
        <v>0</v>
      </c>
      <c r="AR175" s="135" t="s">
        <v>184</v>
      </c>
      <c r="AT175" s="142" t="s">
        <v>73</v>
      </c>
      <c r="AU175" s="142" t="s">
        <v>74</v>
      </c>
      <c r="AY175" s="135" t="s">
        <v>133</v>
      </c>
      <c r="BK175" s="143">
        <f>BK176</f>
        <v>0</v>
      </c>
    </row>
    <row r="176" spans="1:65" s="12" customFormat="1" ht="22.9" customHeight="1">
      <c r="B176" s="134"/>
      <c r="D176" s="135" t="s">
        <v>73</v>
      </c>
      <c r="E176" s="144" t="s">
        <v>802</v>
      </c>
      <c r="F176" s="144" t="s">
        <v>803</v>
      </c>
      <c r="J176" s="145">
        <f>BK176</f>
        <v>0</v>
      </c>
      <c r="L176" s="134"/>
      <c r="M176" s="138"/>
      <c r="N176" s="139"/>
      <c r="O176" s="139"/>
      <c r="P176" s="140">
        <f>SUM(P177:P178)</f>
        <v>0</v>
      </c>
      <c r="Q176" s="139"/>
      <c r="R176" s="140">
        <f>SUM(R177:R178)</f>
        <v>0</v>
      </c>
      <c r="S176" s="139"/>
      <c r="T176" s="141">
        <f>SUM(T177:T178)</f>
        <v>0</v>
      </c>
      <c r="AR176" s="135" t="s">
        <v>184</v>
      </c>
      <c r="AT176" s="142" t="s">
        <v>73</v>
      </c>
      <c r="AU176" s="142" t="s">
        <v>81</v>
      </c>
      <c r="AY176" s="135" t="s">
        <v>133</v>
      </c>
      <c r="BK176" s="143">
        <f>SUM(BK177:BK178)</f>
        <v>0</v>
      </c>
    </row>
    <row r="177" spans="1:65" s="2" customFormat="1" ht="16.5" customHeight="1">
      <c r="A177" s="30"/>
      <c r="B177" s="146"/>
      <c r="C177" s="147" t="s">
        <v>299</v>
      </c>
      <c r="D177" s="147" t="s">
        <v>135</v>
      </c>
      <c r="E177" s="148" t="s">
        <v>805</v>
      </c>
      <c r="F177" s="149" t="s">
        <v>806</v>
      </c>
      <c r="G177" s="150" t="s">
        <v>314</v>
      </c>
      <c r="H177" s="151">
        <v>1</v>
      </c>
      <c r="I177" s="152"/>
      <c r="J177" s="152">
        <f>ROUND(I177*H177,2)</f>
        <v>0</v>
      </c>
      <c r="K177" s="149" t="s">
        <v>139</v>
      </c>
      <c r="L177" s="31"/>
      <c r="M177" s="153" t="s">
        <v>1</v>
      </c>
      <c r="N177" s="154" t="s">
        <v>40</v>
      </c>
      <c r="O177" s="155">
        <v>0</v>
      </c>
      <c r="P177" s="155">
        <f>O177*H177</f>
        <v>0</v>
      </c>
      <c r="Q177" s="155">
        <v>0</v>
      </c>
      <c r="R177" s="155">
        <f>Q177*H177</f>
        <v>0</v>
      </c>
      <c r="S177" s="155">
        <v>0</v>
      </c>
      <c r="T177" s="156">
        <f>S177*H177</f>
        <v>0</v>
      </c>
      <c r="U177" s="30"/>
      <c r="V177" s="30"/>
      <c r="W177" s="30"/>
      <c r="X177" s="30"/>
      <c r="Y177" s="30"/>
      <c r="Z177" s="30"/>
      <c r="AA177" s="30"/>
      <c r="AB177" s="30"/>
      <c r="AC177" s="30"/>
      <c r="AD177" s="30"/>
      <c r="AE177" s="30"/>
      <c r="AR177" s="157" t="s">
        <v>808</v>
      </c>
      <c r="AT177" s="157" t="s">
        <v>135</v>
      </c>
      <c r="AU177" s="157" t="s">
        <v>87</v>
      </c>
      <c r="AY177" s="18" t="s">
        <v>133</v>
      </c>
      <c r="BE177" s="158">
        <f>IF(N177="základní",J177,0)</f>
        <v>0</v>
      </c>
      <c r="BF177" s="158">
        <f>IF(N177="snížená",J177,0)</f>
        <v>0</v>
      </c>
      <c r="BG177" s="158">
        <f>IF(N177="zákl. přenesená",J177,0)</f>
        <v>0</v>
      </c>
      <c r="BH177" s="158">
        <f>IF(N177="sníž. přenesená",J177,0)</f>
        <v>0</v>
      </c>
      <c r="BI177" s="158">
        <f>IF(N177="nulová",J177,0)</f>
        <v>0</v>
      </c>
      <c r="BJ177" s="18" t="s">
        <v>87</v>
      </c>
      <c r="BK177" s="158">
        <f>ROUND(I177*H177,2)</f>
        <v>0</v>
      </c>
      <c r="BL177" s="18" t="s">
        <v>808</v>
      </c>
      <c r="BM177" s="157" t="s">
        <v>973</v>
      </c>
    </row>
    <row r="178" spans="1:65" s="2" customFormat="1" ht="16.5" customHeight="1">
      <c r="A178" s="30"/>
      <c r="B178" s="146"/>
      <c r="C178" s="147" t="s">
        <v>304</v>
      </c>
      <c r="D178" s="147" t="s">
        <v>135</v>
      </c>
      <c r="E178" s="148" t="s">
        <v>811</v>
      </c>
      <c r="F178" s="149" t="s">
        <v>812</v>
      </c>
      <c r="G178" s="150" t="s">
        <v>314</v>
      </c>
      <c r="H178" s="151">
        <v>1</v>
      </c>
      <c r="I178" s="152"/>
      <c r="J178" s="152">
        <f>ROUND(I178*H178,2)</f>
        <v>0</v>
      </c>
      <c r="K178" s="149" t="s">
        <v>139</v>
      </c>
      <c r="L178" s="31"/>
      <c r="M178" s="196" t="s">
        <v>1</v>
      </c>
      <c r="N178" s="197" t="s">
        <v>40</v>
      </c>
      <c r="O178" s="198">
        <v>0</v>
      </c>
      <c r="P178" s="198">
        <f>O178*H178</f>
        <v>0</v>
      </c>
      <c r="Q178" s="198">
        <v>0</v>
      </c>
      <c r="R178" s="198">
        <f>Q178*H178</f>
        <v>0</v>
      </c>
      <c r="S178" s="198">
        <v>0</v>
      </c>
      <c r="T178" s="199">
        <f>S178*H178</f>
        <v>0</v>
      </c>
      <c r="U178" s="30"/>
      <c r="V178" s="30"/>
      <c r="W178" s="30"/>
      <c r="X178" s="30"/>
      <c r="Y178" s="30"/>
      <c r="Z178" s="30"/>
      <c r="AA178" s="30"/>
      <c r="AB178" s="30"/>
      <c r="AC178" s="30"/>
      <c r="AD178" s="30"/>
      <c r="AE178" s="30"/>
      <c r="AR178" s="157" t="s">
        <v>808</v>
      </c>
      <c r="AT178" s="157" t="s">
        <v>135</v>
      </c>
      <c r="AU178" s="157" t="s">
        <v>87</v>
      </c>
      <c r="AY178" s="18" t="s">
        <v>133</v>
      </c>
      <c r="BE178" s="158">
        <f>IF(N178="základní",J178,0)</f>
        <v>0</v>
      </c>
      <c r="BF178" s="158">
        <f>IF(N178="snížená",J178,0)</f>
        <v>0</v>
      </c>
      <c r="BG178" s="158">
        <f>IF(N178="zákl. přenesená",J178,0)</f>
        <v>0</v>
      </c>
      <c r="BH178" s="158">
        <f>IF(N178="sníž. přenesená",J178,0)</f>
        <v>0</v>
      </c>
      <c r="BI178" s="158">
        <f>IF(N178="nulová",J178,0)</f>
        <v>0</v>
      </c>
      <c r="BJ178" s="18" t="s">
        <v>87</v>
      </c>
      <c r="BK178" s="158">
        <f>ROUND(I178*H178,2)</f>
        <v>0</v>
      </c>
      <c r="BL178" s="18" t="s">
        <v>808</v>
      </c>
      <c r="BM178" s="157" t="s">
        <v>974</v>
      </c>
    </row>
    <row r="179" spans="1:65" s="2" customFormat="1" ht="6.95" customHeight="1">
      <c r="A179" s="30"/>
      <c r="B179" s="45"/>
      <c r="C179" s="46"/>
      <c r="D179" s="46"/>
      <c r="E179" s="46"/>
      <c r="F179" s="46"/>
      <c r="G179" s="46"/>
      <c r="H179" s="46"/>
      <c r="I179" s="46"/>
      <c r="J179" s="46"/>
      <c r="K179" s="46"/>
      <c r="L179" s="31"/>
      <c r="M179" s="30"/>
      <c r="O179" s="30"/>
      <c r="P179" s="30"/>
      <c r="Q179" s="30"/>
      <c r="R179" s="30"/>
      <c r="S179" s="30"/>
      <c r="T179" s="30"/>
      <c r="U179" s="30"/>
      <c r="V179" s="30"/>
      <c r="W179" s="30"/>
      <c r="X179" s="30"/>
      <c r="Y179" s="30"/>
      <c r="Z179" s="30"/>
      <c r="AA179" s="30"/>
      <c r="AB179" s="30"/>
      <c r="AC179" s="30"/>
      <c r="AD179" s="30"/>
      <c r="AE179" s="30"/>
    </row>
  </sheetData>
  <autoFilter ref="C126:K178" xr:uid="{00000000-0009-0000-0000-000004000000}"/>
  <mergeCells count="12">
    <mergeCell ref="E119:H119"/>
    <mergeCell ref="L2:V2"/>
    <mergeCell ref="E85:H85"/>
    <mergeCell ref="E87:H87"/>
    <mergeCell ref="E89:H89"/>
    <mergeCell ref="E115:H115"/>
    <mergeCell ref="E117:H117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10</vt:i4>
      </vt:variant>
    </vt:vector>
  </HeadingPairs>
  <TitlesOfParts>
    <vt:vector size="15" baseType="lpstr">
      <vt:lpstr>Rekapitulace stavby</vt:lpstr>
      <vt:lpstr>D.1.4.1 - Zdravotně techn...</vt:lpstr>
      <vt:lpstr>D.1.4.4 - Vytápění</vt:lpstr>
      <vt:lpstr>IO 01 - Vodovodní přípojka</vt:lpstr>
      <vt:lpstr>IO 02 - Přípojka jednotné...</vt:lpstr>
      <vt:lpstr>'D.1.4.1 - Zdravotně techn...'!Názvy_tisku</vt:lpstr>
      <vt:lpstr>'D.1.4.4 - Vytápění'!Názvy_tisku</vt:lpstr>
      <vt:lpstr>'IO 01 - Vodovodní přípojka'!Názvy_tisku</vt:lpstr>
      <vt:lpstr>'IO 02 - Přípojka jednotné...'!Názvy_tisku</vt:lpstr>
      <vt:lpstr>'Rekapitulace stavby'!Názvy_tisku</vt:lpstr>
      <vt:lpstr>'D.1.4.1 - Zdravotně techn...'!Oblast_tisku</vt:lpstr>
      <vt:lpstr>'D.1.4.4 - Vytápění'!Oblast_tisku</vt:lpstr>
      <vt:lpstr>'IO 01 - Vodovodní přípojka'!Oblast_tisku</vt:lpstr>
      <vt:lpstr>'IO 02 - Přípojka jednotné...'!Oblast_tisku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Stanislav Fajfr</dc:creator>
  <cp:lastModifiedBy>HP</cp:lastModifiedBy>
  <dcterms:created xsi:type="dcterms:W3CDTF">2020-03-08T09:55:38Z</dcterms:created>
  <dcterms:modified xsi:type="dcterms:W3CDTF">2020-08-23T17:57:09Z</dcterms:modified>
</cp:coreProperties>
</file>