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LE\Uzivatele\lorenc\VÝBĚROVÉ ŘÍZENÍ 20\ZŠ Skřečoň - oprava výdejny\Zadávací PD\"/>
    </mc:Choice>
  </mc:AlternateContent>
  <bookViews>
    <workbookView xWindow="0" yWindow="0" windowWidth="19200" windowHeight="11610"/>
  </bookViews>
  <sheets>
    <sheet name="Rekapitulace stavby" sheetId="1" r:id="rId1"/>
    <sheet name="001 - Stavební část" sheetId="2" r:id="rId2"/>
    <sheet name="002 - Zdravotechnika" sheetId="3" r:id="rId3"/>
    <sheet name="003 - Elektroinstalace" sheetId="4" r:id="rId4"/>
    <sheet name="004 - Ostatní a vedlejší ..." sheetId="5" r:id="rId5"/>
  </sheets>
  <definedNames>
    <definedName name="_xlnm._FilterDatabase" localSheetId="1" hidden="1">'001 - Stavební část'!$C$134:$K$496</definedName>
    <definedName name="_xlnm._FilterDatabase" localSheetId="2" hidden="1">'002 - Zdravotechnika'!$C$130:$K$287</definedName>
    <definedName name="_xlnm._FilterDatabase" localSheetId="3" hidden="1">'003 - Elektroinstalace'!$C$123:$K$353</definedName>
    <definedName name="_xlnm._FilterDatabase" localSheetId="4" hidden="1">'004 - Ostatní a vedlejší ...'!$C$121:$K$150</definedName>
    <definedName name="_xlnm.Print_Titles" localSheetId="1">'001 - Stavební část'!$134:$134</definedName>
    <definedName name="_xlnm.Print_Titles" localSheetId="2">'002 - Zdravotechnika'!$130:$130</definedName>
    <definedName name="_xlnm.Print_Titles" localSheetId="3">'003 - Elektroinstalace'!$123:$123</definedName>
    <definedName name="_xlnm.Print_Titles" localSheetId="4">'004 - Ostatní a vedlejší ...'!$121:$121</definedName>
    <definedName name="_xlnm.Print_Titles" localSheetId="0">'Rekapitulace stavby'!$92:$92</definedName>
    <definedName name="_xlnm.Print_Area" localSheetId="1">'001 - Stavební část'!$C$4:$J$76,'001 - Stavební část'!$C$82:$J$114,'001 - Stavební část'!$C$120:$K$496</definedName>
    <definedName name="_xlnm.Print_Area" localSheetId="2">'002 - Zdravotechnika'!$C$4:$J$76,'002 - Zdravotechnika'!$C$82:$J$110,'002 - Zdravotechnika'!$C$116:$K$287</definedName>
    <definedName name="_xlnm.Print_Area" localSheetId="3">'003 - Elektroinstalace'!$C$4:$J$76,'003 - Elektroinstalace'!$C$82:$J$103,'003 - Elektroinstalace'!$C$109:$K$353</definedName>
    <definedName name="_xlnm.Print_Area" localSheetId="4">'004 - Ostatní a vedlejší ...'!$C$4:$J$76,'004 - Ostatní a vedlejší ...'!$C$82:$J$101,'004 - Ostatní a vedlejší ...'!$C$107:$K$150</definedName>
    <definedName name="_xlnm.Print_Area" localSheetId="0">'Rekapitulace stavby'!$D$4:$AO$76,'Rekapitulace stavby'!$C$82:$AQ$100</definedName>
  </definedNames>
  <calcPr calcId="162913"/>
</workbook>
</file>

<file path=xl/calcChain.xml><?xml version="1.0" encoding="utf-8"?>
<calcChain xmlns="http://schemas.openxmlformats.org/spreadsheetml/2006/main">
  <c r="J39" i="5" l="1"/>
  <c r="J38" i="5"/>
  <c r="AY99" i="1" s="1"/>
  <c r="J37" i="5"/>
  <c r="AX99" i="1" s="1"/>
  <c r="BI149" i="5"/>
  <c r="BH149" i="5"/>
  <c r="BG149" i="5"/>
  <c r="BF149" i="5"/>
  <c r="T149" i="5"/>
  <c r="R149" i="5"/>
  <c r="P149" i="5"/>
  <c r="BI147" i="5"/>
  <c r="BH147" i="5"/>
  <c r="BG147" i="5"/>
  <c r="BF147" i="5"/>
  <c r="T147" i="5"/>
  <c r="R147" i="5"/>
  <c r="P147" i="5"/>
  <c r="BI145" i="5"/>
  <c r="BH145" i="5"/>
  <c r="BG145" i="5"/>
  <c r="BF145" i="5"/>
  <c r="T145" i="5"/>
  <c r="R145" i="5"/>
  <c r="P145" i="5"/>
  <c r="BI143" i="5"/>
  <c r="BH143" i="5"/>
  <c r="BG143" i="5"/>
  <c r="BF143" i="5"/>
  <c r="T143" i="5"/>
  <c r="R143" i="5"/>
  <c r="P143" i="5"/>
  <c r="BI141" i="5"/>
  <c r="BH141" i="5"/>
  <c r="BG141" i="5"/>
  <c r="BF141" i="5"/>
  <c r="T141" i="5"/>
  <c r="R141" i="5"/>
  <c r="P141" i="5"/>
  <c r="BI139" i="5"/>
  <c r="BH139" i="5"/>
  <c r="BG139" i="5"/>
  <c r="BF139" i="5"/>
  <c r="T139" i="5"/>
  <c r="R139" i="5"/>
  <c r="P139" i="5"/>
  <c r="BI137" i="5"/>
  <c r="BH137" i="5"/>
  <c r="BG137" i="5"/>
  <c r="BF137" i="5"/>
  <c r="T137" i="5"/>
  <c r="R137" i="5"/>
  <c r="P137" i="5"/>
  <c r="BI135" i="5"/>
  <c r="BH135" i="5"/>
  <c r="BG135" i="5"/>
  <c r="BF135" i="5"/>
  <c r="T135" i="5"/>
  <c r="R135" i="5"/>
  <c r="P135" i="5"/>
  <c r="BI133" i="5"/>
  <c r="BH133" i="5"/>
  <c r="BG133" i="5"/>
  <c r="BF133" i="5"/>
  <c r="T133" i="5"/>
  <c r="R133" i="5"/>
  <c r="P133" i="5"/>
  <c r="BI131" i="5"/>
  <c r="BH131" i="5"/>
  <c r="BG131" i="5"/>
  <c r="BF131" i="5"/>
  <c r="T131" i="5"/>
  <c r="R131" i="5"/>
  <c r="P131" i="5"/>
  <c r="BI129" i="5"/>
  <c r="BH129" i="5"/>
  <c r="BG129" i="5"/>
  <c r="BF129" i="5"/>
  <c r="T129" i="5"/>
  <c r="R129" i="5"/>
  <c r="P129" i="5"/>
  <c r="BI127" i="5"/>
  <c r="BH127" i="5"/>
  <c r="BG127" i="5"/>
  <c r="BF127" i="5"/>
  <c r="T127" i="5"/>
  <c r="R127" i="5"/>
  <c r="P127" i="5"/>
  <c r="BI125" i="5"/>
  <c r="BH125" i="5"/>
  <c r="BG125" i="5"/>
  <c r="BF125" i="5"/>
  <c r="T125" i="5"/>
  <c r="R125" i="5"/>
  <c r="P125" i="5"/>
  <c r="J118" i="5"/>
  <c r="F118" i="5"/>
  <c r="F116" i="5"/>
  <c r="E114" i="5"/>
  <c r="J93" i="5"/>
  <c r="F93" i="5"/>
  <c r="F91" i="5"/>
  <c r="E89" i="5"/>
  <c r="J26" i="5"/>
  <c r="E26" i="5"/>
  <c r="J119" i="5" s="1"/>
  <c r="J25" i="5"/>
  <c r="J20" i="5"/>
  <c r="E20" i="5"/>
  <c r="F119" i="5" s="1"/>
  <c r="J19" i="5"/>
  <c r="J14" i="5"/>
  <c r="J91" i="5"/>
  <c r="E7" i="5"/>
  <c r="E85" i="5"/>
  <c r="J39" i="4"/>
  <c r="J38" i="4"/>
  <c r="AY98" i="1" s="1"/>
  <c r="J37" i="4"/>
  <c r="AX98" i="1" s="1"/>
  <c r="BI352" i="4"/>
  <c r="BH352" i="4"/>
  <c r="BG352" i="4"/>
  <c r="BF352" i="4"/>
  <c r="T352" i="4"/>
  <c r="R352" i="4"/>
  <c r="P352" i="4"/>
  <c r="BI350" i="4"/>
  <c r="BH350" i="4"/>
  <c r="BG350" i="4"/>
  <c r="BF350" i="4"/>
  <c r="T350" i="4"/>
  <c r="R350" i="4"/>
  <c r="P350" i="4"/>
  <c r="BI347" i="4"/>
  <c r="BH347" i="4"/>
  <c r="BG347" i="4"/>
  <c r="BF347" i="4"/>
  <c r="T347" i="4"/>
  <c r="R347" i="4"/>
  <c r="P347" i="4"/>
  <c r="BI345" i="4"/>
  <c r="BH345" i="4"/>
  <c r="BG345" i="4"/>
  <c r="BF345" i="4"/>
  <c r="T345" i="4"/>
  <c r="R345" i="4"/>
  <c r="P345" i="4"/>
  <c r="BI343" i="4"/>
  <c r="BH343" i="4"/>
  <c r="BG343" i="4"/>
  <c r="BF343" i="4"/>
  <c r="T343" i="4"/>
  <c r="R343" i="4"/>
  <c r="P343" i="4"/>
  <c r="BI341" i="4"/>
  <c r="BH341" i="4"/>
  <c r="BG341" i="4"/>
  <c r="BF341" i="4"/>
  <c r="T341" i="4"/>
  <c r="R341" i="4"/>
  <c r="P341" i="4"/>
  <c r="BI339" i="4"/>
  <c r="BH339" i="4"/>
  <c r="BG339" i="4"/>
  <c r="BF339" i="4"/>
  <c r="T339" i="4"/>
  <c r="R339" i="4"/>
  <c r="P339" i="4"/>
  <c r="BI337" i="4"/>
  <c r="BH337" i="4"/>
  <c r="BG337" i="4"/>
  <c r="BF337" i="4"/>
  <c r="T337" i="4"/>
  <c r="R337" i="4"/>
  <c r="P337" i="4"/>
  <c r="BI334" i="4"/>
  <c r="BH334" i="4"/>
  <c r="BG334" i="4"/>
  <c r="BF334" i="4"/>
  <c r="T334" i="4"/>
  <c r="R334" i="4"/>
  <c r="P334" i="4"/>
  <c r="BI332" i="4"/>
  <c r="BH332" i="4"/>
  <c r="BG332" i="4"/>
  <c r="BF332" i="4"/>
  <c r="T332" i="4"/>
  <c r="R332" i="4"/>
  <c r="P332" i="4"/>
  <c r="BI329" i="4"/>
  <c r="BH329" i="4"/>
  <c r="BG329" i="4"/>
  <c r="BF329" i="4"/>
  <c r="T329" i="4"/>
  <c r="R329" i="4"/>
  <c r="P329" i="4"/>
  <c r="BI327" i="4"/>
  <c r="BH327" i="4"/>
  <c r="BG327" i="4"/>
  <c r="BF327" i="4"/>
  <c r="T327" i="4"/>
  <c r="R327" i="4"/>
  <c r="P327" i="4"/>
  <c r="BI324" i="4"/>
  <c r="BH324" i="4"/>
  <c r="BG324" i="4"/>
  <c r="BF324" i="4"/>
  <c r="T324" i="4"/>
  <c r="R324" i="4"/>
  <c r="P324" i="4"/>
  <c r="BI322" i="4"/>
  <c r="BH322" i="4"/>
  <c r="BG322" i="4"/>
  <c r="BF322" i="4"/>
  <c r="T322" i="4"/>
  <c r="R322" i="4"/>
  <c r="P322" i="4"/>
  <c r="BI320" i="4"/>
  <c r="BH320" i="4"/>
  <c r="BG320" i="4"/>
  <c r="BF320" i="4"/>
  <c r="T320" i="4"/>
  <c r="R320" i="4"/>
  <c r="P320" i="4"/>
  <c r="BI317" i="4"/>
  <c r="BH317" i="4"/>
  <c r="BG317" i="4"/>
  <c r="BF317" i="4"/>
  <c r="T317" i="4"/>
  <c r="R317" i="4"/>
  <c r="P317" i="4"/>
  <c r="BI315" i="4"/>
  <c r="BH315" i="4"/>
  <c r="BG315" i="4"/>
  <c r="BF315" i="4"/>
  <c r="T315" i="4"/>
  <c r="R315" i="4"/>
  <c r="P315" i="4"/>
  <c r="BI313" i="4"/>
  <c r="BH313" i="4"/>
  <c r="BG313" i="4"/>
  <c r="BF313" i="4"/>
  <c r="T313" i="4"/>
  <c r="R313" i="4"/>
  <c r="P313" i="4"/>
  <c r="BI311" i="4"/>
  <c r="BH311" i="4"/>
  <c r="BG311" i="4"/>
  <c r="BF311" i="4"/>
  <c r="T311" i="4"/>
  <c r="R311" i="4"/>
  <c r="P311" i="4"/>
  <c r="BI308" i="4"/>
  <c r="BH308" i="4"/>
  <c r="BG308" i="4"/>
  <c r="BF308" i="4"/>
  <c r="T308" i="4"/>
  <c r="R308" i="4"/>
  <c r="P308" i="4"/>
  <c r="BI306" i="4"/>
  <c r="BH306" i="4"/>
  <c r="BG306" i="4"/>
  <c r="BF306" i="4"/>
  <c r="T306" i="4"/>
  <c r="R306" i="4"/>
  <c r="P306" i="4"/>
  <c r="BI303" i="4"/>
  <c r="BH303" i="4"/>
  <c r="BG303" i="4"/>
  <c r="BF303" i="4"/>
  <c r="T303" i="4"/>
  <c r="R303" i="4"/>
  <c r="P303" i="4"/>
  <c r="BI301" i="4"/>
  <c r="BH301" i="4"/>
  <c r="BG301" i="4"/>
  <c r="BF301" i="4"/>
  <c r="T301" i="4"/>
  <c r="R301" i="4"/>
  <c r="P301" i="4"/>
  <c r="BI298" i="4"/>
  <c r="BH298" i="4"/>
  <c r="BG298" i="4"/>
  <c r="BF298" i="4"/>
  <c r="T298" i="4"/>
  <c r="R298" i="4"/>
  <c r="P298" i="4"/>
  <c r="BI296" i="4"/>
  <c r="BH296" i="4"/>
  <c r="BG296" i="4"/>
  <c r="BF296" i="4"/>
  <c r="T296" i="4"/>
  <c r="R296" i="4"/>
  <c r="P296" i="4"/>
  <c r="BI293" i="4"/>
  <c r="BH293" i="4"/>
  <c r="BG293" i="4"/>
  <c r="BF293" i="4"/>
  <c r="T293" i="4"/>
  <c r="R293" i="4"/>
  <c r="P293" i="4"/>
  <c r="BI291" i="4"/>
  <c r="BH291" i="4"/>
  <c r="BG291" i="4"/>
  <c r="BF291" i="4"/>
  <c r="T291" i="4"/>
  <c r="R291" i="4"/>
  <c r="P291" i="4"/>
  <c r="BI288" i="4"/>
  <c r="BH288" i="4"/>
  <c r="BG288" i="4"/>
  <c r="BF288" i="4"/>
  <c r="T288" i="4"/>
  <c r="R288" i="4"/>
  <c r="P288" i="4"/>
  <c r="BI286" i="4"/>
  <c r="BH286" i="4"/>
  <c r="BG286" i="4"/>
  <c r="BF286" i="4"/>
  <c r="T286" i="4"/>
  <c r="R286" i="4"/>
  <c r="P286" i="4"/>
  <c r="BI283" i="4"/>
  <c r="BH283" i="4"/>
  <c r="BG283" i="4"/>
  <c r="BF283" i="4"/>
  <c r="T283" i="4"/>
  <c r="R283" i="4"/>
  <c r="P283" i="4"/>
  <c r="BI281" i="4"/>
  <c r="BH281" i="4"/>
  <c r="BG281" i="4"/>
  <c r="BF281" i="4"/>
  <c r="T281" i="4"/>
  <c r="R281" i="4"/>
  <c r="P281" i="4"/>
  <c r="BI278" i="4"/>
  <c r="BH278" i="4"/>
  <c r="BG278" i="4"/>
  <c r="BF278" i="4"/>
  <c r="T278" i="4"/>
  <c r="R278" i="4"/>
  <c r="P278" i="4"/>
  <c r="BI275" i="4"/>
  <c r="BH275" i="4"/>
  <c r="BG275" i="4"/>
  <c r="BF275" i="4"/>
  <c r="T275" i="4"/>
  <c r="R275" i="4"/>
  <c r="P275" i="4"/>
  <c r="BI272" i="4"/>
  <c r="BH272" i="4"/>
  <c r="BG272" i="4"/>
  <c r="BF272" i="4"/>
  <c r="T272" i="4"/>
  <c r="R272" i="4"/>
  <c r="P272" i="4"/>
  <c r="BI269" i="4"/>
  <c r="BH269" i="4"/>
  <c r="BG269" i="4"/>
  <c r="BF269" i="4"/>
  <c r="T269" i="4"/>
  <c r="R269" i="4"/>
  <c r="P269" i="4"/>
  <c r="BI266" i="4"/>
  <c r="BH266" i="4"/>
  <c r="BG266" i="4"/>
  <c r="BF266" i="4"/>
  <c r="T266" i="4"/>
  <c r="R266" i="4"/>
  <c r="P266" i="4"/>
  <c r="BI263" i="4"/>
  <c r="BH263" i="4"/>
  <c r="BG263" i="4"/>
  <c r="BF263" i="4"/>
  <c r="T263" i="4"/>
  <c r="R263" i="4"/>
  <c r="P263" i="4"/>
  <c r="BI260" i="4"/>
  <c r="BH260" i="4"/>
  <c r="BG260" i="4"/>
  <c r="BF260" i="4"/>
  <c r="T260" i="4"/>
  <c r="R260" i="4"/>
  <c r="P260" i="4"/>
  <c r="BI257" i="4"/>
  <c r="BH257" i="4"/>
  <c r="BG257" i="4"/>
  <c r="BF257" i="4"/>
  <c r="T257" i="4"/>
  <c r="R257" i="4"/>
  <c r="P257" i="4"/>
  <c r="BI254" i="4"/>
  <c r="BH254" i="4"/>
  <c r="BG254" i="4"/>
  <c r="BF254" i="4"/>
  <c r="T254" i="4"/>
  <c r="R254" i="4"/>
  <c r="P254" i="4"/>
  <c r="BI251" i="4"/>
  <c r="BH251" i="4"/>
  <c r="BG251" i="4"/>
  <c r="BF251" i="4"/>
  <c r="T251" i="4"/>
  <c r="R251" i="4"/>
  <c r="P251" i="4"/>
  <c r="BI248" i="4"/>
  <c r="BH248" i="4"/>
  <c r="BG248" i="4"/>
  <c r="BF248" i="4"/>
  <c r="T248" i="4"/>
  <c r="R248" i="4"/>
  <c r="P248" i="4"/>
  <c r="BI245" i="4"/>
  <c r="BH245" i="4"/>
  <c r="BG245" i="4"/>
  <c r="BF245" i="4"/>
  <c r="T245" i="4"/>
  <c r="R245" i="4"/>
  <c r="P245" i="4"/>
  <c r="BI242" i="4"/>
  <c r="BH242" i="4"/>
  <c r="BG242" i="4"/>
  <c r="BF242" i="4"/>
  <c r="T242" i="4"/>
  <c r="R242" i="4"/>
  <c r="P242" i="4"/>
  <c r="BI239" i="4"/>
  <c r="BH239" i="4"/>
  <c r="BG239" i="4"/>
  <c r="BF239" i="4"/>
  <c r="T239" i="4"/>
  <c r="R239" i="4"/>
  <c r="P239" i="4"/>
  <c r="BI236" i="4"/>
  <c r="BH236" i="4"/>
  <c r="BG236" i="4"/>
  <c r="BF236" i="4"/>
  <c r="T236" i="4"/>
  <c r="R236" i="4"/>
  <c r="P236" i="4"/>
  <c r="BI233" i="4"/>
  <c r="BH233" i="4"/>
  <c r="BG233" i="4"/>
  <c r="BF233" i="4"/>
  <c r="T233" i="4"/>
  <c r="R233" i="4"/>
  <c r="P233" i="4"/>
  <c r="BI230" i="4"/>
  <c r="BH230" i="4"/>
  <c r="BG230" i="4"/>
  <c r="BF230" i="4"/>
  <c r="T230" i="4"/>
  <c r="R230" i="4"/>
  <c r="P230" i="4"/>
  <c r="BI227" i="4"/>
  <c r="BH227" i="4"/>
  <c r="BG227" i="4"/>
  <c r="BF227" i="4"/>
  <c r="T227" i="4"/>
  <c r="R227" i="4"/>
  <c r="P227" i="4"/>
  <c r="BI224" i="4"/>
  <c r="BH224" i="4"/>
  <c r="BG224" i="4"/>
  <c r="BF224" i="4"/>
  <c r="T224" i="4"/>
  <c r="R224" i="4"/>
  <c r="P224" i="4"/>
  <c r="BI221" i="4"/>
  <c r="BH221" i="4"/>
  <c r="BG221" i="4"/>
  <c r="BF221" i="4"/>
  <c r="T221" i="4"/>
  <c r="R221" i="4"/>
  <c r="P221" i="4"/>
  <c r="BI218" i="4"/>
  <c r="BH218" i="4"/>
  <c r="BG218" i="4"/>
  <c r="BF218" i="4"/>
  <c r="T218" i="4"/>
  <c r="R218" i="4"/>
  <c r="P218" i="4"/>
  <c r="BI215" i="4"/>
  <c r="BH215" i="4"/>
  <c r="BG215" i="4"/>
  <c r="BF215" i="4"/>
  <c r="T215" i="4"/>
  <c r="R215" i="4"/>
  <c r="P215" i="4"/>
  <c r="BI212" i="4"/>
  <c r="BH212" i="4"/>
  <c r="BG212" i="4"/>
  <c r="BF212" i="4"/>
  <c r="T212" i="4"/>
  <c r="R212" i="4"/>
  <c r="P212" i="4"/>
  <c r="BI209" i="4"/>
  <c r="BH209" i="4"/>
  <c r="BG209" i="4"/>
  <c r="BF209" i="4"/>
  <c r="T209" i="4"/>
  <c r="R209" i="4"/>
  <c r="P209" i="4"/>
  <c r="BI206" i="4"/>
  <c r="BH206" i="4"/>
  <c r="BG206" i="4"/>
  <c r="BF206" i="4"/>
  <c r="T206" i="4"/>
  <c r="R206" i="4"/>
  <c r="P206" i="4"/>
  <c r="BI204" i="4"/>
  <c r="BH204" i="4"/>
  <c r="BG204" i="4"/>
  <c r="BF204" i="4"/>
  <c r="T204" i="4"/>
  <c r="R204" i="4"/>
  <c r="P204" i="4"/>
  <c r="BI201" i="4"/>
  <c r="BH201" i="4"/>
  <c r="BG201" i="4"/>
  <c r="BF201" i="4"/>
  <c r="T201" i="4"/>
  <c r="R201" i="4"/>
  <c r="P201" i="4"/>
  <c r="BI199" i="4"/>
  <c r="BH199" i="4"/>
  <c r="BG199" i="4"/>
  <c r="BF199" i="4"/>
  <c r="T199" i="4"/>
  <c r="R199" i="4"/>
  <c r="P199" i="4"/>
  <c r="BI197" i="4"/>
  <c r="BH197" i="4"/>
  <c r="BG197" i="4"/>
  <c r="BF197" i="4"/>
  <c r="T197" i="4"/>
  <c r="R197" i="4"/>
  <c r="P197" i="4"/>
  <c r="BI195" i="4"/>
  <c r="BH195" i="4"/>
  <c r="BG195" i="4"/>
  <c r="BF195" i="4"/>
  <c r="T195" i="4"/>
  <c r="R195" i="4"/>
  <c r="P195" i="4"/>
  <c r="BI192" i="4"/>
  <c r="BH192" i="4"/>
  <c r="BG192" i="4"/>
  <c r="BF192" i="4"/>
  <c r="T192" i="4"/>
  <c r="R192" i="4"/>
  <c r="P192" i="4"/>
  <c r="BI189" i="4"/>
  <c r="BH189" i="4"/>
  <c r="BG189" i="4"/>
  <c r="BF189" i="4"/>
  <c r="T189" i="4"/>
  <c r="R189" i="4"/>
  <c r="P189" i="4"/>
  <c r="BI186" i="4"/>
  <c r="BH186" i="4"/>
  <c r="BG186" i="4"/>
  <c r="BF186" i="4"/>
  <c r="T186" i="4"/>
  <c r="R186" i="4"/>
  <c r="P186" i="4"/>
  <c r="BI183" i="4"/>
  <c r="BH183" i="4"/>
  <c r="BG183" i="4"/>
  <c r="BF183" i="4"/>
  <c r="T183" i="4"/>
  <c r="R183" i="4"/>
  <c r="P183" i="4"/>
  <c r="BI180" i="4"/>
  <c r="BH180" i="4"/>
  <c r="BG180" i="4"/>
  <c r="BF180" i="4"/>
  <c r="T180" i="4"/>
  <c r="R180" i="4"/>
  <c r="P180" i="4"/>
  <c r="BI177" i="4"/>
  <c r="BH177" i="4"/>
  <c r="BG177" i="4"/>
  <c r="BF177" i="4"/>
  <c r="T177" i="4"/>
  <c r="R177" i="4"/>
  <c r="P177" i="4"/>
  <c r="BI174" i="4"/>
  <c r="BH174" i="4"/>
  <c r="BG174" i="4"/>
  <c r="BF174" i="4"/>
  <c r="T174" i="4"/>
  <c r="R174" i="4"/>
  <c r="P174" i="4"/>
  <c r="BI171" i="4"/>
  <c r="BH171" i="4"/>
  <c r="BG171" i="4"/>
  <c r="BF171" i="4"/>
  <c r="T171" i="4"/>
  <c r="R171" i="4"/>
  <c r="P171" i="4"/>
  <c r="BI168" i="4"/>
  <c r="BH168" i="4"/>
  <c r="BG168" i="4"/>
  <c r="BF168" i="4"/>
  <c r="T168" i="4"/>
  <c r="R168" i="4"/>
  <c r="P168" i="4"/>
  <c r="BI165" i="4"/>
  <c r="BH165" i="4"/>
  <c r="BG165" i="4"/>
  <c r="BF165" i="4"/>
  <c r="T165" i="4"/>
  <c r="R165" i="4"/>
  <c r="P165" i="4"/>
  <c r="BI162" i="4"/>
  <c r="BH162" i="4"/>
  <c r="BG162" i="4"/>
  <c r="BF162" i="4"/>
  <c r="T162" i="4"/>
  <c r="R162" i="4"/>
  <c r="P162" i="4"/>
  <c r="BI159" i="4"/>
  <c r="BH159" i="4"/>
  <c r="BG159" i="4"/>
  <c r="BF159" i="4"/>
  <c r="T159" i="4"/>
  <c r="R159" i="4"/>
  <c r="P159" i="4"/>
  <c r="BI156" i="4"/>
  <c r="BH156" i="4"/>
  <c r="BG156" i="4"/>
  <c r="BF156" i="4"/>
  <c r="T156" i="4"/>
  <c r="R156" i="4"/>
  <c r="P156" i="4"/>
  <c r="BI151" i="4"/>
  <c r="BH151" i="4"/>
  <c r="BG151" i="4"/>
  <c r="BF151" i="4"/>
  <c r="T151" i="4"/>
  <c r="R151" i="4"/>
  <c r="P151" i="4"/>
  <c r="BI148" i="4"/>
  <c r="BH148" i="4"/>
  <c r="BG148" i="4"/>
  <c r="BF148" i="4"/>
  <c r="T148" i="4"/>
  <c r="R148" i="4"/>
  <c r="P148" i="4"/>
  <c r="BI145" i="4"/>
  <c r="BH145" i="4"/>
  <c r="BG145" i="4"/>
  <c r="BF145" i="4"/>
  <c r="T145" i="4"/>
  <c r="R145" i="4"/>
  <c r="P145" i="4"/>
  <c r="BI142" i="4"/>
  <c r="BH142" i="4"/>
  <c r="BG142" i="4"/>
  <c r="BF142" i="4"/>
  <c r="T142" i="4"/>
  <c r="R142" i="4"/>
  <c r="P142" i="4"/>
  <c r="BI139" i="4"/>
  <c r="BH139" i="4"/>
  <c r="BG139" i="4"/>
  <c r="BF139" i="4"/>
  <c r="T139" i="4"/>
  <c r="R139" i="4"/>
  <c r="P139" i="4"/>
  <c r="BI136" i="4"/>
  <c r="BH136" i="4"/>
  <c r="BG136" i="4"/>
  <c r="BF136" i="4"/>
  <c r="T136" i="4"/>
  <c r="R136" i="4"/>
  <c r="P136" i="4"/>
  <c r="BI133" i="4"/>
  <c r="BH133" i="4"/>
  <c r="BG133" i="4"/>
  <c r="BF133" i="4"/>
  <c r="T133" i="4"/>
  <c r="R133" i="4"/>
  <c r="P133" i="4"/>
  <c r="BI130" i="4"/>
  <c r="BH130" i="4"/>
  <c r="BG130" i="4"/>
  <c r="BF130" i="4"/>
  <c r="T130" i="4"/>
  <c r="R130" i="4"/>
  <c r="P130" i="4"/>
  <c r="BI127" i="4"/>
  <c r="BH127" i="4"/>
  <c r="BG127" i="4"/>
  <c r="BF127" i="4"/>
  <c r="T127" i="4"/>
  <c r="R127" i="4"/>
  <c r="P127" i="4"/>
  <c r="J120" i="4"/>
  <c r="F120" i="4"/>
  <c r="F118" i="4"/>
  <c r="E116" i="4"/>
  <c r="J93" i="4"/>
  <c r="F93" i="4"/>
  <c r="F91" i="4"/>
  <c r="E89" i="4"/>
  <c r="J26" i="4"/>
  <c r="E26" i="4"/>
  <c r="J94" i="4" s="1"/>
  <c r="J25" i="4"/>
  <c r="J20" i="4"/>
  <c r="E20" i="4"/>
  <c r="F121" i="4" s="1"/>
  <c r="J19" i="4"/>
  <c r="J14" i="4"/>
  <c r="J118" i="4"/>
  <c r="E7" i="4"/>
  <c r="E112" i="4"/>
  <c r="J39" i="3"/>
  <c r="J38" i="3"/>
  <c r="AY97" i="1" s="1"/>
  <c r="J37" i="3"/>
  <c r="AX97" i="1" s="1"/>
  <c r="BI286" i="3"/>
  <c r="BH286" i="3"/>
  <c r="BG286" i="3"/>
  <c r="BF286" i="3"/>
  <c r="T286" i="3"/>
  <c r="R286" i="3"/>
  <c r="P286" i="3"/>
  <c r="BI284" i="3"/>
  <c r="BH284" i="3"/>
  <c r="BG284" i="3"/>
  <c r="BF284" i="3"/>
  <c r="T284" i="3"/>
  <c r="R284" i="3"/>
  <c r="P284" i="3"/>
  <c r="BI282" i="3"/>
  <c r="BH282" i="3"/>
  <c r="BG282" i="3"/>
  <c r="BF282" i="3"/>
  <c r="T282" i="3"/>
  <c r="R282" i="3"/>
  <c r="P282" i="3"/>
  <c r="BI280" i="3"/>
  <c r="BH280" i="3"/>
  <c r="BG280" i="3"/>
  <c r="BF280" i="3"/>
  <c r="T280" i="3"/>
  <c r="R280" i="3"/>
  <c r="P280" i="3"/>
  <c r="BI277" i="3"/>
  <c r="BH277" i="3"/>
  <c r="BG277" i="3"/>
  <c r="BF277" i="3"/>
  <c r="T277" i="3"/>
  <c r="R277" i="3"/>
  <c r="P277" i="3"/>
  <c r="BI274" i="3"/>
  <c r="BH274" i="3"/>
  <c r="BG274" i="3"/>
  <c r="BF274" i="3"/>
  <c r="T274" i="3"/>
  <c r="R274" i="3"/>
  <c r="P274" i="3"/>
  <c r="BI272" i="3"/>
  <c r="BH272" i="3"/>
  <c r="BG272" i="3"/>
  <c r="BF272" i="3"/>
  <c r="T272" i="3"/>
  <c r="R272" i="3"/>
  <c r="P272" i="3"/>
  <c r="BI270" i="3"/>
  <c r="BH270" i="3"/>
  <c r="BG270" i="3"/>
  <c r="BF270" i="3"/>
  <c r="T270" i="3"/>
  <c r="R270" i="3"/>
  <c r="P270" i="3"/>
  <c r="BI268" i="3"/>
  <c r="BH268" i="3"/>
  <c r="BG268" i="3"/>
  <c r="BF268" i="3"/>
  <c r="T268" i="3"/>
  <c r="R268" i="3"/>
  <c r="P268" i="3"/>
  <c r="BI266" i="3"/>
  <c r="BH266" i="3"/>
  <c r="BG266" i="3"/>
  <c r="BF266" i="3"/>
  <c r="T266" i="3"/>
  <c r="R266" i="3"/>
  <c r="P266" i="3"/>
  <c r="BI263" i="3"/>
  <c r="BH263" i="3"/>
  <c r="BG263" i="3"/>
  <c r="BF263" i="3"/>
  <c r="T263" i="3"/>
  <c r="R263" i="3"/>
  <c r="P263" i="3"/>
  <c r="BI260" i="3"/>
  <c r="BH260" i="3"/>
  <c r="BG260" i="3"/>
  <c r="BF260" i="3"/>
  <c r="T260" i="3"/>
  <c r="R260" i="3"/>
  <c r="P260" i="3"/>
  <c r="BI257" i="3"/>
  <c r="BH257" i="3"/>
  <c r="BG257" i="3"/>
  <c r="BF257" i="3"/>
  <c r="T257" i="3"/>
  <c r="R257" i="3"/>
  <c r="P257" i="3"/>
  <c r="BI255" i="3"/>
  <c r="BH255" i="3"/>
  <c r="BG255" i="3"/>
  <c r="BF255" i="3"/>
  <c r="T255" i="3"/>
  <c r="R255" i="3"/>
  <c r="P255" i="3"/>
  <c r="BI253" i="3"/>
  <c r="BH253" i="3"/>
  <c r="BG253" i="3"/>
  <c r="BF253" i="3"/>
  <c r="T253" i="3"/>
  <c r="R253" i="3"/>
  <c r="P253" i="3"/>
  <c r="BI250" i="3"/>
  <c r="BH250" i="3"/>
  <c r="BG250" i="3"/>
  <c r="BF250" i="3"/>
  <c r="T250" i="3"/>
  <c r="R250" i="3"/>
  <c r="P250" i="3"/>
  <c r="BI247" i="3"/>
  <c r="BH247" i="3"/>
  <c r="BG247" i="3"/>
  <c r="BF247" i="3"/>
  <c r="T247" i="3"/>
  <c r="R247" i="3"/>
  <c r="P247" i="3"/>
  <c r="BI244" i="3"/>
  <c r="BH244" i="3"/>
  <c r="BG244" i="3"/>
  <c r="BF244" i="3"/>
  <c r="T244" i="3"/>
  <c r="R244" i="3"/>
  <c r="P244" i="3"/>
  <c r="BI241" i="3"/>
  <c r="BH241" i="3"/>
  <c r="BG241" i="3"/>
  <c r="BF241" i="3"/>
  <c r="T241" i="3"/>
  <c r="R241" i="3"/>
  <c r="P241" i="3"/>
  <c r="BI238" i="3"/>
  <c r="BH238" i="3"/>
  <c r="BG238" i="3"/>
  <c r="BF238" i="3"/>
  <c r="T238" i="3"/>
  <c r="R238" i="3"/>
  <c r="P238" i="3"/>
  <c r="BI236" i="3"/>
  <c r="BH236" i="3"/>
  <c r="BG236" i="3"/>
  <c r="BF236" i="3"/>
  <c r="T236" i="3"/>
  <c r="R236" i="3"/>
  <c r="P236" i="3"/>
  <c r="BI233" i="3"/>
  <c r="BH233" i="3"/>
  <c r="BG233" i="3"/>
  <c r="BF233" i="3"/>
  <c r="T233" i="3"/>
  <c r="R233" i="3"/>
  <c r="P233" i="3"/>
  <c r="BI230" i="3"/>
  <c r="BH230" i="3"/>
  <c r="BG230" i="3"/>
  <c r="BF230" i="3"/>
  <c r="T230" i="3"/>
  <c r="R230" i="3"/>
  <c r="P230" i="3"/>
  <c r="BI227" i="3"/>
  <c r="BH227" i="3"/>
  <c r="BG227" i="3"/>
  <c r="BF227" i="3"/>
  <c r="T227" i="3"/>
  <c r="R227" i="3"/>
  <c r="P227" i="3"/>
  <c r="BI224" i="3"/>
  <c r="BH224" i="3"/>
  <c r="BG224" i="3"/>
  <c r="BF224" i="3"/>
  <c r="T224" i="3"/>
  <c r="R224" i="3"/>
  <c r="P224" i="3"/>
  <c r="BI222" i="3"/>
  <c r="BH222" i="3"/>
  <c r="BG222" i="3"/>
  <c r="BF222" i="3"/>
  <c r="T222" i="3"/>
  <c r="R222" i="3"/>
  <c r="P222" i="3"/>
  <c r="BI219" i="3"/>
  <c r="BH219" i="3"/>
  <c r="BG219" i="3"/>
  <c r="BF219" i="3"/>
  <c r="T219" i="3"/>
  <c r="R219" i="3"/>
  <c r="P219" i="3"/>
  <c r="BI216" i="3"/>
  <c r="BH216" i="3"/>
  <c r="BG216" i="3"/>
  <c r="BF216" i="3"/>
  <c r="T216" i="3"/>
  <c r="R216" i="3"/>
  <c r="P216" i="3"/>
  <c r="BI213" i="3"/>
  <c r="BH213" i="3"/>
  <c r="BG213" i="3"/>
  <c r="BF213" i="3"/>
  <c r="T213" i="3"/>
  <c r="R213" i="3"/>
  <c r="P213" i="3"/>
  <c r="BI210" i="3"/>
  <c r="BH210" i="3"/>
  <c r="BG210" i="3"/>
  <c r="BF210" i="3"/>
  <c r="T210" i="3"/>
  <c r="R210" i="3"/>
  <c r="P210" i="3"/>
  <c r="BI207" i="3"/>
  <c r="BH207" i="3"/>
  <c r="BG207" i="3"/>
  <c r="BF207" i="3"/>
  <c r="T207" i="3"/>
  <c r="R207" i="3"/>
  <c r="P207" i="3"/>
  <c r="BI205" i="3"/>
  <c r="BH205" i="3"/>
  <c r="BG205" i="3"/>
  <c r="BF205" i="3"/>
  <c r="T205" i="3"/>
  <c r="R205" i="3"/>
  <c r="P205" i="3"/>
  <c r="BI203" i="3"/>
  <c r="BH203" i="3"/>
  <c r="BG203" i="3"/>
  <c r="BF203" i="3"/>
  <c r="T203" i="3"/>
  <c r="R203" i="3"/>
  <c r="P203" i="3"/>
  <c r="BI201" i="3"/>
  <c r="BH201" i="3"/>
  <c r="BG201" i="3"/>
  <c r="BF201" i="3"/>
  <c r="T201" i="3"/>
  <c r="R201" i="3"/>
  <c r="P201" i="3"/>
  <c r="BI199" i="3"/>
  <c r="BH199" i="3"/>
  <c r="BG199" i="3"/>
  <c r="BF199" i="3"/>
  <c r="T199" i="3"/>
  <c r="R199" i="3"/>
  <c r="P199" i="3"/>
  <c r="BI196" i="3"/>
  <c r="BH196" i="3"/>
  <c r="BG196" i="3"/>
  <c r="BF196" i="3"/>
  <c r="T196" i="3"/>
  <c r="R196" i="3"/>
  <c r="P196" i="3"/>
  <c r="BI193" i="3"/>
  <c r="BH193" i="3"/>
  <c r="BG193" i="3"/>
  <c r="BF193" i="3"/>
  <c r="T193" i="3"/>
  <c r="R193" i="3"/>
  <c r="P193" i="3"/>
  <c r="BI191" i="3"/>
  <c r="BH191" i="3"/>
  <c r="BG191" i="3"/>
  <c r="BF191" i="3"/>
  <c r="T191" i="3"/>
  <c r="R191" i="3"/>
  <c r="P191" i="3"/>
  <c r="BI189" i="3"/>
  <c r="BH189" i="3"/>
  <c r="BG189" i="3"/>
  <c r="BF189" i="3"/>
  <c r="T189" i="3"/>
  <c r="R189" i="3"/>
  <c r="P189" i="3"/>
  <c r="BI187" i="3"/>
  <c r="BH187" i="3"/>
  <c r="BG187" i="3"/>
  <c r="BF187" i="3"/>
  <c r="T187" i="3"/>
  <c r="R187" i="3"/>
  <c r="P187" i="3"/>
  <c r="BI184" i="3"/>
  <c r="BH184" i="3"/>
  <c r="BG184" i="3"/>
  <c r="BF184" i="3"/>
  <c r="T184" i="3"/>
  <c r="R184" i="3"/>
  <c r="P184" i="3"/>
  <c r="BI181" i="3"/>
  <c r="BH181" i="3"/>
  <c r="BG181" i="3"/>
  <c r="BF181" i="3"/>
  <c r="T181" i="3"/>
  <c r="R181" i="3"/>
  <c r="P181" i="3"/>
  <c r="BI178" i="3"/>
  <c r="BH178" i="3"/>
  <c r="BG178" i="3"/>
  <c r="BF178" i="3"/>
  <c r="T178" i="3"/>
  <c r="R178" i="3"/>
  <c r="P178" i="3"/>
  <c r="BI175" i="3"/>
  <c r="BH175" i="3"/>
  <c r="BG175" i="3"/>
  <c r="BF175" i="3"/>
  <c r="T175" i="3"/>
  <c r="R175" i="3"/>
  <c r="P175" i="3"/>
  <c r="BI172" i="3"/>
  <c r="BH172" i="3"/>
  <c r="BG172" i="3"/>
  <c r="BF172" i="3"/>
  <c r="T172" i="3"/>
  <c r="R172" i="3"/>
  <c r="P172" i="3"/>
  <c r="BI169" i="3"/>
  <c r="BH169" i="3"/>
  <c r="BG169" i="3"/>
  <c r="BF169" i="3"/>
  <c r="T169" i="3"/>
  <c r="R169" i="3"/>
  <c r="P169" i="3"/>
  <c r="BI166" i="3"/>
  <c r="BH166" i="3"/>
  <c r="BG166" i="3"/>
  <c r="BF166" i="3"/>
  <c r="T166" i="3"/>
  <c r="R166" i="3"/>
  <c r="P166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57" i="3"/>
  <c r="BH157" i="3"/>
  <c r="BG157" i="3"/>
  <c r="BF157" i="3"/>
  <c r="T157" i="3"/>
  <c r="T156" i="3"/>
  <c r="R157" i="3"/>
  <c r="R156" i="3"/>
  <c r="P157" i="3"/>
  <c r="P156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4" i="3"/>
  <c r="BH134" i="3"/>
  <c r="BG134" i="3"/>
  <c r="BF134" i="3"/>
  <c r="T134" i="3"/>
  <c r="T133" i="3"/>
  <c r="R134" i="3"/>
  <c r="R133" i="3"/>
  <c r="P134" i="3"/>
  <c r="P133" i="3"/>
  <c r="J127" i="3"/>
  <c r="F127" i="3"/>
  <c r="F125" i="3"/>
  <c r="E123" i="3"/>
  <c r="J93" i="3"/>
  <c r="F93" i="3"/>
  <c r="F91" i="3"/>
  <c r="E89" i="3"/>
  <c r="J26" i="3"/>
  <c r="E26" i="3"/>
  <c r="J128" i="3" s="1"/>
  <c r="J25" i="3"/>
  <c r="J20" i="3"/>
  <c r="E20" i="3"/>
  <c r="F128" i="3" s="1"/>
  <c r="J19" i="3"/>
  <c r="J14" i="3"/>
  <c r="J91" i="3"/>
  <c r="E7" i="3"/>
  <c r="E85" i="3"/>
  <c r="J39" i="2"/>
  <c r="J38" i="2"/>
  <c r="AY96" i="1" s="1"/>
  <c r="J37" i="2"/>
  <c r="AX96" i="1" s="1"/>
  <c r="BI495" i="2"/>
  <c r="BH495" i="2"/>
  <c r="BG495" i="2"/>
  <c r="BF495" i="2"/>
  <c r="T495" i="2"/>
  <c r="R495" i="2"/>
  <c r="P495" i="2"/>
  <c r="BI491" i="2"/>
  <c r="BH491" i="2"/>
  <c r="BG491" i="2"/>
  <c r="BF491" i="2"/>
  <c r="T491" i="2"/>
  <c r="R491" i="2"/>
  <c r="P491" i="2"/>
  <c r="BI485" i="2"/>
  <c r="BH485" i="2"/>
  <c r="BG485" i="2"/>
  <c r="BF485" i="2"/>
  <c r="T485" i="2"/>
  <c r="R485" i="2"/>
  <c r="P485" i="2"/>
  <c r="BI483" i="2"/>
  <c r="BH483" i="2"/>
  <c r="BG483" i="2"/>
  <c r="BF483" i="2"/>
  <c r="T483" i="2"/>
  <c r="R483" i="2"/>
  <c r="P483" i="2"/>
  <c r="BI479" i="2"/>
  <c r="BH479" i="2"/>
  <c r="BG479" i="2"/>
  <c r="BF479" i="2"/>
  <c r="T479" i="2"/>
  <c r="R479" i="2"/>
  <c r="P479" i="2"/>
  <c r="BI473" i="2"/>
  <c r="BH473" i="2"/>
  <c r="BG473" i="2"/>
  <c r="BF473" i="2"/>
  <c r="T473" i="2"/>
  <c r="R473" i="2"/>
  <c r="P473" i="2"/>
  <c r="BI470" i="2"/>
  <c r="BH470" i="2"/>
  <c r="BG470" i="2"/>
  <c r="BF470" i="2"/>
  <c r="T470" i="2"/>
  <c r="R470" i="2"/>
  <c r="P470" i="2"/>
  <c r="BI467" i="2"/>
  <c r="BH467" i="2"/>
  <c r="BG467" i="2"/>
  <c r="BF467" i="2"/>
  <c r="T467" i="2"/>
  <c r="R467" i="2"/>
  <c r="P467" i="2"/>
  <c r="BI465" i="2"/>
  <c r="BH465" i="2"/>
  <c r="BG465" i="2"/>
  <c r="BF465" i="2"/>
  <c r="T465" i="2"/>
  <c r="R465" i="2"/>
  <c r="P465" i="2"/>
  <c r="BI463" i="2"/>
  <c r="BH463" i="2"/>
  <c r="BG463" i="2"/>
  <c r="BF463" i="2"/>
  <c r="T463" i="2"/>
  <c r="R463" i="2"/>
  <c r="P463" i="2"/>
  <c r="BI460" i="2"/>
  <c r="BH460" i="2"/>
  <c r="BG460" i="2"/>
  <c r="BF460" i="2"/>
  <c r="T460" i="2"/>
  <c r="R460" i="2"/>
  <c r="P460" i="2"/>
  <c r="BI457" i="2"/>
  <c r="BH457" i="2"/>
  <c r="BG457" i="2"/>
  <c r="BF457" i="2"/>
  <c r="T457" i="2"/>
  <c r="R457" i="2"/>
  <c r="P457" i="2"/>
  <c r="BI454" i="2"/>
  <c r="BH454" i="2"/>
  <c r="BG454" i="2"/>
  <c r="BF454" i="2"/>
  <c r="T454" i="2"/>
  <c r="R454" i="2"/>
  <c r="P454" i="2"/>
  <c r="BI446" i="2"/>
  <c r="BH446" i="2"/>
  <c r="BG446" i="2"/>
  <c r="BF446" i="2"/>
  <c r="T446" i="2"/>
  <c r="R446" i="2"/>
  <c r="P446" i="2"/>
  <c r="BI435" i="2"/>
  <c r="BH435" i="2"/>
  <c r="BG435" i="2"/>
  <c r="BF435" i="2"/>
  <c r="T435" i="2"/>
  <c r="R435" i="2"/>
  <c r="P435" i="2"/>
  <c r="BI433" i="2"/>
  <c r="BH433" i="2"/>
  <c r="BG433" i="2"/>
  <c r="BF433" i="2"/>
  <c r="T433" i="2"/>
  <c r="R433" i="2"/>
  <c r="P433" i="2"/>
  <c r="BI430" i="2"/>
  <c r="BH430" i="2"/>
  <c r="BG430" i="2"/>
  <c r="BF430" i="2"/>
  <c r="T430" i="2"/>
  <c r="R430" i="2"/>
  <c r="P430" i="2"/>
  <c r="BI425" i="2"/>
  <c r="BH425" i="2"/>
  <c r="BG425" i="2"/>
  <c r="BF425" i="2"/>
  <c r="T425" i="2"/>
  <c r="R425" i="2"/>
  <c r="P425" i="2"/>
  <c r="BI423" i="2"/>
  <c r="BH423" i="2"/>
  <c r="BG423" i="2"/>
  <c r="BF423" i="2"/>
  <c r="T423" i="2"/>
  <c r="R423" i="2"/>
  <c r="P423" i="2"/>
  <c r="BI420" i="2"/>
  <c r="BH420" i="2"/>
  <c r="BG420" i="2"/>
  <c r="BF420" i="2"/>
  <c r="T420" i="2"/>
  <c r="R420" i="2"/>
  <c r="P420" i="2"/>
  <c r="BI417" i="2"/>
  <c r="BH417" i="2"/>
  <c r="BG417" i="2"/>
  <c r="BF417" i="2"/>
  <c r="T417" i="2"/>
  <c r="R417" i="2"/>
  <c r="P417" i="2"/>
  <c r="BI414" i="2"/>
  <c r="BH414" i="2"/>
  <c r="BG414" i="2"/>
  <c r="BF414" i="2"/>
  <c r="T414" i="2"/>
  <c r="R414" i="2"/>
  <c r="P414" i="2"/>
  <c r="BI410" i="2"/>
  <c r="BH410" i="2"/>
  <c r="BG410" i="2"/>
  <c r="BF410" i="2"/>
  <c r="T410" i="2"/>
  <c r="R410" i="2"/>
  <c r="P410" i="2"/>
  <c r="BI404" i="2"/>
  <c r="BH404" i="2"/>
  <c r="BG404" i="2"/>
  <c r="BF404" i="2"/>
  <c r="T404" i="2"/>
  <c r="R404" i="2"/>
  <c r="P404" i="2"/>
  <c r="BI399" i="2"/>
  <c r="BH399" i="2"/>
  <c r="BG399" i="2"/>
  <c r="BF399" i="2"/>
  <c r="T399" i="2"/>
  <c r="R399" i="2"/>
  <c r="P399" i="2"/>
  <c r="BI396" i="2"/>
  <c r="BH396" i="2"/>
  <c r="BG396" i="2"/>
  <c r="BF396" i="2"/>
  <c r="T396" i="2"/>
  <c r="R396" i="2"/>
  <c r="P396" i="2"/>
  <c r="BI394" i="2"/>
  <c r="BH394" i="2"/>
  <c r="BG394" i="2"/>
  <c r="BF394" i="2"/>
  <c r="T394" i="2"/>
  <c r="R394" i="2"/>
  <c r="P394" i="2"/>
  <c r="BI387" i="2"/>
  <c r="BH387" i="2"/>
  <c r="BG387" i="2"/>
  <c r="BF387" i="2"/>
  <c r="T387" i="2"/>
  <c r="R387" i="2"/>
  <c r="P387" i="2"/>
  <c r="BI383" i="2"/>
  <c r="BH383" i="2"/>
  <c r="BG383" i="2"/>
  <c r="BF383" i="2"/>
  <c r="T383" i="2"/>
  <c r="T382" i="2" s="1"/>
  <c r="R383" i="2"/>
  <c r="R382" i="2" s="1"/>
  <c r="P383" i="2"/>
  <c r="P382" i="2" s="1"/>
  <c r="BI380" i="2"/>
  <c r="BH380" i="2"/>
  <c r="BG380" i="2"/>
  <c r="BF380" i="2"/>
  <c r="T380" i="2"/>
  <c r="R380" i="2"/>
  <c r="P380" i="2"/>
  <c r="BI378" i="2"/>
  <c r="BH378" i="2"/>
  <c r="BG378" i="2"/>
  <c r="BF378" i="2"/>
  <c r="T378" i="2"/>
  <c r="R378" i="2"/>
  <c r="P378" i="2"/>
  <c r="BI376" i="2"/>
  <c r="BH376" i="2"/>
  <c r="BG376" i="2"/>
  <c r="BF376" i="2"/>
  <c r="T376" i="2"/>
  <c r="R376" i="2"/>
  <c r="P376" i="2"/>
  <c r="BI373" i="2"/>
  <c r="BH373" i="2"/>
  <c r="BG373" i="2"/>
  <c r="BF373" i="2"/>
  <c r="T373" i="2"/>
  <c r="R373" i="2"/>
  <c r="P373" i="2"/>
  <c r="BI369" i="2"/>
  <c r="BH369" i="2"/>
  <c r="BG369" i="2"/>
  <c r="BF369" i="2"/>
  <c r="T369" i="2"/>
  <c r="R369" i="2"/>
  <c r="P369" i="2"/>
  <c r="BI367" i="2"/>
  <c r="BH367" i="2"/>
  <c r="BG367" i="2"/>
  <c r="BF367" i="2"/>
  <c r="T367" i="2"/>
  <c r="R367" i="2"/>
  <c r="P367" i="2"/>
  <c r="BI364" i="2"/>
  <c r="BH364" i="2"/>
  <c r="BG364" i="2"/>
  <c r="BF364" i="2"/>
  <c r="T364" i="2"/>
  <c r="R364" i="2"/>
  <c r="P364" i="2"/>
  <c r="BI362" i="2"/>
  <c r="BH362" i="2"/>
  <c r="BG362" i="2"/>
  <c r="BF362" i="2"/>
  <c r="T362" i="2"/>
  <c r="R362" i="2"/>
  <c r="P362" i="2"/>
  <c r="BI360" i="2"/>
  <c r="BH360" i="2"/>
  <c r="BG360" i="2"/>
  <c r="BF360" i="2"/>
  <c r="T360" i="2"/>
  <c r="R360" i="2"/>
  <c r="P360" i="2"/>
  <c r="BI355" i="2"/>
  <c r="BH355" i="2"/>
  <c r="BG355" i="2"/>
  <c r="BF355" i="2"/>
  <c r="T355" i="2"/>
  <c r="R355" i="2"/>
  <c r="P355" i="2"/>
  <c r="BI352" i="2"/>
  <c r="BH352" i="2"/>
  <c r="BG352" i="2"/>
  <c r="BF352" i="2"/>
  <c r="T352" i="2"/>
  <c r="R352" i="2"/>
  <c r="P352" i="2"/>
  <c r="BI349" i="2"/>
  <c r="BH349" i="2"/>
  <c r="BG349" i="2"/>
  <c r="BF349" i="2"/>
  <c r="T349" i="2"/>
  <c r="R349" i="2"/>
  <c r="P349" i="2"/>
  <c r="BI346" i="2"/>
  <c r="BH346" i="2"/>
  <c r="BG346" i="2"/>
  <c r="BF346" i="2"/>
  <c r="T346" i="2"/>
  <c r="R346" i="2"/>
  <c r="P346" i="2"/>
  <c r="BI343" i="2"/>
  <c r="BH343" i="2"/>
  <c r="BG343" i="2"/>
  <c r="BF343" i="2"/>
  <c r="T343" i="2"/>
  <c r="R343" i="2"/>
  <c r="P343" i="2"/>
  <c r="BI340" i="2"/>
  <c r="BH340" i="2"/>
  <c r="BG340" i="2"/>
  <c r="BF340" i="2"/>
  <c r="T340" i="2"/>
  <c r="R340" i="2"/>
  <c r="P340" i="2"/>
  <c r="BI337" i="2"/>
  <c r="BH337" i="2"/>
  <c r="BG337" i="2"/>
  <c r="BF337" i="2"/>
  <c r="T337" i="2"/>
  <c r="R337" i="2"/>
  <c r="P337" i="2"/>
  <c r="BI334" i="2"/>
  <c r="BH334" i="2"/>
  <c r="BG334" i="2"/>
  <c r="BF334" i="2"/>
  <c r="T334" i="2"/>
  <c r="R334" i="2"/>
  <c r="P334" i="2"/>
  <c r="BI331" i="2"/>
  <c r="BH331" i="2"/>
  <c r="BG331" i="2"/>
  <c r="BF331" i="2"/>
  <c r="T331" i="2"/>
  <c r="T330" i="2"/>
  <c r="R331" i="2"/>
  <c r="R330" i="2"/>
  <c r="P331" i="2"/>
  <c r="P330" i="2"/>
  <c r="BI327" i="2"/>
  <c r="BH327" i="2"/>
  <c r="BG327" i="2"/>
  <c r="BF327" i="2"/>
  <c r="T327" i="2"/>
  <c r="T326" i="2"/>
  <c r="R327" i="2"/>
  <c r="R326" i="2"/>
  <c r="P327" i="2"/>
  <c r="P326" i="2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13" i="2"/>
  <c r="BH313" i="2"/>
  <c r="BG313" i="2"/>
  <c r="BF313" i="2"/>
  <c r="T313" i="2"/>
  <c r="R313" i="2"/>
  <c r="P313" i="2"/>
  <c r="BI310" i="2"/>
  <c r="BH310" i="2"/>
  <c r="BG310" i="2"/>
  <c r="BF310" i="2"/>
  <c r="T310" i="2"/>
  <c r="R310" i="2"/>
  <c r="P310" i="2"/>
  <c r="BI307" i="2"/>
  <c r="BH307" i="2"/>
  <c r="BG307" i="2"/>
  <c r="BF307" i="2"/>
  <c r="T307" i="2"/>
  <c r="R307" i="2"/>
  <c r="P307" i="2"/>
  <c r="BI304" i="2"/>
  <c r="BH304" i="2"/>
  <c r="BG304" i="2"/>
  <c r="BF304" i="2"/>
  <c r="T304" i="2"/>
  <c r="R304" i="2"/>
  <c r="P304" i="2"/>
  <c r="BI301" i="2"/>
  <c r="BH301" i="2"/>
  <c r="BG301" i="2"/>
  <c r="BF301" i="2"/>
  <c r="T301" i="2"/>
  <c r="R301" i="2"/>
  <c r="P301" i="2"/>
  <c r="BI295" i="2"/>
  <c r="BH295" i="2"/>
  <c r="BG295" i="2"/>
  <c r="BF295" i="2"/>
  <c r="T295" i="2"/>
  <c r="R295" i="2"/>
  <c r="P295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2" i="2"/>
  <c r="BH262" i="2"/>
  <c r="BG262" i="2"/>
  <c r="BF262" i="2"/>
  <c r="T262" i="2"/>
  <c r="R262" i="2"/>
  <c r="P262" i="2"/>
  <c r="BI256" i="2"/>
  <c r="BH256" i="2"/>
  <c r="BG256" i="2"/>
  <c r="BF256" i="2"/>
  <c r="T256" i="2"/>
  <c r="R256" i="2"/>
  <c r="P256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7" i="2"/>
  <c r="BH247" i="2"/>
  <c r="BG247" i="2"/>
  <c r="BF247" i="2"/>
  <c r="T247" i="2"/>
  <c r="R247" i="2"/>
  <c r="P247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6" i="2"/>
  <c r="BH236" i="2"/>
  <c r="BG236" i="2"/>
  <c r="BF236" i="2"/>
  <c r="T236" i="2"/>
  <c r="R236" i="2"/>
  <c r="P236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3" i="2"/>
  <c r="BH223" i="2"/>
  <c r="BG223" i="2"/>
  <c r="BF223" i="2"/>
  <c r="T223" i="2"/>
  <c r="R223" i="2"/>
  <c r="P223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09" i="2"/>
  <c r="BH209" i="2"/>
  <c r="BG209" i="2"/>
  <c r="BF209" i="2"/>
  <c r="T209" i="2"/>
  <c r="R209" i="2"/>
  <c r="P209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2" i="2"/>
  <c r="BH192" i="2"/>
  <c r="BG192" i="2"/>
  <c r="BF192" i="2"/>
  <c r="T192" i="2"/>
  <c r="R192" i="2"/>
  <c r="P192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59" i="2"/>
  <c r="BH159" i="2"/>
  <c r="BG159" i="2"/>
  <c r="BF159" i="2"/>
  <c r="T159" i="2"/>
  <c r="R159" i="2"/>
  <c r="P159" i="2"/>
  <c r="BI151" i="2"/>
  <c r="BH151" i="2"/>
  <c r="BG151" i="2"/>
  <c r="BF151" i="2"/>
  <c r="T151" i="2"/>
  <c r="R151" i="2"/>
  <c r="P151" i="2"/>
  <c r="BI146" i="2"/>
  <c r="BH146" i="2"/>
  <c r="BG146" i="2"/>
  <c r="BF146" i="2"/>
  <c r="T146" i="2"/>
  <c r="R146" i="2"/>
  <c r="P146" i="2"/>
  <c r="BI142" i="2"/>
  <c r="BH142" i="2"/>
  <c r="BG142" i="2"/>
  <c r="BF142" i="2"/>
  <c r="T142" i="2"/>
  <c r="R142" i="2"/>
  <c r="P142" i="2"/>
  <c r="BI138" i="2"/>
  <c r="BH138" i="2"/>
  <c r="BG138" i="2"/>
  <c r="BF138" i="2"/>
  <c r="T138" i="2"/>
  <c r="R138" i="2"/>
  <c r="P138" i="2"/>
  <c r="J131" i="2"/>
  <c r="F131" i="2"/>
  <c r="F129" i="2"/>
  <c r="E127" i="2"/>
  <c r="J93" i="2"/>
  <c r="F93" i="2"/>
  <c r="F91" i="2"/>
  <c r="E89" i="2"/>
  <c r="J26" i="2"/>
  <c r="E26" i="2"/>
  <c r="J94" i="2"/>
  <c r="J25" i="2"/>
  <c r="J20" i="2"/>
  <c r="E20" i="2"/>
  <c r="F132" i="2"/>
  <c r="J19" i="2"/>
  <c r="J14" i="2"/>
  <c r="J129" i="2" s="1"/>
  <c r="E7" i="2"/>
  <c r="E85" i="2" s="1"/>
  <c r="L90" i="1"/>
  <c r="AM90" i="1"/>
  <c r="AM89" i="1"/>
  <c r="L89" i="1"/>
  <c r="AM87" i="1"/>
  <c r="L87" i="1"/>
  <c r="L85" i="1"/>
  <c r="L84" i="1"/>
  <c r="J147" i="5"/>
  <c r="BK135" i="5"/>
  <c r="J133" i="5"/>
  <c r="J131" i="5"/>
  <c r="J129" i="5"/>
  <c r="J127" i="5"/>
  <c r="BK352" i="4"/>
  <c r="J352" i="4"/>
  <c r="BK350" i="4"/>
  <c r="J350" i="4"/>
  <c r="J347" i="4"/>
  <c r="BK345" i="4"/>
  <c r="BK343" i="4"/>
  <c r="BK339" i="4"/>
  <c r="BK332" i="4"/>
  <c r="BK329" i="4"/>
  <c r="BK327" i="4"/>
  <c r="BK322" i="4"/>
  <c r="BK315" i="4"/>
  <c r="BK313" i="4"/>
  <c r="BK311" i="4"/>
  <c r="J311" i="4"/>
  <c r="BK308" i="4"/>
  <c r="J306" i="4"/>
  <c r="J303" i="4"/>
  <c r="BK301" i="4"/>
  <c r="J298" i="4"/>
  <c r="BK296" i="4"/>
  <c r="J293" i="4"/>
  <c r="BK291" i="4"/>
  <c r="J288" i="4"/>
  <c r="J286" i="4"/>
  <c r="BK283" i="4"/>
  <c r="BK281" i="4"/>
  <c r="J278" i="4"/>
  <c r="BK275" i="4"/>
  <c r="J272" i="4"/>
  <c r="BK269" i="4"/>
  <c r="BK266" i="4"/>
  <c r="BK263" i="4"/>
  <c r="J257" i="4"/>
  <c r="BK254" i="4"/>
  <c r="J251" i="4"/>
  <c r="BK245" i="4"/>
  <c r="J242" i="4"/>
  <c r="BK236" i="4"/>
  <c r="J233" i="4"/>
  <c r="J230" i="4"/>
  <c r="BK227" i="4"/>
  <c r="J224" i="4"/>
  <c r="J221" i="4"/>
  <c r="J215" i="4"/>
  <c r="J206" i="4"/>
  <c r="J199" i="4"/>
  <c r="J197" i="4"/>
  <c r="J195" i="4"/>
  <c r="BK189" i="4"/>
  <c r="BK186" i="4"/>
  <c r="BK177" i="4"/>
  <c r="J174" i="4"/>
  <c r="BK171" i="4"/>
  <c r="BK168" i="4"/>
  <c r="BK165" i="4"/>
  <c r="J162" i="4"/>
  <c r="BK156" i="4"/>
  <c r="BK151" i="4"/>
  <c r="J139" i="4"/>
  <c r="J136" i="4"/>
  <c r="J133" i="4"/>
  <c r="BK130" i="4"/>
  <c r="J127" i="4"/>
  <c r="BK282" i="3"/>
  <c r="BK280" i="3"/>
  <c r="BK277" i="3"/>
  <c r="BK274" i="3"/>
  <c r="J272" i="3"/>
  <c r="BK266" i="3"/>
  <c r="J263" i="3"/>
  <c r="BK260" i="3"/>
  <c r="BK257" i="3"/>
  <c r="BK255" i="3"/>
  <c r="J253" i="3"/>
  <c r="J250" i="3"/>
  <c r="BK247" i="3"/>
  <c r="J244" i="3"/>
  <c r="BK241" i="3"/>
  <c r="BK238" i="3"/>
  <c r="J236" i="3"/>
  <c r="BK230" i="3"/>
  <c r="J222" i="3"/>
  <c r="BK219" i="3"/>
  <c r="BK216" i="3"/>
  <c r="J213" i="3"/>
  <c r="BK207" i="3"/>
  <c r="J205" i="3"/>
  <c r="BK201" i="3"/>
  <c r="BK199" i="3"/>
  <c r="BK193" i="3"/>
  <c r="BK189" i="3"/>
  <c r="J187" i="3"/>
  <c r="J184" i="3"/>
  <c r="J181" i="3"/>
  <c r="BK178" i="3"/>
  <c r="J175" i="3"/>
  <c r="J172" i="3"/>
  <c r="BK169" i="3"/>
  <c r="J166" i="3"/>
  <c r="BK163" i="3"/>
  <c r="J161" i="3"/>
  <c r="BK157" i="3"/>
  <c r="J152" i="3"/>
  <c r="J149" i="3"/>
  <c r="BK147" i="3"/>
  <c r="J143" i="3"/>
  <c r="J140" i="3"/>
  <c r="J134" i="3"/>
  <c r="BK470" i="2"/>
  <c r="J467" i="2"/>
  <c r="J460" i="2"/>
  <c r="BK446" i="2"/>
  <c r="BK435" i="2"/>
  <c r="BK433" i="2"/>
  <c r="BK414" i="2"/>
  <c r="BK404" i="2"/>
  <c r="J399" i="2"/>
  <c r="BK396" i="2"/>
  <c r="BK387" i="2"/>
  <c r="J383" i="2"/>
  <c r="BK373" i="2"/>
  <c r="BK367" i="2"/>
  <c r="BK364" i="2"/>
  <c r="J362" i="2"/>
  <c r="BK360" i="2"/>
  <c r="BK349" i="2"/>
  <c r="BK340" i="2"/>
  <c r="J322" i="2"/>
  <c r="J313" i="2"/>
  <c r="BK295" i="2"/>
  <c r="J276" i="2"/>
  <c r="BK274" i="2"/>
  <c r="J270" i="2"/>
  <c r="J250" i="2"/>
  <c r="J247" i="2"/>
  <c r="J243" i="2"/>
  <c r="J239" i="2"/>
  <c r="J236" i="2"/>
  <c r="J231" i="2"/>
  <c r="BK209" i="2"/>
  <c r="BK202" i="2"/>
  <c r="BK199" i="2"/>
  <c r="J174" i="2"/>
  <c r="BK170" i="2"/>
  <c r="J166" i="2"/>
  <c r="BK159" i="2"/>
  <c r="BK145" i="5"/>
  <c r="J139" i="5"/>
  <c r="BK133" i="5"/>
  <c r="BK125" i="5"/>
  <c r="J345" i="4"/>
  <c r="J339" i="4"/>
  <c r="BK337" i="4"/>
  <c r="J324" i="4"/>
  <c r="J320" i="4"/>
  <c r="BK317" i="4"/>
  <c r="J313" i="4"/>
  <c r="J308" i="4"/>
  <c r="BK306" i="4"/>
  <c r="BK303" i="4"/>
  <c r="J301" i="4"/>
  <c r="BK298" i="4"/>
  <c r="J296" i="4"/>
  <c r="BK293" i="4"/>
  <c r="J291" i="4"/>
  <c r="BK288" i="4"/>
  <c r="BK286" i="4"/>
  <c r="J283" i="4"/>
  <c r="J281" i="4"/>
  <c r="BK278" i="4"/>
  <c r="J275" i="4"/>
  <c r="BK272" i="4"/>
  <c r="J269" i="4"/>
  <c r="BK260" i="4"/>
  <c r="J254" i="4"/>
  <c r="BK248" i="4"/>
  <c r="BK242" i="4"/>
  <c r="J239" i="4"/>
  <c r="J236" i="4"/>
  <c r="BK230" i="4"/>
  <c r="J227" i="4"/>
  <c r="BK224" i="4"/>
  <c r="BK221" i="4"/>
  <c r="BK218" i="4"/>
  <c r="BK212" i="4"/>
  <c r="J209" i="4"/>
  <c r="BK206" i="4"/>
  <c r="BK204" i="4"/>
  <c r="J201" i="4"/>
  <c r="BK197" i="4"/>
  <c r="J192" i="4"/>
  <c r="J186" i="4"/>
  <c r="J183" i="4"/>
  <c r="J180" i="4"/>
  <c r="BK174" i="4"/>
  <c r="J171" i="4"/>
  <c r="J168" i="4"/>
  <c r="J165" i="4"/>
  <c r="BK162" i="4"/>
  <c r="J159" i="4"/>
  <c r="J151" i="4"/>
  <c r="BK148" i="4"/>
  <c r="J148" i="4"/>
  <c r="J145" i="4"/>
  <c r="BK142" i="4"/>
  <c r="BK139" i="4"/>
  <c r="BK136" i="4"/>
  <c r="J130" i="4"/>
  <c r="BK286" i="3"/>
  <c r="J286" i="3"/>
  <c r="J284" i="3"/>
  <c r="J282" i="3"/>
  <c r="J280" i="3"/>
  <c r="J277" i="3"/>
  <c r="BK270" i="3"/>
  <c r="BK268" i="3"/>
  <c r="BK263" i="3"/>
  <c r="J260" i="3"/>
  <c r="J257" i="3"/>
  <c r="J255" i="3"/>
  <c r="BK250" i="3"/>
  <c r="BK244" i="3"/>
  <c r="BK233" i="3"/>
  <c r="J230" i="3"/>
  <c r="J227" i="3"/>
  <c r="BK224" i="3"/>
  <c r="J219" i="3"/>
  <c r="J216" i="3"/>
  <c r="J210" i="3"/>
  <c r="J207" i="3"/>
  <c r="BK205" i="3"/>
  <c r="J203" i="3"/>
  <c r="J201" i="3"/>
  <c r="BK196" i="3"/>
  <c r="J191" i="3"/>
  <c r="BK187" i="3"/>
  <c r="BK181" i="3"/>
  <c r="J178" i="3"/>
  <c r="BK166" i="3"/>
  <c r="J163" i="3"/>
  <c r="BK161" i="3"/>
  <c r="J157" i="3"/>
  <c r="BK154" i="3"/>
  <c r="BK149" i="3"/>
  <c r="J147" i="3"/>
  <c r="BK143" i="3"/>
  <c r="BK140" i="3"/>
  <c r="BK134" i="3"/>
  <c r="BK495" i="2"/>
  <c r="J495" i="2"/>
  <c r="BK491" i="2"/>
  <c r="J491" i="2"/>
  <c r="BK485" i="2"/>
  <c r="J485" i="2"/>
  <c r="BK473" i="2"/>
  <c r="J465" i="2"/>
  <c r="BK463" i="2"/>
  <c r="BK457" i="2"/>
  <c r="J454" i="2"/>
  <c r="BK430" i="2"/>
  <c r="J425" i="2"/>
  <c r="J423" i="2"/>
  <c r="BK420" i="2"/>
  <c r="BK410" i="2"/>
  <c r="J404" i="2"/>
  <c r="J380" i="2"/>
  <c r="J378" i="2"/>
  <c r="BK376" i="2"/>
  <c r="J367" i="2"/>
  <c r="J364" i="2"/>
  <c r="BK362" i="2"/>
  <c r="J349" i="2"/>
  <c r="BK346" i="2"/>
  <c r="BK343" i="2"/>
  <c r="BK331" i="2"/>
  <c r="BK324" i="2"/>
  <c r="BK317" i="2"/>
  <c r="J304" i="2"/>
  <c r="J274" i="2"/>
  <c r="BK268" i="2"/>
  <c r="BK262" i="2"/>
  <c r="BK256" i="2"/>
  <c r="J253" i="2"/>
  <c r="BK250" i="2"/>
  <c r="BK243" i="2"/>
  <c r="J241" i="2"/>
  <c r="J233" i="2"/>
  <c r="BK231" i="2"/>
  <c r="J229" i="2"/>
  <c r="BK223" i="2"/>
  <c r="BK218" i="2"/>
  <c r="J218" i="2"/>
  <c r="BK215" i="2"/>
  <c r="J215" i="2"/>
  <c r="BK192" i="2"/>
  <c r="J172" i="2"/>
  <c r="BK168" i="2"/>
  <c r="BK146" i="2"/>
  <c r="J138" i="2"/>
  <c r="AS95" i="1"/>
  <c r="J149" i="5"/>
  <c r="BK147" i="5"/>
  <c r="BK143" i="5"/>
  <c r="J141" i="5"/>
  <c r="BK139" i="5"/>
  <c r="BK137" i="5"/>
  <c r="J135" i="5"/>
  <c r="BK131" i="5"/>
  <c r="J125" i="5"/>
  <c r="J341" i="4"/>
  <c r="J334" i="4"/>
  <c r="J332" i="4"/>
  <c r="BK324" i="4"/>
  <c r="J322" i="4"/>
  <c r="J315" i="4"/>
  <c r="BK483" i="2"/>
  <c r="J479" i="2"/>
  <c r="BK465" i="2"/>
  <c r="J463" i="2"/>
  <c r="J457" i="2"/>
  <c r="BK454" i="2"/>
  <c r="J446" i="2"/>
  <c r="J430" i="2"/>
  <c r="BK425" i="2"/>
  <c r="J420" i="2"/>
  <c r="J417" i="2"/>
  <c r="J414" i="2"/>
  <c r="BK399" i="2"/>
  <c r="J396" i="2"/>
  <c r="BK394" i="2"/>
  <c r="J387" i="2"/>
  <c r="BK383" i="2"/>
  <c r="BK380" i="2"/>
  <c r="BK378" i="2"/>
  <c r="J373" i="2"/>
  <c r="J369" i="2"/>
  <c r="BK355" i="2"/>
  <c r="BK352" i="2"/>
  <c r="J340" i="2"/>
  <c r="BK337" i="2"/>
  <c r="BK334" i="2"/>
  <c r="J331" i="2"/>
  <c r="BK327" i="2"/>
  <c r="BK319" i="2"/>
  <c r="BK310" i="2"/>
  <c r="BK307" i="2"/>
  <c r="BK301" i="2"/>
  <c r="J295" i="2"/>
  <c r="BK276" i="2"/>
  <c r="J268" i="2"/>
  <c r="J262" i="2"/>
  <c r="BK241" i="2"/>
  <c r="BK236" i="2"/>
  <c r="J209" i="2"/>
  <c r="J202" i="2"/>
  <c r="BK174" i="2"/>
  <c r="BK172" i="2"/>
  <c r="J170" i="2"/>
  <c r="J168" i="2"/>
  <c r="BK166" i="2"/>
  <c r="J159" i="2"/>
  <c r="BK151" i="2"/>
  <c r="J151" i="2"/>
  <c r="J146" i="2"/>
  <c r="J142" i="2"/>
  <c r="BK149" i="5"/>
  <c r="J145" i="5"/>
  <c r="J143" i="5"/>
  <c r="BK141" i="5"/>
  <c r="J137" i="5"/>
  <c r="BK129" i="5"/>
  <c r="BK127" i="5"/>
  <c r="BK347" i="4"/>
  <c r="J343" i="4"/>
  <c r="BK341" i="4"/>
  <c r="J337" i="4"/>
  <c r="BK334" i="4"/>
  <c r="J329" i="4"/>
  <c r="J327" i="4"/>
  <c r="BK320" i="4"/>
  <c r="J317" i="4"/>
  <c r="J266" i="4"/>
  <c r="J263" i="4"/>
  <c r="J260" i="4"/>
  <c r="BK257" i="4"/>
  <c r="BK251" i="4"/>
  <c r="J248" i="4"/>
  <c r="J245" i="4"/>
  <c r="BK239" i="4"/>
  <c r="BK233" i="4"/>
  <c r="J218" i="4"/>
  <c r="BK215" i="4"/>
  <c r="J212" i="4"/>
  <c r="BK209" i="4"/>
  <c r="J204" i="4"/>
  <c r="BK201" i="4"/>
  <c r="BK199" i="4"/>
  <c r="BK195" i="4"/>
  <c r="BK192" i="4"/>
  <c r="J189" i="4"/>
  <c r="BK183" i="4"/>
  <c r="BK180" i="4"/>
  <c r="J177" i="4"/>
  <c r="BK159" i="4"/>
  <c r="J156" i="4"/>
  <c r="BK145" i="4"/>
  <c r="J142" i="4"/>
  <c r="BK133" i="4"/>
  <c r="BK127" i="4"/>
  <c r="BK284" i="3"/>
  <c r="J274" i="3"/>
  <c r="BK272" i="3"/>
  <c r="J270" i="3"/>
  <c r="J268" i="3"/>
  <c r="J266" i="3"/>
  <c r="BK253" i="3"/>
  <c r="J247" i="3"/>
  <c r="J241" i="3"/>
  <c r="J238" i="3"/>
  <c r="BK236" i="3"/>
  <c r="J233" i="3"/>
  <c r="BK227" i="3"/>
  <c r="J224" i="3"/>
  <c r="BK222" i="3"/>
  <c r="BK213" i="3"/>
  <c r="BK210" i="3"/>
  <c r="BK203" i="3"/>
  <c r="J199" i="3"/>
  <c r="J196" i="3"/>
  <c r="J193" i="3"/>
  <c r="BK191" i="3"/>
  <c r="J189" i="3"/>
  <c r="BK184" i="3"/>
  <c r="BK175" i="3"/>
  <c r="BK172" i="3"/>
  <c r="J169" i="3"/>
  <c r="J154" i="3"/>
  <c r="BK152" i="3"/>
  <c r="J483" i="2"/>
  <c r="BK479" i="2"/>
  <c r="J473" i="2"/>
  <c r="J470" i="2"/>
  <c r="BK467" i="2"/>
  <c r="BK460" i="2"/>
  <c r="J435" i="2"/>
  <c r="J433" i="2"/>
  <c r="BK423" i="2"/>
  <c r="BK417" i="2"/>
  <c r="J410" i="2"/>
  <c r="J394" i="2"/>
  <c r="J376" i="2"/>
  <c r="BK369" i="2"/>
  <c r="J360" i="2"/>
  <c r="J355" i="2"/>
  <c r="J352" i="2"/>
  <c r="J346" i="2"/>
  <c r="J343" i="2"/>
  <c r="J337" i="2"/>
  <c r="J334" i="2"/>
  <c r="J327" i="2"/>
  <c r="J324" i="2"/>
  <c r="BK322" i="2"/>
  <c r="J319" i="2"/>
  <c r="J317" i="2"/>
  <c r="BK313" i="2"/>
  <c r="J310" i="2"/>
  <c r="J307" i="2"/>
  <c r="BK304" i="2"/>
  <c r="J301" i="2"/>
  <c r="BK270" i="2"/>
  <c r="J256" i="2"/>
  <c r="BK253" i="2"/>
  <c r="BK247" i="2"/>
  <c r="BK239" i="2"/>
  <c r="BK233" i="2"/>
  <c r="BK229" i="2"/>
  <c r="J223" i="2"/>
  <c r="J199" i="2"/>
  <c r="J192" i="2"/>
  <c r="BK142" i="2"/>
  <c r="BK138" i="2"/>
  <c r="P137" i="2" l="1"/>
  <c r="T137" i="2"/>
  <c r="R150" i="2"/>
  <c r="R316" i="2"/>
  <c r="BK333" i="2"/>
  <c r="J333" i="2"/>
  <c r="J107" i="2"/>
  <c r="P333" i="2"/>
  <c r="P329" i="2" s="1"/>
  <c r="R342" i="2"/>
  <c r="T386" i="2"/>
  <c r="T432" i="2"/>
  <c r="T469" i="2"/>
  <c r="T482" i="2"/>
  <c r="R139" i="3"/>
  <c r="R132" i="3" s="1"/>
  <c r="P146" i="3"/>
  <c r="BK160" i="3"/>
  <c r="J160" i="3"/>
  <c r="J105" i="3" s="1"/>
  <c r="T160" i="3"/>
  <c r="T198" i="3"/>
  <c r="T240" i="3"/>
  <c r="T262" i="3"/>
  <c r="P279" i="3"/>
  <c r="R126" i="4"/>
  <c r="R125" i="4" s="1"/>
  <c r="BK155" i="4"/>
  <c r="BK154" i="4" s="1"/>
  <c r="J154" i="4" s="1"/>
  <c r="J101" i="4" s="1"/>
  <c r="P150" i="2"/>
  <c r="P235" i="2"/>
  <c r="R235" i="2"/>
  <c r="BK316" i="2"/>
  <c r="J316" i="2"/>
  <c r="J103" i="2" s="1"/>
  <c r="BK342" i="2"/>
  <c r="J342" i="2" s="1"/>
  <c r="J108" i="2" s="1"/>
  <c r="P386" i="2"/>
  <c r="P432" i="2"/>
  <c r="BK482" i="2"/>
  <c r="J482" i="2"/>
  <c r="J113" i="2" s="1"/>
  <c r="BK126" i="4"/>
  <c r="J126" i="4" s="1"/>
  <c r="J100" i="4" s="1"/>
  <c r="P155" i="4"/>
  <c r="P154" i="4" s="1"/>
  <c r="P124" i="4" s="1"/>
  <c r="AU98" i="1" s="1"/>
  <c r="BK150" i="2"/>
  <c r="J150" i="2"/>
  <c r="J101" i="2" s="1"/>
  <c r="BK235" i="2"/>
  <c r="J235" i="2" s="1"/>
  <c r="J102" i="2" s="1"/>
  <c r="T235" i="2"/>
  <c r="P316" i="2"/>
  <c r="R333" i="2"/>
  <c r="P342" i="2"/>
  <c r="BK386" i="2"/>
  <c r="J386" i="2" s="1"/>
  <c r="J110" i="2" s="1"/>
  <c r="BK432" i="2"/>
  <c r="J432" i="2" s="1"/>
  <c r="J111" i="2" s="1"/>
  <c r="BK469" i="2"/>
  <c r="J469" i="2"/>
  <c r="J112" i="2" s="1"/>
  <c r="R469" i="2"/>
  <c r="R482" i="2"/>
  <c r="BK139" i="3"/>
  <c r="J139" i="3" s="1"/>
  <c r="J101" i="3" s="1"/>
  <c r="BK146" i="3"/>
  <c r="J146" i="3"/>
  <c r="J102" i="3" s="1"/>
  <c r="R146" i="3"/>
  <c r="R160" i="3"/>
  <c r="P198" i="3"/>
  <c r="BK240" i="3"/>
  <c r="J240" i="3" s="1"/>
  <c r="J107" i="3" s="1"/>
  <c r="R240" i="3"/>
  <c r="P262" i="3"/>
  <c r="BK279" i="3"/>
  <c r="J279" i="3"/>
  <c r="J109" i="3"/>
  <c r="T279" i="3"/>
  <c r="P126" i="4"/>
  <c r="P125" i="4"/>
  <c r="T155" i="4"/>
  <c r="T154" i="4" s="1"/>
  <c r="T124" i="4" s="1"/>
  <c r="BK137" i="2"/>
  <c r="J137" i="2" s="1"/>
  <c r="J100" i="2" s="1"/>
  <c r="R137" i="2"/>
  <c r="R136" i="2"/>
  <c r="T150" i="2"/>
  <c r="T316" i="2"/>
  <c r="T333" i="2"/>
  <c r="T342" i="2"/>
  <c r="T329" i="2" s="1"/>
  <c r="R386" i="2"/>
  <c r="R329" i="2" s="1"/>
  <c r="R432" i="2"/>
  <c r="P469" i="2"/>
  <c r="P482" i="2"/>
  <c r="P139" i="3"/>
  <c r="P132" i="3" s="1"/>
  <c r="T139" i="3"/>
  <c r="T132" i="3"/>
  <c r="T146" i="3"/>
  <c r="P160" i="3"/>
  <c r="BK198" i="3"/>
  <c r="J198" i="3"/>
  <c r="J106" i="3" s="1"/>
  <c r="R198" i="3"/>
  <c r="P240" i="3"/>
  <c r="BK262" i="3"/>
  <c r="J262" i="3" s="1"/>
  <c r="J108" i="3" s="1"/>
  <c r="R262" i="3"/>
  <c r="R279" i="3"/>
  <c r="T126" i="4"/>
  <c r="T125" i="4"/>
  <c r="R155" i="4"/>
  <c r="R154" i="4" s="1"/>
  <c r="BK124" i="5"/>
  <c r="J124" i="5"/>
  <c r="J100" i="5"/>
  <c r="P124" i="5"/>
  <c r="P123" i="5"/>
  <c r="P122" i="5"/>
  <c r="AU99" i="1"/>
  <c r="R124" i="5"/>
  <c r="R123" i="5"/>
  <c r="R122" i="5"/>
  <c r="T124" i="5"/>
  <c r="T123" i="5" s="1"/>
  <c r="T122" i="5" s="1"/>
  <c r="F94" i="2"/>
  <c r="E123" i="2"/>
  <c r="J132" i="2"/>
  <c r="BE168" i="2"/>
  <c r="BE199" i="2"/>
  <c r="BE202" i="2"/>
  <c r="BE209" i="2"/>
  <c r="BE231" i="2"/>
  <c r="BE262" i="2"/>
  <c r="BE295" i="2"/>
  <c r="BE340" i="2"/>
  <c r="BE349" i="2"/>
  <c r="BE355" i="2"/>
  <c r="BE360" i="2"/>
  <c r="BE367" i="2"/>
  <c r="BE378" i="2"/>
  <c r="BE380" i="2"/>
  <c r="BE383" i="2"/>
  <c r="BE387" i="2"/>
  <c r="BE396" i="2"/>
  <c r="BE414" i="2"/>
  <c r="BE425" i="2"/>
  <c r="BE446" i="2"/>
  <c r="BE465" i="2"/>
  <c r="F94" i="3"/>
  <c r="J94" i="3"/>
  <c r="J125" i="3"/>
  <c r="BE143" i="3"/>
  <c r="BE149" i="3"/>
  <c r="BE154" i="3"/>
  <c r="BE169" i="3"/>
  <c r="BE172" i="3"/>
  <c r="BE178" i="3"/>
  <c r="BE201" i="3"/>
  <c r="BE205" i="3"/>
  <c r="BE207" i="3"/>
  <c r="BE210" i="3"/>
  <c r="BE216" i="3"/>
  <c r="BE219" i="3"/>
  <c r="BE224" i="3"/>
  <c r="BE233" i="3"/>
  <c r="BE236" i="3"/>
  <c r="BE250" i="3"/>
  <c r="BE266" i="3"/>
  <c r="BE270" i="3"/>
  <c r="BE282" i="3"/>
  <c r="BE286" i="3"/>
  <c r="BK133" i="3"/>
  <c r="BK132" i="3"/>
  <c r="J132" i="3"/>
  <c r="J99" i="3" s="1"/>
  <c r="BK156" i="3"/>
  <c r="J156" i="3"/>
  <c r="J103" i="3"/>
  <c r="J91" i="4"/>
  <c r="J121" i="4"/>
  <c r="BE130" i="4"/>
  <c r="BE156" i="4"/>
  <c r="BE177" i="4"/>
  <c r="BE180" i="4"/>
  <c r="BE189" i="4"/>
  <c r="BE199" i="4"/>
  <c r="BE201" i="4"/>
  <c r="BE204" i="4"/>
  <c r="BE212" i="4"/>
  <c r="BE230" i="4"/>
  <c r="BE233" i="4"/>
  <c r="BE242" i="4"/>
  <c r="BE245" i="4"/>
  <c r="BE248" i="4"/>
  <c r="BE269" i="4"/>
  <c r="BE327" i="4"/>
  <c r="BE329" i="4"/>
  <c r="BE345" i="4"/>
  <c r="E110" i="5"/>
  <c r="BE131" i="5"/>
  <c r="BE133" i="5"/>
  <c r="BE135" i="5"/>
  <c r="BE139" i="5"/>
  <c r="J91" i="2"/>
  <c r="BE138" i="2"/>
  <c r="BE142" i="2"/>
  <c r="BE146" i="2"/>
  <c r="BE151" i="2"/>
  <c r="BE166" i="2"/>
  <c r="BE192" i="2"/>
  <c r="BE223" i="2"/>
  <c r="BE229" i="2"/>
  <c r="BE243" i="2"/>
  <c r="BE247" i="2"/>
  <c r="BE250" i="2"/>
  <c r="BE253" i="2"/>
  <c r="BE274" i="2"/>
  <c r="BE322" i="2"/>
  <c r="BE362" i="2"/>
  <c r="BE364" i="2"/>
  <c r="BE369" i="2"/>
  <c r="BE376" i="2"/>
  <c r="BE404" i="2"/>
  <c r="BE470" i="2"/>
  <c r="BK382" i="2"/>
  <c r="J382" i="2"/>
  <c r="J109" i="2" s="1"/>
  <c r="BE315" i="4"/>
  <c r="BE317" i="4"/>
  <c r="BE322" i="4"/>
  <c r="BE337" i="4"/>
  <c r="BE339" i="4"/>
  <c r="BE343" i="4"/>
  <c r="F94" i="5"/>
  <c r="J116" i="5"/>
  <c r="BE127" i="5"/>
  <c r="BE159" i="2"/>
  <c r="BE170" i="2"/>
  <c r="BE172" i="2"/>
  <c r="BE174" i="2"/>
  <c r="BE215" i="2"/>
  <c r="BE233" i="2"/>
  <c r="BE236" i="2"/>
  <c r="BE270" i="2"/>
  <c r="BE276" i="2"/>
  <c r="BE307" i="2"/>
  <c r="BE310" i="2"/>
  <c r="BE317" i="2"/>
  <c r="BE319" i="2"/>
  <c r="BE334" i="2"/>
  <c r="BE337" i="2"/>
  <c r="BE399" i="2"/>
  <c r="BE430" i="2"/>
  <c r="BE433" i="2"/>
  <c r="BE435" i="2"/>
  <c r="BE457" i="2"/>
  <c r="BE460" i="2"/>
  <c r="BE467" i="2"/>
  <c r="BE473" i="2"/>
  <c r="BE479" i="2"/>
  <c r="BE483" i="2"/>
  <c r="BE485" i="2"/>
  <c r="BE491" i="2"/>
  <c r="BE495" i="2"/>
  <c r="BK326" i="2"/>
  <c r="J326" i="2"/>
  <c r="J104" i="2" s="1"/>
  <c r="BK330" i="2"/>
  <c r="J330" i="2" s="1"/>
  <c r="J106" i="2" s="1"/>
  <c r="E119" i="3"/>
  <c r="BE134" i="3"/>
  <c r="BE147" i="3"/>
  <c r="BE152" i="3"/>
  <c r="BE163" i="3"/>
  <c r="BE175" i="3"/>
  <c r="BE184" i="3"/>
  <c r="BE189" i="3"/>
  <c r="BE193" i="3"/>
  <c r="BE196" i="3"/>
  <c r="BE213" i="3"/>
  <c r="BE222" i="3"/>
  <c r="BE230" i="3"/>
  <c r="BE241" i="3"/>
  <c r="BE247" i="3"/>
  <c r="BE255" i="3"/>
  <c r="BE257" i="3"/>
  <c r="BE268" i="3"/>
  <c r="BE277" i="3"/>
  <c r="BE280" i="3"/>
  <c r="BE284" i="3"/>
  <c r="E85" i="4"/>
  <c r="BE133" i="4"/>
  <c r="BE139" i="4"/>
  <c r="BE145" i="4"/>
  <c r="BE148" i="4"/>
  <c r="BE151" i="4"/>
  <c r="BE159" i="4"/>
  <c r="BE162" i="4"/>
  <c r="BE168" i="4"/>
  <c r="BE171" i="4"/>
  <c r="BE174" i="4"/>
  <c r="BE183" i="4"/>
  <c r="BE195" i="4"/>
  <c r="BE206" i="4"/>
  <c r="BE209" i="4"/>
  <c r="BE215" i="4"/>
  <c r="BE221" i="4"/>
  <c r="BE236" i="4"/>
  <c r="BE254" i="4"/>
  <c r="BE257" i="4"/>
  <c r="BE260" i="4"/>
  <c r="BE263" i="4"/>
  <c r="BE266" i="4"/>
  <c r="BE275" i="4"/>
  <c r="BE281" i="4"/>
  <c r="BE283" i="4"/>
  <c r="BE286" i="4"/>
  <c r="BE296" i="4"/>
  <c r="BE301" i="4"/>
  <c r="BE303" i="4"/>
  <c r="BE308" i="4"/>
  <c r="BE313" i="4"/>
  <c r="BE324" i="4"/>
  <c r="BE332" i="4"/>
  <c r="BE341" i="4"/>
  <c r="J94" i="5"/>
  <c r="BE129" i="5"/>
  <c r="BE141" i="5"/>
  <c r="BE143" i="5"/>
  <c r="BE218" i="2"/>
  <c r="BE239" i="2"/>
  <c r="BE241" i="2"/>
  <c r="BE256" i="2"/>
  <c r="BE268" i="2"/>
  <c r="BE301" i="2"/>
  <c r="BE304" i="2"/>
  <c r="BE313" i="2"/>
  <c r="BE324" i="2"/>
  <c r="BE327" i="2"/>
  <c r="BE331" i="2"/>
  <c r="BE343" i="2"/>
  <c r="BE346" i="2"/>
  <c r="BE352" i="2"/>
  <c r="BE373" i="2"/>
  <c r="BE394" i="2"/>
  <c r="BE410" i="2"/>
  <c r="BE417" i="2"/>
  <c r="BE420" i="2"/>
  <c r="BE423" i="2"/>
  <c r="BE454" i="2"/>
  <c r="BE463" i="2"/>
  <c r="BE140" i="3"/>
  <c r="BE157" i="3"/>
  <c r="BE161" i="3"/>
  <c r="BE166" i="3"/>
  <c r="BE181" i="3"/>
  <c r="BE187" i="3"/>
  <c r="BE191" i="3"/>
  <c r="BE199" i="3"/>
  <c r="BE203" i="3"/>
  <c r="BE227" i="3"/>
  <c r="BE238" i="3"/>
  <c r="BE244" i="3"/>
  <c r="BE253" i="3"/>
  <c r="BE260" i="3"/>
  <c r="BE263" i="3"/>
  <c r="BE272" i="3"/>
  <c r="BE274" i="3"/>
  <c r="F94" i="4"/>
  <c r="BE127" i="4"/>
  <c r="BE136" i="4"/>
  <c r="BE142" i="4"/>
  <c r="BE165" i="4"/>
  <c r="BE186" i="4"/>
  <c r="BE192" i="4"/>
  <c r="BE197" i="4"/>
  <c r="BE218" i="4"/>
  <c r="BE224" i="4"/>
  <c r="BE227" i="4"/>
  <c r="BE239" i="4"/>
  <c r="BE251" i="4"/>
  <c r="BE272" i="4"/>
  <c r="BE278" i="4"/>
  <c r="BE288" i="4"/>
  <c r="BE291" i="4"/>
  <c r="BE293" i="4"/>
  <c r="BE298" i="4"/>
  <c r="BE306" i="4"/>
  <c r="BE311" i="4"/>
  <c r="BE320" i="4"/>
  <c r="BE334" i="4"/>
  <c r="BE347" i="4"/>
  <c r="BE350" i="4"/>
  <c r="BE352" i="4"/>
  <c r="BE125" i="5"/>
  <c r="BE137" i="5"/>
  <c r="BE145" i="5"/>
  <c r="BE147" i="5"/>
  <c r="BE149" i="5"/>
  <c r="F38" i="3"/>
  <c r="BC97" i="1"/>
  <c r="F38" i="4"/>
  <c r="BC98" i="1" s="1"/>
  <c r="F37" i="3"/>
  <c r="BB97" i="1" s="1"/>
  <c r="F37" i="5"/>
  <c r="BB99" i="1" s="1"/>
  <c r="J36" i="3"/>
  <c r="AW97" i="1" s="1"/>
  <c r="F37" i="4"/>
  <c r="BB98" i="1" s="1"/>
  <c r="AS94" i="1"/>
  <c r="F39" i="2"/>
  <c r="BD96" i="1" s="1"/>
  <c r="F38" i="5"/>
  <c r="BC99" i="1"/>
  <c r="F38" i="2"/>
  <c r="BC96" i="1" s="1"/>
  <c r="J36" i="4"/>
  <c r="AW98" i="1"/>
  <c r="J36" i="2"/>
  <c r="AW96" i="1" s="1"/>
  <c r="F39" i="3"/>
  <c r="BD97" i="1"/>
  <c r="F36" i="2"/>
  <c r="BA96" i="1" s="1"/>
  <c r="F39" i="4"/>
  <c r="BD98" i="1"/>
  <c r="F36" i="5"/>
  <c r="BA99" i="1" s="1"/>
  <c r="J36" i="5"/>
  <c r="AW99" i="1"/>
  <c r="F39" i="5"/>
  <c r="BD99" i="1" s="1"/>
  <c r="F36" i="3"/>
  <c r="BA97" i="1" s="1"/>
  <c r="F36" i="4"/>
  <c r="BA98" i="1" s="1"/>
  <c r="F37" i="2"/>
  <c r="BB96" i="1" s="1"/>
  <c r="P159" i="3" l="1"/>
  <c r="P131" i="3" s="1"/>
  <c r="AU97" i="1" s="1"/>
  <c r="R159" i="3"/>
  <c r="R131" i="3" s="1"/>
  <c r="R124" i="4"/>
  <c r="T159" i="3"/>
  <c r="T131" i="3"/>
  <c r="R135" i="2"/>
  <c r="T136" i="2"/>
  <c r="T135" i="2"/>
  <c r="P136" i="2"/>
  <c r="P135" i="2" s="1"/>
  <c r="AU96" i="1" s="1"/>
  <c r="BK136" i="2"/>
  <c r="J136" i="2"/>
  <c r="J99" i="2" s="1"/>
  <c r="BK329" i="2"/>
  <c r="J329" i="2" s="1"/>
  <c r="J105" i="2" s="1"/>
  <c r="J133" i="3"/>
  <c r="J100" i="3"/>
  <c r="BK125" i="4"/>
  <c r="BK124" i="4"/>
  <c r="J124" i="4" s="1"/>
  <c r="J32" i="4" s="1"/>
  <c r="AG98" i="1" s="1"/>
  <c r="J155" i="4"/>
  <c r="J102" i="4"/>
  <c r="BK159" i="3"/>
  <c r="J159" i="3" s="1"/>
  <c r="J104" i="3" s="1"/>
  <c r="BK123" i="5"/>
  <c r="BK122" i="5"/>
  <c r="J122" i="5" s="1"/>
  <c r="J32" i="5" s="1"/>
  <c r="AG99" i="1" s="1"/>
  <c r="F35" i="2"/>
  <c r="AZ96" i="1" s="1"/>
  <c r="J35" i="2"/>
  <c r="AV96" i="1" s="1"/>
  <c r="AT96" i="1" s="1"/>
  <c r="BA95" i="1"/>
  <c r="AW95" i="1" s="1"/>
  <c r="J35" i="4"/>
  <c r="AV98" i="1"/>
  <c r="AT98" i="1" s="1"/>
  <c r="BB95" i="1"/>
  <c r="BB94" i="1" s="1"/>
  <c r="AX94" i="1" s="1"/>
  <c r="F35" i="3"/>
  <c r="AZ97" i="1"/>
  <c r="BC95" i="1"/>
  <c r="BC94" i="1" s="1"/>
  <c r="AY94" i="1" s="1"/>
  <c r="BD95" i="1"/>
  <c r="BD94" i="1" s="1"/>
  <c r="W33" i="1" s="1"/>
  <c r="J35" i="3"/>
  <c r="AV97" i="1"/>
  <c r="AT97" i="1" s="1"/>
  <c r="F35" i="5"/>
  <c r="AZ99" i="1"/>
  <c r="J35" i="5"/>
  <c r="AV99" i="1" s="1"/>
  <c r="AT99" i="1" s="1"/>
  <c r="F35" i="4"/>
  <c r="AZ98" i="1" s="1"/>
  <c r="J41" i="4" l="1"/>
  <c r="J41" i="5"/>
  <c r="BK131" i="3"/>
  <c r="J131" i="3"/>
  <c r="BK135" i="2"/>
  <c r="J135" i="2" s="1"/>
  <c r="J32" i="2" s="1"/>
  <c r="AG96" i="1" s="1"/>
  <c r="AN96" i="1" s="1"/>
  <c r="J98" i="4"/>
  <c r="J123" i="5"/>
  <c r="J99" i="5" s="1"/>
  <c r="J125" i="4"/>
  <c r="J99" i="4"/>
  <c r="J98" i="5"/>
  <c r="AN98" i="1"/>
  <c r="AN99" i="1"/>
  <c r="AZ95" i="1"/>
  <c r="AV95" i="1" s="1"/>
  <c r="AT95" i="1" s="1"/>
  <c r="AU95" i="1"/>
  <c r="AU94" i="1" s="1"/>
  <c r="BA94" i="1"/>
  <c r="W30" i="1"/>
  <c r="AX95" i="1"/>
  <c r="J32" i="3"/>
  <c r="AG97" i="1" s="1"/>
  <c r="AN97" i="1" s="1"/>
  <c r="W31" i="1"/>
  <c r="AY95" i="1"/>
  <c r="W32" i="1"/>
  <c r="J41" i="2" l="1"/>
  <c r="J98" i="2"/>
  <c r="J41" i="3"/>
  <c r="J98" i="3"/>
  <c r="AW94" i="1"/>
  <c r="AK30" i="1" s="1"/>
  <c r="AG95" i="1"/>
  <c r="AG94" i="1" s="1"/>
  <c r="AZ94" i="1"/>
  <c r="AV94" i="1" s="1"/>
  <c r="AK29" i="1" s="1"/>
  <c r="AN95" i="1" l="1"/>
  <c r="AT94" i="1"/>
  <c r="W29" i="1"/>
  <c r="AK26" i="1"/>
  <c r="AK35" i="1" s="1"/>
  <c r="AN94" i="1" l="1"/>
</calcChain>
</file>

<file path=xl/sharedStrings.xml><?xml version="1.0" encoding="utf-8"?>
<sst xmlns="http://schemas.openxmlformats.org/spreadsheetml/2006/main" count="7780" uniqueCount="1300">
  <si>
    <t>Export Komplet</t>
  </si>
  <si>
    <t/>
  </si>
  <si>
    <t>2.0</t>
  </si>
  <si>
    <t>False</t>
  </si>
  <si>
    <t>{1bdf7772-3613-4b13-a260-4c1b0db175de}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</si>
  <si>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</si>
  <si>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</si>
  <si>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</si>
  <si>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</si>
  <si>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</si>
  <si>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</si>
  <si>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</si>
  <si>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</si>
  <si>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</si>
  <si>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MartinPolach124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</si>
  <si>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</si>
  <si>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</si>
  <si>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výdejny – ZŠ Skřečoň, 1. máje 217, Bohumín</t>
  </si>
  <si>
    <t>KSO:</t>
  </si>
  <si>
    <t>CC-CZ:</t>
  </si>
  <si>
    <t>Místo:</t>
  </si>
  <si>
    <t xml:space="preserve"> </t>
  </si>
  <si>
    <t>Datum:</t>
  </si>
  <si>
    <t>20. 1. 2020</t>
  </si>
  <si>
    <t>Zadavatel:</t>
  </si>
  <si>
    <t>IČ:</t>
  </si>
  <si>
    <t>Město Bohumín</t>
  </si>
  <si>
    <t>DIČ:</t>
  </si>
  <si>
    <t>Uchazeč:</t>
  </si>
  <si>
    <t>Vyplň údaj</t>
  </si>
  <si>
    <t>Projektant:</t>
  </si>
  <si>
    <t>RP Projekt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</si>
  <si>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</si>
  <si>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</si>
  <si>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</si>
  <si>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</si>
  <si>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</si>
  <si>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</si>
  <si>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</si>
  <si>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</si>
  <si>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</si>
  <si>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</si>
  <si>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</si>
  <si>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</si>
  <si>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</si>
  <si>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</si>
  <si>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</si>
  <si>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</si>
  <si>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</si>
  <si>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</si>
  <si>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</si>
  <si>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</si>
  <si>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</si>
  <si>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</si>
  <si>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</si>
  <si>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</si>
  <si>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</si>
  <si>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</si>
  <si>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</si>
  <si>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</si>
  <si>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</si>
  <si>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</si>
  <si>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</si>
  <si>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</si>
  <si>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</si>
  <si>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</si>
  <si>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</si>
  <si>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</si>
  <si>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</si>
  <si>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</si>
  <si>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</si>
  <si>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</si>
  <si>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</si>
  <si>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</si>
  <si>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</si>
  <si>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</si>
  <si>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</si>
  <si>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</si>
  <si>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</si>
  <si>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</si>
  <si>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STA</t>
  </si>
  <si>
    <t>1</t>
  </si>
  <si>
    <t>{5864bda5-be56-427b-a8e9-6e75aab2055f}</t>
  </si>
  <si>
    <t>2</t>
  </si>
  <si>
    <t>/</t>
  </si>
  <si>
    <t>001</t>
  </si>
  <si>
    <t>Stavební část</t>
  </si>
  <si>
    <t>Soupis</t>
  </si>
  <si>
    <t>{0b82f153-8d6c-4117-97ea-b5415acb241f}</t>
  </si>
  <si>
    <t>002</t>
  </si>
  <si>
    <t>Zdravotechnika</t>
  </si>
  <si>
    <t>{db868498-1f40-43f3-afb4-ef26891bf75e}</t>
  </si>
  <si>
    <t>003</t>
  </si>
  <si>
    <t>Elektroinstalace</t>
  </si>
  <si>
    <t>{70b2f880-631e-464f-8142-81499fd67c70}</t>
  </si>
  <si>
    <t>004</t>
  </si>
  <si>
    <t>Ostatní a vedlejší náklady</t>
  </si>
  <si>
    <t>{968e3468-4bde-49b9-a8ff-82e4299bfa37}</t>
  </si>
  <si>
    <t>KRYCÍ LIST SOUPISU PRACÍ</t>
  </si>
  <si>
    <t>Objekt:</t>
  </si>
  <si>
    <t>01 - Oprava výdejny – ZŠ Skřečoň, 1. máje 217, Bohumín</t>
  </si>
  <si>
    <t>Soupis:</t>
  </si>
  <si>
    <t>001 -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</si>
  <si>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</si>
  <si>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</si>
  <si>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</si>
  <si>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</si>
  <si>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</si>
  <si>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</si>
  <si>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</si>
  <si>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</si>
  <si>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</si>
  <si>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</si>
  <si>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</si>
  <si>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</si>
  <si>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</si>
  <si>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</si>
  <si>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</si>
  <si>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</si>
  <si>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</si>
  <si>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</si>
  <si>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</si>
  <si>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</si>
  <si>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</si>
  <si>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</si>
  <si>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</si>
  <si>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</si>
  <si>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</si>
  <si>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</si>
  <si>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</si>
  <si>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</si>
  <si>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</si>
  <si>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</si>
  <si>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</si>
  <si>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</si>
  <si>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</si>
  <si>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</si>
  <si>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</si>
  <si>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</si>
  <si>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</si>
  <si>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</si>
  <si>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</si>
  <si>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310238211</t>
  </si>
  <si>
    <t>Zazdívka otvorů pl do 1 m2 ve zdivu nadzákladovém cihlami pálenými na MVC</t>
  </si>
  <si>
    <t>m3</t>
  </si>
  <si>
    <t>CS ÚRS 2019 02</t>
  </si>
  <si>
    <t>4</t>
  </si>
  <si>
    <t>-607489235</t>
  </si>
  <si>
    <t>PP</t>
  </si>
  <si>
    <t>Zazdívka otvorů ve zdivu nadzákladovém cihlami pálenými  plochy přes 0,25 m2 do 1 m2 na maltu vápenocementovou</t>
  </si>
  <si>
    <t>VV</t>
  </si>
  <si>
    <t>dozdívky a vysprávky</t>
  </si>
  <si>
    <t>"cca" 2</t>
  </si>
  <si>
    <t>317944325</t>
  </si>
  <si>
    <t>Válcované nosníky č.24 a vyšší dodatečně osazované do připravených otvorů</t>
  </si>
  <si>
    <t>t</t>
  </si>
  <si>
    <t>2095720576</t>
  </si>
  <si>
    <t>Válcované nosníky dodatečně osazované do připravených otvorů  bez zazdění hlav č. 24 a vyšší</t>
  </si>
  <si>
    <t>IPE 240 Hmotnost: 31,50 kg/m</t>
  </si>
  <si>
    <t>"ST1" 3,85*31,5/1000*3</t>
  </si>
  <si>
    <t>342272245</t>
  </si>
  <si>
    <t>Příčka z pórobetonových hladkých tvárnic na tenkovrstvou maltu tl 150 mm</t>
  </si>
  <si>
    <t>m2</t>
  </si>
  <si>
    <t>-475091170</t>
  </si>
  <si>
    <t>Příčky z pórobetonových tvárnic hladkých na tenké maltové lože objemová hmotnost do 500 kg/m3, tloušťka příčky 150 mm</t>
  </si>
  <si>
    <t>P</t>
  </si>
  <si>
    <t>Poznámka k položce:_x000D_
Příčky budou kotveny pomocí nerezových systémových kotevních pásků v každé druhé ložné spáře ke stávajícím zděným stěnám</t>
  </si>
  <si>
    <t>"1.02" (7,2-1)*1,63</t>
  </si>
  <si>
    <t>6</t>
  </si>
  <si>
    <t>Úpravy povrchů, podlahy a osazování výplní</t>
  </si>
  <si>
    <t>611131101</t>
  </si>
  <si>
    <t>Cementový postřik vnitřních stropů nanášený celoplošně ručně</t>
  </si>
  <si>
    <t>1375189926</t>
  </si>
  <si>
    <t>Podkladní a spojovací vrstva vnitřních omítaných ploch  cementový postřik nanášený ručně celoplošně stropů</t>
  </si>
  <si>
    <t>"1.04" 6,3</t>
  </si>
  <si>
    <t>"1.05" 4,1</t>
  </si>
  <si>
    <t>"1.07" 16,2</t>
  </si>
  <si>
    <t>"1.08"1,95</t>
  </si>
  <si>
    <t>Mezisoučet</t>
  </si>
  <si>
    <t>"30%" 28,55*0,3</t>
  </si>
  <si>
    <t>5</t>
  </si>
  <si>
    <t>611142001</t>
  </si>
  <si>
    <t>Potažení vnitřních stropů sklovláknitým pletivem vtlačeným do tenkovrstvé hmoty</t>
  </si>
  <si>
    <t>-336354010</t>
  </si>
  <si>
    <t>Potažení vnitřních ploch pletivem  v ploše nebo pruzích, na plném podkladu sklovláknitým vtlačením do tmelu stropů</t>
  </si>
  <si>
    <t>Součet</t>
  </si>
  <si>
    <t>611331111</t>
  </si>
  <si>
    <t>Cementová omítka hrubá jednovrstvá zatřená vnitřních stropů rovných nanášená ručně</t>
  </si>
  <si>
    <t>697018693</t>
  </si>
  <si>
    <t>Omítka cementová vnitřních ploch  nanášená ručně jednovrstvá, tloušťky do 10 mm hrubá zatřená vodorovných konstrukcí stropů rovných</t>
  </si>
  <si>
    <t>7</t>
  </si>
  <si>
    <t>611331191</t>
  </si>
  <si>
    <t>Příplatek k cementové omítce vnitřních stropů za každých dalších 5 mm tloušťky ručně</t>
  </si>
  <si>
    <t>-1808322875</t>
  </si>
  <si>
    <t>Omítka cementová vnitřních ploch  nanášená ručně Příplatek k cenám za každých dalších i započatých 5 mm tloušťky omítky přes 10 mm stropů</t>
  </si>
  <si>
    <t>8</t>
  </si>
  <si>
    <t>611341121</t>
  </si>
  <si>
    <t>Sádrová nebo vápenosádrová omítka hladká jednovrstvá vnitřních stropů rovných nanášená ručně, vč. penetrace</t>
  </si>
  <si>
    <t>-472439883</t>
  </si>
  <si>
    <t>Omítka sádrová nebo vápenosádrová vnitřních ploch  nanášená ručně jednovrstvá, tloušťky do 10 mm hladká vodorovných konstrukcí stropů rovných</t>
  </si>
  <si>
    <t>9</t>
  </si>
  <si>
    <t>612131101</t>
  </si>
  <si>
    <t>Cementový postřik vnitřních stěn nanášený celoplošně ručně</t>
  </si>
  <si>
    <t>-1908922176</t>
  </si>
  <si>
    <t>Podkladní a spojovací vrstva vnitřních omítaných ploch  cementový postřik nanášený ručně celoplošně stěn</t>
  </si>
  <si>
    <t>10</t>
  </si>
  <si>
    <t>612142001</t>
  </si>
  <si>
    <t>Potažení vnitřních stěn sklovláknitým pletivem vtlačeným do tenkovrstvé hmoty</t>
  </si>
  <si>
    <t>1168114407</t>
  </si>
  <si>
    <t>Potažení vnitřních ploch pletivem  v ploše nebo pruzích, na plném podkladu sklovláknitým vtlačením do tmelu stěn</t>
  </si>
  <si>
    <t>"1.02" 2*(6+7,2)*3,5</t>
  </si>
  <si>
    <t>-1,25*2,3*3-0,9*1,97-3,45*1,1-0,8*1,97</t>
  </si>
  <si>
    <t>"1.03" 2*(5,9+1,65)*3,5</t>
  </si>
  <si>
    <t>-0,8*1,97*3-0,8*1,97</t>
  </si>
  <si>
    <t>"1.04" 2*(3+2,1)*3,5</t>
  </si>
  <si>
    <t>-0,8*1,97</t>
  </si>
  <si>
    <t>"1.05" 2*(1,7+1,53)*3,5+2*(1,4+1)*3,5</t>
  </si>
  <si>
    <t>-0,6*1,97*2-0,8*1,97</t>
  </si>
  <si>
    <t>"1.06" 2*(4,65+2,05)*3,5</t>
  </si>
  <si>
    <t>-0,9*1,97-0,8*1,97*2</t>
  </si>
  <si>
    <t>"1.07" 2*(1,65+2,1)*3,5+2*(8,4+1,35)*3,8</t>
  </si>
  <si>
    <t>-0,9*1,97-1,5*2,1</t>
  </si>
  <si>
    <t>"1.08" 2*(1,45+1,35)*3,5</t>
  </si>
  <si>
    <t>-0,6*1,97</t>
  </si>
  <si>
    <t>"nový ytong" 10,106*2</t>
  </si>
  <si>
    <t>11</t>
  </si>
  <si>
    <t>612331111</t>
  </si>
  <si>
    <t>Cementová omítka hrubá jednovrstvá zatřená vnitřních stěn nanášená ručně</t>
  </si>
  <si>
    <t>-1717069124</t>
  </si>
  <si>
    <t>Omítka cementová vnitřních ploch  nanášená ručně jednovrstvá, tloušťky do 10 mm hrubá zatřená svislých konstrukcí stěn</t>
  </si>
  <si>
    <t>pod obklady</t>
  </si>
  <si>
    <t>"ST3" 135</t>
  </si>
  <si>
    <t>osekání omítky mimo obklad</t>
  </si>
  <si>
    <t>238,591*0,3</t>
  </si>
  <si>
    <t>12</t>
  </si>
  <si>
    <t>612331191</t>
  </si>
  <si>
    <t>Příplatek k cementové omítce vnitřních stěn za každých dalších 5 mm tloušťky ručně</t>
  </si>
  <si>
    <t>-1465426229</t>
  </si>
  <si>
    <t>Omítka cementová vnitřních ploch  nanášená ručně Příplatek k cenám za každých dalších i započatých 5 mm tloušťky omítky přes 10 mm stěn</t>
  </si>
  <si>
    <t>206,577*2 'Přepočtené koeficientem množství</t>
  </si>
  <si>
    <t>13</t>
  </si>
  <si>
    <t>612341121</t>
  </si>
  <si>
    <t>Sádrová nebo vápenosádrová omítka hladká jednovrstvá vnitřních stěn nanášená ručně, vč. penetrace</t>
  </si>
  <si>
    <t>-453335828</t>
  </si>
  <si>
    <t>Omítka sádrová nebo vápenosádrová vnitřních ploch  nanášená ručně jednovrstvá, tloušťky do 10 mm hladká svislých konstrukcí stěn</t>
  </si>
  <si>
    <t>viz potažení stěn pletivem do tmelu</t>
  </si>
  <si>
    <t>368,803</t>
  </si>
  <si>
    <t>viz keramické obklady</t>
  </si>
  <si>
    <t>-135</t>
  </si>
  <si>
    <t>14</t>
  </si>
  <si>
    <t>63100000</t>
  </si>
  <si>
    <t>Penetrace stávajícího podkladu podlahy</t>
  </si>
  <si>
    <t>-546334814</t>
  </si>
  <si>
    <t>"ST4" 45</t>
  </si>
  <si>
    <t>"ST5" 37</t>
  </si>
  <si>
    <t>"ST6" 17</t>
  </si>
  <si>
    <t>631311135</t>
  </si>
  <si>
    <t>Mazanina tl do 240 mm z betonu prostého bez zvýšených nároků na prostředí tř. C 20/25</t>
  </si>
  <si>
    <t>-249818586</t>
  </si>
  <si>
    <t>Mazanina z betonu  prostého bez zvýšených nároků na prostředí tl. přes 120 do 240 mm tř. C 20/25</t>
  </si>
  <si>
    <t>"ST4" 45*0,13</t>
  </si>
  <si>
    <t>16</t>
  </si>
  <si>
    <t>632451231</t>
  </si>
  <si>
    <t>Potěr nebo stěrka polymercementová samonivelační litý C25 tl do 35 mm</t>
  </si>
  <si>
    <t>2125376652</t>
  </si>
  <si>
    <t>Potěr cementový samonivelační litý tř. C 25, tl. přes 30 do 35 mm</t>
  </si>
  <si>
    <t>17</t>
  </si>
  <si>
    <t>642944121</t>
  </si>
  <si>
    <t>Osazování ocelových zárubní dodatečné pl do 2,5 m2</t>
  </si>
  <si>
    <t>kus</t>
  </si>
  <si>
    <t>-2125560591</t>
  </si>
  <si>
    <t>Osazení ocelových dveřních zárubní lisovaných nebo z úhelníků dodatečně  s vybetonováním prahu, plochy do 2,5 m2</t>
  </si>
  <si>
    <t>"V/1" 1+1</t>
  </si>
  <si>
    <t>"V/2" 3+1</t>
  </si>
  <si>
    <t>"V/3" 1+1</t>
  </si>
  <si>
    <t>18</t>
  </si>
  <si>
    <t>M</t>
  </si>
  <si>
    <t>55331346</t>
  </si>
  <si>
    <t>zárubeň ocelová pro běžné zdění a porobeton 100 levá/pravá 600</t>
  </si>
  <si>
    <t>-1236543146</t>
  </si>
  <si>
    <t>19</t>
  </si>
  <si>
    <t>55331350</t>
  </si>
  <si>
    <t>zárubeň ocelová pro běžné zdění a porobeton 100 levá/pravá 800</t>
  </si>
  <si>
    <t>1558093384</t>
  </si>
  <si>
    <t>20</t>
  </si>
  <si>
    <t>55331352</t>
  </si>
  <si>
    <t>zárubeň ocelová pro běžné zdění a porobeton 100 levá/pravá 900</t>
  </si>
  <si>
    <t>-1991829153</t>
  </si>
  <si>
    <t>Ostatní konstrukce a práce, bourání</t>
  </si>
  <si>
    <t>910,1-R</t>
  </si>
  <si>
    <t>Provedení stavební úpravy prahu vstupních dvěří délky 1500mm, stávající práh nahradit novým s nerez přechodovou lištou</t>
  </si>
  <si>
    <t>ks</t>
  </si>
  <si>
    <t>1780751056</t>
  </si>
  <si>
    <t>"ST8" 1</t>
  </si>
  <si>
    <t>22</t>
  </si>
  <si>
    <t>949101111</t>
  </si>
  <si>
    <t>Lešení pomocné pro objekty pozemních staveb s lešeňovou podlahou v do 1,9 m zatížení do 150 kg/m2</t>
  </si>
  <si>
    <t>1058848445</t>
  </si>
  <si>
    <t>Lešení pomocné pracovní pro objekty pozemních staveb  pro zatížení do 150 kg/m2, o výšce lešeňové podlahy do 1,9 m</t>
  </si>
  <si>
    <t>23</t>
  </si>
  <si>
    <t>950,1-R</t>
  </si>
  <si>
    <t>Náklady na ochranu okolních mistností proti poškození a pravidelný úklid dotčených prostor</t>
  </si>
  <si>
    <t>kpl</t>
  </si>
  <si>
    <t>1194264539</t>
  </si>
  <si>
    <t>24</t>
  </si>
  <si>
    <t>952901111</t>
  </si>
  <si>
    <t>Vyčištění budov bytové a občanské výstavby při výšce podlaží do 4 m</t>
  </si>
  <si>
    <t>1414878117</t>
  </si>
  <si>
    <t>Vyčištění budov nebo objektů před předáním do užívání  budov bytové nebo občanské výstavby, světlé výšky podlaží do 4 m</t>
  </si>
  <si>
    <t>dle legendy místnosti</t>
  </si>
  <si>
    <t>44+9,75+6,3+4,1+8,96+16,2+1,95</t>
  </si>
  <si>
    <t>25</t>
  </si>
  <si>
    <t>962032231</t>
  </si>
  <si>
    <t>Bourání zdiva z cihel pálených nebo vápenopískových na MV nebo MVC přes 1 m3, vč. ocelového sloupu</t>
  </si>
  <si>
    <t>2095242366</t>
  </si>
  <si>
    <t>Bourání zdiva nadzákladového z cihel nebo tvárnic  z cihel pálených nebo vápenopískových, na maltu vápennou nebo vápenocementovou, objemu přes 1 m3</t>
  </si>
  <si>
    <t>"D8" 4,4*2,25*0,25</t>
  </si>
  <si>
    <t>26</t>
  </si>
  <si>
    <t>965042121</t>
  </si>
  <si>
    <t>Bourání podkladů pod dlažby nebo mazanin betonových nebo z litého asfaltu tl do 100 mm pl do 1 m2</t>
  </si>
  <si>
    <t>-294820353</t>
  </si>
  <si>
    <t>Bourání mazanin betonových nebo z litého asfaltu tl. do 100 mm, plochy do 1 m2</t>
  </si>
  <si>
    <t>"D12" 50*0,03</t>
  </si>
  <si>
    <t>27</t>
  </si>
  <si>
    <t>965042231</t>
  </si>
  <si>
    <t>Bourání podkladů pod dlažby nebo mazanin betonových nebo z litého asfaltu tl přes 100 mm pl do 4 m2</t>
  </si>
  <si>
    <t>-342980738</t>
  </si>
  <si>
    <t>Bourání mazanin betonových nebo z litého asfaltu tl. přes 100 mm, plochy do 4 m2</t>
  </si>
  <si>
    <t>"D11" 44*0,13</t>
  </si>
  <si>
    <t>28</t>
  </si>
  <si>
    <t>968072455</t>
  </si>
  <si>
    <t>Vybourání kovových dveřních zárubní pl do 2 m2</t>
  </si>
  <si>
    <t>-1628620501</t>
  </si>
  <si>
    <t>Vybourání kovových rámů oken s křídly, dveřních zárubní, vrat, stěn, ostění nebo obkladů  dveřních zárubní, plochy do 2 m2</t>
  </si>
  <si>
    <t>"D3" 0,6*1,97*2</t>
  </si>
  <si>
    <t>"D4" 0,8*1,97*4</t>
  </si>
  <si>
    <t>"D5" 0,9*1,97*2</t>
  </si>
  <si>
    <t>29</t>
  </si>
  <si>
    <t>971033641</t>
  </si>
  <si>
    <t>Vybourání otvorů ve zdivu cihelném pl do 4 m2 na MVC nebo MV tl do 300 mm</t>
  </si>
  <si>
    <t>1023863656</t>
  </si>
  <si>
    <t>Vybourání otvorů ve zdivu základovém nebo nadzákladovém z cihel, tvárnic, příčkovek  z cihel pálených na maltu vápennou nebo vápenocementovou plochy do 4 m2, tl. do 300 mm</t>
  </si>
  <si>
    <t>"D7" 1,8*1,1*0,3</t>
  </si>
  <si>
    <t>"D7" 1,65*1,1*0,45</t>
  </si>
  <si>
    <t>"D7, pro překlad" 1,8*0,25*0,3+1,65*0,25*0,45</t>
  </si>
  <si>
    <t>30</t>
  </si>
  <si>
    <t>978011101R</t>
  </si>
  <si>
    <t>Odstanění štukové vrstvy stropů v rozsahu do 100%</t>
  </si>
  <si>
    <t>-1076974522</t>
  </si>
  <si>
    <t>31</t>
  </si>
  <si>
    <t>978011141</t>
  </si>
  <si>
    <t>Otlučení (osekání) vnitřní vápenné nebo vápenocementové omítky stropů v rozsahu do 30 %</t>
  </si>
  <si>
    <t>702548860</t>
  </si>
  <si>
    <t>Otlučení vápenných nebo vápenocementových omítek vnitřních ploch stropů, v rozsahu přes 10 do 30 %</t>
  </si>
  <si>
    <t>32</t>
  </si>
  <si>
    <t>978013100R</t>
  </si>
  <si>
    <t>Odstanění štukové vrstvy stěn v rozsahu do 100%</t>
  </si>
  <si>
    <t>-2066648186</t>
  </si>
  <si>
    <t>33</t>
  </si>
  <si>
    <t>978013141</t>
  </si>
  <si>
    <t>Otlučení (osekání) vnitřní vápenné nebo vápenocementové omítky stěn v rozsahu do 30 %</t>
  </si>
  <si>
    <t>-31502383</t>
  </si>
  <si>
    <t>Otlučení vápenných nebo vápenocementových omítek vnitřních ploch stěn s vyškrabáním spar, s očištěním zdiva, v rozsahu přes 10 do 30 %</t>
  </si>
  <si>
    <t>obklady</t>
  </si>
  <si>
    <t>-110</t>
  </si>
  <si>
    <t>34</t>
  </si>
  <si>
    <t>978013191</t>
  </si>
  <si>
    <t>Otlučení (osekání) vnitřní vápenné nebo vápenocementové omítky stěn v rozsahu do 100 %</t>
  </si>
  <si>
    <t>-1646610008</t>
  </si>
  <si>
    <t>Otlučení vápenných nebo vápenocementových omítek vnitřních ploch stěn s vyškrabáním spar, s očištěním zdiva, v rozsahu přes 50 do 100 %</t>
  </si>
  <si>
    <t>vč. pod obkladem</t>
  </si>
  <si>
    <t>"D9" 110</t>
  </si>
  <si>
    <t>"D10" 10</t>
  </si>
  <si>
    <t>35</t>
  </si>
  <si>
    <t>990,1-R</t>
  </si>
  <si>
    <t>Demontáž stávajícího vybavení jídelny (stoly, sporák, myčka, lednice, dřezy, výlevky..), vč. odvozu a likvidace</t>
  </si>
  <si>
    <t>-831133163</t>
  </si>
  <si>
    <t>Demontáž stávajícího vybavení jídelny (stoly, sporák, myčka, lednice..), vč. odvozu a likvidace</t>
  </si>
  <si>
    <t>"D1" 1</t>
  </si>
  <si>
    <t>36</t>
  </si>
  <si>
    <t>990,3-R</t>
  </si>
  <si>
    <t>Demontáž větrací mřížky 400x150mm, vč. odvozu a likvidace</t>
  </si>
  <si>
    <t>-968531997</t>
  </si>
  <si>
    <t>"D6" 4</t>
  </si>
  <si>
    <t>37</t>
  </si>
  <si>
    <t>990,4a-R</t>
  </si>
  <si>
    <t>Demontáž sanitarního zařízení (dřezy, umyvadla, výlevka, radiátor), vč. nákladů na uskladnění</t>
  </si>
  <si>
    <t>-257197060</t>
  </si>
  <si>
    <t>"D14" 1</t>
  </si>
  <si>
    <t>38</t>
  </si>
  <si>
    <t>990,4b-R</t>
  </si>
  <si>
    <t>Zpětná montáž sanitarního zařízení (dřezy, umyvadla, výlevka, radiátor), vč. nákladů na uskladnění</t>
  </si>
  <si>
    <t>-1007808900</t>
  </si>
  <si>
    <t>39</t>
  </si>
  <si>
    <t>990,5-R</t>
  </si>
  <si>
    <t>Demontáž stávající prvky jako držáky toaletního papíru, papírových utěrek, zrcadla ad.</t>
  </si>
  <si>
    <t>1946850854</t>
  </si>
  <si>
    <t>997</t>
  </si>
  <si>
    <t>Přesun sutě</t>
  </si>
  <si>
    <t>40</t>
  </si>
  <si>
    <t>997013212</t>
  </si>
  <si>
    <t>Vnitrostaveništní doprava suti a vybouraných hmot pro budovy v do 9 m ručně</t>
  </si>
  <si>
    <t>1372294468</t>
  </si>
  <si>
    <t>Vnitrostaveništní doprava suti a vybouraných hmot  vodorovně do 50 m svisle ručně pro budovy a haly výšky přes 6 do 9 m</t>
  </si>
  <si>
    <t>41</t>
  </si>
  <si>
    <t>997013509</t>
  </si>
  <si>
    <t>Příplatek k odvozu suti a vybouraných hmot na skládku ZKD 1 km přes 1 km</t>
  </si>
  <si>
    <t>-1895173742</t>
  </si>
  <si>
    <t>Odvoz suti a vybouraných hmot na skládku nebo meziskládku  se složením, na vzdálenost Příplatek k ceně za každý další i započatý 1 km přes 1 km</t>
  </si>
  <si>
    <t>41,2*9 'Přepočtené koeficientem množství</t>
  </si>
  <si>
    <t>42</t>
  </si>
  <si>
    <t>997013511</t>
  </si>
  <si>
    <t>Odvoz suti a vybouraných hmot z meziskládky na skládku do 1 km s naložením a se složením</t>
  </si>
  <si>
    <t>-1086348119</t>
  </si>
  <si>
    <t>Odvoz suti a vybouraných hmot z meziskládky na skládku  s naložením a se složením, na vzdálenost do 1 km</t>
  </si>
  <si>
    <t>43</t>
  </si>
  <si>
    <t>997013831</t>
  </si>
  <si>
    <t>Poplatek za uložení na skládce (skládkovné) stavebního odpadu směsného kód odpadu 170 904</t>
  </si>
  <si>
    <t>23959963</t>
  </si>
  <si>
    <t>Poplatek za uložení stavebního odpadu na skládce (skládkovné) směsného stavebního a demoličního zatříděného do Katalogu odpadů pod kódem 170 904</t>
  </si>
  <si>
    <t>998</t>
  </si>
  <si>
    <t>Přesun hmot</t>
  </si>
  <si>
    <t>44</t>
  </si>
  <si>
    <t>998011002</t>
  </si>
  <si>
    <t>Přesun hmot pro budovy zděné v do 12 m</t>
  </si>
  <si>
    <t>1817166649</t>
  </si>
  <si>
    <t>Přesun hmot pro budovy občanské výstavby, bydlení, výrobu a služby  s nosnou svislou konstrukcí zděnou z cihel, tvárnic nebo kamene vodorovná dopravní vzdálenost do 100 m pro budovy výšky přes 6 do 12 m</t>
  </si>
  <si>
    <t>PSV</t>
  </si>
  <si>
    <t>Práce a dodávky PSV</t>
  </si>
  <si>
    <t>721</t>
  </si>
  <si>
    <t>Zdravotechnika - vnitřní kanalizace</t>
  </si>
  <si>
    <t>45</t>
  </si>
  <si>
    <t>721211422</t>
  </si>
  <si>
    <t>Dodávka + montáž podlahové vpusti, vč. nerez mřížky v místnosti 1.02</t>
  </si>
  <si>
    <t>-673610978</t>
  </si>
  <si>
    <t>Dodávka + montáž podlahové vpusti v místnosti 1.02</t>
  </si>
  <si>
    <t>763</t>
  </si>
  <si>
    <t>Konstrukce suché výstavby</t>
  </si>
  <si>
    <t>46</t>
  </si>
  <si>
    <t>763135102</t>
  </si>
  <si>
    <t>Montáž SDK kazetového podhledu z kazet 600x600 mm na zavěšenou polozapuštěnou nosnou konstrukci</t>
  </si>
  <si>
    <t>-1747563542</t>
  </si>
  <si>
    <t>Montáž sádrokartonového podhledu kazetového demontovatelného, velikosti kazet 600x600 mm včetně zavěšené nosné konstrukce polozapuštěné</t>
  </si>
  <si>
    <t>"ST7" 45+20</t>
  </si>
  <si>
    <t>47</t>
  </si>
  <si>
    <t>59030570</t>
  </si>
  <si>
    <t>podhled kazetový bez děrování viditelný rastr tl 10mm 600x600mm</t>
  </si>
  <si>
    <t>2008769068</t>
  </si>
  <si>
    <t>65*1,05 'Přepočtené koeficientem množství</t>
  </si>
  <si>
    <t>48</t>
  </si>
  <si>
    <t>998763402</t>
  </si>
  <si>
    <t>Přesun hmot procentní pro sádrokartonové konstrukce v objektech v do 12 m</t>
  </si>
  <si>
    <t>%</t>
  </si>
  <si>
    <t>459483853</t>
  </si>
  <si>
    <t>Přesun hmot pro konstrukce montované z desek  stanovený procentní sazbou (%) z ceny vodorovná dopravní vzdálenost do 50 m v objektech výšky přes 6 do 12 m</t>
  </si>
  <si>
    <t>766</t>
  </si>
  <si>
    <t>Konstrukce truhlářské</t>
  </si>
  <si>
    <t>49</t>
  </si>
  <si>
    <t>766,1-R</t>
  </si>
  <si>
    <t>Dodávka + montáž plastová bílá větrací mřížka 400x150mm</t>
  </si>
  <si>
    <t>920600559</t>
  </si>
  <si>
    <t>"V/4" 4</t>
  </si>
  <si>
    <t>50</t>
  </si>
  <si>
    <t>766,2-R</t>
  </si>
  <si>
    <t>Dodávka + montáž ochrana rohů stěn L profil 50x50mm, tl.1mm, délka 1,5m, kartáčovaný nerez, lepený na stěnu</t>
  </si>
  <si>
    <t>11396454</t>
  </si>
  <si>
    <t>"V/4" 13</t>
  </si>
  <si>
    <t>51</t>
  </si>
  <si>
    <t>766,3-R</t>
  </si>
  <si>
    <t>Dodávka + montáž parapetní deska 3500x600mm, materiál kuchyňský nerez pracovní deska, vč. kotvení</t>
  </si>
  <si>
    <t>-559490725</t>
  </si>
  <si>
    <t>"V/6" 1</t>
  </si>
  <si>
    <t>52</t>
  </si>
  <si>
    <t>766441821</t>
  </si>
  <si>
    <t>Demontáž parapetních desek dřevěných nebo plastových šířky do 30 cm délky přes 1,0 m</t>
  </si>
  <si>
    <t>349577589</t>
  </si>
  <si>
    <t>Demontáž parapetních desek dřevěných nebo plastových šířky do 300 mm délky přes 1m</t>
  </si>
  <si>
    <t>"D13" 3</t>
  </si>
  <si>
    <t>53</t>
  </si>
  <si>
    <t>766660001</t>
  </si>
  <si>
    <t>Montáž dveřních křídel otvíravých jednokřídlových š do 0,8 m do ocelové zárubně</t>
  </si>
  <si>
    <t>1477205632</t>
  </si>
  <si>
    <t>Montáž dveřních křídel dřevěných nebo plastových otevíravých do ocelové zárubně povrchově upravených jednokřídlových, šířky do 800 mm</t>
  </si>
  <si>
    <t>"V1" 2</t>
  </si>
  <si>
    <t>"V2" 4</t>
  </si>
  <si>
    <t>54</t>
  </si>
  <si>
    <t>611,1-R</t>
  </si>
  <si>
    <t>dveře dřevěné vnitřní hladké plné 1křídlé 600x1970mm, povrchová úprava CPL laminátvč. kování klika/klika, zámku, vč. značícího plastového štítku účelu místnosti</t>
  </si>
  <si>
    <t>130307103</t>
  </si>
  <si>
    <t>55</t>
  </si>
  <si>
    <t>611,2-R</t>
  </si>
  <si>
    <t>1569432034</t>
  </si>
  <si>
    <t>dveře dřevěné vnitřní hladké plné 1křídlé 800x1970mm, povrchová úprava CPL laminátvč. kování klika/klika, zámku, vč. značícího plastového štítku účelu místnosti</t>
  </si>
  <si>
    <t>56</t>
  </si>
  <si>
    <t>766660002</t>
  </si>
  <si>
    <t>Montáž dveřních křídel otvíravých jednokřídlových š přes 0,8 m do ocelové zárubně</t>
  </si>
  <si>
    <t>-81666190</t>
  </si>
  <si>
    <t>Montáž dveřních křídel dřevěných nebo plastových otevíravých do ocelové zárubně povrchově upravených jednokřídlových, šířky přes 800 mm</t>
  </si>
  <si>
    <t>"V3" 2</t>
  </si>
  <si>
    <t>57</t>
  </si>
  <si>
    <t>611,3-R</t>
  </si>
  <si>
    <t>dveře dřevěné vnitřní hladké plné 1křídlé 900x1970mm, povrchová úprava CPL laminátvč. kování klika/klika, zámku, vč. značícího plastového štítku účelu místnosti</t>
  </si>
  <si>
    <t>1588212446</t>
  </si>
  <si>
    <t>58</t>
  </si>
  <si>
    <t>766691914</t>
  </si>
  <si>
    <t>Vyvěšení nebo zavěšení dřevěných křídel dveří pl do 2 m2</t>
  </si>
  <si>
    <t>351482380</t>
  </si>
  <si>
    <t>Ostatní práce  vyvěšení nebo zavěšení křídel s případným uložením a opětovným zavěšením po provedení stavebních změn dřevěných dveřních, plochy do 2 m2</t>
  </si>
  <si>
    <t>vyvěšení</t>
  </si>
  <si>
    <t>2+4+2</t>
  </si>
  <si>
    <t>59</t>
  </si>
  <si>
    <t>766694122</t>
  </si>
  <si>
    <t>Montáž parapetních dřevěných nebo plastových šířky přes 30 cm délky do 1,6 m</t>
  </si>
  <si>
    <t>-179076760</t>
  </si>
  <si>
    <t>Montáž ostatních truhlářských konstrukcí parapetních desek dřevěných nebo plastových šířky přes 300 mm, délky přes 1000 do 1600 mm</t>
  </si>
  <si>
    <t>"V/7" 3</t>
  </si>
  <si>
    <t>60</t>
  </si>
  <si>
    <t>61144405</t>
  </si>
  <si>
    <t>parapet plastový vnitřní komůrkový 500x20x1000mm</t>
  </si>
  <si>
    <t>m</t>
  </si>
  <si>
    <t>-226792766</t>
  </si>
  <si>
    <t>61</t>
  </si>
  <si>
    <t>61144019</t>
  </si>
  <si>
    <t>koncovka k parapetu plastovému vnitřnímu 1 pár</t>
  </si>
  <si>
    <t>sada</t>
  </si>
  <si>
    <t>509891370</t>
  </si>
  <si>
    <t>62</t>
  </si>
  <si>
    <t>998766102</t>
  </si>
  <si>
    <t>Přesun hmot tonážní pro konstrukce truhlářské v objektech v do 12 m</t>
  </si>
  <si>
    <t>-1225706116</t>
  </si>
  <si>
    <t>Přesun hmot pro konstrukce truhlářské stanovený z hmotnosti přesunovaného materiálu vodorovná dopravní vzdálenost do 50 m v objektech výšky přes 6 do 12 m</t>
  </si>
  <si>
    <t>767</t>
  </si>
  <si>
    <t>Konstrukce zámečnické</t>
  </si>
  <si>
    <t>63</t>
  </si>
  <si>
    <t>767,1-R</t>
  </si>
  <si>
    <t>Dodávka + montáž ocelového sloupu, kotvení do podlahy pomocí 4ks chemických kotev - 2ks, vč. povrchové úpravy pro stupeň korozní agresivity C2</t>
  </si>
  <si>
    <t>kg</t>
  </si>
  <si>
    <t>-1903796049</t>
  </si>
  <si>
    <t>"ST2" 151,66</t>
  </si>
  <si>
    <t>771</t>
  </si>
  <si>
    <t>Podlahy z dlaždic</t>
  </si>
  <si>
    <t>64</t>
  </si>
  <si>
    <t>771,58-R</t>
  </si>
  <si>
    <t>Dodávka + montáž keramický soklík výšky 100mm</t>
  </si>
  <si>
    <t>-707018070</t>
  </si>
  <si>
    <t>"1.03" 2*(5,9+1,65)-5,9-0,9-0,9-0,8</t>
  </si>
  <si>
    <t>"1.04" 2*(3+2,1)-0,8</t>
  </si>
  <si>
    <t>"1.06" 2*(1,6+4,65)-0,9-0,8*2</t>
  </si>
  <si>
    <t>"1.07" 2*(1,65+2,1)-0,9+2*(8,4+1,35)-1,5</t>
  </si>
  <si>
    <t>65</t>
  </si>
  <si>
    <t>771121011</t>
  </si>
  <si>
    <t>Nátěr penetrační na podlahu</t>
  </si>
  <si>
    <t>323395860</t>
  </si>
  <si>
    <t>Příprava podkladu před provedením dlažby nátěr penetrační na podlahu</t>
  </si>
  <si>
    <t>66</t>
  </si>
  <si>
    <t>771151013</t>
  </si>
  <si>
    <t>Samonivelační polymercementová stěrka podlah pevnosti 20 MPa tl 8 mm</t>
  </si>
  <si>
    <t>-379703972</t>
  </si>
  <si>
    <t>Příprava podkladu před provedením dlažby samonivelační stěrka min.pevnosti 20 MPa, tloušťky přes 5 do 8 mm</t>
  </si>
  <si>
    <t>67</t>
  </si>
  <si>
    <t>771573810</t>
  </si>
  <si>
    <t>Demontáž podlah z dlaždic keramických lepených, vč. kerma. soklu</t>
  </si>
  <si>
    <t>-369032746</t>
  </si>
  <si>
    <t>Demontáž podlah z dlaždic keramických lepených</t>
  </si>
  <si>
    <t>"D11" 44</t>
  </si>
  <si>
    <t>"D12, vč. keram. soklu" 50*1,05</t>
  </si>
  <si>
    <t>68</t>
  </si>
  <si>
    <t>771574113</t>
  </si>
  <si>
    <t>Montáž podlah keramických hladkých lepených flexibilním lepidlem do 19 ks/m2</t>
  </si>
  <si>
    <t>1262602568</t>
  </si>
  <si>
    <t>Montáž podlah z dlaždic keramických lepených flexibilním lepidlem maloformátových hladkých přes 12 do 19 ks/m2</t>
  </si>
  <si>
    <t>69</t>
  </si>
  <si>
    <t>597,1-R</t>
  </si>
  <si>
    <t>375685245</t>
  </si>
  <si>
    <t>45*1,1 'Přepočtené koeficientem množství</t>
  </si>
  <si>
    <t>70</t>
  </si>
  <si>
    <t>597,2-R</t>
  </si>
  <si>
    <t>1522294068</t>
  </si>
  <si>
    <t>71</t>
  </si>
  <si>
    <t>597,3-R</t>
  </si>
  <si>
    <t>-1886812694</t>
  </si>
  <si>
    <t>72</t>
  </si>
  <si>
    <t>771577111</t>
  </si>
  <si>
    <t>Příplatek k montáži podlah keramických lepených flexibilním lepidlem za plochu do 5 m2</t>
  </si>
  <si>
    <t>-1707379109</t>
  </si>
  <si>
    <t>Montáž podlah z dlaždic keramických lepených flexibilním lepidlem Příplatek k cenám za plochu do 5 m2 jednotlivě</t>
  </si>
  <si>
    <t>4,1+1,95</t>
  </si>
  <si>
    <t>73</t>
  </si>
  <si>
    <t>771577114</t>
  </si>
  <si>
    <t>Příplatek k montáži podlah keramických lepených flexibilním lepidlem za spárování tmelem dvousložkovým</t>
  </si>
  <si>
    <t>-495713762</t>
  </si>
  <si>
    <t>Montáž podlah z dlaždic keramických lepených flexibilním lepidlem Příplatek k cenám za dvousložkový spárovací tmel</t>
  </si>
  <si>
    <t>74</t>
  </si>
  <si>
    <t>771591112</t>
  </si>
  <si>
    <t>Izolace pod dlažbu nátěrem nebo stěrkou ve dvou vrstvách</t>
  </si>
  <si>
    <t>189083559</t>
  </si>
  <si>
    <t>Izolace podlahy pod dlažbu nátěrem nebo stěrkou ve dvou vrstvách</t>
  </si>
  <si>
    <t>"ST4" 44</t>
  </si>
  <si>
    <t>75</t>
  </si>
  <si>
    <t>998771102</t>
  </si>
  <si>
    <t>Přesun hmot tonážní pro podlahy z dlaždic v objektech v do 12 m</t>
  </si>
  <si>
    <t>-1148365941</t>
  </si>
  <si>
    <t>Přesun hmot pro podlahy z dlaždic stanovený z hmotnosti přesunovaného materiálu vodorovná dopravní vzdálenost do 50 m v objektech výšky přes 6 do 12 m</t>
  </si>
  <si>
    <t>781</t>
  </si>
  <si>
    <t>Dokončovací práce - obklady</t>
  </si>
  <si>
    <t>76</t>
  </si>
  <si>
    <t>781121011</t>
  </si>
  <si>
    <t>Nátěr penetrační na stěnu</t>
  </si>
  <si>
    <t>-249884228</t>
  </si>
  <si>
    <t>Příprava podkladu před provedením obkladu nátěr penetrační na stěnu</t>
  </si>
  <si>
    <t>77</t>
  </si>
  <si>
    <t>781131112</t>
  </si>
  <si>
    <t>Izolace pod obklad nátěrem nebo stěrkou ve dvou vrstvách</t>
  </si>
  <si>
    <t>1724761237</t>
  </si>
  <si>
    <t>Izolace stěny pod obklad izolace nátěrem nebo stěrkou ve dvou vrstvách</t>
  </si>
  <si>
    <t>na stěnách</t>
  </si>
  <si>
    <t>"1.02" (2*(7,2+6)+2*7,2-2*1)*0,25</t>
  </si>
  <si>
    <t>"1.03" 2*(5,9+1,65)*0,25</t>
  </si>
  <si>
    <t>"1.04" 2*(3+2,1)*0,25</t>
  </si>
  <si>
    <t>"1.07" (2*(2,1+1,65)+2*(8,4+1,35))*0,25</t>
  </si>
  <si>
    <t>"1.08" 2*(1,45+1,35)*0,25</t>
  </si>
  <si>
    <t>za umyvadly a dřezy</t>
  </si>
  <si>
    <t>1,5*1,5*6</t>
  </si>
  <si>
    <t>78</t>
  </si>
  <si>
    <t>781131264</t>
  </si>
  <si>
    <t>Izolace pod obklad těsnícími pásy mezi podlahou a stěnou</t>
  </si>
  <si>
    <t>1293900418</t>
  </si>
  <si>
    <t>Izolace stěny pod obklad izolace těsnícími izolačními pásy mezi podlahou a stěnu</t>
  </si>
  <si>
    <t>"1.02" 2*(7,2+6)+2*7,2-2*1</t>
  </si>
  <si>
    <t>"1.03" 2*(5,9+1,65)</t>
  </si>
  <si>
    <t>"1.04" 2*(3+2,1)</t>
  </si>
  <si>
    <t>"1.07" 2*(2,1+1,65)+2*(8,4+1,35)</t>
  </si>
  <si>
    <t>"1.08" 2*(1,45+1,35)</t>
  </si>
  <si>
    <t>79</t>
  </si>
  <si>
    <t>781473810</t>
  </si>
  <si>
    <t>Demontáž obkladů z obkladaček keramických lepených</t>
  </si>
  <si>
    <t>1880652060</t>
  </si>
  <si>
    <t>Demontáž obkladů z dlaždic keramických lepených</t>
  </si>
  <si>
    <t>80</t>
  </si>
  <si>
    <t>781474112</t>
  </si>
  <si>
    <t>Montáž obkladů vnitřních keramických hladkých do 12 ks/m2 lepených flexibilním lepidlem, vč. zatěsnění silikonovým popř. akrylátovým tmelem (kouty, horní hrany na přechodu obklad omítka..)</t>
  </si>
  <si>
    <t>-181603761</t>
  </si>
  <si>
    <t>Montáž obkladů vnitřních stěn z dlaždic keramických lepených flexibilním lepidlem maloformátových hladkých přes 9 do 12 ks/m2</t>
  </si>
  <si>
    <t>81</t>
  </si>
  <si>
    <t>59761000</t>
  </si>
  <si>
    <t>2053681164</t>
  </si>
  <si>
    <t>obklad keramický 20x40cm dle výběru investora ve dvou odstínech</t>
  </si>
  <si>
    <t>135*1,1 'Přepočtené koeficientem množství</t>
  </si>
  <si>
    <t>82</t>
  </si>
  <si>
    <t>781477111</t>
  </si>
  <si>
    <t>Příplatek k montáži obkladů vnitřních keramických hladkých za plochu do 10 m2</t>
  </si>
  <si>
    <t>-275234666</t>
  </si>
  <si>
    <t>Montáž obkladů vnitřních stěn z dlaždic keramických Příplatek k cenám za plochu do 10 m2 jednotlivě</t>
  </si>
  <si>
    <t>83</t>
  </si>
  <si>
    <t>781477114</t>
  </si>
  <si>
    <t>Příplatek k montáži obkladů vnitřních keramických hladkých za spárování tmelem dvousložkovým</t>
  </si>
  <si>
    <t>-202268226</t>
  </si>
  <si>
    <t>Montáž obkladů vnitřních stěn z dlaždic keramických Příplatek k cenám za dvousložkový spárovací tmel</t>
  </si>
  <si>
    <t>84</t>
  </si>
  <si>
    <t>998781102</t>
  </si>
  <si>
    <t>Přesun hmot tonážní pro obklady keramické v objektech v do 12 m</t>
  </si>
  <si>
    <t>-1292781736</t>
  </si>
  <si>
    <t>Přesun hmot pro obklady keramické  stanovený z hmotnosti přesunovaného materiálu vodorovná dopravní vzdálenost do 50 m v objektech výšky přes 6 do 12 m</t>
  </si>
  <si>
    <t>783</t>
  </si>
  <si>
    <t>Dokončovací práce - nátěry</t>
  </si>
  <si>
    <t>85</t>
  </si>
  <si>
    <t>783117101</t>
  </si>
  <si>
    <t>Krycí jednonásobný syntetický nátěr truhlářských konstrukcí</t>
  </si>
  <si>
    <t>-1393635850</t>
  </si>
  <si>
    <t>Krycí nátěr truhlářských konstrukcí jednonásobný syntetický</t>
  </si>
  <si>
    <t>"ST10 stávající č.m.1.03" 2*2</t>
  </si>
  <si>
    <t>86</t>
  </si>
  <si>
    <t>783314101</t>
  </si>
  <si>
    <t>Základní jednonásobný syntetický nátěr zámečnických konstrukcí</t>
  </si>
  <si>
    <t>-836727296</t>
  </si>
  <si>
    <t>Základní nátěr zámečnických konstrukcí jednonásobný syntetický</t>
  </si>
  <si>
    <t>zárubně</t>
  </si>
  <si>
    <t>2*8</t>
  </si>
  <si>
    <t>"ST10 stávající č.m.1.03" 2</t>
  </si>
  <si>
    <t>87</t>
  </si>
  <si>
    <t>783317101</t>
  </si>
  <si>
    <t>Krycí jednonásobný syntetický standardní nátěr zámečnických konstrukcí</t>
  </si>
  <si>
    <t>-795671323</t>
  </si>
  <si>
    <t>Krycí nátěr (email) zámečnických konstrukcí jednonásobný syntetický standardní</t>
  </si>
  <si>
    <t>Poznámka k položce:_x000D_
barevný odstín určí investor</t>
  </si>
  <si>
    <t>784</t>
  </si>
  <si>
    <t>Dokončovací práce - malby a tapety</t>
  </si>
  <si>
    <t>88</t>
  </si>
  <si>
    <t>784111001</t>
  </si>
  <si>
    <t>Oprášení (ometení ) podkladu v místnostech výšky do 3,80 m</t>
  </si>
  <si>
    <t>1453095685</t>
  </si>
  <si>
    <t>Oprášení (ometení) podkladu v místnostech výšky do 3,80 m</t>
  </si>
  <si>
    <t>89</t>
  </si>
  <si>
    <t>784121001</t>
  </si>
  <si>
    <t>Oškrabání malby v mísnostech výšky do 3,80 m</t>
  </si>
  <si>
    <t>-1778396827</t>
  </si>
  <si>
    <t>Oškrabání malby v místnostech výšky do 3,80 m</t>
  </si>
  <si>
    <t>30% otlučeno až na cihlu</t>
  </si>
  <si>
    <t>"strop" 91,26-91,26*0,3</t>
  </si>
  <si>
    <t>"stěny" 238,591-238,591*0,3</t>
  </si>
  <si>
    <t>90</t>
  </si>
  <si>
    <t>784181121</t>
  </si>
  <si>
    <t>Hloubková jednonásobná penetrace podkladu v místnostech výšky do 3,80 m</t>
  </si>
  <si>
    <t>1165557640</t>
  </si>
  <si>
    <t>Penetrace podkladu jednonásobná hloubková v místnostech výšky do 3,80 m</t>
  </si>
  <si>
    <t>viz sádrová omítka</t>
  </si>
  <si>
    <t>233,803+8,565</t>
  </si>
  <si>
    <t>91</t>
  </si>
  <si>
    <t>784221101</t>
  </si>
  <si>
    <t>Dvojnásobné bílé malby ze směsí za sucha dobře otěruvzdorných v místnostech do 3,80 m</t>
  </si>
  <si>
    <t>-1676559425</t>
  </si>
  <si>
    <t>Malby z malířských směsí otěruvzdorných za sucha dvojnásobné, bílé za sucha otěruvzdorné dobře v místnostech výšky do 3,80 m</t>
  </si>
  <si>
    <t>002 - Zdravotechnika</t>
  </si>
  <si>
    <t xml:space="preserve">    722 - Zdravotechnika - vnitřní vodovod</t>
  </si>
  <si>
    <t xml:space="preserve">    725 - Zdravotechnika - zařizovací předměty</t>
  </si>
  <si>
    <t xml:space="preserve">    735 - Ústřední vytápění - otopná tělesa</t>
  </si>
  <si>
    <t xml:space="preserve">    OST - Ostatní</t>
  </si>
  <si>
    <t>612325121</t>
  </si>
  <si>
    <t>Vápenocementová štuková omítka rýh ve stěnách šířky do 150 mm</t>
  </si>
  <si>
    <t>-1789674761</t>
  </si>
  <si>
    <t>Vápenocementová omítka rýh štuková ve stěnách, šířky rýhy do 150 mm</t>
  </si>
  <si>
    <t>"po rozovdech vody" 70*0,07</t>
  </si>
  <si>
    <t>"po rozvodech kanalizace" 50*0,15</t>
  </si>
  <si>
    <t>974031132</t>
  </si>
  <si>
    <t>Vysekání rýh ve zdivu cihelném hl do 50 mm š do 70 mm</t>
  </si>
  <si>
    <t>-902402322</t>
  </si>
  <si>
    <t>Vysekání rýh ve zdivu cihelném na maltu vápennou nebo vápenocementovou  do hl. 50 mm a šířky do 70 mm</t>
  </si>
  <si>
    <t>"pro vodovod DN" 70</t>
  </si>
  <si>
    <t>974031154</t>
  </si>
  <si>
    <t>Vysekání rýh ve zdivu cihelném hl do 100 mm š do 150 mm</t>
  </si>
  <si>
    <t>693646616</t>
  </si>
  <si>
    <t>Vysekání rýh ve zdivu cihelném na maltu vápennou nebo vápenocementovou  do hl. 100 mm a šířky do 150 mm</t>
  </si>
  <si>
    <t>"pro kanalizaci" 50</t>
  </si>
  <si>
    <t>-349411564</t>
  </si>
  <si>
    <t>-1303527705</t>
  </si>
  <si>
    <t>1,833*9 'Přepočtené koeficientem množství</t>
  </si>
  <si>
    <t>1855577932</t>
  </si>
  <si>
    <t>306157454</t>
  </si>
  <si>
    <t>-2078049684</t>
  </si>
  <si>
    <t>721,1-R</t>
  </si>
  <si>
    <t>Demontáž stávajícího kanalizačního potrubí, vč. odvozu a likvidace</t>
  </si>
  <si>
    <t>-797287006</t>
  </si>
  <si>
    <t>721,2-R</t>
  </si>
  <si>
    <t>Napojení na stávající kanalizační  potrubí - kompletní dodávka+montáž napojení</t>
  </si>
  <si>
    <t>1719174909</t>
  </si>
  <si>
    <t>721,3-R</t>
  </si>
  <si>
    <t>Systémové řešení závěsů, objímek, upevňovacích materiálů. Pro DN50 až DN110 po vzdálenosti 1000 mm.</t>
  </si>
  <si>
    <t>1600652514</t>
  </si>
  <si>
    <t>100</t>
  </si>
  <si>
    <t>721,4-R</t>
  </si>
  <si>
    <t>Zaměření stávající kanalizace a napojovacích bodů</t>
  </si>
  <si>
    <t>hod</t>
  </si>
  <si>
    <t>-1221401743</t>
  </si>
  <si>
    <t>721,5-R</t>
  </si>
  <si>
    <t>Protipožární utěsnění prostupů pro potrubí zdravotechnických rozvodů požárně dělícími konstrukcemi (stěny, stropy) do vel. 500x500 mm. Prostupy zabezpečit atestovaným protipožářrním systémem.</t>
  </si>
  <si>
    <t>-518080470</t>
  </si>
  <si>
    <t>721174025</t>
  </si>
  <si>
    <t>Potrubí kanalizační z PP odpadní DN 110, vč. tvarovek</t>
  </si>
  <si>
    <t>-1097315552</t>
  </si>
  <si>
    <t>Potrubí z plastových trub polypropylenové odpadní (svislé) DN 110</t>
  </si>
  <si>
    <t>28611616</t>
  </si>
  <si>
    <t>čistící kus kanalizace plastové KG DN 110 se 4 šrouby</t>
  </si>
  <si>
    <t>104159651</t>
  </si>
  <si>
    <t>čistící kus kanalizace plastové KG DN 100 se 4 šrouby</t>
  </si>
  <si>
    <t>721174043</t>
  </si>
  <si>
    <t>Potrubí kanalizační z PP připojovací DN 50, vč. tvarovek</t>
  </si>
  <si>
    <t>-1954433455</t>
  </si>
  <si>
    <t>Potrubí z plastových trub polypropylenové připojovací DN 50</t>
  </si>
  <si>
    <t>721174044</t>
  </si>
  <si>
    <t>Potrubí kanalizační z PP připojovací DN 75, vč. tvarovek</t>
  </si>
  <si>
    <t>-796858762</t>
  </si>
  <si>
    <t>Potrubí z plastových trub polypropylenové připojovací DN 75</t>
  </si>
  <si>
    <t>722181233</t>
  </si>
  <si>
    <t>Ochrana kanalizačního potrubí přilepenými termoizolačními trubicemi z PE tl do 13 mm DN do 63 mm</t>
  </si>
  <si>
    <t>1990167523</t>
  </si>
  <si>
    <t>Ochrana potrubí  termoizolačními trubicemi z pěnového polyetylenu PE přilepenými v příčných a podélných spojích, tloušťky izolace přes 9 do 13 mm, vnitřního průměru izolace DN přes 45 do 63 mm</t>
  </si>
  <si>
    <t>722181254</t>
  </si>
  <si>
    <t>Ochrana kanalizačního potrubí přilepenými termoizolačními trubicemi z PE tl do 30 mm DN do 89 mm</t>
  </si>
  <si>
    <t>-558082794</t>
  </si>
  <si>
    <t>Ochrana potrubí  termoizolačními trubicemi z pěnového polyetylenu PE přilepenými v příčných a podélných spojích, tloušťky izolace přes 20 do 25 mm, vnitřního průměru izolace DN přes 63 do 89 mm</t>
  </si>
  <si>
    <t>722181255</t>
  </si>
  <si>
    <t>Ochrana kanalizačního potrubí přilepenými termoizolačními trubicemi z PE tl do 30 mm DN do 110 mm</t>
  </si>
  <si>
    <t>-112073038</t>
  </si>
  <si>
    <t>Ochrana potrubí  termoizolačními trubicemi z pěnového polyetylenu PE přilepenými v příčných a podélných spojích, tloušťky izolace přes 20 do 25 mm, vnitřního průměru izolace DN přes 89 do 110 mm</t>
  </si>
  <si>
    <t>721290111</t>
  </si>
  <si>
    <t>Zkouška těsnosti potrubí kanalizace vodou do DN 125</t>
  </si>
  <si>
    <t>CS ÚRS 2019 01</t>
  </si>
  <si>
    <t>-44406334</t>
  </si>
  <si>
    <t>Zkouška kanalizace skládající se z technické prohlídky kanalizace a zkoušky těsnosti kanalizace, vč. proplachu vodou</t>
  </si>
  <si>
    <t>20+30+50</t>
  </si>
  <si>
    <t>998721102</t>
  </si>
  <si>
    <t>Přesun hmot tonážní pro vnitřní kanalizace v objektech v do 12 m</t>
  </si>
  <si>
    <t>1805514335</t>
  </si>
  <si>
    <t>Přesun hmot pro vnitřní kanalizace  stanovený z hmotnosti přesunovaného materiálu vodorovná dopravní vzdálenost do 50 m v objektech výšky přes 6 do 12 m</t>
  </si>
  <si>
    <t>722</t>
  </si>
  <si>
    <t>Zdravotechnika - vnitřní vodovod</t>
  </si>
  <si>
    <t>722,1-R</t>
  </si>
  <si>
    <t>Demontáž stávajícího vodovodního potrubí, vč. odvozu a likvidace</t>
  </si>
  <si>
    <t>-1977079931</t>
  </si>
  <si>
    <t>722,2-R</t>
  </si>
  <si>
    <t>Napojení na stávající vodovodní  potrubí - kompletní dodávka+montáž napojení</t>
  </si>
  <si>
    <t>1586430170</t>
  </si>
  <si>
    <t>722,3-R</t>
  </si>
  <si>
    <t>Systémové řešení závěsů, objímek, upevňovacích materiálů. Pro DN15 až DN32 po vzdálenosti 700 mm.</t>
  </si>
  <si>
    <t>-1478912480</t>
  </si>
  <si>
    <t>722,4-R</t>
  </si>
  <si>
    <t xml:space="preserve">Zaměření napojovacích míst pro napojení nových rozvodů vody na stávající rozvody  </t>
  </si>
  <si>
    <t>-1071251878</t>
  </si>
  <si>
    <t>722,5-R</t>
  </si>
  <si>
    <t>-409905275</t>
  </si>
  <si>
    <t>722174001</t>
  </si>
  <si>
    <t>Potrubí vodovodní plastové PPR svar polyfuze PN 16 D 16 x 2,2 mm</t>
  </si>
  <si>
    <t>175203497</t>
  </si>
  <si>
    <t>Potrubí z plastových trubek z polypropylenu (PPR) svařovaných polyfuzně PN 16 (SDR 7,4) D 16 x 2,2</t>
  </si>
  <si>
    <t>722174002</t>
  </si>
  <si>
    <t>Potrubí vodovodní plastové PPR svar polyfuze PN 16 D 20 x 2,8 mm</t>
  </si>
  <si>
    <t>233335530</t>
  </si>
  <si>
    <t>Potrubí z plastových trubek z polypropylenu (PPR) svařovaných polyfuzně PN 16 (SDR 7,4) D 20 x 2,8</t>
  </si>
  <si>
    <t>722174003</t>
  </si>
  <si>
    <t>Potrubí vodovodní plastové PPR svar polyfuze PN 16 D 25 x 3,5 mm</t>
  </si>
  <si>
    <t>-637413830</t>
  </si>
  <si>
    <t>Potrubí z plastových trubek z polypropylenu (PPR) svařovaných polyfuzně PN 16 (SDR 7,4) D 25 x 3,5</t>
  </si>
  <si>
    <t>722174004</t>
  </si>
  <si>
    <t>Potrubí vodovodní plastové PPR svar polyfuze PN 16 D 32 x 4,4 mm</t>
  </si>
  <si>
    <t>-1314658520</t>
  </si>
  <si>
    <t>Potrubí z plastových trubek z polypropylenu (PPR) svařovaných polyfuzně PN 16 (SDR 7,4) D 32 x 4,4</t>
  </si>
  <si>
    <t>722181231</t>
  </si>
  <si>
    <t>Ochrana vodovodního potrubí přilepenými termoizolačními trubicemi z PE tl do 13 mm DN do 22 mm</t>
  </si>
  <si>
    <t>-1310225833</t>
  </si>
  <si>
    <t>Ochrana potrubí  termoizolačními trubicemi z pěnového polyetylenu PE přilepenými v příčných a podélných spojích, tloušťky izolace přes 9 do 13 mm, vnitřního průměru izolace DN do 22 mm</t>
  </si>
  <si>
    <t>722181242</t>
  </si>
  <si>
    <t>Ochrana vodovodního potrubí přilepenými termoizolačními trubicemi z PE tl do 20 mm DN do 45 mm</t>
  </si>
  <si>
    <t>-1185647610</t>
  </si>
  <si>
    <t>Ochrana potrubí  termoizolačními trubicemi z pěnového polyetylenu PE přilepenými v příčných a podélných spojích, tloušťky izolace přes 13 do 20 mm, vnitřního průměru izolace DN přes 22 do 45 mm</t>
  </si>
  <si>
    <t>50+30+20</t>
  </si>
  <si>
    <t>722240122</t>
  </si>
  <si>
    <t>Kohout kulový plastový PPR DN 15-20</t>
  </si>
  <si>
    <t>-1460985268</t>
  </si>
  <si>
    <t>Armatury z plastických hmot  kohouty (PPR) kulové DN 15-20</t>
  </si>
  <si>
    <t>722240124</t>
  </si>
  <si>
    <t>Kohout kulový plastový PPR DN 32 s vypouštěním</t>
  </si>
  <si>
    <t>-1035688969</t>
  </si>
  <si>
    <t>722290215</t>
  </si>
  <si>
    <t>Zkouška těsnosti vodovodního potrubí hrdlového nebo přírubového do DN 100</t>
  </si>
  <si>
    <t>961229736</t>
  </si>
  <si>
    <t>Zkoušky, proplach a desinfekce vodovodního potrubí  zkoušky těsnosti vodovodního potrubí hrdlového nebo přírubového do DN 100</t>
  </si>
  <si>
    <t>20+50+30+20</t>
  </si>
  <si>
    <t>722290234</t>
  </si>
  <si>
    <t>Proplach a dezinfekce vodovodního potrubí do DN 80</t>
  </si>
  <si>
    <t>-1018203512</t>
  </si>
  <si>
    <t>Zkoušky, proplach a desinfekce vodovodního potrubí  proplach a desinfekce vodovodního potrubí do DN 80</t>
  </si>
  <si>
    <t>998722102</t>
  </si>
  <si>
    <t>Přesun hmot tonážní pro vnitřní vodovod v objektech v do 12 m</t>
  </si>
  <si>
    <t>951618704</t>
  </si>
  <si>
    <t>Přesun hmot pro vnitřní vodovod  stanovený z hmotnosti přesunovaného materiálu vodorovná dopravní vzdálenost do 50 m v objektech výšky přes 6 do 12 m</t>
  </si>
  <si>
    <t>725</t>
  </si>
  <si>
    <t>Zdravotechnika - zařizovací předměty</t>
  </si>
  <si>
    <t>725110811</t>
  </si>
  <si>
    <t>Demontáž klozetů splachovací s nádrží</t>
  </si>
  <si>
    <t>soubor</t>
  </si>
  <si>
    <t>1093911214</t>
  </si>
  <si>
    <t>Demontáž klozetů  splachovacích s nádrží nebo tlakovým splachovačem</t>
  </si>
  <si>
    <t>725112171</t>
  </si>
  <si>
    <t>Kombi klozet s hlubokým splachováním odpad vodorovný, vč. antibakteriálního sedátka, rohového ventilu a zápachové uzávěrky</t>
  </si>
  <si>
    <t>-467402074</t>
  </si>
  <si>
    <t>725210821</t>
  </si>
  <si>
    <t>Demontáž umyvadel bez výtokových armatur</t>
  </si>
  <si>
    <t>1667504201</t>
  </si>
  <si>
    <t>Demontáž umyvadel  bez výtokových armatur umyvadel</t>
  </si>
  <si>
    <t>725211603</t>
  </si>
  <si>
    <t>Umyvadlo keramické bílé šířky 600 mm bez krytu na sifon připevněné na stěnu šrouby se zápachovou uzávěrkou, vč. 2ks rohového ventilu a pancířovou hadicí</t>
  </si>
  <si>
    <t>-671895500</t>
  </si>
  <si>
    <t>Umyvadla keramická bílá bez výtokových armatur připevněná na stěnu šrouby bez sloupu nebo krytu na sifon 600 mm</t>
  </si>
  <si>
    <t>725411101R</t>
  </si>
  <si>
    <t>Nerezový kuchyňský podlahový žlab, rozměry cca 600x200, odtok DN110, vč. nerezové mřížky</t>
  </si>
  <si>
    <t>-1754593436</t>
  </si>
  <si>
    <t>725411102R</t>
  </si>
  <si>
    <t>Nerezový kuchyňský podlahový žlab, rozměry cca 900x200, odtok DN110, vč. nerezové mřížky</t>
  </si>
  <si>
    <t>-1453923943</t>
  </si>
  <si>
    <t>725822611</t>
  </si>
  <si>
    <t>Baterie umyvadlová stojánková páková bez výpusti</t>
  </si>
  <si>
    <t>933276017</t>
  </si>
  <si>
    <t>Baterie umyvadlové stojánkové pákové bez výpusti</t>
  </si>
  <si>
    <t>"U" 1</t>
  </si>
  <si>
    <t>998725102</t>
  </si>
  <si>
    <t>Přesun hmot tonážní pro zařizovací předměty v objektech v do 12 m</t>
  </si>
  <si>
    <t>-343186838</t>
  </si>
  <si>
    <t>Přesun hmot pro zařizovací předměty  stanovený z hmotnosti přesunovaného materiálu vodorovná dopravní vzdálenost do 50 m v objektech výšky přes 6 do 12 m</t>
  </si>
  <si>
    <t>735</t>
  </si>
  <si>
    <t>Ústřední vytápění - otopná tělesa</t>
  </si>
  <si>
    <t>735,1-R</t>
  </si>
  <si>
    <t xml:space="preserve">Napojení OT na stávající rozvody ÚT </t>
  </si>
  <si>
    <t>-1002091734</t>
  </si>
  <si>
    <t>Nové napojení potrubí topného systému (stupačky) v úrovni stropu mezi suterénem a 1. np bude nově z měděných trubek cca ∅28 mm dl. cca 800 mm, vč. přechodových kusů ocel/měď. Přesný průměr/rozměry zaměří realizační firma na stavbě</t>
  </si>
  <si>
    <t>735,2-R</t>
  </si>
  <si>
    <t>Očištění rozvodů vytápění, odstranění stávajících nátěrů</t>
  </si>
  <si>
    <t>408102625</t>
  </si>
  <si>
    <t>735,3-R</t>
  </si>
  <si>
    <t>Nový nátěr stávajícího potrubí, vč. otopných těles</t>
  </si>
  <si>
    <t>791067541</t>
  </si>
  <si>
    <t>Nový nátěr potrubí</t>
  </si>
  <si>
    <t>735,4-R</t>
  </si>
  <si>
    <t>Topná zkouška, kontrola systému</t>
  </si>
  <si>
    <t>-24813429</t>
  </si>
  <si>
    <t>735,5-R</t>
  </si>
  <si>
    <t xml:space="preserve">Vyregulování soustavy </t>
  </si>
  <si>
    <t>763909672</t>
  </si>
  <si>
    <t>735111800R</t>
  </si>
  <si>
    <t>Demontáž stávajícího trubkového OT, vč. armatur v místnosti 1.05</t>
  </si>
  <si>
    <t>1289677034</t>
  </si>
  <si>
    <t>735159101R</t>
  </si>
  <si>
    <t>Zpětná montáž stávajícího trubkového OT, vč. armatur v místnosti 1.05</t>
  </si>
  <si>
    <t>605702717</t>
  </si>
  <si>
    <t>OST</t>
  </si>
  <si>
    <t>Ostatní</t>
  </si>
  <si>
    <t>OST01,1</t>
  </si>
  <si>
    <t>Nepředvídatelné práce</t>
  </si>
  <si>
    <t>512</t>
  </si>
  <si>
    <t>-870016718</t>
  </si>
  <si>
    <t>OST01,2</t>
  </si>
  <si>
    <t>Stavební práce a přípomoce</t>
  </si>
  <si>
    <t>-866144043</t>
  </si>
  <si>
    <t>Stavební práce a přípomoce, Zajištění prostupů přes stavební konstrukce, uložení potrubí do podlahy, apod., vč. zapravení utěsnění prostupů</t>
  </si>
  <si>
    <t>OST01,3</t>
  </si>
  <si>
    <t>Ochranné trubky pro potrubí zdravotně technických rozvodů přes stropy, stěny, dilatace, apod.</t>
  </si>
  <si>
    <t>-700555512</t>
  </si>
  <si>
    <t>OST01,4</t>
  </si>
  <si>
    <t>Koordinace tras potrubních rozvodů</t>
  </si>
  <si>
    <t>-918832862</t>
  </si>
  <si>
    <t>003 - Elektroinstalace</t>
  </si>
  <si>
    <t xml:space="preserve">    741 - Elektroinstalace - silnoproud</t>
  </si>
  <si>
    <t>900,2-R</t>
  </si>
  <si>
    <t>Drobný montážní materiál, stavební výpomoci, nespecifikované montážní práce apod.</t>
  </si>
  <si>
    <t>-1520610621</t>
  </si>
  <si>
    <t>Pomocná nosná OK včetně nátěru - dodávka a montáž</t>
  </si>
  <si>
    <t>900,3-R</t>
  </si>
  <si>
    <t>Stavební výpomoci (vysekání drážky, kapsy, prostupy, vč. zapravení)</t>
  </si>
  <si>
    <t>45196908</t>
  </si>
  <si>
    <t>900,4-R</t>
  </si>
  <si>
    <t>Doprava</t>
  </si>
  <si>
    <t>-558451054</t>
  </si>
  <si>
    <t>900,5-R</t>
  </si>
  <si>
    <t>Náklady na lešení, pronájem plošin, zvedacích mechanizmů a provizorních statických podpůrných konstrukcí</t>
  </si>
  <si>
    <t>1288884706</t>
  </si>
  <si>
    <t>900,6-R</t>
  </si>
  <si>
    <t>645806652</t>
  </si>
  <si>
    <t>900,7-R</t>
  </si>
  <si>
    <t>Nepředvídané práce</t>
  </si>
  <si>
    <t>-60372613</t>
  </si>
  <si>
    <t>900,8-R</t>
  </si>
  <si>
    <t>Náklady na odvoz stavební suti vzniklé při výstavbě, vč. poplatků skládky</t>
  </si>
  <si>
    <t>1270667970</t>
  </si>
  <si>
    <t>Demontáž plastového zapuštěného rozvaděče, kompletní, včetně výzbroje a kabeláže</t>
  </si>
  <si>
    <t>-1191789539</t>
  </si>
  <si>
    <t>950,2-R</t>
  </si>
  <si>
    <t>Demontáž stávajících světelných a motorických rozvodů v rozsahu nové elektroinstalace</t>
  </si>
  <si>
    <t>1946220297</t>
  </si>
  <si>
    <t>741</t>
  </si>
  <si>
    <t>Elektroinstalace - silnoproud</t>
  </si>
  <si>
    <t>741,1-R</t>
  </si>
  <si>
    <t>Dodávka + montáž Oceloplechový rozvaděč pro cca 150 modulů min., zapuštěný do zdi, s dveřmi, krytí IP 40/20, kompletní, včetně výzbroje viz v.č. 021019-23</t>
  </si>
  <si>
    <t>-313427340</t>
  </si>
  <si>
    <t>741,2-R</t>
  </si>
  <si>
    <t>Dodávka + montáž kabelový PE štítek pro označení kabelu, nesmazatelný</t>
  </si>
  <si>
    <t>1606775860</t>
  </si>
  <si>
    <t>741,3-R</t>
  </si>
  <si>
    <t>Dodávka + montáž svorka pro ochranné pospojování typu Bernard</t>
  </si>
  <si>
    <t>1582746614</t>
  </si>
  <si>
    <t>741,4-R</t>
  </si>
  <si>
    <t>Dodávka + montáž hlavní ochranná přípojnice (EP)</t>
  </si>
  <si>
    <t>1101731862</t>
  </si>
  <si>
    <t>741,5-R</t>
  </si>
  <si>
    <t xml:space="preserve">Dodávka + montáž elektrický zvonek 8V, vč. tlačítkového ovládače (zvonokvé tlačítko) v provedení pod omítku </t>
  </si>
  <si>
    <t>2085154188</t>
  </si>
  <si>
    <t>741110061</t>
  </si>
  <si>
    <t>Montáž trubka plastová ohebná D přes 11 do 23 mm uložená pod omítku</t>
  </si>
  <si>
    <t>1681136035</t>
  </si>
  <si>
    <t>Montáž trubek elektroinstalačních s nasunutím nebo našroubováním do krabic plastových ohebných, uložených pod omítku, vnější Ø přes 11 do 23 mm</t>
  </si>
  <si>
    <t>34571072</t>
  </si>
  <si>
    <t>trubka elektroinstalační ohebná z PVC DN 21mm</t>
  </si>
  <si>
    <t>1405718234</t>
  </si>
  <si>
    <t>trubka elektroinstalační ohebná z PVC D N21mm</t>
  </si>
  <si>
    <t>20*1,1 'Přepočtené koeficientem množství</t>
  </si>
  <si>
    <t>741110062</t>
  </si>
  <si>
    <t>Montáž trubka plastová ohebná D přes 23 do 35 mm uložená pod omítku</t>
  </si>
  <si>
    <t>-38626761</t>
  </si>
  <si>
    <t>Montáž trubek elektroinstalačních s nasunutím nebo našroubováním do krabic plastových ohebných, uložených pod omítku, vnější Ø přes 23 do 35 mm</t>
  </si>
  <si>
    <t>34571074</t>
  </si>
  <si>
    <t>trubka elektroinstalační ohebná z PVC DN 29mm</t>
  </si>
  <si>
    <t>244471638</t>
  </si>
  <si>
    <t>25*1,1 'Přepočtené koeficientem množství</t>
  </si>
  <si>
    <t>741110511</t>
  </si>
  <si>
    <t>Montáž lišta a kanálek vkládací šířky do 60 mm s víčkem, vč. ohybů a rohů</t>
  </si>
  <si>
    <t>-1853913645</t>
  </si>
  <si>
    <t>Montáž lišt a kanálků elektroinstalačních se spojkami, ohyby a rohy a s nasunutím do krabic vkládacích s víčkem, šířky do 60 mm</t>
  </si>
  <si>
    <t>60+30</t>
  </si>
  <si>
    <t>34571007</t>
  </si>
  <si>
    <t>lišta elektroinstalační hranatá bílá 40 x 20</t>
  </si>
  <si>
    <t>-1472868756</t>
  </si>
  <si>
    <t>60*1,1 'Přepočtené koeficientem množství</t>
  </si>
  <si>
    <t>34571008</t>
  </si>
  <si>
    <t>lišta elektroinstalační hranatá bílá 40 x 40</t>
  </si>
  <si>
    <t>1410356082</t>
  </si>
  <si>
    <t>30*1,1 'Přepočtené koeficientem množství</t>
  </si>
  <si>
    <t>741112001</t>
  </si>
  <si>
    <t>Montáž krabice elektroinstalační plastová kruhová</t>
  </si>
  <si>
    <t>1750682593</t>
  </si>
  <si>
    <t>Montáž krabic elektroinstalačních bez napojení na trubky a lišty, demontáže a montáže víčka a přístroje protahovacích nebo odbočných zapuštěných nebo nástěných plastových kruhových</t>
  </si>
  <si>
    <t>43+18+15</t>
  </si>
  <si>
    <t>345,2-R</t>
  </si>
  <si>
    <t>Elektroinstalační krabice přístrojová, pod omítku</t>
  </si>
  <si>
    <t>-1486472488</t>
  </si>
  <si>
    <t>345,3-R</t>
  </si>
  <si>
    <t>Elektroinstalační krabice odbočná provedení pod omítku, včetně víka a svorkvnice</t>
  </si>
  <si>
    <t>-1097628876</t>
  </si>
  <si>
    <t>345,31-R</t>
  </si>
  <si>
    <t>Elektroinstalační krabice odbočná provedení pod omítku, včetně víka</t>
  </si>
  <si>
    <t>530584517</t>
  </si>
  <si>
    <t>741112011</t>
  </si>
  <si>
    <t>Montáž krabice nástěnná plastová kruhová</t>
  </si>
  <si>
    <t>1637340972</t>
  </si>
  <si>
    <t>Montáž krabic elektroinstalačních bez napojení na trubky a lišty, demontáže a montáže víčka a přístroje protahovacích nebo odbočných nástěnných plastových kruhových</t>
  </si>
  <si>
    <t>345,1-R</t>
  </si>
  <si>
    <t xml:space="preserve">Elektroinstalační krabice na povrch, 5-pólová, do 4mm2, IP54 včetně víka </t>
  </si>
  <si>
    <t>-1090657666</t>
  </si>
  <si>
    <t>741120001</t>
  </si>
  <si>
    <t>Montáž vodič Cu izolovaný plný a laněný žíla 0,35-6 mm2 pod omítku (CY)</t>
  </si>
  <si>
    <t>-1424115819</t>
  </si>
  <si>
    <t>Montáž vodičů izolovaných měděných bez ukončení uložených pod omítku plných a laněných (CY), průřezu žíly 0,35 až 6 mm2</t>
  </si>
  <si>
    <t>34140844</t>
  </si>
  <si>
    <t>vodič izolovaný s Cu jádrem 6mm2 CYA zž</t>
  </si>
  <si>
    <t>128</t>
  </si>
  <si>
    <t>-1795723176</t>
  </si>
  <si>
    <t>vodič izolovaný s Cu jádrem 6mm2</t>
  </si>
  <si>
    <t>80*1,2 'Přepočtené koeficientem množství</t>
  </si>
  <si>
    <t>741120003</t>
  </si>
  <si>
    <t>Montáž vodič Cu izolovaný plný a laněný žíla 10-16 mm2 pod omítku (CY)</t>
  </si>
  <si>
    <t>1800143168</t>
  </si>
  <si>
    <t>Montáž vodičů izolovaných měděných bez ukončení uložených pod omítku plných a laněných (CY), průřezu žíly 10 až 16 mm2</t>
  </si>
  <si>
    <t>105</t>
  </si>
  <si>
    <t>34140840R</t>
  </si>
  <si>
    <t>vodič izolovaný s Cu jádrem 16mm2 CYA zž</t>
  </si>
  <si>
    <t>468013173</t>
  </si>
  <si>
    <t>vodič izolovaný s Cu jádrem 16mm2</t>
  </si>
  <si>
    <t>105*1,2 'Přepočtené koeficientem množství</t>
  </si>
  <si>
    <t>741120501</t>
  </si>
  <si>
    <t>Montáž šňůra Cu lehká a střední do 7 žil uložená volně (CGSG)</t>
  </si>
  <si>
    <t>1387813381</t>
  </si>
  <si>
    <t>Montáž šňůr měděných bez ukončení uložených volně lehkých a středních (CGSG), počtu žil do 7</t>
  </si>
  <si>
    <t>15+10+20+10</t>
  </si>
  <si>
    <t>34143178</t>
  </si>
  <si>
    <t>šňůra s Cu jádrem stíněná středně ohebná 3x2,50mm2</t>
  </si>
  <si>
    <t>206986171</t>
  </si>
  <si>
    <t>15*1,2 'Přepočtené koeficientem množství</t>
  </si>
  <si>
    <t>34143202</t>
  </si>
  <si>
    <t>šňůra s Cu jádrem stíněná středně ohebná 5x2,50mm2</t>
  </si>
  <si>
    <t>-371493787</t>
  </si>
  <si>
    <t>10*1,2 'Přepočtené koeficientem množství</t>
  </si>
  <si>
    <t>34112,-R</t>
  </si>
  <si>
    <t>šňůra s Cu jádrem stíněná středně ohebná 5x4,0mm2</t>
  </si>
  <si>
    <t>1886730638</t>
  </si>
  <si>
    <t>20*1,2 'Přepočtené koeficientem množství</t>
  </si>
  <si>
    <t>34113,-R</t>
  </si>
  <si>
    <t>šňůra s Cu jádrem stíněná středně ohebná 5x10,0mm2</t>
  </si>
  <si>
    <t>1765900481</t>
  </si>
  <si>
    <t>741122011</t>
  </si>
  <si>
    <t>Montáž kabel Cu bez ukončení uložený pod omítku plný kulatý 2x1,5 až 2,5 mm2 (CYKY)</t>
  </si>
  <si>
    <t>-1781475795</t>
  </si>
  <si>
    <t>Montáž kabelů měděných bez ukončení uložených pod omítku plných kulatých (CYKY), počtu a průřezu žil 2x1,5 až 2,5 mm2</t>
  </si>
  <si>
    <t>34111006</t>
  </si>
  <si>
    <t>kabel silový s Cu jádrem 1 kV 2x2,5mm2 - O</t>
  </si>
  <si>
    <t>-707427835</t>
  </si>
  <si>
    <t>kabel silový s Cu jádrem 1 kV 2x2,5mm2</t>
  </si>
  <si>
    <t>40*1,2 'Přepočtené koeficientem množství</t>
  </si>
  <si>
    <t>741122015</t>
  </si>
  <si>
    <t>Montáž kabel Cu bez ukončení uložený pod omítku plný kulatý 3x1,5 mm2 (CYKY)</t>
  </si>
  <si>
    <t>-1287028110</t>
  </si>
  <si>
    <t>Montáž kabelů měděných bez ukončení uložených pod omítku plných kulatých (CYKY), počtu a průřezu žil 3x1,5 mm2</t>
  </si>
  <si>
    <t>60+170</t>
  </si>
  <si>
    <t>34111030a</t>
  </si>
  <si>
    <t>kabel silový s Cu jádrem 1 kV 3x1,5mm2 - J</t>
  </si>
  <si>
    <t>-600472008</t>
  </si>
  <si>
    <t>kabel silový s Cu jádrem 1 kV 3x1,5mm2</t>
  </si>
  <si>
    <t>170*1,2 'Přepočtené koeficientem množství</t>
  </si>
  <si>
    <t>34111030b</t>
  </si>
  <si>
    <t>kabel silový s Cu jádrem 1 kV 3x1,5mm2 - O</t>
  </si>
  <si>
    <t>-159426396</t>
  </si>
  <si>
    <t>60*1,2 'Přepočtené koeficientem množství</t>
  </si>
  <si>
    <t>741122016</t>
  </si>
  <si>
    <t>Montáž kabel Cu bez ukončení uložený pod omítku plný kulatý 3x2,5 až 6 mm2 (CYKY)</t>
  </si>
  <si>
    <t>-1968302127</t>
  </si>
  <si>
    <t>Montáž kabelů měděných bez ukončení uložených pod omítku plných kulatých (CYKY), počtu a průřezu žil 3x2,5 až 6 mm2</t>
  </si>
  <si>
    <t>240</t>
  </si>
  <si>
    <t>34111036</t>
  </si>
  <si>
    <t>kabel silový s Cu jádrem 1 kV 3x2,5mm2 - J</t>
  </si>
  <si>
    <t>-840828974</t>
  </si>
  <si>
    <t>kabel silový s Cu jádrem 1 kV 3x2,5mm2</t>
  </si>
  <si>
    <t>240*1,2 'Přepočtené koeficientem množství</t>
  </si>
  <si>
    <t>741122031</t>
  </si>
  <si>
    <t>Montáž kabel Cu bez ukončení uložený pod omítku plný kulatý 5x1,5 až 2,5 mm2 (CYKY)</t>
  </si>
  <si>
    <t>-986887647</t>
  </si>
  <si>
    <t>Montáž kabelů měděných bez ukončení uložených pod omítku plných kulatých (CYKY), počtu a průřezu žil 5x1,5 až 2,5 mm2</t>
  </si>
  <si>
    <t>30+15</t>
  </si>
  <si>
    <t>34111090</t>
  </si>
  <si>
    <t>kabel silový s Cu jádrem 1 kV 5x1,5mm2</t>
  </si>
  <si>
    <t>-225755802</t>
  </si>
  <si>
    <t>30*1,2 'Přepočtené koeficientem množství</t>
  </si>
  <si>
    <t>34111094</t>
  </si>
  <si>
    <t>kabel silový s Cu jádrem 1 kV 5x2,5mm2 - J</t>
  </si>
  <si>
    <t>850475010</t>
  </si>
  <si>
    <t>kabel silový s Cu jádrem 1 kV 5x2,5mm2</t>
  </si>
  <si>
    <t>741122032</t>
  </si>
  <si>
    <t>Montáž kabel Cu bez ukončení uložený pod omítku plný kulatý 5x4 až 6 mm2 (CYKY)</t>
  </si>
  <si>
    <t>-327734054</t>
  </si>
  <si>
    <t>Montáž kabelů měděných bez ukončení uložených pod omítku plných kulatých (CYKY), počtu a průřezu žil 5x4 až 6 mm2</t>
  </si>
  <si>
    <t>34111098</t>
  </si>
  <si>
    <t>kabel silový s Cu jádrem 1 kV 5x4mm2 - J</t>
  </si>
  <si>
    <t>-1127474179</t>
  </si>
  <si>
    <t>kabel silový s Cu jádrem 1 kV 5x4mm2</t>
  </si>
  <si>
    <t>25*1,2 'Přepočtené koeficientem množství</t>
  </si>
  <si>
    <t>741122033</t>
  </si>
  <si>
    <t>Montáž kabel Cu bez ukončení uložený pod omítku plný kulatý 5x10mm2 (CYKY)</t>
  </si>
  <si>
    <t>-1981302100</t>
  </si>
  <si>
    <t>Montáž kabelů měděných bez ukončení uložených pod omítku plných kulatých (CYKY), počtu a průřezu žil 5x10mm2</t>
  </si>
  <si>
    <t>3411,-R</t>
  </si>
  <si>
    <t>kabel silový s Cu jádrem 1 kV 5x10mm2</t>
  </si>
  <si>
    <t>1256127614</t>
  </si>
  <si>
    <t>741130001</t>
  </si>
  <si>
    <t>Ukončení vodič izolovaný do 2,5mm2 v rozváděči nebo na přístroji</t>
  </si>
  <si>
    <t>1347008472</t>
  </si>
  <si>
    <t>Ukončení vodičů izolovaných s označením a zapojením v rozváděči nebo na přístroji, průřezu žíly do 2,5 mm2</t>
  </si>
  <si>
    <t>"odhad" 150</t>
  </si>
  <si>
    <t>741310201</t>
  </si>
  <si>
    <t>Montáž vypínač (polo)zapuštěný šroubové připojení 1-jednopólový</t>
  </si>
  <si>
    <t>-139860924</t>
  </si>
  <si>
    <t>Montáž spínačů jedno nebo dvoupólových polozapuštěných nebo zapuštěných se zapojením vodičů šroubové připojení, pro prostředí normální vypínačů, řazení 1-jednopólových</t>
  </si>
  <si>
    <t>345,4-R</t>
  </si>
  <si>
    <t>Vypínač jednopólový, řazení 1, 230V/10A, IP20, kompletní, v provedení pod omítku</t>
  </si>
  <si>
    <t>-1274560563</t>
  </si>
  <si>
    <t>741310212</t>
  </si>
  <si>
    <t>Montáž ovladač (polo)zapuštěný šroubové připojení 1/0-tlačítkový zapínací</t>
  </si>
  <si>
    <t>-1346043242</t>
  </si>
  <si>
    <t>Montáž spínačů jedno nebo dvoupólových polozapuštěných nebo zapuštěných se zapojením vodičů šroubové připojení, pro prostředí normální ovladačů, řazení 1/0-tlačítkových zapínacích</t>
  </si>
  <si>
    <t>345,12-R</t>
  </si>
  <si>
    <t>Tlačítkový ovladač CENTRAL STOP, 10A/230V,  IP44, kompletní, bílý, v provedení na povrch</t>
  </si>
  <si>
    <t>1514115093</t>
  </si>
  <si>
    <t>741310233</t>
  </si>
  <si>
    <t>Montáž přepínač (polo)zapuštěný šroubové připojení 6-střídavý</t>
  </si>
  <si>
    <t>-687671807</t>
  </si>
  <si>
    <t>Montáž spínačů jedno nebo dvoupólových polozapuštěných nebo zapuštěných se zapojením vodičů šroubové připojení, pro prostředí normální přepínačů, řazení 6-střídavých</t>
  </si>
  <si>
    <t>345,7-R</t>
  </si>
  <si>
    <t>Přepínač střídavý, řazení 6, 230V/10A, IP20, kompletní, v provedení pod omítku</t>
  </si>
  <si>
    <t>1353143386</t>
  </si>
  <si>
    <t>741310239</t>
  </si>
  <si>
    <t>Montáž přepínač (polo)zapuštěný šroubové připojení 7-křížový</t>
  </si>
  <si>
    <t>-1980858252</t>
  </si>
  <si>
    <t>Montáž spínačů jedno nebo dvoupólových polozapuštěných nebo zapuštěných se zapojením vodičů šroubové připojení, pro prostředí normální přepínačů, řazení 7-křížových</t>
  </si>
  <si>
    <t>345,9-R</t>
  </si>
  <si>
    <t>Přepínač křížový, řazení 7, 230V/10A, IP20, kompletní, v provedení pod omítku</t>
  </si>
  <si>
    <t>1565997374</t>
  </si>
  <si>
    <t>741310251</t>
  </si>
  <si>
    <t>Montáž vypínač (polo)zapuštěný šroubové připojení 1-jednopólových prostředí venkovní/mokré</t>
  </si>
  <si>
    <t>714788145</t>
  </si>
  <si>
    <t>Montáž spínačů jedno nebo dvoupólových polozapuštěných nebo zapuštěných se zapojením vodičů šroubové připojení, pro prostředí venkovní nebo mokré vypínačů, řazení 1-jednopólových</t>
  </si>
  <si>
    <t>345,5-R</t>
  </si>
  <si>
    <t>Vypínač jednopólový, řazení 1, 230V/10A, IP44, kompletní, v provedení pod omítku</t>
  </si>
  <si>
    <t>-1529484973</t>
  </si>
  <si>
    <t>741310263</t>
  </si>
  <si>
    <t>Montáž přepínač (polo)zapuštěný šroubové připojení 6-střídavých prostředí venkovní/mokré</t>
  </si>
  <si>
    <t>-1062927535</t>
  </si>
  <si>
    <t>Montáž spínačů jedno nebo dvoupólových polozapuštěných nebo zapuštěných se zapojením vodičů šroubové připojení, pro prostředí venkovní nebo mokré přepínačů, řazení 6-střídavých</t>
  </si>
  <si>
    <t>345,8-R</t>
  </si>
  <si>
    <t>Přepínač střídavý, řazení 6, 230V/10A, IP44, kompletní, v provedení pod omítku</t>
  </si>
  <si>
    <t>762099063</t>
  </si>
  <si>
    <t>741310411</t>
  </si>
  <si>
    <t>Montáž spínač tří/čtyřpólový nástěnný do 16 A venkovní nebo mokré</t>
  </si>
  <si>
    <t>-664718334</t>
  </si>
  <si>
    <t>Montáž spínačů tří nebo čtyřpólových nástěnných se zapojením vodičů, pro prostředí venkovní nebo mokré do 16 A</t>
  </si>
  <si>
    <t>2+3+1</t>
  </si>
  <si>
    <t>345,11-R</t>
  </si>
  <si>
    <t>Spínač seriový, řazení 5,  na povrch, 10A, 250V, IP44</t>
  </si>
  <si>
    <t>-820405753</t>
  </si>
  <si>
    <t>345,13-R</t>
  </si>
  <si>
    <t>Spinač trojpólový  25A, 400V, IP55</t>
  </si>
  <si>
    <t>1268909752</t>
  </si>
  <si>
    <t>345,14-R</t>
  </si>
  <si>
    <t>Spinač trojpólový  40A, 400V, IP55</t>
  </si>
  <si>
    <t>-2070698721</t>
  </si>
  <si>
    <t>741313041</t>
  </si>
  <si>
    <t>Montáž zásuvka (polo)zapuštěná šroubové připojení 2P+PE se zapojením vodičů</t>
  </si>
  <si>
    <t>-828554344</t>
  </si>
  <si>
    <t>Montáž zásuvek domovních se zapojením vodičů šroubové připojení polozapuštěných nebo zapuštěných 10/16 A, provedení 2P + PE</t>
  </si>
  <si>
    <t>5+16</t>
  </si>
  <si>
    <t>358,1-R</t>
  </si>
  <si>
    <t>Zásuvka jednonásobná, 2P+PE, 230V/16A, IP40, kompletní, v provedení pod omítku, bílá</t>
  </si>
  <si>
    <t>807389960</t>
  </si>
  <si>
    <t>358,2-R</t>
  </si>
  <si>
    <t>Zásuvka jednonásobná s víčkem, 2P+PE, 230V/16A, IP44, kompletní, v provedení pod omítku, bílá</t>
  </si>
  <si>
    <t>-1003782039</t>
  </si>
  <si>
    <t>Zásuvka jednonásobná s víčkem, 2P+PE, 230V/16A, IP44, kompletní, v provedení pod omítku</t>
  </si>
  <si>
    <t>741372002</t>
  </si>
  <si>
    <t>Montáž svítidlo LED bytové přisazené nástěnné páskové lištové</t>
  </si>
  <si>
    <t>1149000005</t>
  </si>
  <si>
    <t>Montáž svítidel LED se zapojením vodičů bytových nebo společenských místností přisazených nástěnných páskových lištových</t>
  </si>
  <si>
    <t>348,12-R</t>
  </si>
  <si>
    <t xml:space="preserve">Svítidlo označené D: Lištové LED svítidlo, 4650lm, 4000K, 35,6, IP 20  (např. POPPACK LED 4500-840 HF L1200)   </t>
  </si>
  <si>
    <t>-1711479609</t>
  </si>
  <si>
    <t>741372022</t>
  </si>
  <si>
    <t>Montáž svítidlo LED bytové přisazené nástěnné panelové do 0,36 m2</t>
  </si>
  <si>
    <t>-299750662</t>
  </si>
  <si>
    <t>Montáž svítidel LED se zapojením vodičů bytových nebo společenských místností přisazených nástěnných panelových, obsahu přes 0,09 do 0,36 m2</t>
  </si>
  <si>
    <t>348,2-R</t>
  </si>
  <si>
    <t xml:space="preserve">Svítidlo označené N2: Nouzové LED s 1-hodinovýn nouzovým modulem, TM technologie 5W, 213lm, 6500K, IP65 (např. TM technologie ONTEC S W2 105 cold ST)    </t>
  </si>
  <si>
    <t>703957515</t>
  </si>
  <si>
    <t xml:space="preserve">Svítidlo označené N2: Nouzové LED s 1-hodinovýn nouzovým modulem, TM technologie 5W, 213lm, 6500K, IP65 (např. TM technologie ONTEC S W2 105 cold ST)   </t>
  </si>
  <si>
    <t>741372062</t>
  </si>
  <si>
    <t>Montáž svítidlo LED bytové přisazené stropní panelové do 0,36 m2</t>
  </si>
  <si>
    <t>-241536595</t>
  </si>
  <si>
    <t>Montáž svítidel LED se zapojením vodičů bytových nebo společenských místností přisazených stropních panelových, obsahu přes 0,09 do 0,36 m2</t>
  </si>
  <si>
    <t>9+2+1+5</t>
  </si>
  <si>
    <t>348,7-R</t>
  </si>
  <si>
    <t xml:space="preserve">Svítidlo označené B: Kruhové přisazené LED svítidlo, 1950lm, 4000K, 16,3W, IP 65  (např. KAT RD 2000-840 HF)  </t>
  </si>
  <si>
    <t>1515109456</t>
  </si>
  <si>
    <t>348,8-R</t>
  </si>
  <si>
    <t xml:space="preserve">Svítidlo označené BN: Kruhové přisazené LED svítidlo, s 3-hodinovým nouzovým modulem, 1950lm / 180lm, 4000K, 16,3W, IP 65  (např. KAT RD 2000-840 HF E3 + nouzový modul)   </t>
  </si>
  <si>
    <t>-963933125</t>
  </si>
  <si>
    <t>348,9-R</t>
  </si>
  <si>
    <t xml:space="preserve">Svítidlo označené C: Přisazené LED svítidlo, 1200lm, 4000K, 12W, IP 44  (např. ELSA LED600 1200 840 WH)   </t>
  </si>
  <si>
    <t>-1162407240</t>
  </si>
  <si>
    <t>348,10-R</t>
  </si>
  <si>
    <t>Svítidlo označené N1: Kompaktní LED nouzové přisazené svítidlo s 3-hodinovýn nouzovým modulem, 3W, 94lm, 6500K, IP65 (např. VOYAGER COMPACT MS E3 WH + piktogram VOYAGER COMPACT ISO LEGEND KIT)</t>
  </si>
  <si>
    <t>-1377461759</t>
  </si>
  <si>
    <t>348,11-R</t>
  </si>
  <si>
    <t>piktogram VOYAGER COMPACT ISO LEGEND KIT</t>
  </si>
  <si>
    <t>1745975839</t>
  </si>
  <si>
    <t>741372112</t>
  </si>
  <si>
    <t>Montáž svítidlo LED bytové vestavné podhledové čtvercové do 0,36 m2</t>
  </si>
  <si>
    <t>67654418</t>
  </si>
  <si>
    <t>Montáž svítidel LED se zapojením vodičů bytových nebo společenských místností vestavných podhledových čtvercových nebo obdélníkových, obsahu přes 0,09 do 0,36 m2</t>
  </si>
  <si>
    <t>348,1-R</t>
  </si>
  <si>
    <t xml:space="preserve">Svítidlo označené A1: Čtvercové vestavné LED svítidlo s profilem 14mm, difuzor mikro prizma, 3800lm, 4000K, 33W, IP54_IP20, typ BETA 2 LED3800-840 HF Q600   </t>
  </si>
  <si>
    <t>-1369179950</t>
  </si>
  <si>
    <t>741810002</t>
  </si>
  <si>
    <t>Celková prohlídka elektrického rozvodu a zařízení do 500 000,- Kč</t>
  </si>
  <si>
    <t>1651867213</t>
  </si>
  <si>
    <t>Zkoušky a prohlídky elektrických rozvodů a zařízení celková prohlídka a vyhotovení revizní zprávy pro objem montážních prací přes 100 do 500 tis. Kč</t>
  </si>
  <si>
    <t>004 - Ostatní a vedlejší náklady</t>
  </si>
  <si>
    <t>ost - Ostatní</t>
  </si>
  <si>
    <t xml:space="preserve">    OST 01 - Ostatní a vedlejší náklady</t>
  </si>
  <si>
    <t>ost</t>
  </si>
  <si>
    <t>OST 01</t>
  </si>
  <si>
    <t>Ost 01,1</t>
  </si>
  <si>
    <t>Zajištění splnění podmínek vyplývajících z vydaných rozhodnutí a povolení stavby dle zadávací dokumentace a plánu bezpečnosti</t>
  </si>
  <si>
    <t>304402809</t>
  </si>
  <si>
    <t xml:space="preserve">Zajištění splnění podmínek vyplývajících z vydaných rozhodnutí a povolení stavby dle zadávací dokumentace a plánu bezpečnosti
</t>
  </si>
  <si>
    <t>Ost 01,2</t>
  </si>
  <si>
    <t>Náklady na dílenskou a ostatní dodavatelskou dokumentaci (technologické postupy)</t>
  </si>
  <si>
    <t>284342806</t>
  </si>
  <si>
    <t>Ost 01,3</t>
  </si>
  <si>
    <t>Náklady na dozor projektanta při realizaci</t>
  </si>
  <si>
    <t>1465080982</t>
  </si>
  <si>
    <t>Ost 01,4</t>
  </si>
  <si>
    <t>Náklady na dokumentaci skutečného provedení stavby</t>
  </si>
  <si>
    <t>-1620684349</t>
  </si>
  <si>
    <t>Náklady na dokumentaci skutečného provedení stavby, vč. části elektro</t>
  </si>
  <si>
    <t>Ost 01,5</t>
  </si>
  <si>
    <t>Zajištění všech dokladů a revizí nutných pro předání stavby a vydání kolaudačního souhlasu</t>
  </si>
  <si>
    <t>-1129142342</t>
  </si>
  <si>
    <t>Ost 01,6</t>
  </si>
  <si>
    <t>Včasné odsouhlasení všech užitých výrobků/prvků, materiálů a technologií zástupci všech zúčastněných stran, požadované zadávací a projektovou dokumentací - (VYVZORKOVÁNÍ)</t>
  </si>
  <si>
    <t>-641432619</t>
  </si>
  <si>
    <t>Ost 01,7</t>
  </si>
  <si>
    <t>Technická řešení - návrh a projednání nutných odchylek a změn oproti PD zjištěných v průběhu stavby</t>
  </si>
  <si>
    <t>1275342997</t>
  </si>
  <si>
    <t xml:space="preserve">Technická řešení - návrh a projednání nutných odchylek a změn oproti PD zjištěných v průběhu stavby
</t>
  </si>
  <si>
    <t>Ost 01,8</t>
  </si>
  <si>
    <t>Technická řešení  - návrh a projednání kolizí se skrytými konstrukcemi, vč. nákladů souvisejících s technickým řešením případných kolizí stavby se skrytými konstrukcemi, které projektant nemohl předvídat.</t>
  </si>
  <si>
    <t>-116672269</t>
  </si>
  <si>
    <t xml:space="preserve">Technická řešení  - návrh a projednání kolizí se skrytými konstrukcemi, vč. nákladů souvisejících s technickým řešením případných kolizí stavby se skrytými konstrukcemi, které projektant nemohl předvídat.
</t>
  </si>
  <si>
    <t>Ost 01,9</t>
  </si>
  <si>
    <t>Provedení všech zkoušek a revizí předepsaných projektovou a zadávací dokumentací, platnými normami, návodů k obsluze - (neuvedených v jednotlivých soupisech prací)</t>
  </si>
  <si>
    <t>-1717775526</t>
  </si>
  <si>
    <t xml:space="preserve">Provedení všech zkoušek a revizí předepsaných projektovou a zadávací dokumentací, platnými normami, návodů k obsluze - (neuvedených v jednotlivých soupisech prací)
</t>
  </si>
  <si>
    <t>Ost 01,10</t>
  </si>
  <si>
    <t>Zpracování fotodokumentace : A) fotofokumentace stávajícího stavu před zahájením stavebních prací,  B) fotodokumentace průběhu realizace stavby,   C) fotodokumentace dokončeného díla.  Předání objednateli v počtu a formě uvedené v zadávací dokumentaci</t>
  </si>
  <si>
    <t>-1626553313</t>
  </si>
  <si>
    <t xml:space="preserve">Zpracování fotodokumentace : A) fotofokumentace stávajícího stavu před zahájením stavebních prací,  B) fotodokumentace průběhu realizace stavby,   C) fotodokumentace dokončeného díla.  Předání objednateli v počtu a formě uvedené v zadávací dokumentaci.
</t>
  </si>
  <si>
    <t>Ost 01,11</t>
  </si>
  <si>
    <t>Ostatní náklady spojené s požadavky objednatele, které jsou uvedeny v jednotlivých článcích smlouvy o dílo, pokud nejsou zahrnuty v soupisech prací</t>
  </si>
  <si>
    <t>1405641872</t>
  </si>
  <si>
    <t xml:space="preserve">Ostatní náklady spojené s požadavky objednatele, které jsou uvedeny v jednotlivých článcích smlouvy o dílo, pokud nejsou zahrnuty v soupisech prací
</t>
  </si>
  <si>
    <t>Ost 01,15</t>
  </si>
  <si>
    <t>Zařízení staveniště</t>
  </si>
  <si>
    <t>-394931448</t>
  </si>
  <si>
    <t>Ost 01,16</t>
  </si>
  <si>
    <t>Provozní vlivy</t>
  </si>
  <si>
    <t>-558469703</t>
  </si>
  <si>
    <t>dlaždice keramické tl.10mm, barevný odstín dle investora, protiskluzové min R12</t>
  </si>
  <si>
    <t>dlaždice keramické tl.10mm, barevný odstín dle investora, protiskluzové min R11</t>
  </si>
  <si>
    <t>dlaždice keramické tl.10mm, barevný odstín dle investora, protiskluzové min R10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</si>
</sst>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b/>
      <i/>
      <sz val="9"/>
      <color rgb="FF0000FF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2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2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3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3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 applyProtection="1">
      <alignment horizontal="center" vertical="center" wrapText="1"/>
      <protection locked="0"/>
    </xf>
    <xf numFmtId="0" fontId="23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4" fillId="0" borderId="12" xfId="0" applyNumberFormat="1" applyFont="1" applyBorder="1" applyAlignment="1"/>
    <xf numFmtId="166" fontId="34" fillId="0" borderId="13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8" fillId="0" borderId="0" xfId="0" applyFont="1" applyAlignment="1">
      <alignment vertical="center" wrapText="1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9" fillId="0" borderId="22" xfId="0" applyFont="1" applyBorder="1" applyAlignment="1" applyProtection="1">
      <alignment horizontal="center" vertical="center"/>
      <protection locked="0"/>
    </xf>
    <xf numFmtId="49" fontId="39" fillId="0" borderId="22" xfId="0" applyNumberFormat="1" applyFont="1" applyBorder="1" applyAlignment="1" applyProtection="1">
      <alignment horizontal="left" vertical="center" wrapText="1"/>
      <protection locked="0"/>
    </xf>
    <xf numFmtId="0" fontId="39" fillId="0" borderId="22" xfId="0" applyFont="1" applyBorder="1" applyAlignment="1" applyProtection="1">
      <alignment horizontal="left" vertical="center" wrapText="1"/>
      <protection locked="0"/>
    </xf>
    <xf numFmtId="0" fontId="39" fillId="0" borderId="22" xfId="0" applyFont="1" applyBorder="1" applyAlignment="1" applyProtection="1">
      <alignment horizontal="center" vertical="center" wrapText="1"/>
      <protection locked="0"/>
    </xf>
    <xf numFmtId="167" fontId="39" fillId="0" borderId="22" xfId="0" applyNumberFormat="1" applyFont="1" applyBorder="1" applyAlignment="1" applyProtection="1">
      <alignment vertical="center"/>
      <protection locked="0"/>
    </xf>
    <xf numFmtId="4" fontId="39" fillId="3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  <protection locked="0"/>
    </xf>
    <xf numFmtId="0" fontId="40" fillId="0" borderId="3" xfId="0" applyFont="1" applyBorder="1" applyAlignment="1">
      <alignment vertical="center"/>
    </xf>
    <xf numFmtId="0" fontId="39" fillId="3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>
      <alignment horizontal="center" vertical="center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horizontal="right" vertical="center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31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4" fontId="42" fillId="6" borderId="22" xfId="0" applyNumberFormat="1" applyFont="1" applyFill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1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73" t="s">
        <v>5</v>
      </c>
      <c r="AS2" s="258"/>
      <c r="AT2" s="258"/>
      <c r="AU2" s="258"/>
      <c r="AV2" s="258"/>
      <c r="AW2" s="258"/>
      <c r="AX2" s="258"/>
      <c r="AY2" s="258"/>
      <c r="AZ2" s="258"/>
      <c r="BA2" s="258"/>
      <c r="BB2" s="258"/>
      <c r="BC2" s="258"/>
      <c r="BD2" s="258"/>
      <c r="BE2" s="258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s="1" customFormat="1" ht="12" customHeight="1">
      <c r="B5" s="21"/>
      <c r="D5" s="25" t="s">
        <v>13</v>
      </c>
      <c r="K5" s="257" t="s">
        <v>14</v>
      </c>
      <c r="L5" s="258"/>
      <c r="M5" s="258"/>
      <c r="N5" s="258"/>
      <c r="O5" s="258"/>
      <c r="P5" s="258"/>
      <c r="Q5" s="258"/>
      <c r="R5" s="258"/>
      <c r="S5" s="258"/>
      <c r="T5" s="258"/>
      <c r="U5" s="258"/>
      <c r="V5" s="258"/>
      <c r="W5" s="258"/>
      <c r="X5" s="258"/>
      <c r="Y5" s="258"/>
      <c r="Z5" s="258"/>
      <c r="AA5" s="258"/>
      <c r="AB5" s="258"/>
      <c r="AC5" s="258"/>
      <c r="AD5" s="258"/>
      <c r="AE5" s="258"/>
      <c r="AF5" s="258"/>
      <c r="AG5" s="258"/>
      <c r="AH5" s="258"/>
      <c r="AI5" s="258"/>
      <c r="AJ5" s="258"/>
      <c r="AK5" s="258"/>
      <c r="AL5" s="258"/>
      <c r="AM5" s="258"/>
      <c r="AN5" s="258"/>
      <c r="AO5" s="258"/>
      <c r="AR5" s="21"/>
      <c r="BE5" s="254" t="s">
        <v>15</v>
      </c>
      <c r="BS5" s="18" t="s">
        <v>6</v>
      </c>
    </row>
    <row r="6" spans="1:74" s="1" customFormat="1" ht="36.950000000000003" customHeight="1">
      <c r="B6" s="21"/>
      <c r="D6" s="27" t="s">
        <v>16</v>
      </c>
      <c r="K6" s="259" t="s">
        <v>17</v>
      </c>
      <c r="L6" s="258"/>
      <c r="M6" s="258"/>
      <c r="N6" s="258"/>
      <c r="O6" s="258"/>
      <c r="P6" s="258"/>
      <c r="Q6" s="258"/>
      <c r="R6" s="258"/>
      <c r="S6" s="258"/>
      <c r="T6" s="258"/>
      <c r="U6" s="258"/>
      <c r="V6" s="258"/>
      <c r="W6" s="258"/>
      <c r="X6" s="258"/>
      <c r="Y6" s="258"/>
      <c r="Z6" s="258"/>
      <c r="AA6" s="258"/>
      <c r="AB6" s="258"/>
      <c r="AC6" s="258"/>
      <c r="AD6" s="258"/>
      <c r="AE6" s="258"/>
      <c r="AF6" s="258"/>
      <c r="AG6" s="258"/>
      <c r="AH6" s="258"/>
      <c r="AI6" s="258"/>
      <c r="AJ6" s="258"/>
      <c r="AK6" s="258"/>
      <c r="AL6" s="258"/>
      <c r="AM6" s="258"/>
      <c r="AN6" s="258"/>
      <c r="AO6" s="258"/>
      <c r="AR6" s="21"/>
      <c r="BE6" s="255"/>
      <c r="BS6" s="18" t="s">
        <v>6</v>
      </c>
    </row>
    <row r="7" spans="1:74" s="1" customFormat="1" ht="12" customHeight="1">
      <c r="B7" s="21"/>
      <c r="D7" s="28" t="s">
        <v>18</v>
      </c>
      <c r="K7" s="26" t="s">
        <v>1</v>
      </c>
      <c r="AK7" s="28" t="s">
        <v>19</v>
      </c>
      <c r="AN7" s="26" t="s">
        <v>1</v>
      </c>
      <c r="AR7" s="21"/>
      <c r="BE7" s="255"/>
      <c r="BS7" s="18" t="s">
        <v>6</v>
      </c>
    </row>
    <row r="8" spans="1:74" s="1" customFormat="1" ht="12" customHeight="1">
      <c r="B8" s="21"/>
      <c r="D8" s="28" t="s">
        <v>20</v>
      </c>
      <c r="K8" s="26" t="s">
        <v>21</v>
      </c>
      <c r="AK8" s="28" t="s">
        <v>22</v>
      </c>
      <c r="AN8" s="29" t="s">
        <v>23</v>
      </c>
      <c r="AR8" s="21"/>
      <c r="BE8" s="255"/>
      <c r="BS8" s="18" t="s">
        <v>6</v>
      </c>
    </row>
    <row r="9" spans="1:74" s="1" customFormat="1" ht="14.45" customHeight="1">
      <c r="B9" s="21"/>
      <c r="AR9" s="21"/>
      <c r="BE9" s="255"/>
      <c r="BS9" s="18" t="s">
        <v>6</v>
      </c>
    </row>
    <row r="10" spans="1:74" s="1" customFormat="1" ht="12" customHeight="1">
      <c r="B10" s="21"/>
      <c r="D10" s="28" t="s">
        <v>24</v>
      </c>
      <c r="AK10" s="28" t="s">
        <v>25</v>
      </c>
      <c r="AN10" s="26" t="s">
        <v>1</v>
      </c>
      <c r="AR10" s="21"/>
      <c r="BE10" s="255"/>
      <c r="BS10" s="18" t="s">
        <v>6</v>
      </c>
    </row>
    <row r="11" spans="1:74" s="1" customFormat="1" ht="18.399999999999999" customHeight="1">
      <c r="B11" s="21"/>
      <c r="E11" s="26" t="s">
        <v>26</v>
      </c>
      <c r="AK11" s="28" t="s">
        <v>27</v>
      </c>
      <c r="AN11" s="26" t="s">
        <v>1</v>
      </c>
      <c r="AR11" s="21"/>
      <c r="BE11" s="255"/>
      <c r="BS11" s="18" t="s">
        <v>6</v>
      </c>
    </row>
    <row r="12" spans="1:74" s="1" customFormat="1" ht="6.95" customHeight="1">
      <c r="B12" s="21"/>
      <c r="AR12" s="21"/>
      <c r="BE12" s="255"/>
      <c r="BS12" s="18" t="s">
        <v>6</v>
      </c>
    </row>
    <row r="13" spans="1:74" s="1" customFormat="1" ht="12" customHeight="1">
      <c r="B13" s="21"/>
      <c r="D13" s="28" t="s">
        <v>28</v>
      </c>
      <c r="AK13" s="28" t="s">
        <v>25</v>
      </c>
      <c r="AN13" s="30" t="s">
        <v>29</v>
      </c>
      <c r="AR13" s="21"/>
      <c r="BE13" s="255"/>
      <c r="BS13" s="18" t="s">
        <v>6</v>
      </c>
    </row>
    <row r="14" spans="1:74" ht="12.75">
      <c r="B14" s="21"/>
      <c r="E14" s="260" t="s">
        <v>29</v>
      </c>
      <c r="F14" s="261"/>
      <c r="G14" s="261"/>
      <c r="H14" s="261"/>
      <c r="I14" s="261"/>
      <c r="J14" s="261"/>
      <c r="K14" s="261"/>
      <c r="L14" s="261"/>
      <c r="M14" s="261"/>
      <c r="N14" s="261"/>
      <c r="O14" s="261"/>
      <c r="P14" s="261"/>
      <c r="Q14" s="261"/>
      <c r="R14" s="261"/>
      <c r="S14" s="261"/>
      <c r="T14" s="261"/>
      <c r="U14" s="261"/>
      <c r="V14" s="261"/>
      <c r="W14" s="261"/>
      <c r="X14" s="261"/>
      <c r="Y14" s="261"/>
      <c r="Z14" s="261"/>
      <c r="AA14" s="261"/>
      <c r="AB14" s="261"/>
      <c r="AC14" s="261"/>
      <c r="AD14" s="261"/>
      <c r="AE14" s="261"/>
      <c r="AF14" s="261"/>
      <c r="AG14" s="261"/>
      <c r="AH14" s="261"/>
      <c r="AI14" s="261"/>
      <c r="AJ14" s="261"/>
      <c r="AK14" s="28" t="s">
        <v>27</v>
      </c>
      <c r="AN14" s="30" t="s">
        <v>29</v>
      </c>
      <c r="AR14" s="21"/>
      <c r="BE14" s="255"/>
      <c r="BS14" s="18" t="s">
        <v>6</v>
      </c>
    </row>
    <row r="15" spans="1:74" s="1" customFormat="1" ht="6.95" customHeight="1">
      <c r="B15" s="21"/>
      <c r="AR15" s="21"/>
      <c r="BE15" s="255"/>
      <c r="BS15" s="18" t="s">
        <v>3</v>
      </c>
    </row>
    <row r="16" spans="1:74" s="1" customFormat="1" ht="12" customHeight="1">
      <c r="B16" s="21"/>
      <c r="D16" s="28" t="s">
        <v>30</v>
      </c>
      <c r="AK16" s="28" t="s">
        <v>25</v>
      </c>
      <c r="AN16" s="26" t="s">
        <v>1</v>
      </c>
      <c r="AR16" s="21"/>
      <c r="BE16" s="255"/>
      <c r="BS16" s="18" t="s">
        <v>3</v>
      </c>
    </row>
    <row r="17" spans="1:71" s="1" customFormat="1" ht="18.399999999999999" customHeight="1">
      <c r="B17" s="21"/>
      <c r="E17" s="26" t="s">
        <v>31</v>
      </c>
      <c r="AK17" s="28" t="s">
        <v>27</v>
      </c>
      <c r="AN17" s="26" t="s">
        <v>1</v>
      </c>
      <c r="AR17" s="21"/>
      <c r="BE17" s="255"/>
      <c r="BS17" s="18" t="s">
        <v>32</v>
      </c>
    </row>
    <row r="18" spans="1:71" s="1" customFormat="1" ht="6.95" customHeight="1">
      <c r="B18" s="21"/>
      <c r="AR18" s="21"/>
      <c r="BE18" s="255"/>
      <c r="BS18" s="18" t="s">
        <v>6</v>
      </c>
    </row>
    <row r="19" spans="1:71" s="1" customFormat="1" ht="12" customHeight="1">
      <c r="B19" s="21"/>
      <c r="D19" s="28" t="s">
        <v>33</v>
      </c>
      <c r="AK19" s="28" t="s">
        <v>25</v>
      </c>
      <c r="AN19" s="26" t="s">
        <v>1</v>
      </c>
      <c r="AR19" s="21"/>
      <c r="BE19" s="255"/>
      <c r="BS19" s="18" t="s">
        <v>6</v>
      </c>
    </row>
    <row r="20" spans="1:71" s="1" customFormat="1" ht="18.399999999999999" customHeight="1">
      <c r="B20" s="21"/>
      <c r="E20" s="26" t="s">
        <v>21</v>
      </c>
      <c r="AK20" s="28" t="s">
        <v>27</v>
      </c>
      <c r="AN20" s="26" t="s">
        <v>1</v>
      </c>
      <c r="AR20" s="21"/>
      <c r="BE20" s="255"/>
      <c r="BS20" s="18" t="s">
        <v>32</v>
      </c>
    </row>
    <row r="21" spans="1:71" s="1" customFormat="1" ht="6.95" customHeight="1">
      <c r="B21" s="21"/>
      <c r="AR21" s="21"/>
      <c r="BE21" s="255"/>
    </row>
    <row r="22" spans="1:71" s="1" customFormat="1" ht="12" customHeight="1">
      <c r="B22" s="21"/>
      <c r="D22" s="28" t="s">
        <v>34</v>
      </c>
      <c r="AR22" s="21"/>
      <c r="BE22" s="255"/>
    </row>
    <row r="23" spans="1:71" s="1" customFormat="1" ht="16.5" customHeight="1">
      <c r="B23" s="21"/>
      <c r="E23" s="262" t="s">
        <v>1</v>
      </c>
      <c r="F23" s="262"/>
      <c r="G23" s="262"/>
      <c r="H23" s="262"/>
      <c r="I23" s="262"/>
      <c r="J23" s="262"/>
      <c r="K23" s="262"/>
      <c r="L23" s="262"/>
      <c r="M23" s="262"/>
      <c r="N23" s="262"/>
      <c r="O23" s="262"/>
      <c r="P23" s="262"/>
      <c r="Q23" s="262"/>
      <c r="R23" s="262"/>
      <c r="S23" s="262"/>
      <c r="T23" s="262"/>
      <c r="U23" s="262"/>
      <c r="V23" s="262"/>
      <c r="W23" s="262"/>
      <c r="X23" s="262"/>
      <c r="Y23" s="262"/>
      <c r="Z23" s="262"/>
      <c r="AA23" s="262"/>
      <c r="AB23" s="262"/>
      <c r="AC23" s="262"/>
      <c r="AD23" s="262"/>
      <c r="AE23" s="262"/>
      <c r="AF23" s="262"/>
      <c r="AG23" s="262"/>
      <c r="AH23" s="262"/>
      <c r="AI23" s="262"/>
      <c r="AJ23" s="262"/>
      <c r="AK23" s="262"/>
      <c r="AL23" s="262"/>
      <c r="AM23" s="262"/>
      <c r="AN23" s="262"/>
      <c r="AR23" s="21"/>
      <c r="BE23" s="255"/>
    </row>
    <row r="24" spans="1:71" s="1" customFormat="1" ht="6.95" customHeight="1">
      <c r="B24" s="21"/>
      <c r="AR24" s="21"/>
      <c r="BE24" s="255"/>
    </row>
    <row r="25" spans="1:71" s="1" customFormat="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55"/>
    </row>
    <row r="26" spans="1:71" s="2" customFormat="1" ht="25.9" customHeight="1">
      <c r="A26" s="33"/>
      <c r="B26" s="34"/>
      <c r="C26" s="33"/>
      <c r="D26" s="35" t="s">
        <v>35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63">
        <f>ROUND(AG94,2)</f>
        <v>157100</v>
      </c>
      <c r="AL26" s="264"/>
      <c r="AM26" s="264"/>
      <c r="AN26" s="264"/>
      <c r="AO26" s="264"/>
      <c r="AP26" s="33"/>
      <c r="AQ26" s="33"/>
      <c r="AR26" s="34"/>
      <c r="BE26" s="255"/>
    </row>
    <row r="27" spans="1:7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55"/>
    </row>
    <row r="28" spans="1:71" s="2" customFormat="1" ht="12.7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65" t="s">
        <v>36</v>
      </c>
      <c r="M28" s="265"/>
      <c r="N28" s="265"/>
      <c r="O28" s="265"/>
      <c r="P28" s="265"/>
      <c r="Q28" s="33"/>
      <c r="R28" s="33"/>
      <c r="S28" s="33"/>
      <c r="T28" s="33"/>
      <c r="U28" s="33"/>
      <c r="V28" s="33"/>
      <c r="W28" s="265" t="s">
        <v>37</v>
      </c>
      <c r="X28" s="265"/>
      <c r="Y28" s="265"/>
      <c r="Z28" s="265"/>
      <c r="AA28" s="265"/>
      <c r="AB28" s="265"/>
      <c r="AC28" s="265"/>
      <c r="AD28" s="265"/>
      <c r="AE28" s="265"/>
      <c r="AF28" s="33"/>
      <c r="AG28" s="33"/>
      <c r="AH28" s="33"/>
      <c r="AI28" s="33"/>
      <c r="AJ28" s="33"/>
      <c r="AK28" s="265" t="s">
        <v>38</v>
      </c>
      <c r="AL28" s="265"/>
      <c r="AM28" s="265"/>
      <c r="AN28" s="265"/>
      <c r="AO28" s="265"/>
      <c r="AP28" s="33"/>
      <c r="AQ28" s="33"/>
      <c r="AR28" s="34"/>
      <c r="BE28" s="255"/>
    </row>
    <row r="29" spans="1:71" s="3" customFormat="1" ht="14.45" customHeight="1">
      <c r="B29" s="38"/>
      <c r="D29" s="28" t="s">
        <v>39</v>
      </c>
      <c r="F29" s="28" t="s">
        <v>40</v>
      </c>
      <c r="L29" s="268">
        <v>0.21</v>
      </c>
      <c r="M29" s="267"/>
      <c r="N29" s="267"/>
      <c r="O29" s="267"/>
      <c r="P29" s="267"/>
      <c r="W29" s="266">
        <f>ROUND(AZ94, 2)</f>
        <v>157100</v>
      </c>
      <c r="X29" s="267"/>
      <c r="Y29" s="267"/>
      <c r="Z29" s="267"/>
      <c r="AA29" s="267"/>
      <c r="AB29" s="267"/>
      <c r="AC29" s="267"/>
      <c r="AD29" s="267"/>
      <c r="AE29" s="267"/>
      <c r="AK29" s="266">
        <f>ROUND(AV94, 2)</f>
        <v>32991</v>
      </c>
      <c r="AL29" s="267"/>
      <c r="AM29" s="267"/>
      <c r="AN29" s="267"/>
      <c r="AO29" s="267"/>
      <c r="AR29" s="38"/>
      <c r="BE29" s="256"/>
    </row>
    <row r="30" spans="1:71" s="3" customFormat="1" ht="14.45" customHeight="1">
      <c r="B30" s="38"/>
      <c r="F30" s="28" t="s">
        <v>41</v>
      </c>
      <c r="L30" s="268">
        <v>0.15</v>
      </c>
      <c r="M30" s="267"/>
      <c r="N30" s="267"/>
      <c r="O30" s="267"/>
      <c r="P30" s="267"/>
      <c r="W30" s="266">
        <f>ROUND(BA94, 2)</f>
        <v>0</v>
      </c>
      <c r="X30" s="267"/>
      <c r="Y30" s="267"/>
      <c r="Z30" s="267"/>
      <c r="AA30" s="267"/>
      <c r="AB30" s="267"/>
      <c r="AC30" s="267"/>
      <c r="AD30" s="267"/>
      <c r="AE30" s="267"/>
      <c r="AK30" s="266">
        <f>ROUND(AW94, 2)</f>
        <v>0</v>
      </c>
      <c r="AL30" s="267"/>
      <c r="AM30" s="267"/>
      <c r="AN30" s="267"/>
      <c r="AO30" s="267"/>
      <c r="AR30" s="38"/>
      <c r="BE30" s="256"/>
    </row>
    <row r="31" spans="1:71" s="3" customFormat="1" ht="14.45" hidden="1" customHeight="1">
      <c r="B31" s="38"/>
      <c r="F31" s="28" t="s">
        <v>42</v>
      </c>
      <c r="L31" s="268">
        <v>0.21</v>
      </c>
      <c r="M31" s="267"/>
      <c r="N31" s="267"/>
      <c r="O31" s="267"/>
      <c r="P31" s="267"/>
      <c r="W31" s="266">
        <f>ROUND(BB94, 2)</f>
        <v>0</v>
      </c>
      <c r="X31" s="267"/>
      <c r="Y31" s="267"/>
      <c r="Z31" s="267"/>
      <c r="AA31" s="267"/>
      <c r="AB31" s="267"/>
      <c r="AC31" s="267"/>
      <c r="AD31" s="267"/>
      <c r="AE31" s="267"/>
      <c r="AK31" s="266">
        <v>0</v>
      </c>
      <c r="AL31" s="267"/>
      <c r="AM31" s="267"/>
      <c r="AN31" s="267"/>
      <c r="AO31" s="267"/>
      <c r="AR31" s="38"/>
      <c r="BE31" s="256"/>
    </row>
    <row r="32" spans="1:71" s="3" customFormat="1" ht="14.45" hidden="1" customHeight="1">
      <c r="B32" s="38"/>
      <c r="F32" s="28" t="s">
        <v>43</v>
      </c>
      <c r="L32" s="268">
        <v>0.15</v>
      </c>
      <c r="M32" s="267"/>
      <c r="N32" s="267"/>
      <c r="O32" s="267"/>
      <c r="P32" s="267"/>
      <c r="W32" s="266">
        <f>ROUND(BC94, 2)</f>
        <v>0</v>
      </c>
      <c r="X32" s="267"/>
      <c r="Y32" s="267"/>
      <c r="Z32" s="267"/>
      <c r="AA32" s="267"/>
      <c r="AB32" s="267"/>
      <c r="AC32" s="267"/>
      <c r="AD32" s="267"/>
      <c r="AE32" s="267"/>
      <c r="AK32" s="266">
        <v>0</v>
      </c>
      <c r="AL32" s="267"/>
      <c r="AM32" s="267"/>
      <c r="AN32" s="267"/>
      <c r="AO32" s="267"/>
      <c r="AR32" s="38"/>
      <c r="BE32" s="256"/>
    </row>
    <row r="33" spans="1:57" s="3" customFormat="1" ht="14.45" hidden="1" customHeight="1">
      <c r="B33" s="38"/>
      <c r="F33" s="28" t="s">
        <v>44</v>
      </c>
      <c r="L33" s="268">
        <v>0</v>
      </c>
      <c r="M33" s="267"/>
      <c r="N33" s="267"/>
      <c r="O33" s="267"/>
      <c r="P33" s="267"/>
      <c r="W33" s="266">
        <f>ROUND(BD94, 2)</f>
        <v>0</v>
      </c>
      <c r="X33" s="267"/>
      <c r="Y33" s="267"/>
      <c r="Z33" s="267"/>
      <c r="AA33" s="267"/>
      <c r="AB33" s="267"/>
      <c r="AC33" s="267"/>
      <c r="AD33" s="267"/>
      <c r="AE33" s="267"/>
      <c r="AK33" s="266">
        <v>0</v>
      </c>
      <c r="AL33" s="267"/>
      <c r="AM33" s="267"/>
      <c r="AN33" s="267"/>
      <c r="AO33" s="267"/>
      <c r="AR33" s="38"/>
      <c r="BE33" s="256"/>
    </row>
    <row r="34" spans="1:57" s="2" customFormat="1" ht="6.95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55"/>
    </row>
    <row r="35" spans="1:57" s="2" customFormat="1" ht="25.9" customHeight="1">
      <c r="A35" s="33"/>
      <c r="B35" s="34"/>
      <c r="C35" s="39"/>
      <c r="D35" s="40" t="s">
        <v>45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46</v>
      </c>
      <c r="U35" s="41"/>
      <c r="V35" s="41"/>
      <c r="W35" s="41"/>
      <c r="X35" s="272" t="s">
        <v>47</v>
      </c>
      <c r="Y35" s="270"/>
      <c r="Z35" s="270"/>
      <c r="AA35" s="270"/>
      <c r="AB35" s="270"/>
      <c r="AC35" s="41"/>
      <c r="AD35" s="41"/>
      <c r="AE35" s="41"/>
      <c r="AF35" s="41"/>
      <c r="AG35" s="41"/>
      <c r="AH35" s="41"/>
      <c r="AI35" s="41"/>
      <c r="AJ35" s="41"/>
      <c r="AK35" s="269">
        <f>SUM(AK26:AK33)</f>
        <v>190091</v>
      </c>
      <c r="AL35" s="270"/>
      <c r="AM35" s="270"/>
      <c r="AN35" s="270"/>
      <c r="AO35" s="271"/>
      <c r="AP35" s="39"/>
      <c r="AQ35" s="39"/>
      <c r="AR35" s="34"/>
      <c r="BE35" s="33"/>
    </row>
    <row r="36" spans="1:57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5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3"/>
      <c r="D49" s="44" t="s">
        <v>48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49</v>
      </c>
      <c r="AI49" s="45"/>
      <c r="AJ49" s="45"/>
      <c r="AK49" s="45"/>
      <c r="AL49" s="45"/>
      <c r="AM49" s="45"/>
      <c r="AN49" s="45"/>
      <c r="AO49" s="45"/>
      <c r="AR49" s="43"/>
    </row>
    <row r="50" spans="1:57" ht="11.25">
      <c r="B50" s="21"/>
      <c r="AR50" s="21"/>
    </row>
    <row r="51" spans="1:57" ht="11.25">
      <c r="B51" s="21"/>
      <c r="AR51" s="21"/>
    </row>
    <row r="52" spans="1:57" ht="11.25">
      <c r="B52" s="21"/>
      <c r="AR52" s="21"/>
    </row>
    <row r="53" spans="1:57" ht="11.25">
      <c r="B53" s="21"/>
      <c r="AR53" s="21"/>
    </row>
    <row r="54" spans="1:57" ht="11.25">
      <c r="B54" s="21"/>
      <c r="AR54" s="21"/>
    </row>
    <row r="55" spans="1:57" ht="11.25">
      <c r="B55" s="21"/>
      <c r="AR55" s="21"/>
    </row>
    <row r="56" spans="1:57" ht="11.25">
      <c r="B56" s="21"/>
      <c r="AR56" s="21"/>
    </row>
    <row r="57" spans="1:57" ht="11.25">
      <c r="B57" s="21"/>
      <c r="AR57" s="21"/>
    </row>
    <row r="58" spans="1:57" ht="11.25">
      <c r="B58" s="21"/>
      <c r="AR58" s="21"/>
    </row>
    <row r="59" spans="1:57" ht="11.25">
      <c r="B59" s="21"/>
      <c r="AR59" s="21"/>
    </row>
    <row r="60" spans="1:57" s="2" customFormat="1" ht="12.75">
      <c r="A60" s="33"/>
      <c r="B60" s="34"/>
      <c r="C60" s="33"/>
      <c r="D60" s="46" t="s">
        <v>50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51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50</v>
      </c>
      <c r="AI60" s="36"/>
      <c r="AJ60" s="36"/>
      <c r="AK60" s="36"/>
      <c r="AL60" s="36"/>
      <c r="AM60" s="46" t="s">
        <v>51</v>
      </c>
      <c r="AN60" s="36"/>
      <c r="AO60" s="36"/>
      <c r="AP60" s="33"/>
      <c r="AQ60" s="33"/>
      <c r="AR60" s="34"/>
      <c r="BE60" s="33"/>
    </row>
    <row r="61" spans="1:57" ht="11.25">
      <c r="B61" s="21"/>
      <c r="AR61" s="21"/>
    </row>
    <row r="62" spans="1:57" ht="11.25">
      <c r="B62" s="21"/>
      <c r="AR62" s="21"/>
    </row>
    <row r="63" spans="1:57" ht="11.25">
      <c r="B63" s="21"/>
      <c r="AR63" s="21"/>
    </row>
    <row r="64" spans="1:57" s="2" customFormat="1" ht="12.75">
      <c r="A64" s="33"/>
      <c r="B64" s="34"/>
      <c r="C64" s="33"/>
      <c r="D64" s="44" t="s">
        <v>52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53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 ht="11.25">
      <c r="B65" s="21"/>
      <c r="AR65" s="21"/>
    </row>
    <row r="66" spans="1:57" ht="11.25">
      <c r="B66" s="21"/>
      <c r="AR66" s="21"/>
    </row>
    <row r="67" spans="1:57" ht="11.25">
      <c r="B67" s="21"/>
      <c r="AR67" s="21"/>
    </row>
    <row r="68" spans="1:57" ht="11.25">
      <c r="B68" s="21"/>
      <c r="AR68" s="21"/>
    </row>
    <row r="69" spans="1:57" ht="11.25">
      <c r="B69" s="21"/>
      <c r="AR69" s="21"/>
    </row>
    <row r="70" spans="1:57" ht="11.25">
      <c r="B70" s="21"/>
      <c r="AR70" s="21"/>
    </row>
    <row r="71" spans="1:57" ht="11.25">
      <c r="B71" s="21"/>
      <c r="AR71" s="21"/>
    </row>
    <row r="72" spans="1:57" ht="11.25">
      <c r="B72" s="21"/>
      <c r="AR72" s="21"/>
    </row>
    <row r="73" spans="1:57" ht="11.25">
      <c r="B73" s="21"/>
      <c r="AR73" s="21"/>
    </row>
    <row r="74" spans="1:57" ht="11.25">
      <c r="B74" s="21"/>
      <c r="AR74" s="21"/>
    </row>
    <row r="75" spans="1:57" s="2" customFormat="1" ht="12.75">
      <c r="A75" s="33"/>
      <c r="B75" s="34"/>
      <c r="C75" s="33"/>
      <c r="D75" s="46" t="s">
        <v>50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51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50</v>
      </c>
      <c r="AI75" s="36"/>
      <c r="AJ75" s="36"/>
      <c r="AK75" s="36"/>
      <c r="AL75" s="36"/>
      <c r="AM75" s="46" t="s">
        <v>51</v>
      </c>
      <c r="AN75" s="36"/>
      <c r="AO75" s="36"/>
      <c r="AP75" s="33"/>
      <c r="AQ75" s="33"/>
      <c r="AR75" s="34"/>
      <c r="BE75" s="33"/>
    </row>
    <row r="76" spans="1:57" s="2" customFormat="1" ht="11.25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4.95" customHeight="1">
      <c r="A82" s="33"/>
      <c r="B82" s="34"/>
      <c r="C82" s="22" t="s">
        <v>54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>
      <c r="B84" s="52"/>
      <c r="C84" s="28" t="s">
        <v>13</v>
      </c>
      <c r="L84" s="4" t="str">
        <f>K5</f>
        <v>MartinPolach124</v>
      </c>
      <c r="AR84" s="52"/>
    </row>
    <row r="85" spans="1:91" s="5" customFormat="1" ht="36.950000000000003" customHeight="1">
      <c r="B85" s="53"/>
      <c r="C85" s="54" t="s">
        <v>16</v>
      </c>
      <c r="L85" s="231" t="str">
        <f>K6</f>
        <v>Oprava výdejny – ZŠ Skřečoň, 1. máje 217, Bohumín</v>
      </c>
      <c r="M85" s="232"/>
      <c r="N85" s="232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  <c r="AE85" s="232"/>
      <c r="AF85" s="232"/>
      <c r="AG85" s="232"/>
      <c r="AH85" s="232"/>
      <c r="AI85" s="232"/>
      <c r="AJ85" s="232"/>
      <c r="AK85" s="232"/>
      <c r="AL85" s="232"/>
      <c r="AM85" s="232"/>
      <c r="AN85" s="232"/>
      <c r="AO85" s="232"/>
      <c r="AR85" s="53"/>
    </row>
    <row r="86" spans="1:91" s="2" customFormat="1" ht="6.95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>
      <c r="A87" s="33"/>
      <c r="B87" s="34"/>
      <c r="C87" s="28" t="s">
        <v>20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 xml:space="preserve"> 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22</v>
      </c>
      <c r="AJ87" s="33"/>
      <c r="AK87" s="33"/>
      <c r="AL87" s="33"/>
      <c r="AM87" s="233" t="str">
        <f>IF(AN8= "","",AN8)</f>
        <v>20. 1. 2020</v>
      </c>
      <c r="AN87" s="233"/>
      <c r="AO87" s="33"/>
      <c r="AP87" s="33"/>
      <c r="AQ87" s="33"/>
      <c r="AR87" s="34"/>
      <c r="BE87" s="33"/>
    </row>
    <row r="88" spans="1:91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15.2" customHeight="1">
      <c r="A89" s="33"/>
      <c r="B89" s="34"/>
      <c r="C89" s="28" t="s">
        <v>24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Město Bohumín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30</v>
      </c>
      <c r="AJ89" s="33"/>
      <c r="AK89" s="33"/>
      <c r="AL89" s="33"/>
      <c r="AM89" s="238" t="str">
        <f>IF(E17="","",E17)</f>
        <v>RP Projekt s.r.o.</v>
      </c>
      <c r="AN89" s="239"/>
      <c r="AO89" s="239"/>
      <c r="AP89" s="239"/>
      <c r="AQ89" s="33"/>
      <c r="AR89" s="34"/>
      <c r="AS89" s="234" t="s">
        <v>55</v>
      </c>
      <c r="AT89" s="235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15.2" customHeight="1">
      <c r="A90" s="33"/>
      <c r="B90" s="34"/>
      <c r="C90" s="28" t="s">
        <v>28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33</v>
      </c>
      <c r="AJ90" s="33"/>
      <c r="AK90" s="33"/>
      <c r="AL90" s="33"/>
      <c r="AM90" s="238" t="str">
        <f>IF(E20="","",E20)</f>
        <v xml:space="preserve"> </v>
      </c>
      <c r="AN90" s="239"/>
      <c r="AO90" s="239"/>
      <c r="AP90" s="239"/>
      <c r="AQ90" s="33"/>
      <c r="AR90" s="34"/>
      <c r="AS90" s="236"/>
      <c r="AT90" s="237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0.9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36"/>
      <c r="AT91" s="237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>
      <c r="A92" s="33"/>
      <c r="B92" s="34"/>
      <c r="C92" s="240" t="s">
        <v>56</v>
      </c>
      <c r="D92" s="241"/>
      <c r="E92" s="241"/>
      <c r="F92" s="241"/>
      <c r="G92" s="241"/>
      <c r="H92" s="61"/>
      <c r="I92" s="243" t="s">
        <v>57</v>
      </c>
      <c r="J92" s="241"/>
      <c r="K92" s="241"/>
      <c r="L92" s="241"/>
      <c r="M92" s="241"/>
      <c r="N92" s="241"/>
      <c r="O92" s="241"/>
      <c r="P92" s="241"/>
      <c r="Q92" s="241"/>
      <c r="R92" s="241"/>
      <c r="S92" s="241"/>
      <c r="T92" s="241"/>
      <c r="U92" s="241"/>
      <c r="V92" s="241"/>
      <c r="W92" s="241"/>
      <c r="X92" s="241"/>
      <c r="Y92" s="241"/>
      <c r="Z92" s="241"/>
      <c r="AA92" s="241"/>
      <c r="AB92" s="241"/>
      <c r="AC92" s="241"/>
      <c r="AD92" s="241"/>
      <c r="AE92" s="241"/>
      <c r="AF92" s="241"/>
      <c r="AG92" s="242" t="s">
        <v>58</v>
      </c>
      <c r="AH92" s="241"/>
      <c r="AI92" s="241"/>
      <c r="AJ92" s="241"/>
      <c r="AK92" s="241"/>
      <c r="AL92" s="241"/>
      <c r="AM92" s="241"/>
      <c r="AN92" s="243" t="s">
        <v>59</v>
      </c>
      <c r="AO92" s="241"/>
      <c r="AP92" s="244"/>
      <c r="AQ92" s="62" t="s">
        <v>60</v>
      </c>
      <c r="AR92" s="34"/>
      <c r="AS92" s="63" t="s">
        <v>61</v>
      </c>
      <c r="AT92" s="64" t="s">
        <v>62</v>
      </c>
      <c r="AU92" s="64" t="s">
        <v>63</v>
      </c>
      <c r="AV92" s="64" t="s">
        <v>64</v>
      </c>
      <c r="AW92" s="64" t="s">
        <v>65</v>
      </c>
      <c r="AX92" s="64" t="s">
        <v>66</v>
      </c>
      <c r="AY92" s="64" t="s">
        <v>67</v>
      </c>
      <c r="AZ92" s="64" t="s">
        <v>68</v>
      </c>
      <c r="BA92" s="64" t="s">
        <v>69</v>
      </c>
      <c r="BB92" s="64" t="s">
        <v>70</v>
      </c>
      <c r="BC92" s="64" t="s">
        <v>71</v>
      </c>
      <c r="BD92" s="65" t="s">
        <v>72</v>
      </c>
      <c r="BE92" s="33"/>
    </row>
    <row r="93" spans="1:91" s="2" customFormat="1" ht="10.9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32.450000000000003" customHeight="1">
      <c r="B94" s="69"/>
      <c r="C94" s="70" t="s">
        <v>73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52">
        <f>ROUND(AG95,2)</f>
        <v>157100</v>
      </c>
      <c r="AH94" s="252"/>
      <c r="AI94" s="252"/>
      <c r="AJ94" s="252"/>
      <c r="AK94" s="252"/>
      <c r="AL94" s="252"/>
      <c r="AM94" s="252"/>
      <c r="AN94" s="253">
        <f t="shared" ref="AN94:AN99" si="0">SUM(AG94,AT94)</f>
        <v>190091</v>
      </c>
      <c r="AO94" s="253"/>
      <c r="AP94" s="253"/>
      <c r="AQ94" s="73" t="s">
        <v>1</v>
      </c>
      <c r="AR94" s="69"/>
      <c r="AS94" s="74">
        <f>ROUND(AS95,2)</f>
        <v>0</v>
      </c>
      <c r="AT94" s="75">
        <f t="shared" ref="AT94:AT99" si="1">ROUND(SUM(AV94:AW94),2)</f>
        <v>32991</v>
      </c>
      <c r="AU94" s="76">
        <f>ROUND(AU95,5)</f>
        <v>0</v>
      </c>
      <c r="AV94" s="75">
        <f>ROUND(AZ94*L29,2)</f>
        <v>32991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ROUND(AZ95,2)</f>
        <v>157100</v>
      </c>
      <c r="BA94" s="75">
        <f>ROUND(BA95,2)</f>
        <v>0</v>
      </c>
      <c r="BB94" s="75">
        <f>ROUND(BB95,2)</f>
        <v>0</v>
      </c>
      <c r="BC94" s="75">
        <f>ROUND(BC95,2)</f>
        <v>0</v>
      </c>
      <c r="BD94" s="77">
        <f>ROUND(BD95,2)</f>
        <v>0</v>
      </c>
      <c r="BS94" s="78" t="s">
        <v>74</v>
      </c>
      <c r="BT94" s="78" t="s">
        <v>75</v>
      </c>
      <c r="BU94" s="79" t="s">
        <v>76</v>
      </c>
      <c r="BV94" s="78" t="s">
        <v>77</v>
      </c>
      <c r="BW94" s="78" t="s">
        <v>4</v>
      </c>
      <c r="BX94" s="78" t="s">
        <v>78</v>
      </c>
      <c r="CL94" s="78" t="s">
        <v>1</v>
      </c>
    </row>
    <row r="95" spans="1:91" s="7" customFormat="1" ht="24.75" customHeight="1">
      <c r="B95" s="80"/>
      <c r="C95" s="81"/>
      <c r="D95" s="248" t="s">
        <v>79</v>
      </c>
      <c r="E95" s="248"/>
      <c r="F95" s="248"/>
      <c r="G95" s="248"/>
      <c r="H95" s="248"/>
      <c r="I95" s="82"/>
      <c r="J95" s="248" t="s">
        <v>17</v>
      </c>
      <c r="K95" s="248"/>
      <c r="L95" s="248"/>
      <c r="M95" s="248"/>
      <c r="N95" s="248"/>
      <c r="O95" s="248"/>
      <c r="P95" s="248"/>
      <c r="Q95" s="248"/>
      <c r="R95" s="248"/>
      <c r="S95" s="248"/>
      <c r="T95" s="248"/>
      <c r="U95" s="248"/>
      <c r="V95" s="248"/>
      <c r="W95" s="248"/>
      <c r="X95" s="248"/>
      <c r="Y95" s="248"/>
      <c r="Z95" s="248"/>
      <c r="AA95" s="248"/>
      <c r="AB95" s="248"/>
      <c r="AC95" s="248"/>
      <c r="AD95" s="248"/>
      <c r="AE95" s="248"/>
      <c r="AF95" s="248"/>
      <c r="AG95" s="245">
        <f>ROUND(SUM(AG96:AG99),2)</f>
        <v>157100</v>
      </c>
      <c r="AH95" s="246"/>
      <c r="AI95" s="246"/>
      <c r="AJ95" s="246"/>
      <c r="AK95" s="246"/>
      <c r="AL95" s="246"/>
      <c r="AM95" s="246"/>
      <c r="AN95" s="247">
        <f t="shared" si="0"/>
        <v>190091</v>
      </c>
      <c r="AO95" s="246"/>
      <c r="AP95" s="246"/>
      <c r="AQ95" s="83" t="s">
        <v>80</v>
      </c>
      <c r="AR95" s="80"/>
      <c r="AS95" s="84">
        <f>ROUND(SUM(AS96:AS99),2)</f>
        <v>0</v>
      </c>
      <c r="AT95" s="85">
        <f t="shared" si="1"/>
        <v>32991</v>
      </c>
      <c r="AU95" s="86">
        <f>ROUND(SUM(AU96:AU99),5)</f>
        <v>0</v>
      </c>
      <c r="AV95" s="85">
        <f>ROUND(AZ95*L29,2)</f>
        <v>32991</v>
      </c>
      <c r="AW95" s="85">
        <f>ROUND(BA95*L30,2)</f>
        <v>0</v>
      </c>
      <c r="AX95" s="85">
        <f>ROUND(BB95*L29,2)</f>
        <v>0</v>
      </c>
      <c r="AY95" s="85">
        <f>ROUND(BC95*L30,2)</f>
        <v>0</v>
      </c>
      <c r="AZ95" s="85">
        <f>ROUND(SUM(AZ96:AZ99),2)</f>
        <v>157100</v>
      </c>
      <c r="BA95" s="85">
        <f>ROUND(SUM(BA96:BA99),2)</f>
        <v>0</v>
      </c>
      <c r="BB95" s="85">
        <f>ROUND(SUM(BB96:BB99),2)</f>
        <v>0</v>
      </c>
      <c r="BC95" s="85">
        <f>ROUND(SUM(BC96:BC99),2)</f>
        <v>0</v>
      </c>
      <c r="BD95" s="87">
        <f>ROUND(SUM(BD96:BD99),2)</f>
        <v>0</v>
      </c>
      <c r="BS95" s="88" t="s">
        <v>74</v>
      </c>
      <c r="BT95" s="88" t="s">
        <v>81</v>
      </c>
      <c r="BU95" s="88" t="s">
        <v>76</v>
      </c>
      <c r="BV95" s="88" t="s">
        <v>77</v>
      </c>
      <c r="BW95" s="88" t="s">
        <v>82</v>
      </c>
      <c r="BX95" s="88" t="s">
        <v>4</v>
      </c>
      <c r="CL95" s="88" t="s">
        <v>1</v>
      </c>
      <c r="CM95" s="88" t="s">
        <v>83</v>
      </c>
    </row>
    <row r="96" spans="1:91" s="4" customFormat="1" ht="16.5" customHeight="1">
      <c r="A96" s="89" t="s">
        <v>84</v>
      </c>
      <c r="B96" s="52"/>
      <c r="C96" s="10"/>
      <c r="D96" s="10"/>
      <c r="E96" s="251" t="s">
        <v>85</v>
      </c>
      <c r="F96" s="251"/>
      <c r="G96" s="251"/>
      <c r="H96" s="251"/>
      <c r="I96" s="251"/>
      <c r="J96" s="10"/>
      <c r="K96" s="251" t="s">
        <v>86</v>
      </c>
      <c r="L96" s="251"/>
      <c r="M96" s="251"/>
      <c r="N96" s="251"/>
      <c r="O96" s="251"/>
      <c r="P96" s="251"/>
      <c r="Q96" s="251"/>
      <c r="R96" s="251"/>
      <c r="S96" s="251"/>
      <c r="T96" s="251"/>
      <c r="U96" s="251"/>
      <c r="V96" s="251"/>
      <c r="W96" s="251"/>
      <c r="X96" s="251"/>
      <c r="Y96" s="251"/>
      <c r="Z96" s="251"/>
      <c r="AA96" s="251"/>
      <c r="AB96" s="251"/>
      <c r="AC96" s="251"/>
      <c r="AD96" s="251"/>
      <c r="AE96" s="251"/>
      <c r="AF96" s="251"/>
      <c r="AG96" s="249">
        <f>'001 - Stavební část'!J32</f>
        <v>157100</v>
      </c>
      <c r="AH96" s="250"/>
      <c r="AI96" s="250"/>
      <c r="AJ96" s="250"/>
      <c r="AK96" s="250"/>
      <c r="AL96" s="250"/>
      <c r="AM96" s="250"/>
      <c r="AN96" s="249">
        <f t="shared" si="0"/>
        <v>190091</v>
      </c>
      <c r="AO96" s="250"/>
      <c r="AP96" s="250"/>
      <c r="AQ96" s="90" t="s">
        <v>87</v>
      </c>
      <c r="AR96" s="52"/>
      <c r="AS96" s="91">
        <v>0</v>
      </c>
      <c r="AT96" s="92">
        <f t="shared" si="1"/>
        <v>32991</v>
      </c>
      <c r="AU96" s="93">
        <f>'001 - Stavební část'!P135</f>
        <v>0</v>
      </c>
      <c r="AV96" s="92">
        <f>'001 - Stavební část'!J35</f>
        <v>32991</v>
      </c>
      <c r="AW96" s="92">
        <f>'001 - Stavební část'!J36</f>
        <v>0</v>
      </c>
      <c r="AX96" s="92">
        <f>'001 - Stavební část'!J37</f>
        <v>0</v>
      </c>
      <c r="AY96" s="92">
        <f>'001 - Stavební část'!J38</f>
        <v>0</v>
      </c>
      <c r="AZ96" s="92">
        <f>'001 - Stavební část'!F35</f>
        <v>157100</v>
      </c>
      <c r="BA96" s="92">
        <f>'001 - Stavební část'!F36</f>
        <v>0</v>
      </c>
      <c r="BB96" s="92">
        <f>'001 - Stavební část'!F37</f>
        <v>0</v>
      </c>
      <c r="BC96" s="92">
        <f>'001 - Stavební část'!F38</f>
        <v>0</v>
      </c>
      <c r="BD96" s="94">
        <f>'001 - Stavební část'!F39</f>
        <v>0</v>
      </c>
      <c r="BT96" s="26" t="s">
        <v>83</v>
      </c>
      <c r="BV96" s="26" t="s">
        <v>77</v>
      </c>
      <c r="BW96" s="26" t="s">
        <v>88</v>
      </c>
      <c r="BX96" s="26" t="s">
        <v>82</v>
      </c>
      <c r="CL96" s="26" t="s">
        <v>1</v>
      </c>
    </row>
    <row r="97" spans="1:90" s="4" customFormat="1" ht="16.5" customHeight="1">
      <c r="A97" s="89" t="s">
        <v>84</v>
      </c>
      <c r="B97" s="52"/>
      <c r="C97" s="10"/>
      <c r="D97" s="10"/>
      <c r="E97" s="251" t="s">
        <v>89</v>
      </c>
      <c r="F97" s="251"/>
      <c r="G97" s="251"/>
      <c r="H97" s="251"/>
      <c r="I97" s="251"/>
      <c r="J97" s="10"/>
      <c r="K97" s="251" t="s">
        <v>90</v>
      </c>
      <c r="L97" s="251"/>
      <c r="M97" s="251"/>
      <c r="N97" s="251"/>
      <c r="O97" s="251"/>
      <c r="P97" s="251"/>
      <c r="Q97" s="251"/>
      <c r="R97" s="251"/>
      <c r="S97" s="251"/>
      <c r="T97" s="251"/>
      <c r="U97" s="251"/>
      <c r="V97" s="251"/>
      <c r="W97" s="251"/>
      <c r="X97" s="251"/>
      <c r="Y97" s="251"/>
      <c r="Z97" s="251"/>
      <c r="AA97" s="251"/>
      <c r="AB97" s="251"/>
      <c r="AC97" s="251"/>
      <c r="AD97" s="251"/>
      <c r="AE97" s="251"/>
      <c r="AF97" s="251"/>
      <c r="AG97" s="249">
        <f>'002 - Zdravotechnika'!J32</f>
        <v>0</v>
      </c>
      <c r="AH97" s="250"/>
      <c r="AI97" s="250"/>
      <c r="AJ97" s="250"/>
      <c r="AK97" s="250"/>
      <c r="AL97" s="250"/>
      <c r="AM97" s="250"/>
      <c r="AN97" s="249">
        <f t="shared" si="0"/>
        <v>0</v>
      </c>
      <c r="AO97" s="250"/>
      <c r="AP97" s="250"/>
      <c r="AQ97" s="90" t="s">
        <v>87</v>
      </c>
      <c r="AR97" s="52"/>
      <c r="AS97" s="91">
        <v>0</v>
      </c>
      <c r="AT97" s="92">
        <f t="shared" si="1"/>
        <v>0</v>
      </c>
      <c r="AU97" s="93">
        <f>'002 - Zdravotechnika'!P131</f>
        <v>0</v>
      </c>
      <c r="AV97" s="92">
        <f>'002 - Zdravotechnika'!J35</f>
        <v>0</v>
      </c>
      <c r="AW97" s="92">
        <f>'002 - Zdravotechnika'!J36</f>
        <v>0</v>
      </c>
      <c r="AX97" s="92">
        <f>'002 - Zdravotechnika'!J37</f>
        <v>0</v>
      </c>
      <c r="AY97" s="92">
        <f>'002 - Zdravotechnika'!J38</f>
        <v>0</v>
      </c>
      <c r="AZ97" s="92">
        <f>'002 - Zdravotechnika'!F35</f>
        <v>0</v>
      </c>
      <c r="BA97" s="92">
        <f>'002 - Zdravotechnika'!F36</f>
        <v>0</v>
      </c>
      <c r="BB97" s="92">
        <f>'002 - Zdravotechnika'!F37</f>
        <v>0</v>
      </c>
      <c r="BC97" s="92">
        <f>'002 - Zdravotechnika'!F38</f>
        <v>0</v>
      </c>
      <c r="BD97" s="94">
        <f>'002 - Zdravotechnika'!F39</f>
        <v>0</v>
      </c>
      <c r="BT97" s="26" t="s">
        <v>83</v>
      </c>
      <c r="BV97" s="26" t="s">
        <v>77</v>
      </c>
      <c r="BW97" s="26" t="s">
        <v>91</v>
      </c>
      <c r="BX97" s="26" t="s">
        <v>82</v>
      </c>
      <c r="CL97" s="26" t="s">
        <v>1</v>
      </c>
    </row>
    <row r="98" spans="1:90" s="4" customFormat="1" ht="16.5" customHeight="1">
      <c r="A98" s="89" t="s">
        <v>84</v>
      </c>
      <c r="B98" s="52"/>
      <c r="C98" s="10"/>
      <c r="D98" s="10"/>
      <c r="E98" s="251" t="s">
        <v>92</v>
      </c>
      <c r="F98" s="251"/>
      <c r="G98" s="251"/>
      <c r="H98" s="251"/>
      <c r="I98" s="251"/>
      <c r="J98" s="10"/>
      <c r="K98" s="251" t="s">
        <v>93</v>
      </c>
      <c r="L98" s="251"/>
      <c r="M98" s="251"/>
      <c r="N98" s="251"/>
      <c r="O98" s="251"/>
      <c r="P98" s="251"/>
      <c r="Q98" s="251"/>
      <c r="R98" s="251"/>
      <c r="S98" s="251"/>
      <c r="T98" s="251"/>
      <c r="U98" s="251"/>
      <c r="V98" s="251"/>
      <c r="W98" s="251"/>
      <c r="X98" s="251"/>
      <c r="Y98" s="251"/>
      <c r="Z98" s="251"/>
      <c r="AA98" s="251"/>
      <c r="AB98" s="251"/>
      <c r="AC98" s="251"/>
      <c r="AD98" s="251"/>
      <c r="AE98" s="251"/>
      <c r="AF98" s="251"/>
      <c r="AG98" s="249">
        <f>'003 - Elektroinstalace'!J32</f>
        <v>0</v>
      </c>
      <c r="AH98" s="250"/>
      <c r="AI98" s="250"/>
      <c r="AJ98" s="250"/>
      <c r="AK98" s="250"/>
      <c r="AL98" s="250"/>
      <c r="AM98" s="250"/>
      <c r="AN98" s="249">
        <f t="shared" si="0"/>
        <v>0</v>
      </c>
      <c r="AO98" s="250"/>
      <c r="AP98" s="250"/>
      <c r="AQ98" s="90" t="s">
        <v>87</v>
      </c>
      <c r="AR98" s="52"/>
      <c r="AS98" s="91">
        <v>0</v>
      </c>
      <c r="AT98" s="92">
        <f t="shared" si="1"/>
        <v>0</v>
      </c>
      <c r="AU98" s="93">
        <f>'003 - Elektroinstalace'!P124</f>
        <v>0</v>
      </c>
      <c r="AV98" s="92">
        <f>'003 - Elektroinstalace'!J35</f>
        <v>0</v>
      </c>
      <c r="AW98" s="92">
        <f>'003 - Elektroinstalace'!J36</f>
        <v>0</v>
      </c>
      <c r="AX98" s="92">
        <f>'003 - Elektroinstalace'!J37</f>
        <v>0</v>
      </c>
      <c r="AY98" s="92">
        <f>'003 - Elektroinstalace'!J38</f>
        <v>0</v>
      </c>
      <c r="AZ98" s="92">
        <f>'003 - Elektroinstalace'!F35</f>
        <v>0</v>
      </c>
      <c r="BA98" s="92">
        <f>'003 - Elektroinstalace'!F36</f>
        <v>0</v>
      </c>
      <c r="BB98" s="92">
        <f>'003 - Elektroinstalace'!F37</f>
        <v>0</v>
      </c>
      <c r="BC98" s="92">
        <f>'003 - Elektroinstalace'!F38</f>
        <v>0</v>
      </c>
      <c r="BD98" s="94">
        <f>'003 - Elektroinstalace'!F39</f>
        <v>0</v>
      </c>
      <c r="BT98" s="26" t="s">
        <v>83</v>
      </c>
      <c r="BV98" s="26" t="s">
        <v>77</v>
      </c>
      <c r="BW98" s="26" t="s">
        <v>94</v>
      </c>
      <c r="BX98" s="26" t="s">
        <v>82</v>
      </c>
      <c r="CL98" s="26" t="s">
        <v>1</v>
      </c>
    </row>
    <row r="99" spans="1:90" s="4" customFormat="1" ht="16.5" customHeight="1">
      <c r="A99" s="89" t="s">
        <v>84</v>
      </c>
      <c r="B99" s="52"/>
      <c r="C99" s="10"/>
      <c r="D99" s="10"/>
      <c r="E99" s="251" t="s">
        <v>95</v>
      </c>
      <c r="F99" s="251"/>
      <c r="G99" s="251"/>
      <c r="H99" s="251"/>
      <c r="I99" s="251"/>
      <c r="J99" s="10"/>
      <c r="K99" s="251" t="s">
        <v>96</v>
      </c>
      <c r="L99" s="251"/>
      <c r="M99" s="251"/>
      <c r="N99" s="251"/>
      <c r="O99" s="251"/>
      <c r="P99" s="251"/>
      <c r="Q99" s="251"/>
      <c r="R99" s="251"/>
      <c r="S99" s="251"/>
      <c r="T99" s="251"/>
      <c r="U99" s="251"/>
      <c r="V99" s="251"/>
      <c r="W99" s="251"/>
      <c r="X99" s="251"/>
      <c r="Y99" s="251"/>
      <c r="Z99" s="251"/>
      <c r="AA99" s="251"/>
      <c r="AB99" s="251"/>
      <c r="AC99" s="251"/>
      <c r="AD99" s="251"/>
      <c r="AE99" s="251"/>
      <c r="AF99" s="251"/>
      <c r="AG99" s="249">
        <f>'004 - Ostatní a vedlejší ...'!J32</f>
        <v>0</v>
      </c>
      <c r="AH99" s="250"/>
      <c r="AI99" s="250"/>
      <c r="AJ99" s="250"/>
      <c r="AK99" s="250"/>
      <c r="AL99" s="250"/>
      <c r="AM99" s="250"/>
      <c r="AN99" s="249">
        <f t="shared" si="0"/>
        <v>0</v>
      </c>
      <c r="AO99" s="250"/>
      <c r="AP99" s="250"/>
      <c r="AQ99" s="90" t="s">
        <v>87</v>
      </c>
      <c r="AR99" s="52"/>
      <c r="AS99" s="95">
        <v>0</v>
      </c>
      <c r="AT99" s="96">
        <f t="shared" si="1"/>
        <v>0</v>
      </c>
      <c r="AU99" s="97">
        <f>'004 - Ostatní a vedlejší ...'!P122</f>
        <v>0</v>
      </c>
      <c r="AV99" s="96">
        <f>'004 - Ostatní a vedlejší ...'!J35</f>
        <v>0</v>
      </c>
      <c r="AW99" s="96">
        <f>'004 - Ostatní a vedlejší ...'!J36</f>
        <v>0</v>
      </c>
      <c r="AX99" s="96">
        <f>'004 - Ostatní a vedlejší ...'!J37</f>
        <v>0</v>
      </c>
      <c r="AY99" s="96">
        <f>'004 - Ostatní a vedlejší ...'!J38</f>
        <v>0</v>
      </c>
      <c r="AZ99" s="96">
        <f>'004 - Ostatní a vedlejší ...'!F35</f>
        <v>0</v>
      </c>
      <c r="BA99" s="96">
        <f>'004 - Ostatní a vedlejší ...'!F36</f>
        <v>0</v>
      </c>
      <c r="BB99" s="96">
        <f>'004 - Ostatní a vedlejší ...'!F37</f>
        <v>0</v>
      </c>
      <c r="BC99" s="96">
        <f>'004 - Ostatní a vedlejší ...'!F38</f>
        <v>0</v>
      </c>
      <c r="BD99" s="98">
        <f>'004 - Ostatní a vedlejší ...'!F39</f>
        <v>0</v>
      </c>
      <c r="BT99" s="26" t="s">
        <v>83</v>
      </c>
      <c r="BV99" s="26" t="s">
        <v>77</v>
      </c>
      <c r="BW99" s="26" t="s">
        <v>97</v>
      </c>
      <c r="BX99" s="26" t="s">
        <v>82</v>
      </c>
      <c r="CL99" s="26" t="s">
        <v>1</v>
      </c>
    </row>
    <row r="100" spans="1:90" s="2" customFormat="1" ht="30" customHeight="1">
      <c r="A100" s="33"/>
      <c r="B100" s="34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33"/>
      <c r="AJ100" s="33"/>
      <c r="AK100" s="33"/>
      <c r="AL100" s="33"/>
      <c r="AM100" s="33"/>
      <c r="AN100" s="33"/>
      <c r="AO100" s="33"/>
      <c r="AP100" s="33"/>
      <c r="AQ100" s="33"/>
      <c r="AR100" s="34"/>
      <c r="AS100" s="33"/>
      <c r="AT100" s="33"/>
      <c r="AU100" s="33"/>
      <c r="AV100" s="33"/>
      <c r="AW100" s="33"/>
      <c r="AX100" s="33"/>
      <c r="AY100" s="33"/>
      <c r="AZ100" s="33"/>
      <c r="BA100" s="33"/>
      <c r="BB100" s="33"/>
      <c r="BC100" s="33"/>
      <c r="BD100" s="33"/>
      <c r="BE100" s="33"/>
    </row>
    <row r="101" spans="1:90" s="2" customFormat="1" ht="6.95" customHeight="1">
      <c r="A101" s="33"/>
      <c r="B101" s="48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34"/>
      <c r="AS101" s="33"/>
      <c r="AT101" s="33"/>
      <c r="AU101" s="33"/>
      <c r="AV101" s="33"/>
      <c r="AW101" s="33"/>
      <c r="AX101" s="33"/>
      <c r="AY101" s="33"/>
      <c r="AZ101" s="33"/>
      <c r="BA101" s="33"/>
      <c r="BB101" s="33"/>
      <c r="BC101" s="33"/>
      <c r="BD101" s="33"/>
      <c r="BE101" s="33"/>
    </row>
  </sheetData>
  <mergeCells count="58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G94:AM94"/>
    <mergeCell ref="AN94:AP94"/>
    <mergeCell ref="L85:AO85"/>
    <mergeCell ref="AM87:AN87"/>
    <mergeCell ref="AS89:AT91"/>
    <mergeCell ref="AM89:AP89"/>
    <mergeCell ref="AM90:AP90"/>
  </mergeCells>
  <hyperlinks>
    <hyperlink ref="A96" location="'001 - Stavební část'!C2" display="/"/>
    <hyperlink ref="A97" location="'002 - Zdravotechnika'!C2" display="/"/>
    <hyperlink ref="A98" location="'003 - Elektroinstalace'!C2" display="/"/>
    <hyperlink ref="A99" location="'004 - Ostatní a vedlejší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97"/>
  <sheetViews>
    <sheetView showGridLines="0" workbookViewId="0">
      <selection activeCell="I422" sqref="I422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9"/>
      <c r="L2" s="273" t="s">
        <v>5</v>
      </c>
      <c r="M2" s="258"/>
      <c r="N2" s="258"/>
      <c r="O2" s="258"/>
      <c r="P2" s="258"/>
      <c r="Q2" s="258"/>
      <c r="R2" s="258"/>
      <c r="S2" s="258"/>
      <c r="T2" s="258"/>
      <c r="U2" s="258"/>
      <c r="V2" s="258"/>
      <c r="AT2" s="18" t="s">
        <v>88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100"/>
      <c r="J3" s="20"/>
      <c r="K3" s="20"/>
      <c r="L3" s="21"/>
      <c r="AT3" s="18" t="s">
        <v>83</v>
      </c>
    </row>
    <row r="4" spans="1:46" s="1" customFormat="1" ht="24.95" customHeight="1">
      <c r="B4" s="21"/>
      <c r="D4" s="22" t="s">
        <v>98</v>
      </c>
      <c r="I4" s="99"/>
      <c r="L4" s="21"/>
      <c r="M4" s="101" t="s">
        <v>10</v>
      </c>
      <c r="AT4" s="18" t="s">
        <v>3</v>
      </c>
    </row>
    <row r="5" spans="1:46" s="1" customFormat="1" ht="6.95" customHeight="1">
      <c r="B5" s="21"/>
      <c r="I5" s="99"/>
      <c r="L5" s="21"/>
    </row>
    <row r="6" spans="1:46" s="1" customFormat="1" ht="12" customHeight="1">
      <c r="B6" s="21"/>
      <c r="D6" s="28" t="s">
        <v>16</v>
      </c>
      <c r="I6" s="99"/>
      <c r="L6" s="21"/>
    </row>
    <row r="7" spans="1:46" s="1" customFormat="1" ht="16.5" customHeight="1">
      <c r="B7" s="21"/>
      <c r="E7" s="274" t="str">
        <f>'Rekapitulace stavby'!K6</f>
        <v>Oprava výdejny – ZŠ Skřečoň, 1. máje 217, Bohumín</v>
      </c>
      <c r="F7" s="275"/>
      <c r="G7" s="275"/>
      <c r="H7" s="275"/>
      <c r="I7" s="99"/>
      <c r="L7" s="21"/>
    </row>
    <row r="8" spans="1:46" s="1" customFormat="1" ht="12" customHeight="1">
      <c r="B8" s="21"/>
      <c r="D8" s="28" t="s">
        <v>99</v>
      </c>
      <c r="I8" s="99"/>
      <c r="L8" s="21"/>
    </row>
    <row r="9" spans="1:46" s="2" customFormat="1" ht="16.5" customHeight="1">
      <c r="A9" s="33"/>
      <c r="B9" s="34"/>
      <c r="C9" s="33"/>
      <c r="D9" s="33"/>
      <c r="E9" s="274" t="s">
        <v>100</v>
      </c>
      <c r="F9" s="276"/>
      <c r="G9" s="276"/>
      <c r="H9" s="276"/>
      <c r="I9" s="102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101</v>
      </c>
      <c r="E10" s="33"/>
      <c r="F10" s="33"/>
      <c r="G10" s="33"/>
      <c r="H10" s="33"/>
      <c r="I10" s="102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31" t="s">
        <v>102</v>
      </c>
      <c r="F11" s="276"/>
      <c r="G11" s="276"/>
      <c r="H11" s="276"/>
      <c r="I11" s="102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4"/>
      <c r="C12" s="33"/>
      <c r="D12" s="33"/>
      <c r="E12" s="33"/>
      <c r="F12" s="33"/>
      <c r="G12" s="33"/>
      <c r="H12" s="33"/>
      <c r="I12" s="102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18</v>
      </c>
      <c r="E13" s="33"/>
      <c r="F13" s="26" t="s">
        <v>1</v>
      </c>
      <c r="G13" s="33"/>
      <c r="H13" s="33"/>
      <c r="I13" s="103" t="s">
        <v>19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20</v>
      </c>
      <c r="E14" s="33"/>
      <c r="F14" s="26" t="s">
        <v>21</v>
      </c>
      <c r="G14" s="33"/>
      <c r="H14" s="33"/>
      <c r="I14" s="103" t="s">
        <v>22</v>
      </c>
      <c r="J14" s="56" t="str">
        <f>'Rekapitulace stavby'!AN8</f>
        <v>20. 1. 2020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4"/>
      <c r="C15" s="33"/>
      <c r="D15" s="33"/>
      <c r="E15" s="33"/>
      <c r="F15" s="33"/>
      <c r="G15" s="33"/>
      <c r="H15" s="33"/>
      <c r="I15" s="102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24</v>
      </c>
      <c r="E16" s="33"/>
      <c r="F16" s="33"/>
      <c r="G16" s="33"/>
      <c r="H16" s="33"/>
      <c r="I16" s="103" t="s">
        <v>25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26</v>
      </c>
      <c r="F17" s="33"/>
      <c r="G17" s="33"/>
      <c r="H17" s="33"/>
      <c r="I17" s="103" t="s">
        <v>27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4"/>
      <c r="C18" s="33"/>
      <c r="D18" s="33"/>
      <c r="E18" s="33"/>
      <c r="F18" s="33"/>
      <c r="G18" s="33"/>
      <c r="H18" s="33"/>
      <c r="I18" s="102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28</v>
      </c>
      <c r="E19" s="33"/>
      <c r="F19" s="33"/>
      <c r="G19" s="33"/>
      <c r="H19" s="33"/>
      <c r="I19" s="103" t="s">
        <v>25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77" t="str">
        <f>'Rekapitulace stavby'!E14</f>
        <v>Vyplň údaj</v>
      </c>
      <c r="F20" s="257"/>
      <c r="G20" s="257"/>
      <c r="H20" s="257"/>
      <c r="I20" s="103" t="s">
        <v>27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4"/>
      <c r="C21" s="33"/>
      <c r="D21" s="33"/>
      <c r="E21" s="33"/>
      <c r="F21" s="33"/>
      <c r="G21" s="33"/>
      <c r="H21" s="33"/>
      <c r="I21" s="102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30</v>
      </c>
      <c r="E22" s="33"/>
      <c r="F22" s="33"/>
      <c r="G22" s="33"/>
      <c r="H22" s="33"/>
      <c r="I22" s="103" t="s">
        <v>25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31</v>
      </c>
      <c r="F23" s="33"/>
      <c r="G23" s="33"/>
      <c r="H23" s="33"/>
      <c r="I23" s="103" t="s">
        <v>27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4"/>
      <c r="C24" s="33"/>
      <c r="D24" s="33"/>
      <c r="E24" s="33"/>
      <c r="F24" s="33"/>
      <c r="G24" s="33"/>
      <c r="H24" s="33"/>
      <c r="I24" s="102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33</v>
      </c>
      <c r="E25" s="33"/>
      <c r="F25" s="33"/>
      <c r="G25" s="33"/>
      <c r="H25" s="33"/>
      <c r="I25" s="103" t="s">
        <v>25</v>
      </c>
      <c r="J25" s="26" t="str">
        <f>IF('Rekapitulace stavby'!AN19="","",'Rekapitulace stavby'!AN19)</f>
        <v/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tr">
        <f>IF('Rekapitulace stavby'!E20="","",'Rekapitulace stavby'!E20)</f>
        <v xml:space="preserve"> </v>
      </c>
      <c r="F26" s="33"/>
      <c r="G26" s="33"/>
      <c r="H26" s="33"/>
      <c r="I26" s="103" t="s">
        <v>27</v>
      </c>
      <c r="J26" s="26" t="str">
        <f>IF('Rekapitulace stavby'!AN20="","",'Rekapitulace stavby'!AN20)</f>
        <v/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102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34</v>
      </c>
      <c r="E28" s="33"/>
      <c r="F28" s="33"/>
      <c r="G28" s="33"/>
      <c r="H28" s="33"/>
      <c r="I28" s="102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4"/>
      <c r="B29" s="105"/>
      <c r="C29" s="104"/>
      <c r="D29" s="104"/>
      <c r="E29" s="262" t="s">
        <v>1</v>
      </c>
      <c r="F29" s="262"/>
      <c r="G29" s="262"/>
      <c r="H29" s="262"/>
      <c r="I29" s="106"/>
      <c r="J29" s="104"/>
      <c r="K29" s="104"/>
      <c r="L29" s="107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</row>
    <row r="30" spans="1:31" s="2" customFormat="1" ht="6.95" customHeight="1">
      <c r="A30" s="33"/>
      <c r="B30" s="34"/>
      <c r="C30" s="33"/>
      <c r="D30" s="33"/>
      <c r="E30" s="33"/>
      <c r="F30" s="33"/>
      <c r="G30" s="33"/>
      <c r="H30" s="33"/>
      <c r="I30" s="102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108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9" t="s">
        <v>35</v>
      </c>
      <c r="E32" s="33"/>
      <c r="F32" s="33"/>
      <c r="G32" s="33"/>
      <c r="H32" s="33"/>
      <c r="I32" s="102"/>
      <c r="J32" s="72">
        <f>ROUND(J135, 2)</f>
        <v>157100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4"/>
      <c r="C33" s="33"/>
      <c r="D33" s="67"/>
      <c r="E33" s="67"/>
      <c r="F33" s="67"/>
      <c r="G33" s="67"/>
      <c r="H33" s="67"/>
      <c r="I33" s="108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33"/>
      <c r="F34" s="37" t="s">
        <v>37</v>
      </c>
      <c r="G34" s="33"/>
      <c r="H34" s="33"/>
      <c r="I34" s="110" t="s">
        <v>36</v>
      </c>
      <c r="J34" s="37" t="s">
        <v>38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4"/>
      <c r="C35" s="33"/>
      <c r="D35" s="111" t="s">
        <v>39</v>
      </c>
      <c r="E35" s="28" t="s">
        <v>40</v>
      </c>
      <c r="F35" s="112">
        <f>ROUND((SUM(BE135:BE496)),  2)</f>
        <v>157100</v>
      </c>
      <c r="G35" s="33"/>
      <c r="H35" s="33"/>
      <c r="I35" s="113">
        <v>0.21</v>
      </c>
      <c r="J35" s="112">
        <f>ROUND(((SUM(BE135:BE496))*I35),  2)</f>
        <v>32991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4"/>
      <c r="C36" s="33"/>
      <c r="D36" s="33"/>
      <c r="E36" s="28" t="s">
        <v>41</v>
      </c>
      <c r="F36" s="112">
        <f>ROUND((SUM(BF135:BF496)),  2)</f>
        <v>0</v>
      </c>
      <c r="G36" s="33"/>
      <c r="H36" s="33"/>
      <c r="I36" s="113">
        <v>0.15</v>
      </c>
      <c r="J36" s="112">
        <f>ROUND(((SUM(BF135:BF496))*I36),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42</v>
      </c>
      <c r="F37" s="112">
        <f>ROUND((SUM(BG135:BG496)),  2)</f>
        <v>0</v>
      </c>
      <c r="G37" s="33"/>
      <c r="H37" s="33"/>
      <c r="I37" s="113">
        <v>0.21</v>
      </c>
      <c r="J37" s="112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43</v>
      </c>
      <c r="F38" s="112">
        <f>ROUND((SUM(BH135:BH496)),  2)</f>
        <v>0</v>
      </c>
      <c r="G38" s="33"/>
      <c r="H38" s="33"/>
      <c r="I38" s="113">
        <v>0.15</v>
      </c>
      <c r="J38" s="112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8" t="s">
        <v>44</v>
      </c>
      <c r="F39" s="112">
        <f>ROUND((SUM(BI135:BI496)),  2)</f>
        <v>0</v>
      </c>
      <c r="G39" s="33"/>
      <c r="H39" s="33"/>
      <c r="I39" s="113">
        <v>0</v>
      </c>
      <c r="J39" s="112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4"/>
      <c r="C40" s="33"/>
      <c r="D40" s="33"/>
      <c r="E40" s="33"/>
      <c r="F40" s="33"/>
      <c r="G40" s="33"/>
      <c r="H40" s="33"/>
      <c r="I40" s="102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14"/>
      <c r="D41" s="115" t="s">
        <v>45</v>
      </c>
      <c r="E41" s="61"/>
      <c r="F41" s="61"/>
      <c r="G41" s="116" t="s">
        <v>46</v>
      </c>
      <c r="H41" s="117" t="s">
        <v>47</v>
      </c>
      <c r="I41" s="118"/>
      <c r="J41" s="119">
        <f>SUM(J32:J39)</f>
        <v>190091</v>
      </c>
      <c r="K41" s="120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4"/>
      <c r="C42" s="33"/>
      <c r="D42" s="33"/>
      <c r="E42" s="33"/>
      <c r="F42" s="33"/>
      <c r="G42" s="33"/>
      <c r="H42" s="33"/>
      <c r="I42" s="102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21"/>
      <c r="I43" s="99"/>
      <c r="L43" s="21"/>
    </row>
    <row r="44" spans="1:31" s="1" customFormat="1" ht="14.45" customHeight="1">
      <c r="B44" s="21"/>
      <c r="I44" s="99"/>
      <c r="L44" s="21"/>
    </row>
    <row r="45" spans="1:31" s="1" customFormat="1" ht="14.45" customHeight="1">
      <c r="B45" s="21"/>
      <c r="I45" s="99"/>
      <c r="L45" s="21"/>
    </row>
    <row r="46" spans="1:31" s="1" customFormat="1" ht="14.45" customHeight="1">
      <c r="B46" s="21"/>
      <c r="I46" s="99"/>
      <c r="L46" s="21"/>
    </row>
    <row r="47" spans="1:31" s="1" customFormat="1" ht="14.45" customHeight="1">
      <c r="B47" s="21"/>
      <c r="I47" s="99"/>
      <c r="L47" s="21"/>
    </row>
    <row r="48" spans="1:31" s="1" customFormat="1" ht="14.45" customHeight="1">
      <c r="B48" s="21"/>
      <c r="I48" s="99"/>
      <c r="L48" s="21"/>
    </row>
    <row r="49" spans="1:31" s="1" customFormat="1" ht="14.45" customHeight="1">
      <c r="B49" s="21"/>
      <c r="I49" s="99"/>
      <c r="L49" s="21"/>
    </row>
    <row r="50" spans="1:31" s="2" customFormat="1" ht="14.45" customHeight="1">
      <c r="B50" s="43"/>
      <c r="D50" s="44" t="s">
        <v>48</v>
      </c>
      <c r="E50" s="45"/>
      <c r="F50" s="45"/>
      <c r="G50" s="44" t="s">
        <v>49</v>
      </c>
      <c r="H50" s="45"/>
      <c r="I50" s="121"/>
      <c r="J50" s="45"/>
      <c r="K50" s="45"/>
      <c r="L50" s="4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3"/>
      <c r="B61" s="34"/>
      <c r="C61" s="33"/>
      <c r="D61" s="46" t="s">
        <v>50</v>
      </c>
      <c r="E61" s="36"/>
      <c r="F61" s="122" t="s">
        <v>51</v>
      </c>
      <c r="G61" s="46" t="s">
        <v>50</v>
      </c>
      <c r="H61" s="36"/>
      <c r="I61" s="123"/>
      <c r="J61" s="124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125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3"/>
      <c r="B76" s="34"/>
      <c r="C76" s="33"/>
      <c r="D76" s="46" t="s">
        <v>50</v>
      </c>
      <c r="E76" s="36"/>
      <c r="F76" s="122" t="s">
        <v>51</v>
      </c>
      <c r="G76" s="46" t="s">
        <v>50</v>
      </c>
      <c r="H76" s="36"/>
      <c r="I76" s="123"/>
      <c r="J76" s="124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126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127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103</v>
      </c>
      <c r="D82" s="33"/>
      <c r="E82" s="33"/>
      <c r="F82" s="33"/>
      <c r="G82" s="33"/>
      <c r="H82" s="33"/>
      <c r="I82" s="102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102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102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3"/>
      <c r="D85" s="33"/>
      <c r="E85" s="274" t="str">
        <f>E7</f>
        <v>Oprava výdejny – ZŠ Skřečoň, 1. máje 217, Bohumín</v>
      </c>
      <c r="F85" s="275"/>
      <c r="G85" s="275"/>
      <c r="H85" s="275"/>
      <c r="I85" s="102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99</v>
      </c>
      <c r="I86" s="99"/>
      <c r="L86" s="21"/>
    </row>
    <row r="87" spans="1:31" s="2" customFormat="1" ht="16.5" customHeight="1">
      <c r="A87" s="33"/>
      <c r="B87" s="34"/>
      <c r="C87" s="33"/>
      <c r="D87" s="33"/>
      <c r="E87" s="274" t="s">
        <v>100</v>
      </c>
      <c r="F87" s="276"/>
      <c r="G87" s="276"/>
      <c r="H87" s="276"/>
      <c r="I87" s="102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101</v>
      </c>
      <c r="D88" s="33"/>
      <c r="E88" s="33"/>
      <c r="F88" s="33"/>
      <c r="G88" s="33"/>
      <c r="H88" s="33"/>
      <c r="I88" s="102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31" t="str">
        <f>E11</f>
        <v>001 - Stavební část</v>
      </c>
      <c r="F89" s="276"/>
      <c r="G89" s="276"/>
      <c r="H89" s="276"/>
      <c r="I89" s="102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102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3"/>
      <c r="E91" s="33"/>
      <c r="F91" s="26" t="str">
        <f>F14</f>
        <v xml:space="preserve"> </v>
      </c>
      <c r="G91" s="33"/>
      <c r="H91" s="33"/>
      <c r="I91" s="103" t="s">
        <v>22</v>
      </c>
      <c r="J91" s="56" t="str">
        <f>IF(J14="","",J14)</f>
        <v>20. 1. 2020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102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24</v>
      </c>
      <c r="D93" s="33"/>
      <c r="E93" s="33"/>
      <c r="F93" s="26" t="str">
        <f>E17</f>
        <v>Město Bohumín</v>
      </c>
      <c r="G93" s="33"/>
      <c r="H93" s="33"/>
      <c r="I93" s="103" t="s">
        <v>30</v>
      </c>
      <c r="J93" s="31" t="str">
        <f>E23</f>
        <v>RP Projekt s.r.o.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28</v>
      </c>
      <c r="D94" s="33"/>
      <c r="E94" s="33"/>
      <c r="F94" s="26" t="str">
        <f>IF(E20="","",E20)</f>
        <v>Vyplň údaj</v>
      </c>
      <c r="G94" s="33"/>
      <c r="H94" s="33"/>
      <c r="I94" s="103" t="s">
        <v>33</v>
      </c>
      <c r="J94" s="31" t="str">
        <f>E26</f>
        <v xml:space="preserve"> 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102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28" t="s">
        <v>104</v>
      </c>
      <c r="D96" s="114"/>
      <c r="E96" s="114"/>
      <c r="F96" s="114"/>
      <c r="G96" s="114"/>
      <c r="H96" s="114"/>
      <c r="I96" s="129"/>
      <c r="J96" s="130" t="s">
        <v>105</v>
      </c>
      <c r="K96" s="114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102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31" t="s">
        <v>106</v>
      </c>
      <c r="D98" s="33"/>
      <c r="E98" s="33"/>
      <c r="F98" s="33"/>
      <c r="G98" s="33"/>
      <c r="H98" s="33"/>
      <c r="I98" s="102"/>
      <c r="J98" s="72">
        <f>J135</f>
        <v>157100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107</v>
      </c>
    </row>
    <row r="99" spans="1:47" s="9" customFormat="1" ht="24.95" customHeight="1">
      <c r="B99" s="132"/>
      <c r="D99" s="133" t="s">
        <v>108</v>
      </c>
      <c r="E99" s="134"/>
      <c r="F99" s="134"/>
      <c r="G99" s="134"/>
      <c r="H99" s="134"/>
      <c r="I99" s="135"/>
      <c r="J99" s="136">
        <f>J136</f>
        <v>0</v>
      </c>
      <c r="L99" s="132"/>
    </row>
    <row r="100" spans="1:47" s="10" customFormat="1" ht="19.899999999999999" customHeight="1">
      <c r="B100" s="137"/>
      <c r="D100" s="138" t="s">
        <v>109</v>
      </c>
      <c r="E100" s="139"/>
      <c r="F100" s="139"/>
      <c r="G100" s="139"/>
      <c r="H100" s="139"/>
      <c r="I100" s="140"/>
      <c r="J100" s="141">
        <f>J137</f>
        <v>0</v>
      </c>
      <c r="L100" s="137"/>
    </row>
    <row r="101" spans="1:47" s="10" customFormat="1" ht="19.899999999999999" customHeight="1">
      <c r="B101" s="137"/>
      <c r="D101" s="138" t="s">
        <v>110</v>
      </c>
      <c r="E101" s="139"/>
      <c r="F101" s="139"/>
      <c r="G101" s="139"/>
      <c r="H101" s="139"/>
      <c r="I101" s="140"/>
      <c r="J101" s="141">
        <f>J150</f>
        <v>0</v>
      </c>
      <c r="L101" s="137"/>
    </row>
    <row r="102" spans="1:47" s="10" customFormat="1" ht="19.899999999999999" customHeight="1">
      <c r="B102" s="137"/>
      <c r="D102" s="138" t="s">
        <v>111</v>
      </c>
      <c r="E102" s="139"/>
      <c r="F102" s="139"/>
      <c r="G102" s="139"/>
      <c r="H102" s="139"/>
      <c r="I102" s="140"/>
      <c r="J102" s="141">
        <f>J235</f>
        <v>0</v>
      </c>
      <c r="L102" s="137"/>
    </row>
    <row r="103" spans="1:47" s="10" customFormat="1" ht="19.899999999999999" customHeight="1">
      <c r="B103" s="137"/>
      <c r="D103" s="138" t="s">
        <v>112</v>
      </c>
      <c r="E103" s="139"/>
      <c r="F103" s="139"/>
      <c r="G103" s="139"/>
      <c r="H103" s="139"/>
      <c r="I103" s="140"/>
      <c r="J103" s="141">
        <f>J316</f>
        <v>0</v>
      </c>
      <c r="L103" s="137"/>
    </row>
    <row r="104" spans="1:47" s="10" customFormat="1" ht="19.899999999999999" customHeight="1">
      <c r="B104" s="137"/>
      <c r="D104" s="138" t="s">
        <v>113</v>
      </c>
      <c r="E104" s="139"/>
      <c r="F104" s="139"/>
      <c r="G104" s="139"/>
      <c r="H104" s="139"/>
      <c r="I104" s="140"/>
      <c r="J104" s="141">
        <f>J326</f>
        <v>0</v>
      </c>
      <c r="L104" s="137"/>
    </row>
    <row r="105" spans="1:47" s="9" customFormat="1" ht="24.95" customHeight="1">
      <c r="B105" s="132"/>
      <c r="D105" s="133" t="s">
        <v>114</v>
      </c>
      <c r="E105" s="134"/>
      <c r="F105" s="134"/>
      <c r="G105" s="134"/>
      <c r="H105" s="134"/>
      <c r="I105" s="135"/>
      <c r="J105" s="136">
        <f>J329</f>
        <v>157100</v>
      </c>
      <c r="L105" s="132"/>
    </row>
    <row r="106" spans="1:47" s="10" customFormat="1" ht="19.899999999999999" customHeight="1">
      <c r="B106" s="137"/>
      <c r="D106" s="138" t="s">
        <v>115</v>
      </c>
      <c r="E106" s="139"/>
      <c r="F106" s="139"/>
      <c r="G106" s="139"/>
      <c r="H106" s="139"/>
      <c r="I106" s="140"/>
      <c r="J106" s="141">
        <f>J330</f>
        <v>0</v>
      </c>
      <c r="L106" s="137"/>
    </row>
    <row r="107" spans="1:47" s="10" customFormat="1" ht="19.899999999999999" customHeight="1">
      <c r="B107" s="137"/>
      <c r="D107" s="138" t="s">
        <v>116</v>
      </c>
      <c r="E107" s="139"/>
      <c r="F107" s="139"/>
      <c r="G107" s="139"/>
      <c r="H107" s="139"/>
      <c r="I107" s="140"/>
      <c r="J107" s="141">
        <f>J333</f>
        <v>0</v>
      </c>
      <c r="L107" s="137"/>
    </row>
    <row r="108" spans="1:47" s="10" customFormat="1" ht="19.899999999999999" customHeight="1">
      <c r="B108" s="137"/>
      <c r="D108" s="138" t="s">
        <v>117</v>
      </c>
      <c r="E108" s="139"/>
      <c r="F108" s="139"/>
      <c r="G108" s="139"/>
      <c r="H108" s="139"/>
      <c r="I108" s="140"/>
      <c r="J108" s="141">
        <f>J342</f>
        <v>0</v>
      </c>
      <c r="L108" s="137"/>
    </row>
    <row r="109" spans="1:47" s="10" customFormat="1" ht="19.899999999999999" customHeight="1">
      <c r="B109" s="137"/>
      <c r="D109" s="138" t="s">
        <v>118</v>
      </c>
      <c r="E109" s="139"/>
      <c r="F109" s="139"/>
      <c r="G109" s="139"/>
      <c r="H109" s="139"/>
      <c r="I109" s="140"/>
      <c r="J109" s="141">
        <f>J382</f>
        <v>0</v>
      </c>
      <c r="L109" s="137"/>
    </row>
    <row r="110" spans="1:47" s="10" customFormat="1" ht="19.899999999999999" customHeight="1">
      <c r="B110" s="137"/>
      <c r="D110" s="138" t="s">
        <v>119</v>
      </c>
      <c r="E110" s="139"/>
      <c r="F110" s="139"/>
      <c r="G110" s="139"/>
      <c r="H110" s="139"/>
      <c r="I110" s="140"/>
      <c r="J110" s="141">
        <f>J386</f>
        <v>70970</v>
      </c>
      <c r="L110" s="137"/>
    </row>
    <row r="111" spans="1:47" s="10" customFormat="1" ht="19.899999999999999" customHeight="1">
      <c r="B111" s="137"/>
      <c r="D111" s="138" t="s">
        <v>120</v>
      </c>
      <c r="E111" s="139"/>
      <c r="F111" s="139"/>
      <c r="G111" s="139"/>
      <c r="H111" s="139"/>
      <c r="I111" s="140"/>
      <c r="J111" s="141">
        <f>J432</f>
        <v>86130</v>
      </c>
      <c r="L111" s="137"/>
    </row>
    <row r="112" spans="1:47" s="10" customFormat="1" ht="19.899999999999999" customHeight="1">
      <c r="B112" s="137"/>
      <c r="D112" s="138" t="s">
        <v>121</v>
      </c>
      <c r="E112" s="139"/>
      <c r="F112" s="139"/>
      <c r="G112" s="139"/>
      <c r="H112" s="139"/>
      <c r="I112" s="140"/>
      <c r="J112" s="141">
        <f>J469</f>
        <v>0</v>
      </c>
      <c r="L112" s="137"/>
    </row>
    <row r="113" spans="1:31" s="10" customFormat="1" ht="19.899999999999999" customHeight="1">
      <c r="B113" s="137"/>
      <c r="D113" s="138" t="s">
        <v>122</v>
      </c>
      <c r="E113" s="139"/>
      <c r="F113" s="139"/>
      <c r="G113" s="139"/>
      <c r="H113" s="139"/>
      <c r="I113" s="140"/>
      <c r="J113" s="141">
        <f>J482</f>
        <v>0</v>
      </c>
      <c r="L113" s="137"/>
    </row>
    <row r="114" spans="1:31" s="2" customFormat="1" ht="21.75" customHeight="1">
      <c r="A114" s="33"/>
      <c r="B114" s="34"/>
      <c r="C114" s="33"/>
      <c r="D114" s="33"/>
      <c r="E114" s="33"/>
      <c r="F114" s="33"/>
      <c r="G114" s="33"/>
      <c r="H114" s="33"/>
      <c r="I114" s="102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31" s="2" customFormat="1" ht="6.95" customHeight="1">
      <c r="A115" s="33"/>
      <c r="B115" s="48"/>
      <c r="C115" s="49"/>
      <c r="D115" s="49"/>
      <c r="E115" s="49"/>
      <c r="F115" s="49"/>
      <c r="G115" s="49"/>
      <c r="H115" s="49"/>
      <c r="I115" s="126"/>
      <c r="J115" s="49"/>
      <c r="K115" s="49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9" spans="1:31" s="2" customFormat="1" ht="6.95" customHeight="1">
      <c r="A119" s="33"/>
      <c r="B119" s="50"/>
      <c r="C119" s="51"/>
      <c r="D119" s="51"/>
      <c r="E119" s="51"/>
      <c r="F119" s="51"/>
      <c r="G119" s="51"/>
      <c r="H119" s="51"/>
      <c r="I119" s="127"/>
      <c r="J119" s="51"/>
      <c r="K119" s="51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24.95" customHeight="1">
      <c r="A120" s="33"/>
      <c r="B120" s="34"/>
      <c r="C120" s="22" t="s">
        <v>123</v>
      </c>
      <c r="D120" s="33"/>
      <c r="E120" s="33"/>
      <c r="F120" s="33"/>
      <c r="G120" s="33"/>
      <c r="H120" s="33"/>
      <c r="I120" s="102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6.95" customHeight="1">
      <c r="A121" s="33"/>
      <c r="B121" s="34"/>
      <c r="C121" s="33"/>
      <c r="D121" s="33"/>
      <c r="E121" s="33"/>
      <c r="F121" s="33"/>
      <c r="G121" s="33"/>
      <c r="H121" s="33"/>
      <c r="I121" s="102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12" customHeight="1">
      <c r="A122" s="33"/>
      <c r="B122" s="34"/>
      <c r="C122" s="28" t="s">
        <v>16</v>
      </c>
      <c r="D122" s="33"/>
      <c r="E122" s="33"/>
      <c r="F122" s="33"/>
      <c r="G122" s="33"/>
      <c r="H122" s="33"/>
      <c r="I122" s="102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6.5" customHeight="1">
      <c r="A123" s="33"/>
      <c r="B123" s="34"/>
      <c r="C123" s="33"/>
      <c r="D123" s="33"/>
      <c r="E123" s="274" t="str">
        <f>E7</f>
        <v>Oprava výdejny – ZŠ Skřečoň, 1. máje 217, Bohumín</v>
      </c>
      <c r="F123" s="275"/>
      <c r="G123" s="275"/>
      <c r="H123" s="275"/>
      <c r="I123" s="102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1" customFormat="1" ht="12" customHeight="1">
      <c r="B124" s="21"/>
      <c r="C124" s="28" t="s">
        <v>99</v>
      </c>
      <c r="I124" s="99"/>
      <c r="L124" s="21"/>
    </row>
    <row r="125" spans="1:31" s="2" customFormat="1" ht="16.5" customHeight="1">
      <c r="A125" s="33"/>
      <c r="B125" s="34"/>
      <c r="C125" s="33"/>
      <c r="D125" s="33"/>
      <c r="E125" s="274" t="s">
        <v>100</v>
      </c>
      <c r="F125" s="276"/>
      <c r="G125" s="276"/>
      <c r="H125" s="276"/>
      <c r="I125" s="102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2" customHeight="1">
      <c r="A126" s="33"/>
      <c r="B126" s="34"/>
      <c r="C126" s="28" t="s">
        <v>101</v>
      </c>
      <c r="D126" s="33"/>
      <c r="E126" s="33"/>
      <c r="F126" s="33"/>
      <c r="G126" s="33"/>
      <c r="H126" s="33"/>
      <c r="I126" s="102"/>
      <c r="J126" s="33"/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6.5" customHeight="1">
      <c r="A127" s="33"/>
      <c r="B127" s="34"/>
      <c r="C127" s="33"/>
      <c r="D127" s="33"/>
      <c r="E127" s="231" t="str">
        <f>E11</f>
        <v>001 - Stavební část</v>
      </c>
      <c r="F127" s="276"/>
      <c r="G127" s="276"/>
      <c r="H127" s="276"/>
      <c r="I127" s="102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6.95" customHeight="1">
      <c r="A128" s="33"/>
      <c r="B128" s="34"/>
      <c r="C128" s="33"/>
      <c r="D128" s="33"/>
      <c r="E128" s="33"/>
      <c r="F128" s="33"/>
      <c r="G128" s="33"/>
      <c r="H128" s="33"/>
      <c r="I128" s="102"/>
      <c r="J128" s="33"/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2" customHeight="1">
      <c r="A129" s="33"/>
      <c r="B129" s="34"/>
      <c r="C129" s="28" t="s">
        <v>20</v>
      </c>
      <c r="D129" s="33"/>
      <c r="E129" s="33"/>
      <c r="F129" s="26" t="str">
        <f>F14</f>
        <v xml:space="preserve"> </v>
      </c>
      <c r="G129" s="33"/>
      <c r="H129" s="33"/>
      <c r="I129" s="103" t="s">
        <v>22</v>
      </c>
      <c r="J129" s="56" t="str">
        <f>IF(J14="","",J14)</f>
        <v>20. 1. 2020</v>
      </c>
      <c r="K129" s="33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6.95" customHeight="1">
      <c r="A130" s="33"/>
      <c r="B130" s="34"/>
      <c r="C130" s="33"/>
      <c r="D130" s="33"/>
      <c r="E130" s="33"/>
      <c r="F130" s="33"/>
      <c r="G130" s="33"/>
      <c r="H130" s="33"/>
      <c r="I130" s="102"/>
      <c r="J130" s="33"/>
      <c r="K130" s="33"/>
      <c r="L130" s="4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15.2" customHeight="1">
      <c r="A131" s="33"/>
      <c r="B131" s="34"/>
      <c r="C131" s="28" t="s">
        <v>24</v>
      </c>
      <c r="D131" s="33"/>
      <c r="E131" s="33"/>
      <c r="F131" s="26" t="str">
        <f>E17</f>
        <v>Město Bohumín</v>
      </c>
      <c r="G131" s="33"/>
      <c r="H131" s="33"/>
      <c r="I131" s="103" t="s">
        <v>30</v>
      </c>
      <c r="J131" s="31" t="str">
        <f>E23</f>
        <v>RP Projekt s.r.o.</v>
      </c>
      <c r="K131" s="33"/>
      <c r="L131" s="4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2" customFormat="1" ht="15.2" customHeight="1">
      <c r="A132" s="33"/>
      <c r="B132" s="34"/>
      <c r="C132" s="28" t="s">
        <v>28</v>
      </c>
      <c r="D132" s="33"/>
      <c r="E132" s="33"/>
      <c r="F132" s="26" t="str">
        <f>IF(E20="","",E20)</f>
        <v>Vyplň údaj</v>
      </c>
      <c r="G132" s="33"/>
      <c r="H132" s="33"/>
      <c r="I132" s="103" t="s">
        <v>33</v>
      </c>
      <c r="J132" s="31" t="str">
        <f>E26</f>
        <v xml:space="preserve"> </v>
      </c>
      <c r="K132" s="33"/>
      <c r="L132" s="4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5" s="2" customFormat="1" ht="10.35" customHeight="1">
      <c r="A133" s="33"/>
      <c r="B133" s="34"/>
      <c r="C133" s="33"/>
      <c r="D133" s="33"/>
      <c r="E133" s="33"/>
      <c r="F133" s="33"/>
      <c r="G133" s="33"/>
      <c r="H133" s="33"/>
      <c r="I133" s="102"/>
      <c r="J133" s="33"/>
      <c r="K133" s="33"/>
      <c r="L133" s="4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4" spans="1:65" s="11" customFormat="1" ht="29.25" customHeight="1">
      <c r="A134" s="142"/>
      <c r="B134" s="143"/>
      <c r="C134" s="144" t="s">
        <v>124</v>
      </c>
      <c r="D134" s="145" t="s">
        <v>60</v>
      </c>
      <c r="E134" s="145" t="s">
        <v>56</v>
      </c>
      <c r="F134" s="145" t="s">
        <v>57</v>
      </c>
      <c r="G134" s="145" t="s">
        <v>125</v>
      </c>
      <c r="H134" s="145" t="s">
        <v>126</v>
      </c>
      <c r="I134" s="146" t="s">
        <v>127</v>
      </c>
      <c r="J134" s="145" t="s">
        <v>105</v>
      </c>
      <c r="K134" s="147" t="s">
        <v>128</v>
      </c>
      <c r="L134" s="148"/>
      <c r="M134" s="63" t="s">
        <v>1</v>
      </c>
      <c r="N134" s="64" t="s">
        <v>39</v>
      </c>
      <c r="O134" s="64" t="s">
        <v>129</v>
      </c>
      <c r="P134" s="64" t="s">
        <v>130</v>
      </c>
      <c r="Q134" s="64" t="s">
        <v>131</v>
      </c>
      <c r="R134" s="64" t="s">
        <v>132</v>
      </c>
      <c r="S134" s="64" t="s">
        <v>133</v>
      </c>
      <c r="T134" s="65" t="s">
        <v>134</v>
      </c>
      <c r="U134" s="142"/>
      <c r="V134" s="142"/>
      <c r="W134" s="142"/>
      <c r="X134" s="142"/>
      <c r="Y134" s="142"/>
      <c r="Z134" s="142"/>
      <c r="AA134" s="142"/>
      <c r="AB134" s="142"/>
      <c r="AC134" s="142"/>
      <c r="AD134" s="142"/>
      <c r="AE134" s="142"/>
    </row>
    <row r="135" spans="1:65" s="2" customFormat="1" ht="22.9" customHeight="1">
      <c r="A135" s="33"/>
      <c r="B135" s="34"/>
      <c r="C135" s="70" t="s">
        <v>135</v>
      </c>
      <c r="D135" s="33"/>
      <c r="E135" s="33"/>
      <c r="F135" s="33"/>
      <c r="G135" s="33"/>
      <c r="H135" s="33"/>
      <c r="I135" s="102"/>
      <c r="J135" s="149">
        <f>BK135</f>
        <v>157100</v>
      </c>
      <c r="K135" s="33"/>
      <c r="L135" s="34"/>
      <c r="M135" s="66"/>
      <c r="N135" s="57"/>
      <c r="O135" s="67"/>
      <c r="P135" s="150">
        <f>P136+P329</f>
        <v>0</v>
      </c>
      <c r="Q135" s="67"/>
      <c r="R135" s="150">
        <f>R136+R329</f>
        <v>45.709358949999995</v>
      </c>
      <c r="S135" s="67"/>
      <c r="T135" s="151">
        <f>T136+T329</f>
        <v>41.199805760000004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8" t="s">
        <v>74</v>
      </c>
      <c r="AU135" s="18" t="s">
        <v>107</v>
      </c>
      <c r="BK135" s="152">
        <f>BK136+BK329</f>
        <v>157100</v>
      </c>
    </row>
    <row r="136" spans="1:65" s="12" customFormat="1" ht="25.9" customHeight="1">
      <c r="B136" s="153"/>
      <c r="D136" s="154" t="s">
        <v>74</v>
      </c>
      <c r="E136" s="155" t="s">
        <v>136</v>
      </c>
      <c r="F136" s="155" t="s">
        <v>137</v>
      </c>
      <c r="I136" s="156"/>
      <c r="J136" s="157">
        <f>BK136</f>
        <v>0</v>
      </c>
      <c r="L136" s="153"/>
      <c r="M136" s="158"/>
      <c r="N136" s="159"/>
      <c r="O136" s="159"/>
      <c r="P136" s="160">
        <f>P137+P150+P235+P316+P326</f>
        <v>0</v>
      </c>
      <c r="Q136" s="159"/>
      <c r="R136" s="160">
        <f>R137+R150+R235+R316+R326</f>
        <v>39.356090129999998</v>
      </c>
      <c r="S136" s="159"/>
      <c r="T136" s="161">
        <f>T137+T150+T235+T316+T326</f>
        <v>34.522778000000002</v>
      </c>
      <c r="AR136" s="154" t="s">
        <v>81</v>
      </c>
      <c r="AT136" s="162" t="s">
        <v>74</v>
      </c>
      <c r="AU136" s="162" t="s">
        <v>75</v>
      </c>
      <c r="AY136" s="154" t="s">
        <v>138</v>
      </c>
      <c r="BK136" s="163">
        <f>BK137+BK150+BK235+BK316+BK326</f>
        <v>0</v>
      </c>
    </row>
    <row r="137" spans="1:65" s="12" customFormat="1" ht="22.9" customHeight="1">
      <c r="B137" s="153"/>
      <c r="D137" s="154" t="s">
        <v>74</v>
      </c>
      <c r="E137" s="164" t="s">
        <v>139</v>
      </c>
      <c r="F137" s="164" t="s">
        <v>140</v>
      </c>
      <c r="I137" s="156"/>
      <c r="J137" s="165">
        <f>BK137</f>
        <v>0</v>
      </c>
      <c r="L137" s="153"/>
      <c r="M137" s="158"/>
      <c r="N137" s="159"/>
      <c r="O137" s="159"/>
      <c r="P137" s="160">
        <f>SUM(P138:P149)</f>
        <v>0</v>
      </c>
      <c r="Q137" s="159"/>
      <c r="R137" s="160">
        <f>SUM(R138:R149)</f>
        <v>5.1952044999999991</v>
      </c>
      <c r="S137" s="159"/>
      <c r="T137" s="161">
        <f>SUM(T138:T149)</f>
        <v>0</v>
      </c>
      <c r="AR137" s="154" t="s">
        <v>81</v>
      </c>
      <c r="AT137" s="162" t="s">
        <v>74</v>
      </c>
      <c r="AU137" s="162" t="s">
        <v>81</v>
      </c>
      <c r="AY137" s="154" t="s">
        <v>138</v>
      </c>
      <c r="BK137" s="163">
        <f>SUM(BK138:BK149)</f>
        <v>0</v>
      </c>
    </row>
    <row r="138" spans="1:65" s="2" customFormat="1" ht="21.75" customHeight="1">
      <c r="A138" s="33"/>
      <c r="B138" s="166"/>
      <c r="C138" s="167" t="s">
        <v>81</v>
      </c>
      <c r="D138" s="167" t="s">
        <v>141</v>
      </c>
      <c r="E138" s="168" t="s">
        <v>142</v>
      </c>
      <c r="F138" s="169" t="s">
        <v>143</v>
      </c>
      <c r="G138" s="170" t="s">
        <v>144</v>
      </c>
      <c r="H138" s="171">
        <v>2</v>
      </c>
      <c r="I138" s="172"/>
      <c r="J138" s="173">
        <f>ROUND(I138*H138,2)</f>
        <v>0</v>
      </c>
      <c r="K138" s="169" t="s">
        <v>145</v>
      </c>
      <c r="L138" s="34"/>
      <c r="M138" s="174" t="s">
        <v>1</v>
      </c>
      <c r="N138" s="175" t="s">
        <v>40</v>
      </c>
      <c r="O138" s="59"/>
      <c r="P138" s="176">
        <f>O138*H138</f>
        <v>0</v>
      </c>
      <c r="Q138" s="176">
        <v>1.8774999999999999</v>
      </c>
      <c r="R138" s="176">
        <f>Q138*H138</f>
        <v>3.7549999999999999</v>
      </c>
      <c r="S138" s="176">
        <v>0</v>
      </c>
      <c r="T138" s="177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78" t="s">
        <v>146</v>
      </c>
      <c r="AT138" s="178" t="s">
        <v>141</v>
      </c>
      <c r="AU138" s="178" t="s">
        <v>83</v>
      </c>
      <c r="AY138" s="18" t="s">
        <v>138</v>
      </c>
      <c r="BE138" s="179">
        <f>IF(N138="základní",J138,0)</f>
        <v>0</v>
      </c>
      <c r="BF138" s="179">
        <f>IF(N138="snížená",J138,0)</f>
        <v>0</v>
      </c>
      <c r="BG138" s="179">
        <f>IF(N138="zákl. přenesená",J138,0)</f>
        <v>0</v>
      </c>
      <c r="BH138" s="179">
        <f>IF(N138="sníž. přenesená",J138,0)</f>
        <v>0</v>
      </c>
      <c r="BI138" s="179">
        <f>IF(N138="nulová",J138,0)</f>
        <v>0</v>
      </c>
      <c r="BJ138" s="18" t="s">
        <v>81</v>
      </c>
      <c r="BK138" s="179">
        <f>ROUND(I138*H138,2)</f>
        <v>0</v>
      </c>
      <c r="BL138" s="18" t="s">
        <v>146</v>
      </c>
      <c r="BM138" s="178" t="s">
        <v>147</v>
      </c>
    </row>
    <row r="139" spans="1:65" s="2" customFormat="1" ht="19.5">
      <c r="A139" s="33"/>
      <c r="B139" s="34"/>
      <c r="C139" s="33"/>
      <c r="D139" s="180" t="s">
        <v>148</v>
      </c>
      <c r="E139" s="33"/>
      <c r="F139" s="181" t="s">
        <v>149</v>
      </c>
      <c r="G139" s="33"/>
      <c r="H139" s="33"/>
      <c r="I139" s="102"/>
      <c r="J139" s="33"/>
      <c r="K139" s="33"/>
      <c r="L139" s="34"/>
      <c r="M139" s="182"/>
      <c r="N139" s="183"/>
      <c r="O139" s="59"/>
      <c r="P139" s="59"/>
      <c r="Q139" s="59"/>
      <c r="R139" s="59"/>
      <c r="S139" s="59"/>
      <c r="T139" s="60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8" t="s">
        <v>148</v>
      </c>
      <c r="AU139" s="18" t="s">
        <v>83</v>
      </c>
    </row>
    <row r="140" spans="1:65" s="13" customFormat="1" ht="11.25">
      <c r="B140" s="184"/>
      <c r="D140" s="180" t="s">
        <v>150</v>
      </c>
      <c r="E140" s="185" t="s">
        <v>1</v>
      </c>
      <c r="F140" s="186" t="s">
        <v>151</v>
      </c>
      <c r="H140" s="185" t="s">
        <v>1</v>
      </c>
      <c r="I140" s="187"/>
      <c r="L140" s="184"/>
      <c r="M140" s="188"/>
      <c r="N140" s="189"/>
      <c r="O140" s="189"/>
      <c r="P140" s="189"/>
      <c r="Q140" s="189"/>
      <c r="R140" s="189"/>
      <c r="S140" s="189"/>
      <c r="T140" s="190"/>
      <c r="AT140" s="185" t="s">
        <v>150</v>
      </c>
      <c r="AU140" s="185" t="s">
        <v>83</v>
      </c>
      <c r="AV140" s="13" t="s">
        <v>81</v>
      </c>
      <c r="AW140" s="13" t="s">
        <v>32</v>
      </c>
      <c r="AX140" s="13" t="s">
        <v>75</v>
      </c>
      <c r="AY140" s="185" t="s">
        <v>138</v>
      </c>
    </row>
    <row r="141" spans="1:65" s="14" customFormat="1" ht="11.25">
      <c r="B141" s="191"/>
      <c r="D141" s="180" t="s">
        <v>150</v>
      </c>
      <c r="E141" s="192" t="s">
        <v>1</v>
      </c>
      <c r="F141" s="193" t="s">
        <v>152</v>
      </c>
      <c r="H141" s="194">
        <v>2</v>
      </c>
      <c r="I141" s="195"/>
      <c r="L141" s="191"/>
      <c r="M141" s="196"/>
      <c r="N141" s="197"/>
      <c r="O141" s="197"/>
      <c r="P141" s="197"/>
      <c r="Q141" s="197"/>
      <c r="R141" s="197"/>
      <c r="S141" s="197"/>
      <c r="T141" s="198"/>
      <c r="AT141" s="192" t="s">
        <v>150</v>
      </c>
      <c r="AU141" s="192" t="s">
        <v>83</v>
      </c>
      <c r="AV141" s="14" t="s">
        <v>83</v>
      </c>
      <c r="AW141" s="14" t="s">
        <v>32</v>
      </c>
      <c r="AX141" s="14" t="s">
        <v>81</v>
      </c>
      <c r="AY141" s="192" t="s">
        <v>138</v>
      </c>
    </row>
    <row r="142" spans="1:65" s="2" customFormat="1" ht="21.75" customHeight="1">
      <c r="A142" s="33"/>
      <c r="B142" s="166"/>
      <c r="C142" s="167" t="s">
        <v>83</v>
      </c>
      <c r="D142" s="167" t="s">
        <v>141</v>
      </c>
      <c r="E142" s="168" t="s">
        <v>153</v>
      </c>
      <c r="F142" s="169" t="s">
        <v>154</v>
      </c>
      <c r="G142" s="170" t="s">
        <v>155</v>
      </c>
      <c r="H142" s="171">
        <v>0.36399999999999999</v>
      </c>
      <c r="I142" s="172"/>
      <c r="J142" s="173">
        <f>ROUND(I142*H142,2)</f>
        <v>0</v>
      </c>
      <c r="K142" s="169" t="s">
        <v>145</v>
      </c>
      <c r="L142" s="34"/>
      <c r="M142" s="174" t="s">
        <v>1</v>
      </c>
      <c r="N142" s="175" t="s">
        <v>40</v>
      </c>
      <c r="O142" s="59"/>
      <c r="P142" s="176">
        <f>O142*H142</f>
        <v>0</v>
      </c>
      <c r="Q142" s="176">
        <v>1.0900000000000001</v>
      </c>
      <c r="R142" s="176">
        <f>Q142*H142</f>
        <v>0.39676</v>
      </c>
      <c r="S142" s="176">
        <v>0</v>
      </c>
      <c r="T142" s="177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78" t="s">
        <v>146</v>
      </c>
      <c r="AT142" s="178" t="s">
        <v>141</v>
      </c>
      <c r="AU142" s="178" t="s">
        <v>83</v>
      </c>
      <c r="AY142" s="18" t="s">
        <v>138</v>
      </c>
      <c r="BE142" s="179">
        <f>IF(N142="základní",J142,0)</f>
        <v>0</v>
      </c>
      <c r="BF142" s="179">
        <f>IF(N142="snížená",J142,0)</f>
        <v>0</v>
      </c>
      <c r="BG142" s="179">
        <f>IF(N142="zákl. přenesená",J142,0)</f>
        <v>0</v>
      </c>
      <c r="BH142" s="179">
        <f>IF(N142="sníž. přenesená",J142,0)</f>
        <v>0</v>
      </c>
      <c r="BI142" s="179">
        <f>IF(N142="nulová",J142,0)</f>
        <v>0</v>
      </c>
      <c r="BJ142" s="18" t="s">
        <v>81</v>
      </c>
      <c r="BK142" s="179">
        <f>ROUND(I142*H142,2)</f>
        <v>0</v>
      </c>
      <c r="BL142" s="18" t="s">
        <v>146</v>
      </c>
      <c r="BM142" s="178" t="s">
        <v>156</v>
      </c>
    </row>
    <row r="143" spans="1:65" s="2" customFormat="1" ht="19.5">
      <c r="A143" s="33"/>
      <c r="B143" s="34"/>
      <c r="C143" s="33"/>
      <c r="D143" s="180" t="s">
        <v>148</v>
      </c>
      <c r="E143" s="33"/>
      <c r="F143" s="181" t="s">
        <v>157</v>
      </c>
      <c r="G143" s="33"/>
      <c r="H143" s="33"/>
      <c r="I143" s="102"/>
      <c r="J143" s="33"/>
      <c r="K143" s="33"/>
      <c r="L143" s="34"/>
      <c r="M143" s="182"/>
      <c r="N143" s="183"/>
      <c r="O143" s="59"/>
      <c r="P143" s="59"/>
      <c r="Q143" s="59"/>
      <c r="R143" s="59"/>
      <c r="S143" s="59"/>
      <c r="T143" s="60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8" t="s">
        <v>148</v>
      </c>
      <c r="AU143" s="18" t="s">
        <v>83</v>
      </c>
    </row>
    <row r="144" spans="1:65" s="13" customFormat="1" ht="11.25">
      <c r="B144" s="184"/>
      <c r="D144" s="180" t="s">
        <v>150</v>
      </c>
      <c r="E144" s="185" t="s">
        <v>1</v>
      </c>
      <c r="F144" s="186" t="s">
        <v>158</v>
      </c>
      <c r="H144" s="185" t="s">
        <v>1</v>
      </c>
      <c r="I144" s="187"/>
      <c r="L144" s="184"/>
      <c r="M144" s="188"/>
      <c r="N144" s="189"/>
      <c r="O144" s="189"/>
      <c r="P144" s="189"/>
      <c r="Q144" s="189"/>
      <c r="R144" s="189"/>
      <c r="S144" s="189"/>
      <c r="T144" s="190"/>
      <c r="AT144" s="185" t="s">
        <v>150</v>
      </c>
      <c r="AU144" s="185" t="s">
        <v>83</v>
      </c>
      <c r="AV144" s="13" t="s">
        <v>81</v>
      </c>
      <c r="AW144" s="13" t="s">
        <v>32</v>
      </c>
      <c r="AX144" s="13" t="s">
        <v>75</v>
      </c>
      <c r="AY144" s="185" t="s">
        <v>138</v>
      </c>
    </row>
    <row r="145" spans="1:65" s="14" customFormat="1" ht="11.25">
      <c r="B145" s="191"/>
      <c r="D145" s="180" t="s">
        <v>150</v>
      </c>
      <c r="E145" s="192" t="s">
        <v>1</v>
      </c>
      <c r="F145" s="193" t="s">
        <v>159</v>
      </c>
      <c r="H145" s="194">
        <v>0.36399999999999999</v>
      </c>
      <c r="I145" s="195"/>
      <c r="L145" s="191"/>
      <c r="M145" s="196"/>
      <c r="N145" s="197"/>
      <c r="O145" s="197"/>
      <c r="P145" s="197"/>
      <c r="Q145" s="197"/>
      <c r="R145" s="197"/>
      <c r="S145" s="197"/>
      <c r="T145" s="198"/>
      <c r="AT145" s="192" t="s">
        <v>150</v>
      </c>
      <c r="AU145" s="192" t="s">
        <v>83</v>
      </c>
      <c r="AV145" s="14" t="s">
        <v>83</v>
      </c>
      <c r="AW145" s="14" t="s">
        <v>32</v>
      </c>
      <c r="AX145" s="14" t="s">
        <v>81</v>
      </c>
      <c r="AY145" s="192" t="s">
        <v>138</v>
      </c>
    </row>
    <row r="146" spans="1:65" s="2" customFormat="1" ht="21.75" customHeight="1">
      <c r="A146" s="33"/>
      <c r="B146" s="166"/>
      <c r="C146" s="167" t="s">
        <v>139</v>
      </c>
      <c r="D146" s="167" t="s">
        <v>141</v>
      </c>
      <c r="E146" s="168" t="s">
        <v>160</v>
      </c>
      <c r="F146" s="169" t="s">
        <v>161</v>
      </c>
      <c r="G146" s="170" t="s">
        <v>162</v>
      </c>
      <c r="H146" s="171">
        <v>10.106</v>
      </c>
      <c r="I146" s="172"/>
      <c r="J146" s="173">
        <f>ROUND(I146*H146,2)</f>
        <v>0</v>
      </c>
      <c r="K146" s="169" t="s">
        <v>145</v>
      </c>
      <c r="L146" s="34"/>
      <c r="M146" s="174" t="s">
        <v>1</v>
      </c>
      <c r="N146" s="175" t="s">
        <v>40</v>
      </c>
      <c r="O146" s="59"/>
      <c r="P146" s="176">
        <f>O146*H146</f>
        <v>0</v>
      </c>
      <c r="Q146" s="176">
        <v>0.10324999999999999</v>
      </c>
      <c r="R146" s="176">
        <f>Q146*H146</f>
        <v>1.0434444999999999</v>
      </c>
      <c r="S146" s="176">
        <v>0</v>
      </c>
      <c r="T146" s="177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78" t="s">
        <v>146</v>
      </c>
      <c r="AT146" s="178" t="s">
        <v>141</v>
      </c>
      <c r="AU146" s="178" t="s">
        <v>83</v>
      </c>
      <c r="AY146" s="18" t="s">
        <v>138</v>
      </c>
      <c r="BE146" s="179">
        <f>IF(N146="základní",J146,0)</f>
        <v>0</v>
      </c>
      <c r="BF146" s="179">
        <f>IF(N146="snížená",J146,0)</f>
        <v>0</v>
      </c>
      <c r="BG146" s="179">
        <f>IF(N146="zákl. přenesená",J146,0)</f>
        <v>0</v>
      </c>
      <c r="BH146" s="179">
        <f>IF(N146="sníž. přenesená",J146,0)</f>
        <v>0</v>
      </c>
      <c r="BI146" s="179">
        <f>IF(N146="nulová",J146,0)</f>
        <v>0</v>
      </c>
      <c r="BJ146" s="18" t="s">
        <v>81</v>
      </c>
      <c r="BK146" s="179">
        <f>ROUND(I146*H146,2)</f>
        <v>0</v>
      </c>
      <c r="BL146" s="18" t="s">
        <v>146</v>
      </c>
      <c r="BM146" s="178" t="s">
        <v>163</v>
      </c>
    </row>
    <row r="147" spans="1:65" s="2" customFormat="1" ht="19.5">
      <c r="A147" s="33"/>
      <c r="B147" s="34"/>
      <c r="C147" s="33"/>
      <c r="D147" s="180" t="s">
        <v>148</v>
      </c>
      <c r="E147" s="33"/>
      <c r="F147" s="181" t="s">
        <v>164</v>
      </c>
      <c r="G147" s="33"/>
      <c r="H147" s="33"/>
      <c r="I147" s="102"/>
      <c r="J147" s="33"/>
      <c r="K147" s="33"/>
      <c r="L147" s="34"/>
      <c r="M147" s="182"/>
      <c r="N147" s="183"/>
      <c r="O147" s="59"/>
      <c r="P147" s="59"/>
      <c r="Q147" s="59"/>
      <c r="R147" s="59"/>
      <c r="S147" s="59"/>
      <c r="T147" s="60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8" t="s">
        <v>148</v>
      </c>
      <c r="AU147" s="18" t="s">
        <v>83</v>
      </c>
    </row>
    <row r="148" spans="1:65" s="2" customFormat="1" ht="29.25">
      <c r="A148" s="33"/>
      <c r="B148" s="34"/>
      <c r="C148" s="33"/>
      <c r="D148" s="180" t="s">
        <v>165</v>
      </c>
      <c r="E148" s="33"/>
      <c r="F148" s="199" t="s">
        <v>166</v>
      </c>
      <c r="G148" s="33"/>
      <c r="H148" s="33"/>
      <c r="I148" s="102"/>
      <c r="J148" s="33"/>
      <c r="K148" s="33"/>
      <c r="L148" s="34"/>
      <c r="M148" s="182"/>
      <c r="N148" s="183"/>
      <c r="O148" s="59"/>
      <c r="P148" s="59"/>
      <c r="Q148" s="59"/>
      <c r="R148" s="59"/>
      <c r="S148" s="59"/>
      <c r="T148" s="60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8" t="s">
        <v>165</v>
      </c>
      <c r="AU148" s="18" t="s">
        <v>83</v>
      </c>
    </row>
    <row r="149" spans="1:65" s="14" customFormat="1" ht="11.25">
      <c r="B149" s="191"/>
      <c r="D149" s="180" t="s">
        <v>150</v>
      </c>
      <c r="E149" s="192" t="s">
        <v>1</v>
      </c>
      <c r="F149" s="193" t="s">
        <v>167</v>
      </c>
      <c r="H149" s="194">
        <v>10.106</v>
      </c>
      <c r="I149" s="195"/>
      <c r="L149" s="191"/>
      <c r="M149" s="196"/>
      <c r="N149" s="197"/>
      <c r="O149" s="197"/>
      <c r="P149" s="197"/>
      <c r="Q149" s="197"/>
      <c r="R149" s="197"/>
      <c r="S149" s="197"/>
      <c r="T149" s="198"/>
      <c r="AT149" s="192" t="s">
        <v>150</v>
      </c>
      <c r="AU149" s="192" t="s">
        <v>83</v>
      </c>
      <c r="AV149" s="14" t="s">
        <v>83</v>
      </c>
      <c r="AW149" s="14" t="s">
        <v>32</v>
      </c>
      <c r="AX149" s="14" t="s">
        <v>81</v>
      </c>
      <c r="AY149" s="192" t="s">
        <v>138</v>
      </c>
    </row>
    <row r="150" spans="1:65" s="12" customFormat="1" ht="22.9" customHeight="1">
      <c r="B150" s="153"/>
      <c r="D150" s="154" t="s">
        <v>74</v>
      </c>
      <c r="E150" s="164" t="s">
        <v>168</v>
      </c>
      <c r="F150" s="164" t="s">
        <v>169</v>
      </c>
      <c r="I150" s="156"/>
      <c r="J150" s="165">
        <f>BK150</f>
        <v>0</v>
      </c>
      <c r="L150" s="153"/>
      <c r="M150" s="158"/>
      <c r="N150" s="159"/>
      <c r="O150" s="159"/>
      <c r="P150" s="160">
        <f>SUM(P151:P234)</f>
        <v>0</v>
      </c>
      <c r="Q150" s="159"/>
      <c r="R150" s="160">
        <f>SUM(R151:R234)</f>
        <v>34.145371430000004</v>
      </c>
      <c r="S150" s="159"/>
      <c r="T150" s="161">
        <f>SUM(T151:T234)</f>
        <v>0</v>
      </c>
      <c r="AR150" s="154" t="s">
        <v>81</v>
      </c>
      <c r="AT150" s="162" t="s">
        <v>74</v>
      </c>
      <c r="AU150" s="162" t="s">
        <v>81</v>
      </c>
      <c r="AY150" s="154" t="s">
        <v>138</v>
      </c>
      <c r="BK150" s="163">
        <f>SUM(BK151:BK234)</f>
        <v>0</v>
      </c>
    </row>
    <row r="151" spans="1:65" s="2" customFormat="1" ht="21.75" customHeight="1">
      <c r="A151" s="33"/>
      <c r="B151" s="166"/>
      <c r="C151" s="167" t="s">
        <v>146</v>
      </c>
      <c r="D151" s="167" t="s">
        <v>141</v>
      </c>
      <c r="E151" s="168" t="s">
        <v>170</v>
      </c>
      <c r="F151" s="169" t="s">
        <v>171</v>
      </c>
      <c r="G151" s="170" t="s">
        <v>162</v>
      </c>
      <c r="H151" s="171">
        <v>8.5649999999999995</v>
      </c>
      <c r="I151" s="172"/>
      <c r="J151" s="173">
        <f>ROUND(I151*H151,2)</f>
        <v>0</v>
      </c>
      <c r="K151" s="169" t="s">
        <v>145</v>
      </c>
      <c r="L151" s="34"/>
      <c r="M151" s="174" t="s">
        <v>1</v>
      </c>
      <c r="N151" s="175" t="s">
        <v>40</v>
      </c>
      <c r="O151" s="59"/>
      <c r="P151" s="176">
        <f>O151*H151</f>
        <v>0</v>
      </c>
      <c r="Q151" s="176">
        <v>7.3499999999999998E-3</v>
      </c>
      <c r="R151" s="176">
        <f>Q151*H151</f>
        <v>6.2952749999999988E-2</v>
      </c>
      <c r="S151" s="176">
        <v>0</v>
      </c>
      <c r="T151" s="177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78" t="s">
        <v>146</v>
      </c>
      <c r="AT151" s="178" t="s">
        <v>141</v>
      </c>
      <c r="AU151" s="178" t="s">
        <v>83</v>
      </c>
      <c r="AY151" s="18" t="s">
        <v>138</v>
      </c>
      <c r="BE151" s="179">
        <f>IF(N151="základní",J151,0)</f>
        <v>0</v>
      </c>
      <c r="BF151" s="179">
        <f>IF(N151="snížená",J151,0)</f>
        <v>0</v>
      </c>
      <c r="BG151" s="179">
        <f>IF(N151="zákl. přenesená",J151,0)</f>
        <v>0</v>
      </c>
      <c r="BH151" s="179">
        <f>IF(N151="sníž. přenesená",J151,0)</f>
        <v>0</v>
      </c>
      <c r="BI151" s="179">
        <f>IF(N151="nulová",J151,0)</f>
        <v>0</v>
      </c>
      <c r="BJ151" s="18" t="s">
        <v>81</v>
      </c>
      <c r="BK151" s="179">
        <f>ROUND(I151*H151,2)</f>
        <v>0</v>
      </c>
      <c r="BL151" s="18" t="s">
        <v>146</v>
      </c>
      <c r="BM151" s="178" t="s">
        <v>172</v>
      </c>
    </row>
    <row r="152" spans="1:65" s="2" customFormat="1" ht="19.5">
      <c r="A152" s="33"/>
      <c r="B152" s="34"/>
      <c r="C152" s="33"/>
      <c r="D152" s="180" t="s">
        <v>148</v>
      </c>
      <c r="E152" s="33"/>
      <c r="F152" s="181" t="s">
        <v>173</v>
      </c>
      <c r="G152" s="33"/>
      <c r="H152" s="33"/>
      <c r="I152" s="102"/>
      <c r="J152" s="33"/>
      <c r="K152" s="33"/>
      <c r="L152" s="34"/>
      <c r="M152" s="182"/>
      <c r="N152" s="183"/>
      <c r="O152" s="59"/>
      <c r="P152" s="59"/>
      <c r="Q152" s="59"/>
      <c r="R152" s="59"/>
      <c r="S152" s="59"/>
      <c r="T152" s="60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8" t="s">
        <v>148</v>
      </c>
      <c r="AU152" s="18" t="s">
        <v>83</v>
      </c>
    </row>
    <row r="153" spans="1:65" s="14" customFormat="1" ht="11.25">
      <c r="B153" s="191"/>
      <c r="D153" s="180" t="s">
        <v>150</v>
      </c>
      <c r="E153" s="192" t="s">
        <v>1</v>
      </c>
      <c r="F153" s="193" t="s">
        <v>174</v>
      </c>
      <c r="H153" s="194">
        <v>6.3</v>
      </c>
      <c r="I153" s="195"/>
      <c r="L153" s="191"/>
      <c r="M153" s="196"/>
      <c r="N153" s="197"/>
      <c r="O153" s="197"/>
      <c r="P153" s="197"/>
      <c r="Q153" s="197"/>
      <c r="R153" s="197"/>
      <c r="S153" s="197"/>
      <c r="T153" s="198"/>
      <c r="AT153" s="192" t="s">
        <v>150</v>
      </c>
      <c r="AU153" s="192" t="s">
        <v>83</v>
      </c>
      <c r="AV153" s="14" t="s">
        <v>83</v>
      </c>
      <c r="AW153" s="14" t="s">
        <v>32</v>
      </c>
      <c r="AX153" s="14" t="s">
        <v>75</v>
      </c>
      <c r="AY153" s="192" t="s">
        <v>138</v>
      </c>
    </row>
    <row r="154" spans="1:65" s="14" customFormat="1" ht="11.25">
      <c r="B154" s="191"/>
      <c r="D154" s="180" t="s">
        <v>150</v>
      </c>
      <c r="E154" s="192" t="s">
        <v>1</v>
      </c>
      <c r="F154" s="193" t="s">
        <v>175</v>
      </c>
      <c r="H154" s="194">
        <v>4.0999999999999996</v>
      </c>
      <c r="I154" s="195"/>
      <c r="L154" s="191"/>
      <c r="M154" s="196"/>
      <c r="N154" s="197"/>
      <c r="O154" s="197"/>
      <c r="P154" s="197"/>
      <c r="Q154" s="197"/>
      <c r="R154" s="197"/>
      <c r="S154" s="197"/>
      <c r="T154" s="198"/>
      <c r="AT154" s="192" t="s">
        <v>150</v>
      </c>
      <c r="AU154" s="192" t="s">
        <v>83</v>
      </c>
      <c r="AV154" s="14" t="s">
        <v>83</v>
      </c>
      <c r="AW154" s="14" t="s">
        <v>32</v>
      </c>
      <c r="AX154" s="14" t="s">
        <v>75</v>
      </c>
      <c r="AY154" s="192" t="s">
        <v>138</v>
      </c>
    </row>
    <row r="155" spans="1:65" s="14" customFormat="1" ht="11.25">
      <c r="B155" s="191"/>
      <c r="D155" s="180" t="s">
        <v>150</v>
      </c>
      <c r="E155" s="192" t="s">
        <v>1</v>
      </c>
      <c r="F155" s="193" t="s">
        <v>176</v>
      </c>
      <c r="H155" s="194">
        <v>16.2</v>
      </c>
      <c r="I155" s="195"/>
      <c r="L155" s="191"/>
      <c r="M155" s="196"/>
      <c r="N155" s="197"/>
      <c r="O155" s="197"/>
      <c r="P155" s="197"/>
      <c r="Q155" s="197"/>
      <c r="R155" s="197"/>
      <c r="S155" s="197"/>
      <c r="T155" s="198"/>
      <c r="AT155" s="192" t="s">
        <v>150</v>
      </c>
      <c r="AU155" s="192" t="s">
        <v>83</v>
      </c>
      <c r="AV155" s="14" t="s">
        <v>83</v>
      </c>
      <c r="AW155" s="14" t="s">
        <v>32</v>
      </c>
      <c r="AX155" s="14" t="s">
        <v>75</v>
      </c>
      <c r="AY155" s="192" t="s">
        <v>138</v>
      </c>
    </row>
    <row r="156" spans="1:65" s="14" customFormat="1" ht="11.25">
      <c r="B156" s="191"/>
      <c r="D156" s="180" t="s">
        <v>150</v>
      </c>
      <c r="E156" s="192" t="s">
        <v>1</v>
      </c>
      <c r="F156" s="193" t="s">
        <v>177</v>
      </c>
      <c r="H156" s="194">
        <v>1.95</v>
      </c>
      <c r="I156" s="195"/>
      <c r="L156" s="191"/>
      <c r="M156" s="196"/>
      <c r="N156" s="197"/>
      <c r="O156" s="197"/>
      <c r="P156" s="197"/>
      <c r="Q156" s="197"/>
      <c r="R156" s="197"/>
      <c r="S156" s="197"/>
      <c r="T156" s="198"/>
      <c r="AT156" s="192" t="s">
        <v>150</v>
      </c>
      <c r="AU156" s="192" t="s">
        <v>83</v>
      </c>
      <c r="AV156" s="14" t="s">
        <v>83</v>
      </c>
      <c r="AW156" s="14" t="s">
        <v>32</v>
      </c>
      <c r="AX156" s="14" t="s">
        <v>75</v>
      </c>
      <c r="AY156" s="192" t="s">
        <v>138</v>
      </c>
    </row>
    <row r="157" spans="1:65" s="15" customFormat="1" ht="11.25">
      <c r="B157" s="200"/>
      <c r="D157" s="180" t="s">
        <v>150</v>
      </c>
      <c r="E157" s="201" t="s">
        <v>1</v>
      </c>
      <c r="F157" s="202" t="s">
        <v>178</v>
      </c>
      <c r="H157" s="203">
        <v>28.549999999999997</v>
      </c>
      <c r="I157" s="204"/>
      <c r="L157" s="200"/>
      <c r="M157" s="205"/>
      <c r="N157" s="206"/>
      <c r="O157" s="206"/>
      <c r="P157" s="206"/>
      <c r="Q157" s="206"/>
      <c r="R157" s="206"/>
      <c r="S157" s="206"/>
      <c r="T157" s="207"/>
      <c r="AT157" s="201" t="s">
        <v>150</v>
      </c>
      <c r="AU157" s="201" t="s">
        <v>83</v>
      </c>
      <c r="AV157" s="15" t="s">
        <v>139</v>
      </c>
      <c r="AW157" s="15" t="s">
        <v>32</v>
      </c>
      <c r="AX157" s="15" t="s">
        <v>75</v>
      </c>
      <c r="AY157" s="201" t="s">
        <v>138</v>
      </c>
    </row>
    <row r="158" spans="1:65" s="14" customFormat="1" ht="11.25">
      <c r="B158" s="191"/>
      <c r="D158" s="180" t="s">
        <v>150</v>
      </c>
      <c r="E158" s="192" t="s">
        <v>1</v>
      </c>
      <c r="F158" s="193" t="s">
        <v>179</v>
      </c>
      <c r="H158" s="194">
        <v>8.5649999999999995</v>
      </c>
      <c r="I158" s="195"/>
      <c r="L158" s="191"/>
      <c r="M158" s="196"/>
      <c r="N158" s="197"/>
      <c r="O158" s="197"/>
      <c r="P158" s="197"/>
      <c r="Q158" s="197"/>
      <c r="R158" s="197"/>
      <c r="S158" s="197"/>
      <c r="T158" s="198"/>
      <c r="AT158" s="192" t="s">
        <v>150</v>
      </c>
      <c r="AU158" s="192" t="s">
        <v>83</v>
      </c>
      <c r="AV158" s="14" t="s">
        <v>83</v>
      </c>
      <c r="AW158" s="14" t="s">
        <v>32</v>
      </c>
      <c r="AX158" s="14" t="s">
        <v>81</v>
      </c>
      <c r="AY158" s="192" t="s">
        <v>138</v>
      </c>
    </row>
    <row r="159" spans="1:65" s="2" customFormat="1" ht="21.75" customHeight="1">
      <c r="A159" s="33"/>
      <c r="B159" s="166"/>
      <c r="C159" s="167" t="s">
        <v>180</v>
      </c>
      <c r="D159" s="167" t="s">
        <v>141</v>
      </c>
      <c r="E159" s="168" t="s">
        <v>181</v>
      </c>
      <c r="F159" s="169" t="s">
        <v>182</v>
      </c>
      <c r="G159" s="170" t="s">
        <v>162</v>
      </c>
      <c r="H159" s="171">
        <v>28.55</v>
      </c>
      <c r="I159" s="172"/>
      <c r="J159" s="173">
        <f>ROUND(I159*H159,2)</f>
        <v>0</v>
      </c>
      <c r="K159" s="169" t="s">
        <v>145</v>
      </c>
      <c r="L159" s="34"/>
      <c r="M159" s="174" t="s">
        <v>1</v>
      </c>
      <c r="N159" s="175" t="s">
        <v>40</v>
      </c>
      <c r="O159" s="59"/>
      <c r="P159" s="176">
        <f>O159*H159</f>
        <v>0</v>
      </c>
      <c r="Q159" s="176">
        <v>4.3800000000000002E-3</v>
      </c>
      <c r="R159" s="176">
        <f>Q159*H159</f>
        <v>0.12504900000000002</v>
      </c>
      <c r="S159" s="176">
        <v>0</v>
      </c>
      <c r="T159" s="177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78" t="s">
        <v>146</v>
      </c>
      <c r="AT159" s="178" t="s">
        <v>141</v>
      </c>
      <c r="AU159" s="178" t="s">
        <v>83</v>
      </c>
      <c r="AY159" s="18" t="s">
        <v>138</v>
      </c>
      <c r="BE159" s="179">
        <f>IF(N159="základní",J159,0)</f>
        <v>0</v>
      </c>
      <c r="BF159" s="179">
        <f>IF(N159="snížená",J159,0)</f>
        <v>0</v>
      </c>
      <c r="BG159" s="179">
        <f>IF(N159="zákl. přenesená",J159,0)</f>
        <v>0</v>
      </c>
      <c r="BH159" s="179">
        <f>IF(N159="sníž. přenesená",J159,0)</f>
        <v>0</v>
      </c>
      <c r="BI159" s="179">
        <f>IF(N159="nulová",J159,0)</f>
        <v>0</v>
      </c>
      <c r="BJ159" s="18" t="s">
        <v>81</v>
      </c>
      <c r="BK159" s="179">
        <f>ROUND(I159*H159,2)</f>
        <v>0</v>
      </c>
      <c r="BL159" s="18" t="s">
        <v>146</v>
      </c>
      <c r="BM159" s="178" t="s">
        <v>183</v>
      </c>
    </row>
    <row r="160" spans="1:65" s="2" customFormat="1" ht="19.5">
      <c r="A160" s="33"/>
      <c r="B160" s="34"/>
      <c r="C160" s="33"/>
      <c r="D160" s="180" t="s">
        <v>148</v>
      </c>
      <c r="E160" s="33"/>
      <c r="F160" s="181" t="s">
        <v>184</v>
      </c>
      <c r="G160" s="33"/>
      <c r="H160" s="33"/>
      <c r="I160" s="102"/>
      <c r="J160" s="33"/>
      <c r="K160" s="33"/>
      <c r="L160" s="34"/>
      <c r="M160" s="182"/>
      <c r="N160" s="183"/>
      <c r="O160" s="59"/>
      <c r="P160" s="59"/>
      <c r="Q160" s="59"/>
      <c r="R160" s="59"/>
      <c r="S160" s="59"/>
      <c r="T160" s="60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8" t="s">
        <v>148</v>
      </c>
      <c r="AU160" s="18" t="s">
        <v>83</v>
      </c>
    </row>
    <row r="161" spans="1:65" s="14" customFormat="1" ht="11.25">
      <c r="B161" s="191"/>
      <c r="D161" s="180" t="s">
        <v>150</v>
      </c>
      <c r="E161" s="192" t="s">
        <v>1</v>
      </c>
      <c r="F161" s="193" t="s">
        <v>174</v>
      </c>
      <c r="H161" s="194">
        <v>6.3</v>
      </c>
      <c r="I161" s="195"/>
      <c r="L161" s="191"/>
      <c r="M161" s="196"/>
      <c r="N161" s="197"/>
      <c r="O161" s="197"/>
      <c r="P161" s="197"/>
      <c r="Q161" s="197"/>
      <c r="R161" s="197"/>
      <c r="S161" s="197"/>
      <c r="T161" s="198"/>
      <c r="AT161" s="192" t="s">
        <v>150</v>
      </c>
      <c r="AU161" s="192" t="s">
        <v>83</v>
      </c>
      <c r="AV161" s="14" t="s">
        <v>83</v>
      </c>
      <c r="AW161" s="14" t="s">
        <v>32</v>
      </c>
      <c r="AX161" s="14" t="s">
        <v>75</v>
      </c>
      <c r="AY161" s="192" t="s">
        <v>138</v>
      </c>
    </row>
    <row r="162" spans="1:65" s="14" customFormat="1" ht="11.25">
      <c r="B162" s="191"/>
      <c r="D162" s="180" t="s">
        <v>150</v>
      </c>
      <c r="E162" s="192" t="s">
        <v>1</v>
      </c>
      <c r="F162" s="193" t="s">
        <v>175</v>
      </c>
      <c r="H162" s="194">
        <v>4.0999999999999996</v>
      </c>
      <c r="I162" s="195"/>
      <c r="L162" s="191"/>
      <c r="M162" s="196"/>
      <c r="N162" s="197"/>
      <c r="O162" s="197"/>
      <c r="P162" s="197"/>
      <c r="Q162" s="197"/>
      <c r="R162" s="197"/>
      <c r="S162" s="197"/>
      <c r="T162" s="198"/>
      <c r="AT162" s="192" t="s">
        <v>150</v>
      </c>
      <c r="AU162" s="192" t="s">
        <v>83</v>
      </c>
      <c r="AV162" s="14" t="s">
        <v>83</v>
      </c>
      <c r="AW162" s="14" t="s">
        <v>32</v>
      </c>
      <c r="AX162" s="14" t="s">
        <v>75</v>
      </c>
      <c r="AY162" s="192" t="s">
        <v>138</v>
      </c>
    </row>
    <row r="163" spans="1:65" s="14" customFormat="1" ht="11.25">
      <c r="B163" s="191"/>
      <c r="D163" s="180" t="s">
        <v>150</v>
      </c>
      <c r="E163" s="192" t="s">
        <v>1</v>
      </c>
      <c r="F163" s="193" t="s">
        <v>176</v>
      </c>
      <c r="H163" s="194">
        <v>16.2</v>
      </c>
      <c r="I163" s="195"/>
      <c r="L163" s="191"/>
      <c r="M163" s="196"/>
      <c r="N163" s="197"/>
      <c r="O163" s="197"/>
      <c r="P163" s="197"/>
      <c r="Q163" s="197"/>
      <c r="R163" s="197"/>
      <c r="S163" s="197"/>
      <c r="T163" s="198"/>
      <c r="AT163" s="192" t="s">
        <v>150</v>
      </c>
      <c r="AU163" s="192" t="s">
        <v>83</v>
      </c>
      <c r="AV163" s="14" t="s">
        <v>83</v>
      </c>
      <c r="AW163" s="14" t="s">
        <v>32</v>
      </c>
      <c r="AX163" s="14" t="s">
        <v>75</v>
      </c>
      <c r="AY163" s="192" t="s">
        <v>138</v>
      </c>
    </row>
    <row r="164" spans="1:65" s="14" customFormat="1" ht="11.25">
      <c r="B164" s="191"/>
      <c r="D164" s="180" t="s">
        <v>150</v>
      </c>
      <c r="E164" s="192" t="s">
        <v>1</v>
      </c>
      <c r="F164" s="193" t="s">
        <v>177</v>
      </c>
      <c r="H164" s="194">
        <v>1.95</v>
      </c>
      <c r="I164" s="195"/>
      <c r="L164" s="191"/>
      <c r="M164" s="196"/>
      <c r="N164" s="197"/>
      <c r="O164" s="197"/>
      <c r="P164" s="197"/>
      <c r="Q164" s="197"/>
      <c r="R164" s="197"/>
      <c r="S164" s="197"/>
      <c r="T164" s="198"/>
      <c r="AT164" s="192" t="s">
        <v>150</v>
      </c>
      <c r="AU164" s="192" t="s">
        <v>83</v>
      </c>
      <c r="AV164" s="14" t="s">
        <v>83</v>
      </c>
      <c r="AW164" s="14" t="s">
        <v>32</v>
      </c>
      <c r="AX164" s="14" t="s">
        <v>75</v>
      </c>
      <c r="AY164" s="192" t="s">
        <v>138</v>
      </c>
    </row>
    <row r="165" spans="1:65" s="16" customFormat="1" ht="11.25">
      <c r="B165" s="208"/>
      <c r="D165" s="180" t="s">
        <v>150</v>
      </c>
      <c r="E165" s="209" t="s">
        <v>1</v>
      </c>
      <c r="F165" s="210" t="s">
        <v>185</v>
      </c>
      <c r="H165" s="211">
        <v>28.549999999999997</v>
      </c>
      <c r="I165" s="212"/>
      <c r="L165" s="208"/>
      <c r="M165" s="213"/>
      <c r="N165" s="214"/>
      <c r="O165" s="214"/>
      <c r="P165" s="214"/>
      <c r="Q165" s="214"/>
      <c r="R165" s="214"/>
      <c r="S165" s="214"/>
      <c r="T165" s="215"/>
      <c r="AT165" s="209" t="s">
        <v>150</v>
      </c>
      <c r="AU165" s="209" t="s">
        <v>83</v>
      </c>
      <c r="AV165" s="16" t="s">
        <v>146</v>
      </c>
      <c r="AW165" s="16" t="s">
        <v>32</v>
      </c>
      <c r="AX165" s="16" t="s">
        <v>81</v>
      </c>
      <c r="AY165" s="209" t="s">
        <v>138</v>
      </c>
    </row>
    <row r="166" spans="1:65" s="2" customFormat="1" ht="21.75" customHeight="1">
      <c r="A166" s="33"/>
      <c r="B166" s="166"/>
      <c r="C166" s="167" t="s">
        <v>168</v>
      </c>
      <c r="D166" s="167" t="s">
        <v>141</v>
      </c>
      <c r="E166" s="168" t="s">
        <v>186</v>
      </c>
      <c r="F166" s="169" t="s">
        <v>187</v>
      </c>
      <c r="G166" s="170" t="s">
        <v>162</v>
      </c>
      <c r="H166" s="171">
        <v>8.5649999999999995</v>
      </c>
      <c r="I166" s="172"/>
      <c r="J166" s="173">
        <f>ROUND(I166*H166,2)</f>
        <v>0</v>
      </c>
      <c r="K166" s="169" t="s">
        <v>145</v>
      </c>
      <c r="L166" s="34"/>
      <c r="M166" s="174" t="s">
        <v>1</v>
      </c>
      <c r="N166" s="175" t="s">
        <v>40</v>
      </c>
      <c r="O166" s="59"/>
      <c r="P166" s="176">
        <f>O166*H166</f>
        <v>0</v>
      </c>
      <c r="Q166" s="176">
        <v>2.1000000000000001E-2</v>
      </c>
      <c r="R166" s="176">
        <f>Q166*H166</f>
        <v>0.179865</v>
      </c>
      <c r="S166" s="176">
        <v>0</v>
      </c>
      <c r="T166" s="177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78" t="s">
        <v>146</v>
      </c>
      <c r="AT166" s="178" t="s">
        <v>141</v>
      </c>
      <c r="AU166" s="178" t="s">
        <v>83</v>
      </c>
      <c r="AY166" s="18" t="s">
        <v>138</v>
      </c>
      <c r="BE166" s="179">
        <f>IF(N166="základní",J166,0)</f>
        <v>0</v>
      </c>
      <c r="BF166" s="179">
        <f>IF(N166="snížená",J166,0)</f>
        <v>0</v>
      </c>
      <c r="BG166" s="179">
        <f>IF(N166="zákl. přenesená",J166,0)</f>
        <v>0</v>
      </c>
      <c r="BH166" s="179">
        <f>IF(N166="sníž. přenesená",J166,0)</f>
        <v>0</v>
      </c>
      <c r="BI166" s="179">
        <f>IF(N166="nulová",J166,0)</f>
        <v>0</v>
      </c>
      <c r="BJ166" s="18" t="s">
        <v>81</v>
      </c>
      <c r="BK166" s="179">
        <f>ROUND(I166*H166,2)</f>
        <v>0</v>
      </c>
      <c r="BL166" s="18" t="s">
        <v>146</v>
      </c>
      <c r="BM166" s="178" t="s">
        <v>188</v>
      </c>
    </row>
    <row r="167" spans="1:65" s="2" customFormat="1" ht="29.25">
      <c r="A167" s="33"/>
      <c r="B167" s="34"/>
      <c r="C167" s="33"/>
      <c r="D167" s="180" t="s">
        <v>148</v>
      </c>
      <c r="E167" s="33"/>
      <c r="F167" s="181" t="s">
        <v>189</v>
      </c>
      <c r="G167" s="33"/>
      <c r="H167" s="33"/>
      <c r="I167" s="102"/>
      <c r="J167" s="33"/>
      <c r="K167" s="33"/>
      <c r="L167" s="34"/>
      <c r="M167" s="182"/>
      <c r="N167" s="183"/>
      <c r="O167" s="59"/>
      <c r="P167" s="59"/>
      <c r="Q167" s="59"/>
      <c r="R167" s="59"/>
      <c r="S167" s="59"/>
      <c r="T167" s="60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8" t="s">
        <v>148</v>
      </c>
      <c r="AU167" s="18" t="s">
        <v>83</v>
      </c>
    </row>
    <row r="168" spans="1:65" s="2" customFormat="1" ht="21.75" customHeight="1">
      <c r="A168" s="33"/>
      <c r="B168" s="166"/>
      <c r="C168" s="167" t="s">
        <v>190</v>
      </c>
      <c r="D168" s="167" t="s">
        <v>141</v>
      </c>
      <c r="E168" s="168" t="s">
        <v>191</v>
      </c>
      <c r="F168" s="169" t="s">
        <v>192</v>
      </c>
      <c r="G168" s="170" t="s">
        <v>162</v>
      </c>
      <c r="H168" s="171">
        <v>8.5649999999999995</v>
      </c>
      <c r="I168" s="172"/>
      <c r="J168" s="173">
        <f>ROUND(I168*H168,2)</f>
        <v>0</v>
      </c>
      <c r="K168" s="169" t="s">
        <v>145</v>
      </c>
      <c r="L168" s="34"/>
      <c r="M168" s="174" t="s">
        <v>1</v>
      </c>
      <c r="N168" s="175" t="s">
        <v>40</v>
      </c>
      <c r="O168" s="59"/>
      <c r="P168" s="176">
        <f>O168*H168</f>
        <v>0</v>
      </c>
      <c r="Q168" s="176">
        <v>1.0500000000000001E-2</v>
      </c>
      <c r="R168" s="176">
        <f>Q168*H168</f>
        <v>8.9932499999999999E-2</v>
      </c>
      <c r="S168" s="176">
        <v>0</v>
      </c>
      <c r="T168" s="177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78" t="s">
        <v>146</v>
      </c>
      <c r="AT168" s="178" t="s">
        <v>141</v>
      </c>
      <c r="AU168" s="178" t="s">
        <v>83</v>
      </c>
      <c r="AY168" s="18" t="s">
        <v>138</v>
      </c>
      <c r="BE168" s="179">
        <f>IF(N168="základní",J168,0)</f>
        <v>0</v>
      </c>
      <c r="BF168" s="179">
        <f>IF(N168="snížená",J168,0)</f>
        <v>0</v>
      </c>
      <c r="BG168" s="179">
        <f>IF(N168="zákl. přenesená",J168,0)</f>
        <v>0</v>
      </c>
      <c r="BH168" s="179">
        <f>IF(N168="sníž. přenesená",J168,0)</f>
        <v>0</v>
      </c>
      <c r="BI168" s="179">
        <f>IF(N168="nulová",J168,0)</f>
        <v>0</v>
      </c>
      <c r="BJ168" s="18" t="s">
        <v>81</v>
      </c>
      <c r="BK168" s="179">
        <f>ROUND(I168*H168,2)</f>
        <v>0</v>
      </c>
      <c r="BL168" s="18" t="s">
        <v>146</v>
      </c>
      <c r="BM168" s="178" t="s">
        <v>193</v>
      </c>
    </row>
    <row r="169" spans="1:65" s="2" customFormat="1" ht="29.25">
      <c r="A169" s="33"/>
      <c r="B169" s="34"/>
      <c r="C169" s="33"/>
      <c r="D169" s="180" t="s">
        <v>148</v>
      </c>
      <c r="E169" s="33"/>
      <c r="F169" s="181" t="s">
        <v>194</v>
      </c>
      <c r="G169" s="33"/>
      <c r="H169" s="33"/>
      <c r="I169" s="102"/>
      <c r="J169" s="33"/>
      <c r="K169" s="33"/>
      <c r="L169" s="34"/>
      <c r="M169" s="182"/>
      <c r="N169" s="183"/>
      <c r="O169" s="59"/>
      <c r="P169" s="59"/>
      <c r="Q169" s="59"/>
      <c r="R169" s="59"/>
      <c r="S169" s="59"/>
      <c r="T169" s="60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8" t="s">
        <v>148</v>
      </c>
      <c r="AU169" s="18" t="s">
        <v>83</v>
      </c>
    </row>
    <row r="170" spans="1:65" s="2" customFormat="1" ht="33" customHeight="1">
      <c r="A170" s="33"/>
      <c r="B170" s="166"/>
      <c r="C170" s="167" t="s">
        <v>195</v>
      </c>
      <c r="D170" s="167" t="s">
        <v>141</v>
      </c>
      <c r="E170" s="168" t="s">
        <v>196</v>
      </c>
      <c r="F170" s="169" t="s">
        <v>197</v>
      </c>
      <c r="G170" s="170" t="s">
        <v>162</v>
      </c>
      <c r="H170" s="171">
        <v>28.55</v>
      </c>
      <c r="I170" s="172"/>
      <c r="J170" s="173">
        <f>ROUND(I170*H170,2)</f>
        <v>0</v>
      </c>
      <c r="K170" s="169" t="s">
        <v>145</v>
      </c>
      <c r="L170" s="34"/>
      <c r="M170" s="174" t="s">
        <v>1</v>
      </c>
      <c r="N170" s="175" t="s">
        <v>40</v>
      </c>
      <c r="O170" s="59"/>
      <c r="P170" s="176">
        <f>O170*H170</f>
        <v>0</v>
      </c>
      <c r="Q170" s="176">
        <v>1.103E-2</v>
      </c>
      <c r="R170" s="176">
        <f>Q170*H170</f>
        <v>0.31490649999999998</v>
      </c>
      <c r="S170" s="176">
        <v>0</v>
      </c>
      <c r="T170" s="177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78" t="s">
        <v>146</v>
      </c>
      <c r="AT170" s="178" t="s">
        <v>141</v>
      </c>
      <c r="AU170" s="178" t="s">
        <v>83</v>
      </c>
      <c r="AY170" s="18" t="s">
        <v>138</v>
      </c>
      <c r="BE170" s="179">
        <f>IF(N170="základní",J170,0)</f>
        <v>0</v>
      </c>
      <c r="BF170" s="179">
        <f>IF(N170="snížená",J170,0)</f>
        <v>0</v>
      </c>
      <c r="BG170" s="179">
        <f>IF(N170="zákl. přenesená",J170,0)</f>
        <v>0</v>
      </c>
      <c r="BH170" s="179">
        <f>IF(N170="sníž. přenesená",J170,0)</f>
        <v>0</v>
      </c>
      <c r="BI170" s="179">
        <f>IF(N170="nulová",J170,0)</f>
        <v>0</v>
      </c>
      <c r="BJ170" s="18" t="s">
        <v>81</v>
      </c>
      <c r="BK170" s="179">
        <f>ROUND(I170*H170,2)</f>
        <v>0</v>
      </c>
      <c r="BL170" s="18" t="s">
        <v>146</v>
      </c>
      <c r="BM170" s="178" t="s">
        <v>198</v>
      </c>
    </row>
    <row r="171" spans="1:65" s="2" customFormat="1" ht="29.25">
      <c r="A171" s="33"/>
      <c r="B171" s="34"/>
      <c r="C171" s="33"/>
      <c r="D171" s="180" t="s">
        <v>148</v>
      </c>
      <c r="E171" s="33"/>
      <c r="F171" s="181" t="s">
        <v>199</v>
      </c>
      <c r="G171" s="33"/>
      <c r="H171" s="33"/>
      <c r="I171" s="102"/>
      <c r="J171" s="33"/>
      <c r="K171" s="33"/>
      <c r="L171" s="34"/>
      <c r="M171" s="182"/>
      <c r="N171" s="183"/>
      <c r="O171" s="59"/>
      <c r="P171" s="59"/>
      <c r="Q171" s="59"/>
      <c r="R171" s="59"/>
      <c r="S171" s="59"/>
      <c r="T171" s="60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8" t="s">
        <v>148</v>
      </c>
      <c r="AU171" s="18" t="s">
        <v>83</v>
      </c>
    </row>
    <row r="172" spans="1:65" s="2" customFormat="1" ht="21.75" customHeight="1">
      <c r="A172" s="33"/>
      <c r="B172" s="166"/>
      <c r="C172" s="167" t="s">
        <v>200</v>
      </c>
      <c r="D172" s="167" t="s">
        <v>141</v>
      </c>
      <c r="E172" s="168" t="s">
        <v>201</v>
      </c>
      <c r="F172" s="169" t="s">
        <v>202</v>
      </c>
      <c r="G172" s="170" t="s">
        <v>162</v>
      </c>
      <c r="H172" s="171">
        <v>206.577</v>
      </c>
      <c r="I172" s="172"/>
      <c r="J172" s="173">
        <f>ROUND(I172*H172,2)</f>
        <v>0</v>
      </c>
      <c r="K172" s="169" t="s">
        <v>145</v>
      </c>
      <c r="L172" s="34"/>
      <c r="M172" s="174" t="s">
        <v>1</v>
      </c>
      <c r="N172" s="175" t="s">
        <v>40</v>
      </c>
      <c r="O172" s="59"/>
      <c r="P172" s="176">
        <f>O172*H172</f>
        <v>0</v>
      </c>
      <c r="Q172" s="176">
        <v>7.3499999999999998E-3</v>
      </c>
      <c r="R172" s="176">
        <f>Q172*H172</f>
        <v>1.51834095</v>
      </c>
      <c r="S172" s="176">
        <v>0</v>
      </c>
      <c r="T172" s="177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78" t="s">
        <v>146</v>
      </c>
      <c r="AT172" s="178" t="s">
        <v>141</v>
      </c>
      <c r="AU172" s="178" t="s">
        <v>83</v>
      </c>
      <c r="AY172" s="18" t="s">
        <v>138</v>
      </c>
      <c r="BE172" s="179">
        <f>IF(N172="základní",J172,0)</f>
        <v>0</v>
      </c>
      <c r="BF172" s="179">
        <f>IF(N172="snížená",J172,0)</f>
        <v>0</v>
      </c>
      <c r="BG172" s="179">
        <f>IF(N172="zákl. přenesená",J172,0)</f>
        <v>0</v>
      </c>
      <c r="BH172" s="179">
        <f>IF(N172="sníž. přenesená",J172,0)</f>
        <v>0</v>
      </c>
      <c r="BI172" s="179">
        <f>IF(N172="nulová",J172,0)</f>
        <v>0</v>
      </c>
      <c r="BJ172" s="18" t="s">
        <v>81</v>
      </c>
      <c r="BK172" s="179">
        <f>ROUND(I172*H172,2)</f>
        <v>0</v>
      </c>
      <c r="BL172" s="18" t="s">
        <v>146</v>
      </c>
      <c r="BM172" s="178" t="s">
        <v>203</v>
      </c>
    </row>
    <row r="173" spans="1:65" s="2" customFormat="1" ht="19.5">
      <c r="A173" s="33"/>
      <c r="B173" s="34"/>
      <c r="C173" s="33"/>
      <c r="D173" s="180" t="s">
        <v>148</v>
      </c>
      <c r="E173" s="33"/>
      <c r="F173" s="181" t="s">
        <v>204</v>
      </c>
      <c r="G173" s="33"/>
      <c r="H173" s="33"/>
      <c r="I173" s="102"/>
      <c r="J173" s="33"/>
      <c r="K173" s="33"/>
      <c r="L173" s="34"/>
      <c r="M173" s="182"/>
      <c r="N173" s="183"/>
      <c r="O173" s="59"/>
      <c r="P173" s="59"/>
      <c r="Q173" s="59"/>
      <c r="R173" s="59"/>
      <c r="S173" s="59"/>
      <c r="T173" s="60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8" t="s">
        <v>148</v>
      </c>
      <c r="AU173" s="18" t="s">
        <v>83</v>
      </c>
    </row>
    <row r="174" spans="1:65" s="2" customFormat="1" ht="21.75" customHeight="1">
      <c r="A174" s="33"/>
      <c r="B174" s="166"/>
      <c r="C174" s="167" t="s">
        <v>205</v>
      </c>
      <c r="D174" s="167" t="s">
        <v>141</v>
      </c>
      <c r="E174" s="168" t="s">
        <v>206</v>
      </c>
      <c r="F174" s="169" t="s">
        <v>207</v>
      </c>
      <c r="G174" s="170" t="s">
        <v>162</v>
      </c>
      <c r="H174" s="171">
        <v>368.803</v>
      </c>
      <c r="I174" s="172"/>
      <c r="J174" s="173">
        <f>ROUND(I174*H174,2)</f>
        <v>0</v>
      </c>
      <c r="K174" s="169" t="s">
        <v>145</v>
      </c>
      <c r="L174" s="34"/>
      <c r="M174" s="174" t="s">
        <v>1</v>
      </c>
      <c r="N174" s="175" t="s">
        <v>40</v>
      </c>
      <c r="O174" s="59"/>
      <c r="P174" s="176">
        <f>O174*H174</f>
        <v>0</v>
      </c>
      <c r="Q174" s="176">
        <v>4.3800000000000002E-3</v>
      </c>
      <c r="R174" s="176">
        <f>Q174*H174</f>
        <v>1.61535714</v>
      </c>
      <c r="S174" s="176">
        <v>0</v>
      </c>
      <c r="T174" s="177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78" t="s">
        <v>146</v>
      </c>
      <c r="AT174" s="178" t="s">
        <v>141</v>
      </c>
      <c r="AU174" s="178" t="s">
        <v>83</v>
      </c>
      <c r="AY174" s="18" t="s">
        <v>138</v>
      </c>
      <c r="BE174" s="179">
        <f>IF(N174="základní",J174,0)</f>
        <v>0</v>
      </c>
      <c r="BF174" s="179">
        <f>IF(N174="snížená",J174,0)</f>
        <v>0</v>
      </c>
      <c r="BG174" s="179">
        <f>IF(N174="zákl. přenesená",J174,0)</f>
        <v>0</v>
      </c>
      <c r="BH174" s="179">
        <f>IF(N174="sníž. přenesená",J174,0)</f>
        <v>0</v>
      </c>
      <c r="BI174" s="179">
        <f>IF(N174="nulová",J174,0)</f>
        <v>0</v>
      </c>
      <c r="BJ174" s="18" t="s">
        <v>81</v>
      </c>
      <c r="BK174" s="179">
        <f>ROUND(I174*H174,2)</f>
        <v>0</v>
      </c>
      <c r="BL174" s="18" t="s">
        <v>146</v>
      </c>
      <c r="BM174" s="178" t="s">
        <v>208</v>
      </c>
    </row>
    <row r="175" spans="1:65" s="2" customFormat="1" ht="19.5">
      <c r="A175" s="33"/>
      <c r="B175" s="34"/>
      <c r="C175" s="33"/>
      <c r="D175" s="180" t="s">
        <v>148</v>
      </c>
      <c r="E175" s="33"/>
      <c r="F175" s="181" t="s">
        <v>209</v>
      </c>
      <c r="G175" s="33"/>
      <c r="H175" s="33"/>
      <c r="I175" s="102"/>
      <c r="J175" s="33"/>
      <c r="K175" s="33"/>
      <c r="L175" s="34"/>
      <c r="M175" s="182"/>
      <c r="N175" s="183"/>
      <c r="O175" s="59"/>
      <c r="P175" s="59"/>
      <c r="Q175" s="59"/>
      <c r="R175" s="59"/>
      <c r="S175" s="59"/>
      <c r="T175" s="60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8" t="s">
        <v>148</v>
      </c>
      <c r="AU175" s="18" t="s">
        <v>83</v>
      </c>
    </row>
    <row r="176" spans="1:65" s="14" customFormat="1" ht="11.25">
      <c r="B176" s="191"/>
      <c r="D176" s="180" t="s">
        <v>150</v>
      </c>
      <c r="E176" s="192" t="s">
        <v>1</v>
      </c>
      <c r="F176" s="193" t="s">
        <v>210</v>
      </c>
      <c r="H176" s="194">
        <v>92.4</v>
      </c>
      <c r="I176" s="195"/>
      <c r="L176" s="191"/>
      <c r="M176" s="196"/>
      <c r="N176" s="197"/>
      <c r="O176" s="197"/>
      <c r="P176" s="197"/>
      <c r="Q176" s="197"/>
      <c r="R176" s="197"/>
      <c r="S176" s="197"/>
      <c r="T176" s="198"/>
      <c r="AT176" s="192" t="s">
        <v>150</v>
      </c>
      <c r="AU176" s="192" t="s">
        <v>83</v>
      </c>
      <c r="AV176" s="14" t="s">
        <v>83</v>
      </c>
      <c r="AW176" s="14" t="s">
        <v>32</v>
      </c>
      <c r="AX176" s="14" t="s">
        <v>75</v>
      </c>
      <c r="AY176" s="192" t="s">
        <v>138</v>
      </c>
    </row>
    <row r="177" spans="1:65" s="14" customFormat="1" ht="11.25">
      <c r="B177" s="191"/>
      <c r="D177" s="180" t="s">
        <v>150</v>
      </c>
      <c r="E177" s="192" t="s">
        <v>1</v>
      </c>
      <c r="F177" s="193" t="s">
        <v>211</v>
      </c>
      <c r="H177" s="194">
        <v>-15.769</v>
      </c>
      <c r="I177" s="195"/>
      <c r="L177" s="191"/>
      <c r="M177" s="196"/>
      <c r="N177" s="197"/>
      <c r="O177" s="197"/>
      <c r="P177" s="197"/>
      <c r="Q177" s="197"/>
      <c r="R177" s="197"/>
      <c r="S177" s="197"/>
      <c r="T177" s="198"/>
      <c r="AT177" s="192" t="s">
        <v>150</v>
      </c>
      <c r="AU177" s="192" t="s">
        <v>83</v>
      </c>
      <c r="AV177" s="14" t="s">
        <v>83</v>
      </c>
      <c r="AW177" s="14" t="s">
        <v>32</v>
      </c>
      <c r="AX177" s="14" t="s">
        <v>75</v>
      </c>
      <c r="AY177" s="192" t="s">
        <v>138</v>
      </c>
    </row>
    <row r="178" spans="1:65" s="14" customFormat="1" ht="11.25">
      <c r="B178" s="191"/>
      <c r="D178" s="180" t="s">
        <v>150</v>
      </c>
      <c r="E178" s="192" t="s">
        <v>1</v>
      </c>
      <c r="F178" s="193" t="s">
        <v>212</v>
      </c>
      <c r="H178" s="194">
        <v>52.85</v>
      </c>
      <c r="I178" s="195"/>
      <c r="L178" s="191"/>
      <c r="M178" s="196"/>
      <c r="N178" s="197"/>
      <c r="O178" s="197"/>
      <c r="P178" s="197"/>
      <c r="Q178" s="197"/>
      <c r="R178" s="197"/>
      <c r="S178" s="197"/>
      <c r="T178" s="198"/>
      <c r="AT178" s="192" t="s">
        <v>150</v>
      </c>
      <c r="AU178" s="192" t="s">
        <v>83</v>
      </c>
      <c r="AV178" s="14" t="s">
        <v>83</v>
      </c>
      <c r="AW178" s="14" t="s">
        <v>32</v>
      </c>
      <c r="AX178" s="14" t="s">
        <v>75</v>
      </c>
      <c r="AY178" s="192" t="s">
        <v>138</v>
      </c>
    </row>
    <row r="179" spans="1:65" s="14" customFormat="1" ht="11.25">
      <c r="B179" s="191"/>
      <c r="D179" s="180" t="s">
        <v>150</v>
      </c>
      <c r="E179" s="192" t="s">
        <v>1</v>
      </c>
      <c r="F179" s="193" t="s">
        <v>213</v>
      </c>
      <c r="H179" s="194">
        <v>-6.3040000000000003</v>
      </c>
      <c r="I179" s="195"/>
      <c r="L179" s="191"/>
      <c r="M179" s="196"/>
      <c r="N179" s="197"/>
      <c r="O179" s="197"/>
      <c r="P179" s="197"/>
      <c r="Q179" s="197"/>
      <c r="R179" s="197"/>
      <c r="S179" s="197"/>
      <c r="T179" s="198"/>
      <c r="AT179" s="192" t="s">
        <v>150</v>
      </c>
      <c r="AU179" s="192" t="s">
        <v>83</v>
      </c>
      <c r="AV179" s="14" t="s">
        <v>83</v>
      </c>
      <c r="AW179" s="14" t="s">
        <v>32</v>
      </c>
      <c r="AX179" s="14" t="s">
        <v>75</v>
      </c>
      <c r="AY179" s="192" t="s">
        <v>138</v>
      </c>
    </row>
    <row r="180" spans="1:65" s="14" customFormat="1" ht="11.25">
      <c r="B180" s="191"/>
      <c r="D180" s="180" t="s">
        <v>150</v>
      </c>
      <c r="E180" s="192" t="s">
        <v>1</v>
      </c>
      <c r="F180" s="193" t="s">
        <v>214</v>
      </c>
      <c r="H180" s="194">
        <v>35.700000000000003</v>
      </c>
      <c r="I180" s="195"/>
      <c r="L180" s="191"/>
      <c r="M180" s="196"/>
      <c r="N180" s="197"/>
      <c r="O180" s="197"/>
      <c r="P180" s="197"/>
      <c r="Q180" s="197"/>
      <c r="R180" s="197"/>
      <c r="S180" s="197"/>
      <c r="T180" s="198"/>
      <c r="AT180" s="192" t="s">
        <v>150</v>
      </c>
      <c r="AU180" s="192" t="s">
        <v>83</v>
      </c>
      <c r="AV180" s="14" t="s">
        <v>83</v>
      </c>
      <c r="AW180" s="14" t="s">
        <v>32</v>
      </c>
      <c r="AX180" s="14" t="s">
        <v>75</v>
      </c>
      <c r="AY180" s="192" t="s">
        <v>138</v>
      </c>
    </row>
    <row r="181" spans="1:65" s="14" customFormat="1" ht="11.25">
      <c r="B181" s="191"/>
      <c r="D181" s="180" t="s">
        <v>150</v>
      </c>
      <c r="E181" s="192" t="s">
        <v>1</v>
      </c>
      <c r="F181" s="193" t="s">
        <v>215</v>
      </c>
      <c r="H181" s="194">
        <v>-1.5760000000000001</v>
      </c>
      <c r="I181" s="195"/>
      <c r="L181" s="191"/>
      <c r="M181" s="196"/>
      <c r="N181" s="197"/>
      <c r="O181" s="197"/>
      <c r="P181" s="197"/>
      <c r="Q181" s="197"/>
      <c r="R181" s="197"/>
      <c r="S181" s="197"/>
      <c r="T181" s="198"/>
      <c r="AT181" s="192" t="s">
        <v>150</v>
      </c>
      <c r="AU181" s="192" t="s">
        <v>83</v>
      </c>
      <c r="AV181" s="14" t="s">
        <v>83</v>
      </c>
      <c r="AW181" s="14" t="s">
        <v>32</v>
      </c>
      <c r="AX181" s="14" t="s">
        <v>75</v>
      </c>
      <c r="AY181" s="192" t="s">
        <v>138</v>
      </c>
    </row>
    <row r="182" spans="1:65" s="14" customFormat="1" ht="11.25">
      <c r="B182" s="191"/>
      <c r="D182" s="180" t="s">
        <v>150</v>
      </c>
      <c r="E182" s="192" t="s">
        <v>1</v>
      </c>
      <c r="F182" s="193" t="s">
        <v>216</v>
      </c>
      <c r="H182" s="194">
        <v>39.409999999999997</v>
      </c>
      <c r="I182" s="195"/>
      <c r="L182" s="191"/>
      <c r="M182" s="196"/>
      <c r="N182" s="197"/>
      <c r="O182" s="197"/>
      <c r="P182" s="197"/>
      <c r="Q182" s="197"/>
      <c r="R182" s="197"/>
      <c r="S182" s="197"/>
      <c r="T182" s="198"/>
      <c r="AT182" s="192" t="s">
        <v>150</v>
      </c>
      <c r="AU182" s="192" t="s">
        <v>83</v>
      </c>
      <c r="AV182" s="14" t="s">
        <v>83</v>
      </c>
      <c r="AW182" s="14" t="s">
        <v>32</v>
      </c>
      <c r="AX182" s="14" t="s">
        <v>75</v>
      </c>
      <c r="AY182" s="192" t="s">
        <v>138</v>
      </c>
    </row>
    <row r="183" spans="1:65" s="14" customFormat="1" ht="11.25">
      <c r="B183" s="191"/>
      <c r="D183" s="180" t="s">
        <v>150</v>
      </c>
      <c r="E183" s="192" t="s">
        <v>1</v>
      </c>
      <c r="F183" s="193" t="s">
        <v>217</v>
      </c>
      <c r="H183" s="194">
        <v>-3.94</v>
      </c>
      <c r="I183" s="195"/>
      <c r="L183" s="191"/>
      <c r="M183" s="196"/>
      <c r="N183" s="197"/>
      <c r="O183" s="197"/>
      <c r="P183" s="197"/>
      <c r="Q183" s="197"/>
      <c r="R183" s="197"/>
      <c r="S183" s="197"/>
      <c r="T183" s="198"/>
      <c r="AT183" s="192" t="s">
        <v>150</v>
      </c>
      <c r="AU183" s="192" t="s">
        <v>83</v>
      </c>
      <c r="AV183" s="14" t="s">
        <v>83</v>
      </c>
      <c r="AW183" s="14" t="s">
        <v>32</v>
      </c>
      <c r="AX183" s="14" t="s">
        <v>75</v>
      </c>
      <c r="AY183" s="192" t="s">
        <v>138</v>
      </c>
    </row>
    <row r="184" spans="1:65" s="14" customFormat="1" ht="11.25">
      <c r="B184" s="191"/>
      <c r="D184" s="180" t="s">
        <v>150</v>
      </c>
      <c r="E184" s="192" t="s">
        <v>1</v>
      </c>
      <c r="F184" s="193" t="s">
        <v>218</v>
      </c>
      <c r="H184" s="194">
        <v>46.9</v>
      </c>
      <c r="I184" s="195"/>
      <c r="L184" s="191"/>
      <c r="M184" s="196"/>
      <c r="N184" s="197"/>
      <c r="O184" s="197"/>
      <c r="P184" s="197"/>
      <c r="Q184" s="197"/>
      <c r="R184" s="197"/>
      <c r="S184" s="197"/>
      <c r="T184" s="198"/>
      <c r="AT184" s="192" t="s">
        <v>150</v>
      </c>
      <c r="AU184" s="192" t="s">
        <v>83</v>
      </c>
      <c r="AV184" s="14" t="s">
        <v>83</v>
      </c>
      <c r="AW184" s="14" t="s">
        <v>32</v>
      </c>
      <c r="AX184" s="14" t="s">
        <v>75</v>
      </c>
      <c r="AY184" s="192" t="s">
        <v>138</v>
      </c>
    </row>
    <row r="185" spans="1:65" s="14" customFormat="1" ht="11.25">
      <c r="B185" s="191"/>
      <c r="D185" s="180" t="s">
        <v>150</v>
      </c>
      <c r="E185" s="192" t="s">
        <v>1</v>
      </c>
      <c r="F185" s="193" t="s">
        <v>219</v>
      </c>
      <c r="H185" s="194">
        <v>-4.9249999999999998</v>
      </c>
      <c r="I185" s="195"/>
      <c r="L185" s="191"/>
      <c r="M185" s="196"/>
      <c r="N185" s="197"/>
      <c r="O185" s="197"/>
      <c r="P185" s="197"/>
      <c r="Q185" s="197"/>
      <c r="R185" s="197"/>
      <c r="S185" s="197"/>
      <c r="T185" s="198"/>
      <c r="AT185" s="192" t="s">
        <v>150</v>
      </c>
      <c r="AU185" s="192" t="s">
        <v>83</v>
      </c>
      <c r="AV185" s="14" t="s">
        <v>83</v>
      </c>
      <c r="AW185" s="14" t="s">
        <v>32</v>
      </c>
      <c r="AX185" s="14" t="s">
        <v>75</v>
      </c>
      <c r="AY185" s="192" t="s">
        <v>138</v>
      </c>
    </row>
    <row r="186" spans="1:65" s="14" customFormat="1" ht="11.25">
      <c r="B186" s="191"/>
      <c r="D186" s="180" t="s">
        <v>150</v>
      </c>
      <c r="E186" s="192" t="s">
        <v>1</v>
      </c>
      <c r="F186" s="193" t="s">
        <v>220</v>
      </c>
      <c r="H186" s="194">
        <v>100.35</v>
      </c>
      <c r="I186" s="195"/>
      <c r="L186" s="191"/>
      <c r="M186" s="196"/>
      <c r="N186" s="197"/>
      <c r="O186" s="197"/>
      <c r="P186" s="197"/>
      <c r="Q186" s="197"/>
      <c r="R186" s="197"/>
      <c r="S186" s="197"/>
      <c r="T186" s="198"/>
      <c r="AT186" s="192" t="s">
        <v>150</v>
      </c>
      <c r="AU186" s="192" t="s">
        <v>83</v>
      </c>
      <c r="AV186" s="14" t="s">
        <v>83</v>
      </c>
      <c r="AW186" s="14" t="s">
        <v>32</v>
      </c>
      <c r="AX186" s="14" t="s">
        <v>75</v>
      </c>
      <c r="AY186" s="192" t="s">
        <v>138</v>
      </c>
    </row>
    <row r="187" spans="1:65" s="14" customFormat="1" ht="11.25">
      <c r="B187" s="191"/>
      <c r="D187" s="180" t="s">
        <v>150</v>
      </c>
      <c r="E187" s="192" t="s">
        <v>1</v>
      </c>
      <c r="F187" s="193" t="s">
        <v>221</v>
      </c>
      <c r="H187" s="194">
        <v>-4.923</v>
      </c>
      <c r="I187" s="195"/>
      <c r="L187" s="191"/>
      <c r="M187" s="196"/>
      <c r="N187" s="197"/>
      <c r="O187" s="197"/>
      <c r="P187" s="197"/>
      <c r="Q187" s="197"/>
      <c r="R187" s="197"/>
      <c r="S187" s="197"/>
      <c r="T187" s="198"/>
      <c r="AT187" s="192" t="s">
        <v>150</v>
      </c>
      <c r="AU187" s="192" t="s">
        <v>83</v>
      </c>
      <c r="AV187" s="14" t="s">
        <v>83</v>
      </c>
      <c r="AW187" s="14" t="s">
        <v>32</v>
      </c>
      <c r="AX187" s="14" t="s">
        <v>75</v>
      </c>
      <c r="AY187" s="192" t="s">
        <v>138</v>
      </c>
    </row>
    <row r="188" spans="1:65" s="14" customFormat="1" ht="11.25">
      <c r="B188" s="191"/>
      <c r="D188" s="180" t="s">
        <v>150</v>
      </c>
      <c r="E188" s="192" t="s">
        <v>1</v>
      </c>
      <c r="F188" s="193" t="s">
        <v>222</v>
      </c>
      <c r="H188" s="194">
        <v>19.600000000000001</v>
      </c>
      <c r="I188" s="195"/>
      <c r="L188" s="191"/>
      <c r="M188" s="196"/>
      <c r="N188" s="197"/>
      <c r="O188" s="197"/>
      <c r="P188" s="197"/>
      <c r="Q188" s="197"/>
      <c r="R188" s="197"/>
      <c r="S188" s="197"/>
      <c r="T188" s="198"/>
      <c r="AT188" s="192" t="s">
        <v>150</v>
      </c>
      <c r="AU188" s="192" t="s">
        <v>83</v>
      </c>
      <c r="AV188" s="14" t="s">
        <v>83</v>
      </c>
      <c r="AW188" s="14" t="s">
        <v>32</v>
      </c>
      <c r="AX188" s="14" t="s">
        <v>75</v>
      </c>
      <c r="AY188" s="192" t="s">
        <v>138</v>
      </c>
    </row>
    <row r="189" spans="1:65" s="14" customFormat="1" ht="11.25">
      <c r="B189" s="191"/>
      <c r="D189" s="180" t="s">
        <v>150</v>
      </c>
      <c r="E189" s="192" t="s">
        <v>1</v>
      </c>
      <c r="F189" s="193" t="s">
        <v>223</v>
      </c>
      <c r="H189" s="194">
        <v>-1.1819999999999999</v>
      </c>
      <c r="I189" s="195"/>
      <c r="L189" s="191"/>
      <c r="M189" s="196"/>
      <c r="N189" s="197"/>
      <c r="O189" s="197"/>
      <c r="P189" s="197"/>
      <c r="Q189" s="197"/>
      <c r="R189" s="197"/>
      <c r="S189" s="197"/>
      <c r="T189" s="198"/>
      <c r="AT189" s="192" t="s">
        <v>150</v>
      </c>
      <c r="AU189" s="192" t="s">
        <v>83</v>
      </c>
      <c r="AV189" s="14" t="s">
        <v>83</v>
      </c>
      <c r="AW189" s="14" t="s">
        <v>32</v>
      </c>
      <c r="AX189" s="14" t="s">
        <v>75</v>
      </c>
      <c r="AY189" s="192" t="s">
        <v>138</v>
      </c>
    </row>
    <row r="190" spans="1:65" s="14" customFormat="1" ht="11.25">
      <c r="B190" s="191"/>
      <c r="D190" s="180" t="s">
        <v>150</v>
      </c>
      <c r="E190" s="192" t="s">
        <v>1</v>
      </c>
      <c r="F190" s="193" t="s">
        <v>224</v>
      </c>
      <c r="H190" s="194">
        <v>20.212</v>
      </c>
      <c r="I190" s="195"/>
      <c r="L190" s="191"/>
      <c r="M190" s="196"/>
      <c r="N190" s="197"/>
      <c r="O190" s="197"/>
      <c r="P190" s="197"/>
      <c r="Q190" s="197"/>
      <c r="R190" s="197"/>
      <c r="S190" s="197"/>
      <c r="T190" s="198"/>
      <c r="AT190" s="192" t="s">
        <v>150</v>
      </c>
      <c r="AU190" s="192" t="s">
        <v>83</v>
      </c>
      <c r="AV190" s="14" t="s">
        <v>83</v>
      </c>
      <c r="AW190" s="14" t="s">
        <v>32</v>
      </c>
      <c r="AX190" s="14" t="s">
        <v>75</v>
      </c>
      <c r="AY190" s="192" t="s">
        <v>138</v>
      </c>
    </row>
    <row r="191" spans="1:65" s="16" customFormat="1" ht="11.25">
      <c r="B191" s="208"/>
      <c r="D191" s="180" t="s">
        <v>150</v>
      </c>
      <c r="E191" s="209" t="s">
        <v>1</v>
      </c>
      <c r="F191" s="210" t="s">
        <v>185</v>
      </c>
      <c r="H191" s="211">
        <v>368.803</v>
      </c>
      <c r="I191" s="212"/>
      <c r="L191" s="208"/>
      <c r="M191" s="213"/>
      <c r="N191" s="214"/>
      <c r="O191" s="214"/>
      <c r="P191" s="214"/>
      <c r="Q191" s="214"/>
      <c r="R191" s="214"/>
      <c r="S191" s="214"/>
      <c r="T191" s="215"/>
      <c r="AT191" s="209" t="s">
        <v>150</v>
      </c>
      <c r="AU191" s="209" t="s">
        <v>83</v>
      </c>
      <c r="AV191" s="16" t="s">
        <v>146</v>
      </c>
      <c r="AW191" s="16" t="s">
        <v>32</v>
      </c>
      <c r="AX191" s="16" t="s">
        <v>81</v>
      </c>
      <c r="AY191" s="209" t="s">
        <v>138</v>
      </c>
    </row>
    <row r="192" spans="1:65" s="2" customFormat="1" ht="21.75" customHeight="1">
      <c r="A192" s="33"/>
      <c r="B192" s="166"/>
      <c r="C192" s="167" t="s">
        <v>225</v>
      </c>
      <c r="D192" s="167" t="s">
        <v>141</v>
      </c>
      <c r="E192" s="168" t="s">
        <v>226</v>
      </c>
      <c r="F192" s="169" t="s">
        <v>227</v>
      </c>
      <c r="G192" s="170" t="s">
        <v>162</v>
      </c>
      <c r="H192" s="171">
        <v>206.577</v>
      </c>
      <c r="I192" s="172"/>
      <c r="J192" s="173">
        <f>ROUND(I192*H192,2)</f>
        <v>0</v>
      </c>
      <c r="K192" s="169" t="s">
        <v>145</v>
      </c>
      <c r="L192" s="34"/>
      <c r="M192" s="174" t="s">
        <v>1</v>
      </c>
      <c r="N192" s="175" t="s">
        <v>40</v>
      </c>
      <c r="O192" s="59"/>
      <c r="P192" s="176">
        <f>O192*H192</f>
        <v>0</v>
      </c>
      <c r="Q192" s="176">
        <v>2.1000000000000001E-2</v>
      </c>
      <c r="R192" s="176">
        <f>Q192*H192</f>
        <v>4.3381170000000004</v>
      </c>
      <c r="S192" s="176">
        <v>0</v>
      </c>
      <c r="T192" s="177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78" t="s">
        <v>146</v>
      </c>
      <c r="AT192" s="178" t="s">
        <v>141</v>
      </c>
      <c r="AU192" s="178" t="s">
        <v>83</v>
      </c>
      <c r="AY192" s="18" t="s">
        <v>138</v>
      </c>
      <c r="BE192" s="179">
        <f>IF(N192="základní",J192,0)</f>
        <v>0</v>
      </c>
      <c r="BF192" s="179">
        <f>IF(N192="snížená",J192,0)</f>
        <v>0</v>
      </c>
      <c r="BG192" s="179">
        <f>IF(N192="zákl. přenesená",J192,0)</f>
        <v>0</v>
      </c>
      <c r="BH192" s="179">
        <f>IF(N192="sníž. přenesená",J192,0)</f>
        <v>0</v>
      </c>
      <c r="BI192" s="179">
        <f>IF(N192="nulová",J192,0)</f>
        <v>0</v>
      </c>
      <c r="BJ192" s="18" t="s">
        <v>81</v>
      </c>
      <c r="BK192" s="179">
        <f>ROUND(I192*H192,2)</f>
        <v>0</v>
      </c>
      <c r="BL192" s="18" t="s">
        <v>146</v>
      </c>
      <c r="BM192" s="178" t="s">
        <v>228</v>
      </c>
    </row>
    <row r="193" spans="1:65" s="2" customFormat="1" ht="19.5">
      <c r="A193" s="33"/>
      <c r="B193" s="34"/>
      <c r="C193" s="33"/>
      <c r="D193" s="180" t="s">
        <v>148</v>
      </c>
      <c r="E193" s="33"/>
      <c r="F193" s="181" t="s">
        <v>229</v>
      </c>
      <c r="G193" s="33"/>
      <c r="H193" s="33"/>
      <c r="I193" s="102"/>
      <c r="J193" s="33"/>
      <c r="K193" s="33"/>
      <c r="L193" s="34"/>
      <c r="M193" s="182"/>
      <c r="N193" s="183"/>
      <c r="O193" s="59"/>
      <c r="P193" s="59"/>
      <c r="Q193" s="59"/>
      <c r="R193" s="59"/>
      <c r="S193" s="59"/>
      <c r="T193" s="60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8" t="s">
        <v>148</v>
      </c>
      <c r="AU193" s="18" t="s">
        <v>83</v>
      </c>
    </row>
    <row r="194" spans="1:65" s="13" customFormat="1" ht="11.25">
      <c r="B194" s="184"/>
      <c r="D194" s="180" t="s">
        <v>150</v>
      </c>
      <c r="E194" s="185" t="s">
        <v>1</v>
      </c>
      <c r="F194" s="186" t="s">
        <v>230</v>
      </c>
      <c r="H194" s="185" t="s">
        <v>1</v>
      </c>
      <c r="I194" s="187"/>
      <c r="L194" s="184"/>
      <c r="M194" s="188"/>
      <c r="N194" s="189"/>
      <c r="O194" s="189"/>
      <c r="P194" s="189"/>
      <c r="Q194" s="189"/>
      <c r="R194" s="189"/>
      <c r="S194" s="189"/>
      <c r="T194" s="190"/>
      <c r="AT194" s="185" t="s">
        <v>150</v>
      </c>
      <c r="AU194" s="185" t="s">
        <v>83</v>
      </c>
      <c r="AV194" s="13" t="s">
        <v>81</v>
      </c>
      <c r="AW194" s="13" t="s">
        <v>32</v>
      </c>
      <c r="AX194" s="13" t="s">
        <v>75</v>
      </c>
      <c r="AY194" s="185" t="s">
        <v>138</v>
      </c>
    </row>
    <row r="195" spans="1:65" s="14" customFormat="1" ht="11.25">
      <c r="B195" s="191"/>
      <c r="D195" s="180" t="s">
        <v>150</v>
      </c>
      <c r="E195" s="192" t="s">
        <v>1</v>
      </c>
      <c r="F195" s="193" t="s">
        <v>231</v>
      </c>
      <c r="H195" s="194">
        <v>135</v>
      </c>
      <c r="I195" s="195"/>
      <c r="L195" s="191"/>
      <c r="M195" s="196"/>
      <c r="N195" s="197"/>
      <c r="O195" s="197"/>
      <c r="P195" s="197"/>
      <c r="Q195" s="197"/>
      <c r="R195" s="197"/>
      <c r="S195" s="197"/>
      <c r="T195" s="198"/>
      <c r="AT195" s="192" t="s">
        <v>150</v>
      </c>
      <c r="AU195" s="192" t="s">
        <v>83</v>
      </c>
      <c r="AV195" s="14" t="s">
        <v>83</v>
      </c>
      <c r="AW195" s="14" t="s">
        <v>32</v>
      </c>
      <c r="AX195" s="14" t="s">
        <v>75</v>
      </c>
      <c r="AY195" s="192" t="s">
        <v>138</v>
      </c>
    </row>
    <row r="196" spans="1:65" s="13" customFormat="1" ht="11.25">
      <c r="B196" s="184"/>
      <c r="D196" s="180" t="s">
        <v>150</v>
      </c>
      <c r="E196" s="185" t="s">
        <v>1</v>
      </c>
      <c r="F196" s="186" t="s">
        <v>232</v>
      </c>
      <c r="H196" s="185" t="s">
        <v>1</v>
      </c>
      <c r="I196" s="187"/>
      <c r="L196" s="184"/>
      <c r="M196" s="188"/>
      <c r="N196" s="189"/>
      <c r="O196" s="189"/>
      <c r="P196" s="189"/>
      <c r="Q196" s="189"/>
      <c r="R196" s="189"/>
      <c r="S196" s="189"/>
      <c r="T196" s="190"/>
      <c r="AT196" s="185" t="s">
        <v>150</v>
      </c>
      <c r="AU196" s="185" t="s">
        <v>83</v>
      </c>
      <c r="AV196" s="13" t="s">
        <v>81</v>
      </c>
      <c r="AW196" s="13" t="s">
        <v>32</v>
      </c>
      <c r="AX196" s="13" t="s">
        <v>75</v>
      </c>
      <c r="AY196" s="185" t="s">
        <v>138</v>
      </c>
    </row>
    <row r="197" spans="1:65" s="14" customFormat="1" ht="11.25">
      <c r="B197" s="191"/>
      <c r="D197" s="180" t="s">
        <v>150</v>
      </c>
      <c r="E197" s="192" t="s">
        <v>1</v>
      </c>
      <c r="F197" s="193" t="s">
        <v>233</v>
      </c>
      <c r="H197" s="194">
        <v>71.576999999999998</v>
      </c>
      <c r="I197" s="195"/>
      <c r="L197" s="191"/>
      <c r="M197" s="196"/>
      <c r="N197" s="197"/>
      <c r="O197" s="197"/>
      <c r="P197" s="197"/>
      <c r="Q197" s="197"/>
      <c r="R197" s="197"/>
      <c r="S197" s="197"/>
      <c r="T197" s="198"/>
      <c r="AT197" s="192" t="s">
        <v>150</v>
      </c>
      <c r="AU197" s="192" t="s">
        <v>83</v>
      </c>
      <c r="AV197" s="14" t="s">
        <v>83</v>
      </c>
      <c r="AW197" s="14" t="s">
        <v>32</v>
      </c>
      <c r="AX197" s="14" t="s">
        <v>75</v>
      </c>
      <c r="AY197" s="192" t="s">
        <v>138</v>
      </c>
    </row>
    <row r="198" spans="1:65" s="16" customFormat="1" ht="11.25">
      <c r="B198" s="208"/>
      <c r="D198" s="180" t="s">
        <v>150</v>
      </c>
      <c r="E198" s="209" t="s">
        <v>1</v>
      </c>
      <c r="F198" s="210" t="s">
        <v>185</v>
      </c>
      <c r="H198" s="211">
        <v>206.577</v>
      </c>
      <c r="I198" s="212"/>
      <c r="L198" s="208"/>
      <c r="M198" s="213"/>
      <c r="N198" s="214"/>
      <c r="O198" s="214"/>
      <c r="P198" s="214"/>
      <c r="Q198" s="214"/>
      <c r="R198" s="214"/>
      <c r="S198" s="214"/>
      <c r="T198" s="215"/>
      <c r="AT198" s="209" t="s">
        <v>150</v>
      </c>
      <c r="AU198" s="209" t="s">
        <v>83</v>
      </c>
      <c r="AV198" s="16" t="s">
        <v>146</v>
      </c>
      <c r="AW198" s="16" t="s">
        <v>32</v>
      </c>
      <c r="AX198" s="16" t="s">
        <v>81</v>
      </c>
      <c r="AY198" s="209" t="s">
        <v>138</v>
      </c>
    </row>
    <row r="199" spans="1:65" s="2" customFormat="1" ht="21.75" customHeight="1">
      <c r="A199" s="33"/>
      <c r="B199" s="166"/>
      <c r="C199" s="167" t="s">
        <v>234</v>
      </c>
      <c r="D199" s="167" t="s">
        <v>141</v>
      </c>
      <c r="E199" s="168" t="s">
        <v>235</v>
      </c>
      <c r="F199" s="169" t="s">
        <v>236</v>
      </c>
      <c r="G199" s="170" t="s">
        <v>162</v>
      </c>
      <c r="H199" s="171">
        <v>413.154</v>
      </c>
      <c r="I199" s="172"/>
      <c r="J199" s="173">
        <f>ROUND(I199*H199,2)</f>
        <v>0</v>
      </c>
      <c r="K199" s="169" t="s">
        <v>145</v>
      </c>
      <c r="L199" s="34"/>
      <c r="M199" s="174" t="s">
        <v>1</v>
      </c>
      <c r="N199" s="175" t="s">
        <v>40</v>
      </c>
      <c r="O199" s="59"/>
      <c r="P199" s="176">
        <f>O199*H199</f>
        <v>0</v>
      </c>
      <c r="Q199" s="176">
        <v>1.0500000000000001E-2</v>
      </c>
      <c r="R199" s="176">
        <f>Q199*H199</f>
        <v>4.3381170000000004</v>
      </c>
      <c r="S199" s="176">
        <v>0</v>
      </c>
      <c r="T199" s="177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78" t="s">
        <v>146</v>
      </c>
      <c r="AT199" s="178" t="s">
        <v>141</v>
      </c>
      <c r="AU199" s="178" t="s">
        <v>83</v>
      </c>
      <c r="AY199" s="18" t="s">
        <v>138</v>
      </c>
      <c r="BE199" s="179">
        <f>IF(N199="základní",J199,0)</f>
        <v>0</v>
      </c>
      <c r="BF199" s="179">
        <f>IF(N199="snížená",J199,0)</f>
        <v>0</v>
      </c>
      <c r="BG199" s="179">
        <f>IF(N199="zákl. přenesená",J199,0)</f>
        <v>0</v>
      </c>
      <c r="BH199" s="179">
        <f>IF(N199="sníž. přenesená",J199,0)</f>
        <v>0</v>
      </c>
      <c r="BI199" s="179">
        <f>IF(N199="nulová",J199,0)</f>
        <v>0</v>
      </c>
      <c r="BJ199" s="18" t="s">
        <v>81</v>
      </c>
      <c r="BK199" s="179">
        <f>ROUND(I199*H199,2)</f>
        <v>0</v>
      </c>
      <c r="BL199" s="18" t="s">
        <v>146</v>
      </c>
      <c r="BM199" s="178" t="s">
        <v>237</v>
      </c>
    </row>
    <row r="200" spans="1:65" s="2" customFormat="1" ht="29.25">
      <c r="A200" s="33"/>
      <c r="B200" s="34"/>
      <c r="C200" s="33"/>
      <c r="D200" s="180" t="s">
        <v>148</v>
      </c>
      <c r="E200" s="33"/>
      <c r="F200" s="181" t="s">
        <v>238</v>
      </c>
      <c r="G200" s="33"/>
      <c r="H200" s="33"/>
      <c r="I200" s="102"/>
      <c r="J200" s="33"/>
      <c r="K200" s="33"/>
      <c r="L200" s="34"/>
      <c r="M200" s="182"/>
      <c r="N200" s="183"/>
      <c r="O200" s="59"/>
      <c r="P200" s="59"/>
      <c r="Q200" s="59"/>
      <c r="R200" s="59"/>
      <c r="S200" s="59"/>
      <c r="T200" s="60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8" t="s">
        <v>148</v>
      </c>
      <c r="AU200" s="18" t="s">
        <v>83</v>
      </c>
    </row>
    <row r="201" spans="1:65" s="14" customFormat="1" ht="11.25">
      <c r="B201" s="191"/>
      <c r="D201" s="180" t="s">
        <v>150</v>
      </c>
      <c r="F201" s="193" t="s">
        <v>239</v>
      </c>
      <c r="H201" s="194">
        <v>413.154</v>
      </c>
      <c r="I201" s="195"/>
      <c r="L201" s="191"/>
      <c r="M201" s="196"/>
      <c r="N201" s="197"/>
      <c r="O201" s="197"/>
      <c r="P201" s="197"/>
      <c r="Q201" s="197"/>
      <c r="R201" s="197"/>
      <c r="S201" s="197"/>
      <c r="T201" s="198"/>
      <c r="AT201" s="192" t="s">
        <v>150</v>
      </c>
      <c r="AU201" s="192" t="s">
        <v>83</v>
      </c>
      <c r="AV201" s="14" t="s">
        <v>83</v>
      </c>
      <c r="AW201" s="14" t="s">
        <v>3</v>
      </c>
      <c r="AX201" s="14" t="s">
        <v>81</v>
      </c>
      <c r="AY201" s="192" t="s">
        <v>138</v>
      </c>
    </row>
    <row r="202" spans="1:65" s="2" customFormat="1" ht="33" customHeight="1">
      <c r="A202" s="33"/>
      <c r="B202" s="166"/>
      <c r="C202" s="167" t="s">
        <v>240</v>
      </c>
      <c r="D202" s="167" t="s">
        <v>141</v>
      </c>
      <c r="E202" s="168" t="s">
        <v>241</v>
      </c>
      <c r="F202" s="169" t="s">
        <v>242</v>
      </c>
      <c r="G202" s="170" t="s">
        <v>162</v>
      </c>
      <c r="H202" s="171">
        <v>233.803</v>
      </c>
      <c r="I202" s="172"/>
      <c r="J202" s="173">
        <f>ROUND(I202*H202,2)</f>
        <v>0</v>
      </c>
      <c r="K202" s="169" t="s">
        <v>145</v>
      </c>
      <c r="L202" s="34"/>
      <c r="M202" s="174" t="s">
        <v>1</v>
      </c>
      <c r="N202" s="175" t="s">
        <v>40</v>
      </c>
      <c r="O202" s="59"/>
      <c r="P202" s="176">
        <f>O202*H202</f>
        <v>0</v>
      </c>
      <c r="Q202" s="176">
        <v>1.103E-2</v>
      </c>
      <c r="R202" s="176">
        <f>Q202*H202</f>
        <v>2.57884709</v>
      </c>
      <c r="S202" s="176">
        <v>0</v>
      </c>
      <c r="T202" s="177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78" t="s">
        <v>146</v>
      </c>
      <c r="AT202" s="178" t="s">
        <v>141</v>
      </c>
      <c r="AU202" s="178" t="s">
        <v>83</v>
      </c>
      <c r="AY202" s="18" t="s">
        <v>138</v>
      </c>
      <c r="BE202" s="179">
        <f>IF(N202="základní",J202,0)</f>
        <v>0</v>
      </c>
      <c r="BF202" s="179">
        <f>IF(N202="snížená",J202,0)</f>
        <v>0</v>
      </c>
      <c r="BG202" s="179">
        <f>IF(N202="zákl. přenesená",J202,0)</f>
        <v>0</v>
      </c>
      <c r="BH202" s="179">
        <f>IF(N202="sníž. přenesená",J202,0)</f>
        <v>0</v>
      </c>
      <c r="BI202" s="179">
        <f>IF(N202="nulová",J202,0)</f>
        <v>0</v>
      </c>
      <c r="BJ202" s="18" t="s">
        <v>81</v>
      </c>
      <c r="BK202" s="179">
        <f>ROUND(I202*H202,2)</f>
        <v>0</v>
      </c>
      <c r="BL202" s="18" t="s">
        <v>146</v>
      </c>
      <c r="BM202" s="178" t="s">
        <v>243</v>
      </c>
    </row>
    <row r="203" spans="1:65" s="2" customFormat="1" ht="29.25">
      <c r="A203" s="33"/>
      <c r="B203" s="34"/>
      <c r="C203" s="33"/>
      <c r="D203" s="180" t="s">
        <v>148</v>
      </c>
      <c r="E203" s="33"/>
      <c r="F203" s="181" t="s">
        <v>244</v>
      </c>
      <c r="G203" s="33"/>
      <c r="H203" s="33"/>
      <c r="I203" s="102"/>
      <c r="J203" s="33"/>
      <c r="K203" s="33"/>
      <c r="L203" s="34"/>
      <c r="M203" s="182"/>
      <c r="N203" s="183"/>
      <c r="O203" s="59"/>
      <c r="P203" s="59"/>
      <c r="Q203" s="59"/>
      <c r="R203" s="59"/>
      <c r="S203" s="59"/>
      <c r="T203" s="60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8" t="s">
        <v>148</v>
      </c>
      <c r="AU203" s="18" t="s">
        <v>83</v>
      </c>
    </row>
    <row r="204" spans="1:65" s="13" customFormat="1" ht="11.25">
      <c r="B204" s="184"/>
      <c r="D204" s="180" t="s">
        <v>150</v>
      </c>
      <c r="E204" s="185" t="s">
        <v>1</v>
      </c>
      <c r="F204" s="186" t="s">
        <v>245</v>
      </c>
      <c r="H204" s="185" t="s">
        <v>1</v>
      </c>
      <c r="I204" s="187"/>
      <c r="L204" s="184"/>
      <c r="M204" s="188"/>
      <c r="N204" s="189"/>
      <c r="O204" s="189"/>
      <c r="P204" s="189"/>
      <c r="Q204" s="189"/>
      <c r="R204" s="189"/>
      <c r="S204" s="189"/>
      <c r="T204" s="190"/>
      <c r="AT204" s="185" t="s">
        <v>150</v>
      </c>
      <c r="AU204" s="185" t="s">
        <v>83</v>
      </c>
      <c r="AV204" s="13" t="s">
        <v>81</v>
      </c>
      <c r="AW204" s="13" t="s">
        <v>32</v>
      </c>
      <c r="AX204" s="13" t="s">
        <v>75</v>
      </c>
      <c r="AY204" s="185" t="s">
        <v>138</v>
      </c>
    </row>
    <row r="205" spans="1:65" s="14" customFormat="1" ht="11.25">
      <c r="B205" s="191"/>
      <c r="D205" s="180" t="s">
        <v>150</v>
      </c>
      <c r="E205" s="192" t="s">
        <v>1</v>
      </c>
      <c r="F205" s="193" t="s">
        <v>246</v>
      </c>
      <c r="H205" s="194">
        <v>368.803</v>
      </c>
      <c r="I205" s="195"/>
      <c r="L205" s="191"/>
      <c r="M205" s="196"/>
      <c r="N205" s="197"/>
      <c r="O205" s="197"/>
      <c r="P205" s="197"/>
      <c r="Q205" s="197"/>
      <c r="R205" s="197"/>
      <c r="S205" s="197"/>
      <c r="T205" s="198"/>
      <c r="AT205" s="192" t="s">
        <v>150</v>
      </c>
      <c r="AU205" s="192" t="s">
        <v>83</v>
      </c>
      <c r="AV205" s="14" t="s">
        <v>83</v>
      </c>
      <c r="AW205" s="14" t="s">
        <v>32</v>
      </c>
      <c r="AX205" s="14" t="s">
        <v>75</v>
      </c>
      <c r="AY205" s="192" t="s">
        <v>138</v>
      </c>
    </row>
    <row r="206" spans="1:65" s="13" customFormat="1" ht="11.25">
      <c r="B206" s="184"/>
      <c r="D206" s="180" t="s">
        <v>150</v>
      </c>
      <c r="E206" s="185" t="s">
        <v>1</v>
      </c>
      <c r="F206" s="186" t="s">
        <v>247</v>
      </c>
      <c r="H206" s="185" t="s">
        <v>1</v>
      </c>
      <c r="I206" s="187"/>
      <c r="L206" s="184"/>
      <c r="M206" s="188"/>
      <c r="N206" s="189"/>
      <c r="O206" s="189"/>
      <c r="P206" s="189"/>
      <c r="Q206" s="189"/>
      <c r="R206" s="189"/>
      <c r="S206" s="189"/>
      <c r="T206" s="190"/>
      <c r="AT206" s="185" t="s">
        <v>150</v>
      </c>
      <c r="AU206" s="185" t="s">
        <v>83</v>
      </c>
      <c r="AV206" s="13" t="s">
        <v>81</v>
      </c>
      <c r="AW206" s="13" t="s">
        <v>32</v>
      </c>
      <c r="AX206" s="13" t="s">
        <v>75</v>
      </c>
      <c r="AY206" s="185" t="s">
        <v>138</v>
      </c>
    </row>
    <row r="207" spans="1:65" s="14" customFormat="1" ht="11.25">
      <c r="B207" s="191"/>
      <c r="D207" s="180" t="s">
        <v>150</v>
      </c>
      <c r="E207" s="192" t="s">
        <v>1</v>
      </c>
      <c r="F207" s="193" t="s">
        <v>248</v>
      </c>
      <c r="H207" s="194">
        <v>-135</v>
      </c>
      <c r="I207" s="195"/>
      <c r="L207" s="191"/>
      <c r="M207" s="196"/>
      <c r="N207" s="197"/>
      <c r="O207" s="197"/>
      <c r="P207" s="197"/>
      <c r="Q207" s="197"/>
      <c r="R207" s="197"/>
      <c r="S207" s="197"/>
      <c r="T207" s="198"/>
      <c r="AT207" s="192" t="s">
        <v>150</v>
      </c>
      <c r="AU207" s="192" t="s">
        <v>83</v>
      </c>
      <c r="AV207" s="14" t="s">
        <v>83</v>
      </c>
      <c r="AW207" s="14" t="s">
        <v>32</v>
      </c>
      <c r="AX207" s="14" t="s">
        <v>75</v>
      </c>
      <c r="AY207" s="192" t="s">
        <v>138</v>
      </c>
    </row>
    <row r="208" spans="1:65" s="16" customFormat="1" ht="11.25">
      <c r="B208" s="208"/>
      <c r="D208" s="180" t="s">
        <v>150</v>
      </c>
      <c r="E208" s="209" t="s">
        <v>1</v>
      </c>
      <c r="F208" s="210" t="s">
        <v>185</v>
      </c>
      <c r="H208" s="211">
        <v>233.803</v>
      </c>
      <c r="I208" s="212"/>
      <c r="L208" s="208"/>
      <c r="M208" s="213"/>
      <c r="N208" s="214"/>
      <c r="O208" s="214"/>
      <c r="P208" s="214"/>
      <c r="Q208" s="214"/>
      <c r="R208" s="214"/>
      <c r="S208" s="214"/>
      <c r="T208" s="215"/>
      <c r="AT208" s="209" t="s">
        <v>150</v>
      </c>
      <c r="AU208" s="209" t="s">
        <v>83</v>
      </c>
      <c r="AV208" s="16" t="s">
        <v>146</v>
      </c>
      <c r="AW208" s="16" t="s">
        <v>32</v>
      </c>
      <c r="AX208" s="16" t="s">
        <v>81</v>
      </c>
      <c r="AY208" s="209" t="s">
        <v>138</v>
      </c>
    </row>
    <row r="209" spans="1:65" s="2" customFormat="1" ht="16.5" customHeight="1">
      <c r="A209" s="33"/>
      <c r="B209" s="166"/>
      <c r="C209" s="167" t="s">
        <v>249</v>
      </c>
      <c r="D209" s="167" t="s">
        <v>141</v>
      </c>
      <c r="E209" s="168" t="s">
        <v>250</v>
      </c>
      <c r="F209" s="169" t="s">
        <v>251</v>
      </c>
      <c r="G209" s="170" t="s">
        <v>162</v>
      </c>
      <c r="H209" s="171">
        <v>99</v>
      </c>
      <c r="I209" s="172"/>
      <c r="J209" s="173">
        <f>ROUND(I209*H209,2)</f>
        <v>0</v>
      </c>
      <c r="K209" s="169" t="s">
        <v>1</v>
      </c>
      <c r="L209" s="34"/>
      <c r="M209" s="174" t="s">
        <v>1</v>
      </c>
      <c r="N209" s="175" t="s">
        <v>40</v>
      </c>
      <c r="O209" s="59"/>
      <c r="P209" s="176">
        <f>O209*H209</f>
        <v>0</v>
      </c>
      <c r="Q209" s="176">
        <v>0</v>
      </c>
      <c r="R209" s="176">
        <f>Q209*H209</f>
        <v>0</v>
      </c>
      <c r="S209" s="176">
        <v>0</v>
      </c>
      <c r="T209" s="177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78" t="s">
        <v>146</v>
      </c>
      <c r="AT209" s="178" t="s">
        <v>141</v>
      </c>
      <c r="AU209" s="178" t="s">
        <v>83</v>
      </c>
      <c r="AY209" s="18" t="s">
        <v>138</v>
      </c>
      <c r="BE209" s="179">
        <f>IF(N209="základní",J209,0)</f>
        <v>0</v>
      </c>
      <c r="BF209" s="179">
        <f>IF(N209="snížená",J209,0)</f>
        <v>0</v>
      </c>
      <c r="BG209" s="179">
        <f>IF(N209="zákl. přenesená",J209,0)</f>
        <v>0</v>
      </c>
      <c r="BH209" s="179">
        <f>IF(N209="sníž. přenesená",J209,0)</f>
        <v>0</v>
      </c>
      <c r="BI209" s="179">
        <f>IF(N209="nulová",J209,0)</f>
        <v>0</v>
      </c>
      <c r="BJ209" s="18" t="s">
        <v>81</v>
      </c>
      <c r="BK209" s="179">
        <f>ROUND(I209*H209,2)</f>
        <v>0</v>
      </c>
      <c r="BL209" s="18" t="s">
        <v>146</v>
      </c>
      <c r="BM209" s="178" t="s">
        <v>252</v>
      </c>
    </row>
    <row r="210" spans="1:65" s="2" customFormat="1" ht="11.25">
      <c r="A210" s="33"/>
      <c r="B210" s="34"/>
      <c r="C210" s="33"/>
      <c r="D210" s="180" t="s">
        <v>148</v>
      </c>
      <c r="E210" s="33"/>
      <c r="F210" s="181" t="s">
        <v>251</v>
      </c>
      <c r="G210" s="33"/>
      <c r="H210" s="33"/>
      <c r="I210" s="102"/>
      <c r="J210" s="33"/>
      <c r="K210" s="33"/>
      <c r="L210" s="34"/>
      <c r="M210" s="182"/>
      <c r="N210" s="183"/>
      <c r="O210" s="59"/>
      <c r="P210" s="59"/>
      <c r="Q210" s="59"/>
      <c r="R210" s="59"/>
      <c r="S210" s="59"/>
      <c r="T210" s="60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8" t="s">
        <v>148</v>
      </c>
      <c r="AU210" s="18" t="s">
        <v>83</v>
      </c>
    </row>
    <row r="211" spans="1:65" s="14" customFormat="1" ht="11.25">
      <c r="B211" s="191"/>
      <c r="D211" s="180" t="s">
        <v>150</v>
      </c>
      <c r="E211" s="192" t="s">
        <v>1</v>
      </c>
      <c r="F211" s="193" t="s">
        <v>253</v>
      </c>
      <c r="H211" s="194">
        <v>45</v>
      </c>
      <c r="I211" s="195"/>
      <c r="L211" s="191"/>
      <c r="M211" s="196"/>
      <c r="N211" s="197"/>
      <c r="O211" s="197"/>
      <c r="P211" s="197"/>
      <c r="Q211" s="197"/>
      <c r="R211" s="197"/>
      <c r="S211" s="197"/>
      <c r="T211" s="198"/>
      <c r="AT211" s="192" t="s">
        <v>150</v>
      </c>
      <c r="AU211" s="192" t="s">
        <v>83</v>
      </c>
      <c r="AV211" s="14" t="s">
        <v>83</v>
      </c>
      <c r="AW211" s="14" t="s">
        <v>32</v>
      </c>
      <c r="AX211" s="14" t="s">
        <v>75</v>
      </c>
      <c r="AY211" s="192" t="s">
        <v>138</v>
      </c>
    </row>
    <row r="212" spans="1:65" s="14" customFormat="1" ht="11.25">
      <c r="B212" s="191"/>
      <c r="D212" s="180" t="s">
        <v>150</v>
      </c>
      <c r="E212" s="192" t="s">
        <v>1</v>
      </c>
      <c r="F212" s="193" t="s">
        <v>254</v>
      </c>
      <c r="H212" s="194">
        <v>37</v>
      </c>
      <c r="I212" s="195"/>
      <c r="L212" s="191"/>
      <c r="M212" s="196"/>
      <c r="N212" s="197"/>
      <c r="O212" s="197"/>
      <c r="P212" s="197"/>
      <c r="Q212" s="197"/>
      <c r="R212" s="197"/>
      <c r="S212" s="197"/>
      <c r="T212" s="198"/>
      <c r="AT212" s="192" t="s">
        <v>150</v>
      </c>
      <c r="AU212" s="192" t="s">
        <v>83</v>
      </c>
      <c r="AV212" s="14" t="s">
        <v>83</v>
      </c>
      <c r="AW212" s="14" t="s">
        <v>32</v>
      </c>
      <c r="AX212" s="14" t="s">
        <v>75</v>
      </c>
      <c r="AY212" s="192" t="s">
        <v>138</v>
      </c>
    </row>
    <row r="213" spans="1:65" s="14" customFormat="1" ht="11.25">
      <c r="B213" s="191"/>
      <c r="D213" s="180" t="s">
        <v>150</v>
      </c>
      <c r="E213" s="192" t="s">
        <v>1</v>
      </c>
      <c r="F213" s="193" t="s">
        <v>255</v>
      </c>
      <c r="H213" s="194">
        <v>17</v>
      </c>
      <c r="I213" s="195"/>
      <c r="L213" s="191"/>
      <c r="M213" s="196"/>
      <c r="N213" s="197"/>
      <c r="O213" s="197"/>
      <c r="P213" s="197"/>
      <c r="Q213" s="197"/>
      <c r="R213" s="197"/>
      <c r="S213" s="197"/>
      <c r="T213" s="198"/>
      <c r="AT213" s="192" t="s">
        <v>150</v>
      </c>
      <c r="AU213" s="192" t="s">
        <v>83</v>
      </c>
      <c r="AV213" s="14" t="s">
        <v>83</v>
      </c>
      <c r="AW213" s="14" t="s">
        <v>32</v>
      </c>
      <c r="AX213" s="14" t="s">
        <v>75</v>
      </c>
      <c r="AY213" s="192" t="s">
        <v>138</v>
      </c>
    </row>
    <row r="214" spans="1:65" s="16" customFormat="1" ht="11.25">
      <c r="B214" s="208"/>
      <c r="D214" s="180" t="s">
        <v>150</v>
      </c>
      <c r="E214" s="209" t="s">
        <v>1</v>
      </c>
      <c r="F214" s="210" t="s">
        <v>185</v>
      </c>
      <c r="H214" s="211">
        <v>99</v>
      </c>
      <c r="I214" s="212"/>
      <c r="L214" s="208"/>
      <c r="M214" s="213"/>
      <c r="N214" s="214"/>
      <c r="O214" s="214"/>
      <c r="P214" s="214"/>
      <c r="Q214" s="214"/>
      <c r="R214" s="214"/>
      <c r="S214" s="214"/>
      <c r="T214" s="215"/>
      <c r="AT214" s="209" t="s">
        <v>150</v>
      </c>
      <c r="AU214" s="209" t="s">
        <v>83</v>
      </c>
      <c r="AV214" s="16" t="s">
        <v>146</v>
      </c>
      <c r="AW214" s="16" t="s">
        <v>32</v>
      </c>
      <c r="AX214" s="16" t="s">
        <v>81</v>
      </c>
      <c r="AY214" s="209" t="s">
        <v>138</v>
      </c>
    </row>
    <row r="215" spans="1:65" s="2" customFormat="1" ht="21.75" customHeight="1">
      <c r="A215" s="33"/>
      <c r="B215" s="166"/>
      <c r="C215" s="167" t="s">
        <v>8</v>
      </c>
      <c r="D215" s="167" t="s">
        <v>141</v>
      </c>
      <c r="E215" s="168" t="s">
        <v>256</v>
      </c>
      <c r="F215" s="169" t="s">
        <v>257</v>
      </c>
      <c r="G215" s="170" t="s">
        <v>144</v>
      </c>
      <c r="H215" s="171">
        <v>5.85</v>
      </c>
      <c r="I215" s="172"/>
      <c r="J215" s="173">
        <f>ROUND(I215*H215,2)</f>
        <v>0</v>
      </c>
      <c r="K215" s="169" t="s">
        <v>145</v>
      </c>
      <c r="L215" s="34"/>
      <c r="M215" s="174" t="s">
        <v>1</v>
      </c>
      <c r="N215" s="175" t="s">
        <v>40</v>
      </c>
      <c r="O215" s="59"/>
      <c r="P215" s="176">
        <f>O215*H215</f>
        <v>0</v>
      </c>
      <c r="Q215" s="176">
        <v>2.45329</v>
      </c>
      <c r="R215" s="176">
        <f>Q215*H215</f>
        <v>14.351746499999999</v>
      </c>
      <c r="S215" s="176">
        <v>0</v>
      </c>
      <c r="T215" s="177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78" t="s">
        <v>146</v>
      </c>
      <c r="AT215" s="178" t="s">
        <v>141</v>
      </c>
      <c r="AU215" s="178" t="s">
        <v>83</v>
      </c>
      <c r="AY215" s="18" t="s">
        <v>138</v>
      </c>
      <c r="BE215" s="179">
        <f>IF(N215="základní",J215,0)</f>
        <v>0</v>
      </c>
      <c r="BF215" s="179">
        <f>IF(N215="snížená",J215,0)</f>
        <v>0</v>
      </c>
      <c r="BG215" s="179">
        <f>IF(N215="zákl. přenesená",J215,0)</f>
        <v>0</v>
      </c>
      <c r="BH215" s="179">
        <f>IF(N215="sníž. přenesená",J215,0)</f>
        <v>0</v>
      </c>
      <c r="BI215" s="179">
        <f>IF(N215="nulová",J215,0)</f>
        <v>0</v>
      </c>
      <c r="BJ215" s="18" t="s">
        <v>81</v>
      </c>
      <c r="BK215" s="179">
        <f>ROUND(I215*H215,2)</f>
        <v>0</v>
      </c>
      <c r="BL215" s="18" t="s">
        <v>146</v>
      </c>
      <c r="BM215" s="178" t="s">
        <v>258</v>
      </c>
    </row>
    <row r="216" spans="1:65" s="2" customFormat="1" ht="19.5">
      <c r="A216" s="33"/>
      <c r="B216" s="34"/>
      <c r="C216" s="33"/>
      <c r="D216" s="180" t="s">
        <v>148</v>
      </c>
      <c r="E216" s="33"/>
      <c r="F216" s="181" t="s">
        <v>259</v>
      </c>
      <c r="G216" s="33"/>
      <c r="H216" s="33"/>
      <c r="I216" s="102"/>
      <c r="J216" s="33"/>
      <c r="K216" s="33"/>
      <c r="L216" s="34"/>
      <c r="M216" s="182"/>
      <c r="N216" s="183"/>
      <c r="O216" s="59"/>
      <c r="P216" s="59"/>
      <c r="Q216" s="59"/>
      <c r="R216" s="59"/>
      <c r="S216" s="59"/>
      <c r="T216" s="60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8" t="s">
        <v>148</v>
      </c>
      <c r="AU216" s="18" t="s">
        <v>83</v>
      </c>
    </row>
    <row r="217" spans="1:65" s="14" customFormat="1" ht="11.25">
      <c r="B217" s="191"/>
      <c r="D217" s="180" t="s">
        <v>150</v>
      </c>
      <c r="E217" s="192" t="s">
        <v>1</v>
      </c>
      <c r="F217" s="193" t="s">
        <v>260</v>
      </c>
      <c r="H217" s="194">
        <v>5.85</v>
      </c>
      <c r="I217" s="195"/>
      <c r="L217" s="191"/>
      <c r="M217" s="196"/>
      <c r="N217" s="197"/>
      <c r="O217" s="197"/>
      <c r="P217" s="197"/>
      <c r="Q217" s="197"/>
      <c r="R217" s="197"/>
      <c r="S217" s="197"/>
      <c r="T217" s="198"/>
      <c r="AT217" s="192" t="s">
        <v>150</v>
      </c>
      <c r="AU217" s="192" t="s">
        <v>83</v>
      </c>
      <c r="AV217" s="14" t="s">
        <v>83</v>
      </c>
      <c r="AW217" s="14" t="s">
        <v>32</v>
      </c>
      <c r="AX217" s="14" t="s">
        <v>81</v>
      </c>
      <c r="AY217" s="192" t="s">
        <v>138</v>
      </c>
    </row>
    <row r="218" spans="1:65" s="2" customFormat="1" ht="21.75" customHeight="1">
      <c r="A218" s="33"/>
      <c r="B218" s="166"/>
      <c r="C218" s="167" t="s">
        <v>261</v>
      </c>
      <c r="D218" s="167" t="s">
        <v>141</v>
      </c>
      <c r="E218" s="168" t="s">
        <v>262</v>
      </c>
      <c r="F218" s="169" t="s">
        <v>263</v>
      </c>
      <c r="G218" s="170" t="s">
        <v>162</v>
      </c>
      <c r="H218" s="171">
        <v>54</v>
      </c>
      <c r="I218" s="172"/>
      <c r="J218" s="173">
        <f>ROUND(I218*H218,2)</f>
        <v>0</v>
      </c>
      <c r="K218" s="169" t="s">
        <v>145</v>
      </c>
      <c r="L218" s="34"/>
      <c r="M218" s="174" t="s">
        <v>1</v>
      </c>
      <c r="N218" s="175" t="s">
        <v>40</v>
      </c>
      <c r="O218" s="59"/>
      <c r="P218" s="176">
        <f>O218*H218</f>
        <v>0</v>
      </c>
      <c r="Q218" s="176">
        <v>7.6999999999999999E-2</v>
      </c>
      <c r="R218" s="176">
        <f>Q218*H218</f>
        <v>4.1580000000000004</v>
      </c>
      <c r="S218" s="176">
        <v>0</v>
      </c>
      <c r="T218" s="177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78" t="s">
        <v>146</v>
      </c>
      <c r="AT218" s="178" t="s">
        <v>141</v>
      </c>
      <c r="AU218" s="178" t="s">
        <v>83</v>
      </c>
      <c r="AY218" s="18" t="s">
        <v>138</v>
      </c>
      <c r="BE218" s="179">
        <f>IF(N218="základní",J218,0)</f>
        <v>0</v>
      </c>
      <c r="BF218" s="179">
        <f>IF(N218="snížená",J218,0)</f>
        <v>0</v>
      </c>
      <c r="BG218" s="179">
        <f>IF(N218="zákl. přenesená",J218,0)</f>
        <v>0</v>
      </c>
      <c r="BH218" s="179">
        <f>IF(N218="sníž. přenesená",J218,0)</f>
        <v>0</v>
      </c>
      <c r="BI218" s="179">
        <f>IF(N218="nulová",J218,0)</f>
        <v>0</v>
      </c>
      <c r="BJ218" s="18" t="s">
        <v>81</v>
      </c>
      <c r="BK218" s="179">
        <f>ROUND(I218*H218,2)</f>
        <v>0</v>
      </c>
      <c r="BL218" s="18" t="s">
        <v>146</v>
      </c>
      <c r="BM218" s="178" t="s">
        <v>264</v>
      </c>
    </row>
    <row r="219" spans="1:65" s="2" customFormat="1" ht="11.25">
      <c r="A219" s="33"/>
      <c r="B219" s="34"/>
      <c r="C219" s="33"/>
      <c r="D219" s="180" t="s">
        <v>148</v>
      </c>
      <c r="E219" s="33"/>
      <c r="F219" s="181" t="s">
        <v>265</v>
      </c>
      <c r="G219" s="33"/>
      <c r="H219" s="33"/>
      <c r="I219" s="102"/>
      <c r="J219" s="33"/>
      <c r="K219" s="33"/>
      <c r="L219" s="34"/>
      <c r="M219" s="182"/>
      <c r="N219" s="183"/>
      <c r="O219" s="59"/>
      <c r="P219" s="59"/>
      <c r="Q219" s="59"/>
      <c r="R219" s="59"/>
      <c r="S219" s="59"/>
      <c r="T219" s="60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8" t="s">
        <v>148</v>
      </c>
      <c r="AU219" s="18" t="s">
        <v>83</v>
      </c>
    </row>
    <row r="220" spans="1:65" s="14" customFormat="1" ht="11.25">
      <c r="B220" s="191"/>
      <c r="D220" s="180" t="s">
        <v>150</v>
      </c>
      <c r="E220" s="192" t="s">
        <v>1</v>
      </c>
      <c r="F220" s="193" t="s">
        <v>254</v>
      </c>
      <c r="H220" s="194">
        <v>37</v>
      </c>
      <c r="I220" s="195"/>
      <c r="L220" s="191"/>
      <c r="M220" s="196"/>
      <c r="N220" s="197"/>
      <c r="O220" s="197"/>
      <c r="P220" s="197"/>
      <c r="Q220" s="197"/>
      <c r="R220" s="197"/>
      <c r="S220" s="197"/>
      <c r="T220" s="198"/>
      <c r="AT220" s="192" t="s">
        <v>150</v>
      </c>
      <c r="AU220" s="192" t="s">
        <v>83</v>
      </c>
      <c r="AV220" s="14" t="s">
        <v>83</v>
      </c>
      <c r="AW220" s="14" t="s">
        <v>32</v>
      </c>
      <c r="AX220" s="14" t="s">
        <v>75</v>
      </c>
      <c r="AY220" s="192" t="s">
        <v>138</v>
      </c>
    </row>
    <row r="221" spans="1:65" s="14" customFormat="1" ht="11.25">
      <c r="B221" s="191"/>
      <c r="D221" s="180" t="s">
        <v>150</v>
      </c>
      <c r="E221" s="192" t="s">
        <v>1</v>
      </c>
      <c r="F221" s="193" t="s">
        <v>255</v>
      </c>
      <c r="H221" s="194">
        <v>17</v>
      </c>
      <c r="I221" s="195"/>
      <c r="L221" s="191"/>
      <c r="M221" s="196"/>
      <c r="N221" s="197"/>
      <c r="O221" s="197"/>
      <c r="P221" s="197"/>
      <c r="Q221" s="197"/>
      <c r="R221" s="197"/>
      <c r="S221" s="197"/>
      <c r="T221" s="198"/>
      <c r="AT221" s="192" t="s">
        <v>150</v>
      </c>
      <c r="AU221" s="192" t="s">
        <v>83</v>
      </c>
      <c r="AV221" s="14" t="s">
        <v>83</v>
      </c>
      <c r="AW221" s="14" t="s">
        <v>32</v>
      </c>
      <c r="AX221" s="14" t="s">
        <v>75</v>
      </c>
      <c r="AY221" s="192" t="s">
        <v>138</v>
      </c>
    </row>
    <row r="222" spans="1:65" s="16" customFormat="1" ht="11.25">
      <c r="B222" s="208"/>
      <c r="D222" s="180" t="s">
        <v>150</v>
      </c>
      <c r="E222" s="209" t="s">
        <v>1</v>
      </c>
      <c r="F222" s="210" t="s">
        <v>185</v>
      </c>
      <c r="H222" s="211">
        <v>54</v>
      </c>
      <c r="I222" s="212"/>
      <c r="L222" s="208"/>
      <c r="M222" s="213"/>
      <c r="N222" s="214"/>
      <c r="O222" s="214"/>
      <c r="P222" s="214"/>
      <c r="Q222" s="214"/>
      <c r="R222" s="214"/>
      <c r="S222" s="214"/>
      <c r="T222" s="215"/>
      <c r="AT222" s="209" t="s">
        <v>150</v>
      </c>
      <c r="AU222" s="209" t="s">
        <v>83</v>
      </c>
      <c r="AV222" s="16" t="s">
        <v>146</v>
      </c>
      <c r="AW222" s="16" t="s">
        <v>32</v>
      </c>
      <c r="AX222" s="16" t="s">
        <v>81</v>
      </c>
      <c r="AY222" s="209" t="s">
        <v>138</v>
      </c>
    </row>
    <row r="223" spans="1:65" s="2" customFormat="1" ht="16.5" customHeight="1">
      <c r="A223" s="33"/>
      <c r="B223" s="166"/>
      <c r="C223" s="167" t="s">
        <v>266</v>
      </c>
      <c r="D223" s="167" t="s">
        <v>141</v>
      </c>
      <c r="E223" s="168" t="s">
        <v>267</v>
      </c>
      <c r="F223" s="169" t="s">
        <v>268</v>
      </c>
      <c r="G223" s="170" t="s">
        <v>269</v>
      </c>
      <c r="H223" s="171">
        <v>8</v>
      </c>
      <c r="I223" s="172"/>
      <c r="J223" s="173">
        <f>ROUND(I223*H223,2)</f>
        <v>0</v>
      </c>
      <c r="K223" s="169" t="s">
        <v>145</v>
      </c>
      <c r="L223" s="34"/>
      <c r="M223" s="174" t="s">
        <v>1</v>
      </c>
      <c r="N223" s="175" t="s">
        <v>40</v>
      </c>
      <c r="O223" s="59"/>
      <c r="P223" s="176">
        <f>O223*H223</f>
        <v>0</v>
      </c>
      <c r="Q223" s="176">
        <v>4.684E-2</v>
      </c>
      <c r="R223" s="176">
        <f>Q223*H223</f>
        <v>0.37472</v>
      </c>
      <c r="S223" s="176">
        <v>0</v>
      </c>
      <c r="T223" s="177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78" t="s">
        <v>146</v>
      </c>
      <c r="AT223" s="178" t="s">
        <v>141</v>
      </c>
      <c r="AU223" s="178" t="s">
        <v>83</v>
      </c>
      <c r="AY223" s="18" t="s">
        <v>138</v>
      </c>
      <c r="BE223" s="179">
        <f>IF(N223="základní",J223,0)</f>
        <v>0</v>
      </c>
      <c r="BF223" s="179">
        <f>IF(N223="snížená",J223,0)</f>
        <v>0</v>
      </c>
      <c r="BG223" s="179">
        <f>IF(N223="zákl. přenesená",J223,0)</f>
        <v>0</v>
      </c>
      <c r="BH223" s="179">
        <f>IF(N223="sníž. přenesená",J223,0)</f>
        <v>0</v>
      </c>
      <c r="BI223" s="179">
        <f>IF(N223="nulová",J223,0)</f>
        <v>0</v>
      </c>
      <c r="BJ223" s="18" t="s">
        <v>81</v>
      </c>
      <c r="BK223" s="179">
        <f>ROUND(I223*H223,2)</f>
        <v>0</v>
      </c>
      <c r="BL223" s="18" t="s">
        <v>146</v>
      </c>
      <c r="BM223" s="178" t="s">
        <v>270</v>
      </c>
    </row>
    <row r="224" spans="1:65" s="2" customFormat="1" ht="19.5">
      <c r="A224" s="33"/>
      <c r="B224" s="34"/>
      <c r="C224" s="33"/>
      <c r="D224" s="180" t="s">
        <v>148</v>
      </c>
      <c r="E224" s="33"/>
      <c r="F224" s="181" t="s">
        <v>271</v>
      </c>
      <c r="G224" s="33"/>
      <c r="H224" s="33"/>
      <c r="I224" s="102"/>
      <c r="J224" s="33"/>
      <c r="K224" s="33"/>
      <c r="L224" s="34"/>
      <c r="M224" s="182"/>
      <c r="N224" s="183"/>
      <c r="O224" s="59"/>
      <c r="P224" s="59"/>
      <c r="Q224" s="59"/>
      <c r="R224" s="59"/>
      <c r="S224" s="59"/>
      <c r="T224" s="60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8" t="s">
        <v>148</v>
      </c>
      <c r="AU224" s="18" t="s">
        <v>83</v>
      </c>
    </row>
    <row r="225" spans="1:65" s="14" customFormat="1" ht="11.25">
      <c r="B225" s="191"/>
      <c r="D225" s="180" t="s">
        <v>150</v>
      </c>
      <c r="E225" s="192" t="s">
        <v>1</v>
      </c>
      <c r="F225" s="193" t="s">
        <v>272</v>
      </c>
      <c r="H225" s="194">
        <v>2</v>
      </c>
      <c r="I225" s="195"/>
      <c r="L225" s="191"/>
      <c r="M225" s="196"/>
      <c r="N225" s="197"/>
      <c r="O225" s="197"/>
      <c r="P225" s="197"/>
      <c r="Q225" s="197"/>
      <c r="R225" s="197"/>
      <c r="S225" s="197"/>
      <c r="T225" s="198"/>
      <c r="AT225" s="192" t="s">
        <v>150</v>
      </c>
      <c r="AU225" s="192" t="s">
        <v>83</v>
      </c>
      <c r="AV225" s="14" t="s">
        <v>83</v>
      </c>
      <c r="AW225" s="14" t="s">
        <v>32</v>
      </c>
      <c r="AX225" s="14" t="s">
        <v>75</v>
      </c>
      <c r="AY225" s="192" t="s">
        <v>138</v>
      </c>
    </row>
    <row r="226" spans="1:65" s="14" customFormat="1" ht="11.25">
      <c r="B226" s="191"/>
      <c r="D226" s="180" t="s">
        <v>150</v>
      </c>
      <c r="E226" s="192" t="s">
        <v>1</v>
      </c>
      <c r="F226" s="193" t="s">
        <v>273</v>
      </c>
      <c r="H226" s="194">
        <v>4</v>
      </c>
      <c r="I226" s="195"/>
      <c r="L226" s="191"/>
      <c r="M226" s="196"/>
      <c r="N226" s="197"/>
      <c r="O226" s="197"/>
      <c r="P226" s="197"/>
      <c r="Q226" s="197"/>
      <c r="R226" s="197"/>
      <c r="S226" s="197"/>
      <c r="T226" s="198"/>
      <c r="AT226" s="192" t="s">
        <v>150</v>
      </c>
      <c r="AU226" s="192" t="s">
        <v>83</v>
      </c>
      <c r="AV226" s="14" t="s">
        <v>83</v>
      </c>
      <c r="AW226" s="14" t="s">
        <v>32</v>
      </c>
      <c r="AX226" s="14" t="s">
        <v>75</v>
      </c>
      <c r="AY226" s="192" t="s">
        <v>138</v>
      </c>
    </row>
    <row r="227" spans="1:65" s="14" customFormat="1" ht="11.25">
      <c r="B227" s="191"/>
      <c r="D227" s="180" t="s">
        <v>150</v>
      </c>
      <c r="E227" s="192" t="s">
        <v>1</v>
      </c>
      <c r="F227" s="193" t="s">
        <v>274</v>
      </c>
      <c r="H227" s="194">
        <v>2</v>
      </c>
      <c r="I227" s="195"/>
      <c r="L227" s="191"/>
      <c r="M227" s="196"/>
      <c r="N227" s="197"/>
      <c r="O227" s="197"/>
      <c r="P227" s="197"/>
      <c r="Q227" s="197"/>
      <c r="R227" s="197"/>
      <c r="S227" s="197"/>
      <c r="T227" s="198"/>
      <c r="AT227" s="192" t="s">
        <v>150</v>
      </c>
      <c r="AU227" s="192" t="s">
        <v>83</v>
      </c>
      <c r="AV227" s="14" t="s">
        <v>83</v>
      </c>
      <c r="AW227" s="14" t="s">
        <v>32</v>
      </c>
      <c r="AX227" s="14" t="s">
        <v>75</v>
      </c>
      <c r="AY227" s="192" t="s">
        <v>138</v>
      </c>
    </row>
    <row r="228" spans="1:65" s="16" customFormat="1" ht="11.25">
      <c r="B228" s="208"/>
      <c r="D228" s="180" t="s">
        <v>150</v>
      </c>
      <c r="E228" s="209" t="s">
        <v>1</v>
      </c>
      <c r="F228" s="210" t="s">
        <v>185</v>
      </c>
      <c r="H228" s="211">
        <v>8</v>
      </c>
      <c r="I228" s="212"/>
      <c r="L228" s="208"/>
      <c r="M228" s="213"/>
      <c r="N228" s="214"/>
      <c r="O228" s="214"/>
      <c r="P228" s="214"/>
      <c r="Q228" s="214"/>
      <c r="R228" s="214"/>
      <c r="S228" s="214"/>
      <c r="T228" s="215"/>
      <c r="AT228" s="209" t="s">
        <v>150</v>
      </c>
      <c r="AU228" s="209" t="s">
        <v>83</v>
      </c>
      <c r="AV228" s="16" t="s">
        <v>146</v>
      </c>
      <c r="AW228" s="16" t="s">
        <v>32</v>
      </c>
      <c r="AX228" s="16" t="s">
        <v>81</v>
      </c>
      <c r="AY228" s="209" t="s">
        <v>138</v>
      </c>
    </row>
    <row r="229" spans="1:65" s="2" customFormat="1" ht="21.75" customHeight="1">
      <c r="A229" s="33"/>
      <c r="B229" s="166"/>
      <c r="C229" s="216" t="s">
        <v>275</v>
      </c>
      <c r="D229" s="216" t="s">
        <v>276</v>
      </c>
      <c r="E229" s="217" t="s">
        <v>277</v>
      </c>
      <c r="F229" s="218" t="s">
        <v>278</v>
      </c>
      <c r="G229" s="219" t="s">
        <v>269</v>
      </c>
      <c r="H229" s="220">
        <v>2</v>
      </c>
      <c r="I229" s="221"/>
      <c r="J229" s="222">
        <f>ROUND(I229*H229,2)</f>
        <v>0</v>
      </c>
      <c r="K229" s="218" t="s">
        <v>145</v>
      </c>
      <c r="L229" s="223"/>
      <c r="M229" s="224" t="s">
        <v>1</v>
      </c>
      <c r="N229" s="225" t="s">
        <v>40</v>
      </c>
      <c r="O229" s="59"/>
      <c r="P229" s="176">
        <f>O229*H229</f>
        <v>0</v>
      </c>
      <c r="Q229" s="176">
        <v>1.201E-2</v>
      </c>
      <c r="R229" s="176">
        <f>Q229*H229</f>
        <v>2.402E-2</v>
      </c>
      <c r="S229" s="176">
        <v>0</v>
      </c>
      <c r="T229" s="177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78" t="s">
        <v>195</v>
      </c>
      <c r="AT229" s="178" t="s">
        <v>276</v>
      </c>
      <c r="AU229" s="178" t="s">
        <v>83</v>
      </c>
      <c r="AY229" s="18" t="s">
        <v>138</v>
      </c>
      <c r="BE229" s="179">
        <f>IF(N229="základní",J229,0)</f>
        <v>0</v>
      </c>
      <c r="BF229" s="179">
        <f>IF(N229="snížená",J229,0)</f>
        <v>0</v>
      </c>
      <c r="BG229" s="179">
        <f>IF(N229="zákl. přenesená",J229,0)</f>
        <v>0</v>
      </c>
      <c r="BH229" s="179">
        <f>IF(N229="sníž. přenesená",J229,0)</f>
        <v>0</v>
      </c>
      <c r="BI229" s="179">
        <f>IF(N229="nulová",J229,0)</f>
        <v>0</v>
      </c>
      <c r="BJ229" s="18" t="s">
        <v>81</v>
      </c>
      <c r="BK229" s="179">
        <f>ROUND(I229*H229,2)</f>
        <v>0</v>
      </c>
      <c r="BL229" s="18" t="s">
        <v>146</v>
      </c>
      <c r="BM229" s="178" t="s">
        <v>279</v>
      </c>
    </row>
    <row r="230" spans="1:65" s="2" customFormat="1" ht="11.25">
      <c r="A230" s="33"/>
      <c r="B230" s="34"/>
      <c r="C230" s="33"/>
      <c r="D230" s="180" t="s">
        <v>148</v>
      </c>
      <c r="E230" s="33"/>
      <c r="F230" s="181" t="s">
        <v>278</v>
      </c>
      <c r="G230" s="33"/>
      <c r="H230" s="33"/>
      <c r="I230" s="102"/>
      <c r="J230" s="33"/>
      <c r="K230" s="33"/>
      <c r="L230" s="34"/>
      <c r="M230" s="182"/>
      <c r="N230" s="183"/>
      <c r="O230" s="59"/>
      <c r="P230" s="59"/>
      <c r="Q230" s="59"/>
      <c r="R230" s="59"/>
      <c r="S230" s="59"/>
      <c r="T230" s="60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8" t="s">
        <v>148</v>
      </c>
      <c r="AU230" s="18" t="s">
        <v>83</v>
      </c>
    </row>
    <row r="231" spans="1:65" s="2" customFormat="1" ht="21.75" customHeight="1">
      <c r="A231" s="33"/>
      <c r="B231" s="166"/>
      <c r="C231" s="216" t="s">
        <v>280</v>
      </c>
      <c r="D231" s="216" t="s">
        <v>276</v>
      </c>
      <c r="E231" s="217" t="s">
        <v>281</v>
      </c>
      <c r="F231" s="218" t="s">
        <v>282</v>
      </c>
      <c r="G231" s="219" t="s">
        <v>269</v>
      </c>
      <c r="H231" s="220">
        <v>4</v>
      </c>
      <c r="I231" s="221"/>
      <c r="J231" s="222">
        <f>ROUND(I231*H231,2)</f>
        <v>0</v>
      </c>
      <c r="K231" s="218" t="s">
        <v>145</v>
      </c>
      <c r="L231" s="223"/>
      <c r="M231" s="224" t="s">
        <v>1</v>
      </c>
      <c r="N231" s="225" t="s">
        <v>40</v>
      </c>
      <c r="O231" s="59"/>
      <c r="P231" s="176">
        <f>O231*H231</f>
        <v>0</v>
      </c>
      <c r="Q231" s="176">
        <v>1.2489999999999999E-2</v>
      </c>
      <c r="R231" s="176">
        <f>Q231*H231</f>
        <v>4.9959999999999997E-2</v>
      </c>
      <c r="S231" s="176">
        <v>0</v>
      </c>
      <c r="T231" s="177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78" t="s">
        <v>195</v>
      </c>
      <c r="AT231" s="178" t="s">
        <v>276</v>
      </c>
      <c r="AU231" s="178" t="s">
        <v>83</v>
      </c>
      <c r="AY231" s="18" t="s">
        <v>138</v>
      </c>
      <c r="BE231" s="179">
        <f>IF(N231="základní",J231,0)</f>
        <v>0</v>
      </c>
      <c r="BF231" s="179">
        <f>IF(N231="snížená",J231,0)</f>
        <v>0</v>
      </c>
      <c r="BG231" s="179">
        <f>IF(N231="zákl. přenesená",J231,0)</f>
        <v>0</v>
      </c>
      <c r="BH231" s="179">
        <f>IF(N231="sníž. přenesená",J231,0)</f>
        <v>0</v>
      </c>
      <c r="BI231" s="179">
        <f>IF(N231="nulová",J231,0)</f>
        <v>0</v>
      </c>
      <c r="BJ231" s="18" t="s">
        <v>81</v>
      </c>
      <c r="BK231" s="179">
        <f>ROUND(I231*H231,2)</f>
        <v>0</v>
      </c>
      <c r="BL231" s="18" t="s">
        <v>146</v>
      </c>
      <c r="BM231" s="178" t="s">
        <v>283</v>
      </c>
    </row>
    <row r="232" spans="1:65" s="2" customFormat="1" ht="11.25">
      <c r="A232" s="33"/>
      <c r="B232" s="34"/>
      <c r="C232" s="33"/>
      <c r="D232" s="180" t="s">
        <v>148</v>
      </c>
      <c r="E232" s="33"/>
      <c r="F232" s="181" t="s">
        <v>282</v>
      </c>
      <c r="G232" s="33"/>
      <c r="H232" s="33"/>
      <c r="I232" s="102"/>
      <c r="J232" s="33"/>
      <c r="K232" s="33"/>
      <c r="L232" s="34"/>
      <c r="M232" s="182"/>
      <c r="N232" s="183"/>
      <c r="O232" s="59"/>
      <c r="P232" s="59"/>
      <c r="Q232" s="59"/>
      <c r="R232" s="59"/>
      <c r="S232" s="59"/>
      <c r="T232" s="60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8" t="s">
        <v>148</v>
      </c>
      <c r="AU232" s="18" t="s">
        <v>83</v>
      </c>
    </row>
    <row r="233" spans="1:65" s="2" customFormat="1" ht="21.75" customHeight="1">
      <c r="A233" s="33"/>
      <c r="B233" s="166"/>
      <c r="C233" s="216" t="s">
        <v>284</v>
      </c>
      <c r="D233" s="216" t="s">
        <v>276</v>
      </c>
      <c r="E233" s="217" t="s">
        <v>285</v>
      </c>
      <c r="F233" s="218" t="s">
        <v>286</v>
      </c>
      <c r="G233" s="219" t="s">
        <v>269</v>
      </c>
      <c r="H233" s="220">
        <v>2</v>
      </c>
      <c r="I233" s="221"/>
      <c r="J233" s="222">
        <f>ROUND(I233*H233,2)</f>
        <v>0</v>
      </c>
      <c r="K233" s="218" t="s">
        <v>145</v>
      </c>
      <c r="L233" s="223"/>
      <c r="M233" s="224" t="s">
        <v>1</v>
      </c>
      <c r="N233" s="225" t="s">
        <v>40</v>
      </c>
      <c r="O233" s="59"/>
      <c r="P233" s="176">
        <f>O233*H233</f>
        <v>0</v>
      </c>
      <c r="Q233" s="176">
        <v>1.272E-2</v>
      </c>
      <c r="R233" s="176">
        <f>Q233*H233</f>
        <v>2.5440000000000001E-2</v>
      </c>
      <c r="S233" s="176">
        <v>0</v>
      </c>
      <c r="T233" s="177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78" t="s">
        <v>195</v>
      </c>
      <c r="AT233" s="178" t="s">
        <v>276</v>
      </c>
      <c r="AU233" s="178" t="s">
        <v>83</v>
      </c>
      <c r="AY233" s="18" t="s">
        <v>138</v>
      </c>
      <c r="BE233" s="179">
        <f>IF(N233="základní",J233,0)</f>
        <v>0</v>
      </c>
      <c r="BF233" s="179">
        <f>IF(N233="snížená",J233,0)</f>
        <v>0</v>
      </c>
      <c r="BG233" s="179">
        <f>IF(N233="zákl. přenesená",J233,0)</f>
        <v>0</v>
      </c>
      <c r="BH233" s="179">
        <f>IF(N233="sníž. přenesená",J233,0)</f>
        <v>0</v>
      </c>
      <c r="BI233" s="179">
        <f>IF(N233="nulová",J233,0)</f>
        <v>0</v>
      </c>
      <c r="BJ233" s="18" t="s">
        <v>81</v>
      </c>
      <c r="BK233" s="179">
        <f>ROUND(I233*H233,2)</f>
        <v>0</v>
      </c>
      <c r="BL233" s="18" t="s">
        <v>146</v>
      </c>
      <c r="BM233" s="178" t="s">
        <v>287</v>
      </c>
    </row>
    <row r="234" spans="1:65" s="2" customFormat="1" ht="11.25">
      <c r="A234" s="33"/>
      <c r="B234" s="34"/>
      <c r="C234" s="33"/>
      <c r="D234" s="180" t="s">
        <v>148</v>
      </c>
      <c r="E234" s="33"/>
      <c r="F234" s="181" t="s">
        <v>286</v>
      </c>
      <c r="G234" s="33"/>
      <c r="H234" s="33"/>
      <c r="I234" s="102"/>
      <c r="J234" s="33"/>
      <c r="K234" s="33"/>
      <c r="L234" s="34"/>
      <c r="M234" s="182"/>
      <c r="N234" s="183"/>
      <c r="O234" s="59"/>
      <c r="P234" s="59"/>
      <c r="Q234" s="59"/>
      <c r="R234" s="59"/>
      <c r="S234" s="59"/>
      <c r="T234" s="60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8" t="s">
        <v>148</v>
      </c>
      <c r="AU234" s="18" t="s">
        <v>83</v>
      </c>
    </row>
    <row r="235" spans="1:65" s="12" customFormat="1" ht="22.9" customHeight="1">
      <c r="B235" s="153"/>
      <c r="D235" s="154" t="s">
        <v>74</v>
      </c>
      <c r="E235" s="164" t="s">
        <v>200</v>
      </c>
      <c r="F235" s="164" t="s">
        <v>288</v>
      </c>
      <c r="I235" s="156"/>
      <c r="J235" s="165">
        <f>BK235</f>
        <v>0</v>
      </c>
      <c r="L235" s="153"/>
      <c r="M235" s="158"/>
      <c r="N235" s="159"/>
      <c r="O235" s="159"/>
      <c r="P235" s="160">
        <f>SUM(P236:P315)</f>
        <v>0</v>
      </c>
      <c r="Q235" s="159"/>
      <c r="R235" s="160">
        <f>SUM(R236:R315)</f>
        <v>1.5514199999999999E-2</v>
      </c>
      <c r="S235" s="159"/>
      <c r="T235" s="161">
        <f>SUM(T236:T315)</f>
        <v>34.522778000000002</v>
      </c>
      <c r="AR235" s="154" t="s">
        <v>81</v>
      </c>
      <c r="AT235" s="162" t="s">
        <v>74</v>
      </c>
      <c r="AU235" s="162" t="s">
        <v>81</v>
      </c>
      <c r="AY235" s="154" t="s">
        <v>138</v>
      </c>
      <c r="BK235" s="163">
        <f>SUM(BK236:BK315)</f>
        <v>0</v>
      </c>
    </row>
    <row r="236" spans="1:65" s="2" customFormat="1" ht="33" customHeight="1">
      <c r="A236" s="33"/>
      <c r="B236" s="166"/>
      <c r="C236" s="167" t="s">
        <v>7</v>
      </c>
      <c r="D236" s="167" t="s">
        <v>141</v>
      </c>
      <c r="E236" s="168" t="s">
        <v>289</v>
      </c>
      <c r="F236" s="169" t="s">
        <v>290</v>
      </c>
      <c r="G236" s="170" t="s">
        <v>291</v>
      </c>
      <c r="H236" s="171">
        <v>1</v>
      </c>
      <c r="I236" s="172"/>
      <c r="J236" s="173">
        <f>ROUND(I236*H236,2)</f>
        <v>0</v>
      </c>
      <c r="K236" s="169" t="s">
        <v>1</v>
      </c>
      <c r="L236" s="34"/>
      <c r="M236" s="174" t="s">
        <v>1</v>
      </c>
      <c r="N236" s="175" t="s">
        <v>40</v>
      </c>
      <c r="O236" s="59"/>
      <c r="P236" s="176">
        <f>O236*H236</f>
        <v>0</v>
      </c>
      <c r="Q236" s="176">
        <v>0</v>
      </c>
      <c r="R236" s="176">
        <f>Q236*H236</f>
        <v>0</v>
      </c>
      <c r="S236" s="176">
        <v>0</v>
      </c>
      <c r="T236" s="177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78" t="s">
        <v>146</v>
      </c>
      <c r="AT236" s="178" t="s">
        <v>141</v>
      </c>
      <c r="AU236" s="178" t="s">
        <v>83</v>
      </c>
      <c r="AY236" s="18" t="s">
        <v>138</v>
      </c>
      <c r="BE236" s="179">
        <f>IF(N236="základní",J236,0)</f>
        <v>0</v>
      </c>
      <c r="BF236" s="179">
        <f>IF(N236="snížená",J236,0)</f>
        <v>0</v>
      </c>
      <c r="BG236" s="179">
        <f>IF(N236="zákl. přenesená",J236,0)</f>
        <v>0</v>
      </c>
      <c r="BH236" s="179">
        <f>IF(N236="sníž. přenesená",J236,0)</f>
        <v>0</v>
      </c>
      <c r="BI236" s="179">
        <f>IF(N236="nulová",J236,0)</f>
        <v>0</v>
      </c>
      <c r="BJ236" s="18" t="s">
        <v>81</v>
      </c>
      <c r="BK236" s="179">
        <f>ROUND(I236*H236,2)</f>
        <v>0</v>
      </c>
      <c r="BL236" s="18" t="s">
        <v>146</v>
      </c>
      <c r="BM236" s="178" t="s">
        <v>292</v>
      </c>
    </row>
    <row r="237" spans="1:65" s="2" customFormat="1" ht="19.5">
      <c r="A237" s="33"/>
      <c r="B237" s="34"/>
      <c r="C237" s="33"/>
      <c r="D237" s="180" t="s">
        <v>148</v>
      </c>
      <c r="E237" s="33"/>
      <c r="F237" s="181" t="s">
        <v>290</v>
      </c>
      <c r="G237" s="33"/>
      <c r="H237" s="33"/>
      <c r="I237" s="102"/>
      <c r="J237" s="33"/>
      <c r="K237" s="33"/>
      <c r="L237" s="34"/>
      <c r="M237" s="182"/>
      <c r="N237" s="183"/>
      <c r="O237" s="59"/>
      <c r="P237" s="59"/>
      <c r="Q237" s="59"/>
      <c r="R237" s="59"/>
      <c r="S237" s="59"/>
      <c r="T237" s="60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8" t="s">
        <v>148</v>
      </c>
      <c r="AU237" s="18" t="s">
        <v>83</v>
      </c>
    </row>
    <row r="238" spans="1:65" s="14" customFormat="1" ht="11.25">
      <c r="B238" s="191"/>
      <c r="D238" s="180" t="s">
        <v>150</v>
      </c>
      <c r="E238" s="192" t="s">
        <v>1</v>
      </c>
      <c r="F238" s="193" t="s">
        <v>293</v>
      </c>
      <c r="H238" s="194">
        <v>1</v>
      </c>
      <c r="I238" s="195"/>
      <c r="L238" s="191"/>
      <c r="M238" s="196"/>
      <c r="N238" s="197"/>
      <c r="O238" s="197"/>
      <c r="P238" s="197"/>
      <c r="Q238" s="197"/>
      <c r="R238" s="197"/>
      <c r="S238" s="197"/>
      <c r="T238" s="198"/>
      <c r="AT238" s="192" t="s">
        <v>150</v>
      </c>
      <c r="AU238" s="192" t="s">
        <v>83</v>
      </c>
      <c r="AV238" s="14" t="s">
        <v>83</v>
      </c>
      <c r="AW238" s="14" t="s">
        <v>32</v>
      </c>
      <c r="AX238" s="14" t="s">
        <v>81</v>
      </c>
      <c r="AY238" s="192" t="s">
        <v>138</v>
      </c>
    </row>
    <row r="239" spans="1:65" s="2" customFormat="1" ht="21.75" customHeight="1">
      <c r="A239" s="33"/>
      <c r="B239" s="166"/>
      <c r="C239" s="167" t="s">
        <v>294</v>
      </c>
      <c r="D239" s="167" t="s">
        <v>141</v>
      </c>
      <c r="E239" s="168" t="s">
        <v>295</v>
      </c>
      <c r="F239" s="169" t="s">
        <v>296</v>
      </c>
      <c r="G239" s="170" t="s">
        <v>162</v>
      </c>
      <c r="H239" s="171">
        <v>91.26</v>
      </c>
      <c r="I239" s="172"/>
      <c r="J239" s="173">
        <f>ROUND(I239*H239,2)</f>
        <v>0</v>
      </c>
      <c r="K239" s="169" t="s">
        <v>145</v>
      </c>
      <c r="L239" s="34"/>
      <c r="M239" s="174" t="s">
        <v>1</v>
      </c>
      <c r="N239" s="175" t="s">
        <v>40</v>
      </c>
      <c r="O239" s="59"/>
      <c r="P239" s="176">
        <f>O239*H239</f>
        <v>0</v>
      </c>
      <c r="Q239" s="176">
        <v>1.2999999999999999E-4</v>
      </c>
      <c r="R239" s="176">
        <f>Q239*H239</f>
        <v>1.1863799999999999E-2</v>
      </c>
      <c r="S239" s="176">
        <v>0</v>
      </c>
      <c r="T239" s="177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78" t="s">
        <v>146</v>
      </c>
      <c r="AT239" s="178" t="s">
        <v>141</v>
      </c>
      <c r="AU239" s="178" t="s">
        <v>83</v>
      </c>
      <c r="AY239" s="18" t="s">
        <v>138</v>
      </c>
      <c r="BE239" s="179">
        <f>IF(N239="základní",J239,0)</f>
        <v>0</v>
      </c>
      <c r="BF239" s="179">
        <f>IF(N239="snížená",J239,0)</f>
        <v>0</v>
      </c>
      <c r="BG239" s="179">
        <f>IF(N239="zákl. přenesená",J239,0)</f>
        <v>0</v>
      </c>
      <c r="BH239" s="179">
        <f>IF(N239="sníž. přenesená",J239,0)</f>
        <v>0</v>
      </c>
      <c r="BI239" s="179">
        <f>IF(N239="nulová",J239,0)</f>
        <v>0</v>
      </c>
      <c r="BJ239" s="18" t="s">
        <v>81</v>
      </c>
      <c r="BK239" s="179">
        <f>ROUND(I239*H239,2)</f>
        <v>0</v>
      </c>
      <c r="BL239" s="18" t="s">
        <v>146</v>
      </c>
      <c r="BM239" s="178" t="s">
        <v>297</v>
      </c>
    </row>
    <row r="240" spans="1:65" s="2" customFormat="1" ht="19.5">
      <c r="A240" s="33"/>
      <c r="B240" s="34"/>
      <c r="C240" s="33"/>
      <c r="D240" s="180" t="s">
        <v>148</v>
      </c>
      <c r="E240" s="33"/>
      <c r="F240" s="181" t="s">
        <v>298</v>
      </c>
      <c r="G240" s="33"/>
      <c r="H240" s="33"/>
      <c r="I240" s="102"/>
      <c r="J240" s="33"/>
      <c r="K240" s="33"/>
      <c r="L240" s="34"/>
      <c r="M240" s="182"/>
      <c r="N240" s="183"/>
      <c r="O240" s="59"/>
      <c r="P240" s="59"/>
      <c r="Q240" s="59"/>
      <c r="R240" s="59"/>
      <c r="S240" s="59"/>
      <c r="T240" s="60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8" t="s">
        <v>148</v>
      </c>
      <c r="AU240" s="18" t="s">
        <v>83</v>
      </c>
    </row>
    <row r="241" spans="1:65" s="2" customFormat="1" ht="21.75" customHeight="1">
      <c r="A241" s="33"/>
      <c r="B241" s="166"/>
      <c r="C241" s="167" t="s">
        <v>299</v>
      </c>
      <c r="D241" s="167" t="s">
        <v>141</v>
      </c>
      <c r="E241" s="168" t="s">
        <v>300</v>
      </c>
      <c r="F241" s="169" t="s">
        <v>301</v>
      </c>
      <c r="G241" s="170" t="s">
        <v>302</v>
      </c>
      <c r="H241" s="171">
        <v>1</v>
      </c>
      <c r="I241" s="172"/>
      <c r="J241" s="173">
        <f>ROUND(I241*H241,2)</f>
        <v>0</v>
      </c>
      <c r="K241" s="169" t="s">
        <v>1</v>
      </c>
      <c r="L241" s="34"/>
      <c r="M241" s="174" t="s">
        <v>1</v>
      </c>
      <c r="N241" s="175" t="s">
        <v>40</v>
      </c>
      <c r="O241" s="59"/>
      <c r="P241" s="176">
        <f>O241*H241</f>
        <v>0</v>
      </c>
      <c r="Q241" s="176">
        <v>0</v>
      </c>
      <c r="R241" s="176">
        <f>Q241*H241</f>
        <v>0</v>
      </c>
      <c r="S241" s="176">
        <v>0</v>
      </c>
      <c r="T241" s="177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78" t="s">
        <v>146</v>
      </c>
      <c r="AT241" s="178" t="s">
        <v>141</v>
      </c>
      <c r="AU241" s="178" t="s">
        <v>83</v>
      </c>
      <c r="AY241" s="18" t="s">
        <v>138</v>
      </c>
      <c r="BE241" s="179">
        <f>IF(N241="základní",J241,0)</f>
        <v>0</v>
      </c>
      <c r="BF241" s="179">
        <f>IF(N241="snížená",J241,0)</f>
        <v>0</v>
      </c>
      <c r="BG241" s="179">
        <f>IF(N241="zákl. přenesená",J241,0)</f>
        <v>0</v>
      </c>
      <c r="BH241" s="179">
        <f>IF(N241="sníž. přenesená",J241,0)</f>
        <v>0</v>
      </c>
      <c r="BI241" s="179">
        <f>IF(N241="nulová",J241,0)</f>
        <v>0</v>
      </c>
      <c r="BJ241" s="18" t="s">
        <v>81</v>
      </c>
      <c r="BK241" s="179">
        <f>ROUND(I241*H241,2)</f>
        <v>0</v>
      </c>
      <c r="BL241" s="18" t="s">
        <v>146</v>
      </c>
      <c r="BM241" s="178" t="s">
        <v>303</v>
      </c>
    </row>
    <row r="242" spans="1:65" s="2" customFormat="1" ht="19.5">
      <c r="A242" s="33"/>
      <c r="B242" s="34"/>
      <c r="C242" s="33"/>
      <c r="D242" s="180" t="s">
        <v>148</v>
      </c>
      <c r="E242" s="33"/>
      <c r="F242" s="181" t="s">
        <v>301</v>
      </c>
      <c r="G242" s="33"/>
      <c r="H242" s="33"/>
      <c r="I242" s="102"/>
      <c r="J242" s="33"/>
      <c r="K242" s="33"/>
      <c r="L242" s="34"/>
      <c r="M242" s="182"/>
      <c r="N242" s="183"/>
      <c r="O242" s="59"/>
      <c r="P242" s="59"/>
      <c r="Q242" s="59"/>
      <c r="R242" s="59"/>
      <c r="S242" s="59"/>
      <c r="T242" s="60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T242" s="18" t="s">
        <v>148</v>
      </c>
      <c r="AU242" s="18" t="s">
        <v>83</v>
      </c>
    </row>
    <row r="243" spans="1:65" s="2" customFormat="1" ht="21.75" customHeight="1">
      <c r="A243" s="33"/>
      <c r="B243" s="166"/>
      <c r="C243" s="167" t="s">
        <v>304</v>
      </c>
      <c r="D243" s="167" t="s">
        <v>141</v>
      </c>
      <c r="E243" s="168" t="s">
        <v>305</v>
      </c>
      <c r="F243" s="169" t="s">
        <v>306</v>
      </c>
      <c r="G243" s="170" t="s">
        <v>162</v>
      </c>
      <c r="H243" s="171">
        <v>91.26</v>
      </c>
      <c r="I243" s="172"/>
      <c r="J243" s="173">
        <f>ROUND(I243*H243,2)</f>
        <v>0</v>
      </c>
      <c r="K243" s="169" t="s">
        <v>145</v>
      </c>
      <c r="L243" s="34"/>
      <c r="M243" s="174" t="s">
        <v>1</v>
      </c>
      <c r="N243" s="175" t="s">
        <v>40</v>
      </c>
      <c r="O243" s="59"/>
      <c r="P243" s="176">
        <f>O243*H243</f>
        <v>0</v>
      </c>
      <c r="Q243" s="176">
        <v>4.0000000000000003E-5</v>
      </c>
      <c r="R243" s="176">
        <f>Q243*H243</f>
        <v>3.6504000000000007E-3</v>
      </c>
      <c r="S243" s="176">
        <v>0</v>
      </c>
      <c r="T243" s="177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78" t="s">
        <v>146</v>
      </c>
      <c r="AT243" s="178" t="s">
        <v>141</v>
      </c>
      <c r="AU243" s="178" t="s">
        <v>83</v>
      </c>
      <c r="AY243" s="18" t="s">
        <v>138</v>
      </c>
      <c r="BE243" s="179">
        <f>IF(N243="základní",J243,0)</f>
        <v>0</v>
      </c>
      <c r="BF243" s="179">
        <f>IF(N243="snížená",J243,0)</f>
        <v>0</v>
      </c>
      <c r="BG243" s="179">
        <f>IF(N243="zákl. přenesená",J243,0)</f>
        <v>0</v>
      </c>
      <c r="BH243" s="179">
        <f>IF(N243="sníž. přenesená",J243,0)</f>
        <v>0</v>
      </c>
      <c r="BI243" s="179">
        <f>IF(N243="nulová",J243,0)</f>
        <v>0</v>
      </c>
      <c r="BJ243" s="18" t="s">
        <v>81</v>
      </c>
      <c r="BK243" s="179">
        <f>ROUND(I243*H243,2)</f>
        <v>0</v>
      </c>
      <c r="BL243" s="18" t="s">
        <v>146</v>
      </c>
      <c r="BM243" s="178" t="s">
        <v>307</v>
      </c>
    </row>
    <row r="244" spans="1:65" s="2" customFormat="1" ht="19.5">
      <c r="A244" s="33"/>
      <c r="B244" s="34"/>
      <c r="C244" s="33"/>
      <c r="D244" s="180" t="s">
        <v>148</v>
      </c>
      <c r="E244" s="33"/>
      <c r="F244" s="181" t="s">
        <v>308</v>
      </c>
      <c r="G244" s="33"/>
      <c r="H244" s="33"/>
      <c r="I244" s="102"/>
      <c r="J244" s="33"/>
      <c r="K244" s="33"/>
      <c r="L244" s="34"/>
      <c r="M244" s="182"/>
      <c r="N244" s="183"/>
      <c r="O244" s="59"/>
      <c r="P244" s="59"/>
      <c r="Q244" s="59"/>
      <c r="R244" s="59"/>
      <c r="S244" s="59"/>
      <c r="T244" s="60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T244" s="18" t="s">
        <v>148</v>
      </c>
      <c r="AU244" s="18" t="s">
        <v>83</v>
      </c>
    </row>
    <row r="245" spans="1:65" s="13" customFormat="1" ht="11.25">
      <c r="B245" s="184"/>
      <c r="D245" s="180" t="s">
        <v>150</v>
      </c>
      <c r="E245" s="185" t="s">
        <v>1</v>
      </c>
      <c r="F245" s="186" t="s">
        <v>309</v>
      </c>
      <c r="H245" s="185" t="s">
        <v>1</v>
      </c>
      <c r="I245" s="187"/>
      <c r="L245" s="184"/>
      <c r="M245" s="188"/>
      <c r="N245" s="189"/>
      <c r="O245" s="189"/>
      <c r="P245" s="189"/>
      <c r="Q245" s="189"/>
      <c r="R245" s="189"/>
      <c r="S245" s="189"/>
      <c r="T245" s="190"/>
      <c r="AT245" s="185" t="s">
        <v>150</v>
      </c>
      <c r="AU245" s="185" t="s">
        <v>83</v>
      </c>
      <c r="AV245" s="13" t="s">
        <v>81</v>
      </c>
      <c r="AW245" s="13" t="s">
        <v>32</v>
      </c>
      <c r="AX245" s="13" t="s">
        <v>75</v>
      </c>
      <c r="AY245" s="185" t="s">
        <v>138</v>
      </c>
    </row>
    <row r="246" spans="1:65" s="14" customFormat="1" ht="11.25">
      <c r="B246" s="191"/>
      <c r="D246" s="180" t="s">
        <v>150</v>
      </c>
      <c r="E246" s="192" t="s">
        <v>1</v>
      </c>
      <c r="F246" s="193" t="s">
        <v>310</v>
      </c>
      <c r="H246" s="194">
        <v>91.26</v>
      </c>
      <c r="I246" s="195"/>
      <c r="L246" s="191"/>
      <c r="M246" s="196"/>
      <c r="N246" s="197"/>
      <c r="O246" s="197"/>
      <c r="P246" s="197"/>
      <c r="Q246" s="197"/>
      <c r="R246" s="197"/>
      <c r="S246" s="197"/>
      <c r="T246" s="198"/>
      <c r="AT246" s="192" t="s">
        <v>150</v>
      </c>
      <c r="AU246" s="192" t="s">
        <v>83</v>
      </c>
      <c r="AV246" s="14" t="s">
        <v>83</v>
      </c>
      <c r="AW246" s="14" t="s">
        <v>32</v>
      </c>
      <c r="AX246" s="14" t="s">
        <v>81</v>
      </c>
      <c r="AY246" s="192" t="s">
        <v>138</v>
      </c>
    </row>
    <row r="247" spans="1:65" s="2" customFormat="1" ht="21.75" customHeight="1">
      <c r="A247" s="33"/>
      <c r="B247" s="166"/>
      <c r="C247" s="167" t="s">
        <v>311</v>
      </c>
      <c r="D247" s="167" t="s">
        <v>141</v>
      </c>
      <c r="E247" s="168" t="s">
        <v>312</v>
      </c>
      <c r="F247" s="169" t="s">
        <v>313</v>
      </c>
      <c r="G247" s="170" t="s">
        <v>144</v>
      </c>
      <c r="H247" s="171">
        <v>2.4750000000000001</v>
      </c>
      <c r="I247" s="172"/>
      <c r="J247" s="173">
        <f>ROUND(I247*H247,2)</f>
        <v>0</v>
      </c>
      <c r="K247" s="169" t="s">
        <v>145</v>
      </c>
      <c r="L247" s="34"/>
      <c r="M247" s="174" t="s">
        <v>1</v>
      </c>
      <c r="N247" s="175" t="s">
        <v>40</v>
      </c>
      <c r="O247" s="59"/>
      <c r="P247" s="176">
        <f>O247*H247</f>
        <v>0</v>
      </c>
      <c r="Q247" s="176">
        <v>0</v>
      </c>
      <c r="R247" s="176">
        <f>Q247*H247</f>
        <v>0</v>
      </c>
      <c r="S247" s="176">
        <v>1.8</v>
      </c>
      <c r="T247" s="177">
        <f>S247*H247</f>
        <v>4.4550000000000001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78" t="s">
        <v>146</v>
      </c>
      <c r="AT247" s="178" t="s">
        <v>141</v>
      </c>
      <c r="AU247" s="178" t="s">
        <v>83</v>
      </c>
      <c r="AY247" s="18" t="s">
        <v>138</v>
      </c>
      <c r="BE247" s="179">
        <f>IF(N247="základní",J247,0)</f>
        <v>0</v>
      </c>
      <c r="BF247" s="179">
        <f>IF(N247="snížená",J247,0)</f>
        <v>0</v>
      </c>
      <c r="BG247" s="179">
        <f>IF(N247="zákl. přenesená",J247,0)</f>
        <v>0</v>
      </c>
      <c r="BH247" s="179">
        <f>IF(N247="sníž. přenesená",J247,0)</f>
        <v>0</v>
      </c>
      <c r="BI247" s="179">
        <f>IF(N247="nulová",J247,0)</f>
        <v>0</v>
      </c>
      <c r="BJ247" s="18" t="s">
        <v>81</v>
      </c>
      <c r="BK247" s="179">
        <f>ROUND(I247*H247,2)</f>
        <v>0</v>
      </c>
      <c r="BL247" s="18" t="s">
        <v>146</v>
      </c>
      <c r="BM247" s="178" t="s">
        <v>314</v>
      </c>
    </row>
    <row r="248" spans="1:65" s="2" customFormat="1" ht="29.25">
      <c r="A248" s="33"/>
      <c r="B248" s="34"/>
      <c r="C248" s="33"/>
      <c r="D248" s="180" t="s">
        <v>148</v>
      </c>
      <c r="E248" s="33"/>
      <c r="F248" s="181" t="s">
        <v>315</v>
      </c>
      <c r="G248" s="33"/>
      <c r="H248" s="33"/>
      <c r="I248" s="102"/>
      <c r="J248" s="33"/>
      <c r="K248" s="33"/>
      <c r="L248" s="34"/>
      <c r="M248" s="182"/>
      <c r="N248" s="183"/>
      <c r="O248" s="59"/>
      <c r="P248" s="59"/>
      <c r="Q248" s="59"/>
      <c r="R248" s="59"/>
      <c r="S248" s="59"/>
      <c r="T248" s="60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18" t="s">
        <v>148</v>
      </c>
      <c r="AU248" s="18" t="s">
        <v>83</v>
      </c>
    </row>
    <row r="249" spans="1:65" s="14" customFormat="1" ht="11.25">
      <c r="B249" s="191"/>
      <c r="D249" s="180" t="s">
        <v>150</v>
      </c>
      <c r="E249" s="192" t="s">
        <v>1</v>
      </c>
      <c r="F249" s="193" t="s">
        <v>316</v>
      </c>
      <c r="H249" s="194">
        <v>2.4750000000000001</v>
      </c>
      <c r="I249" s="195"/>
      <c r="L249" s="191"/>
      <c r="M249" s="196"/>
      <c r="N249" s="197"/>
      <c r="O249" s="197"/>
      <c r="P249" s="197"/>
      <c r="Q249" s="197"/>
      <c r="R249" s="197"/>
      <c r="S249" s="197"/>
      <c r="T249" s="198"/>
      <c r="AT249" s="192" t="s">
        <v>150</v>
      </c>
      <c r="AU249" s="192" t="s">
        <v>83</v>
      </c>
      <c r="AV249" s="14" t="s">
        <v>83</v>
      </c>
      <c r="AW249" s="14" t="s">
        <v>32</v>
      </c>
      <c r="AX249" s="14" t="s">
        <v>81</v>
      </c>
      <c r="AY249" s="192" t="s">
        <v>138</v>
      </c>
    </row>
    <row r="250" spans="1:65" s="2" customFormat="1" ht="33" customHeight="1">
      <c r="A250" s="33"/>
      <c r="B250" s="166"/>
      <c r="C250" s="167" t="s">
        <v>317</v>
      </c>
      <c r="D250" s="167" t="s">
        <v>141</v>
      </c>
      <c r="E250" s="168" t="s">
        <v>318</v>
      </c>
      <c r="F250" s="169" t="s">
        <v>319</v>
      </c>
      <c r="G250" s="170" t="s">
        <v>144</v>
      </c>
      <c r="H250" s="171">
        <v>1.5</v>
      </c>
      <c r="I250" s="172"/>
      <c r="J250" s="173">
        <f>ROUND(I250*H250,2)</f>
        <v>0</v>
      </c>
      <c r="K250" s="169" t="s">
        <v>145</v>
      </c>
      <c r="L250" s="34"/>
      <c r="M250" s="174" t="s">
        <v>1</v>
      </c>
      <c r="N250" s="175" t="s">
        <v>40</v>
      </c>
      <c r="O250" s="59"/>
      <c r="P250" s="176">
        <f>O250*H250</f>
        <v>0</v>
      </c>
      <c r="Q250" s="176">
        <v>0</v>
      </c>
      <c r="R250" s="176">
        <f>Q250*H250</f>
        <v>0</v>
      </c>
      <c r="S250" s="176">
        <v>2.2000000000000002</v>
      </c>
      <c r="T250" s="177">
        <f>S250*H250</f>
        <v>3.3000000000000003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78" t="s">
        <v>146</v>
      </c>
      <c r="AT250" s="178" t="s">
        <v>141</v>
      </c>
      <c r="AU250" s="178" t="s">
        <v>83</v>
      </c>
      <c r="AY250" s="18" t="s">
        <v>138</v>
      </c>
      <c r="BE250" s="179">
        <f>IF(N250="základní",J250,0)</f>
        <v>0</v>
      </c>
      <c r="BF250" s="179">
        <f>IF(N250="snížená",J250,0)</f>
        <v>0</v>
      </c>
      <c r="BG250" s="179">
        <f>IF(N250="zákl. přenesená",J250,0)</f>
        <v>0</v>
      </c>
      <c r="BH250" s="179">
        <f>IF(N250="sníž. přenesená",J250,0)</f>
        <v>0</v>
      </c>
      <c r="BI250" s="179">
        <f>IF(N250="nulová",J250,0)</f>
        <v>0</v>
      </c>
      <c r="BJ250" s="18" t="s">
        <v>81</v>
      </c>
      <c r="BK250" s="179">
        <f>ROUND(I250*H250,2)</f>
        <v>0</v>
      </c>
      <c r="BL250" s="18" t="s">
        <v>146</v>
      </c>
      <c r="BM250" s="178" t="s">
        <v>320</v>
      </c>
    </row>
    <row r="251" spans="1:65" s="2" customFormat="1" ht="19.5">
      <c r="A251" s="33"/>
      <c r="B251" s="34"/>
      <c r="C251" s="33"/>
      <c r="D251" s="180" t="s">
        <v>148</v>
      </c>
      <c r="E251" s="33"/>
      <c r="F251" s="181" t="s">
        <v>321</v>
      </c>
      <c r="G251" s="33"/>
      <c r="H251" s="33"/>
      <c r="I251" s="102"/>
      <c r="J251" s="33"/>
      <c r="K251" s="33"/>
      <c r="L251" s="34"/>
      <c r="M251" s="182"/>
      <c r="N251" s="183"/>
      <c r="O251" s="59"/>
      <c r="P251" s="59"/>
      <c r="Q251" s="59"/>
      <c r="R251" s="59"/>
      <c r="S251" s="59"/>
      <c r="T251" s="60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T251" s="18" t="s">
        <v>148</v>
      </c>
      <c r="AU251" s="18" t="s">
        <v>83</v>
      </c>
    </row>
    <row r="252" spans="1:65" s="14" customFormat="1" ht="11.25">
      <c r="B252" s="191"/>
      <c r="D252" s="180" t="s">
        <v>150</v>
      </c>
      <c r="E252" s="192" t="s">
        <v>1</v>
      </c>
      <c r="F252" s="193" t="s">
        <v>322</v>
      </c>
      <c r="H252" s="194">
        <v>1.5</v>
      </c>
      <c r="I252" s="195"/>
      <c r="L252" s="191"/>
      <c r="M252" s="196"/>
      <c r="N252" s="197"/>
      <c r="O252" s="197"/>
      <c r="P252" s="197"/>
      <c r="Q252" s="197"/>
      <c r="R252" s="197"/>
      <c r="S252" s="197"/>
      <c r="T252" s="198"/>
      <c r="AT252" s="192" t="s">
        <v>150</v>
      </c>
      <c r="AU252" s="192" t="s">
        <v>83</v>
      </c>
      <c r="AV252" s="14" t="s">
        <v>83</v>
      </c>
      <c r="AW252" s="14" t="s">
        <v>32</v>
      </c>
      <c r="AX252" s="14" t="s">
        <v>81</v>
      </c>
      <c r="AY252" s="192" t="s">
        <v>138</v>
      </c>
    </row>
    <row r="253" spans="1:65" s="2" customFormat="1" ht="33" customHeight="1">
      <c r="A253" s="33"/>
      <c r="B253" s="166"/>
      <c r="C253" s="167" t="s">
        <v>323</v>
      </c>
      <c r="D253" s="167" t="s">
        <v>141</v>
      </c>
      <c r="E253" s="168" t="s">
        <v>324</v>
      </c>
      <c r="F253" s="169" t="s">
        <v>325</v>
      </c>
      <c r="G253" s="170" t="s">
        <v>144</v>
      </c>
      <c r="H253" s="171">
        <v>5.72</v>
      </c>
      <c r="I253" s="172"/>
      <c r="J253" s="173">
        <f>ROUND(I253*H253,2)</f>
        <v>0</v>
      </c>
      <c r="K253" s="169" t="s">
        <v>145</v>
      </c>
      <c r="L253" s="34"/>
      <c r="M253" s="174" t="s">
        <v>1</v>
      </c>
      <c r="N253" s="175" t="s">
        <v>40</v>
      </c>
      <c r="O253" s="59"/>
      <c r="P253" s="176">
        <f>O253*H253</f>
        <v>0</v>
      </c>
      <c r="Q253" s="176">
        <v>0</v>
      </c>
      <c r="R253" s="176">
        <f>Q253*H253</f>
        <v>0</v>
      </c>
      <c r="S253" s="176">
        <v>2.2000000000000002</v>
      </c>
      <c r="T253" s="177">
        <f>S253*H253</f>
        <v>12.584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78" t="s">
        <v>146</v>
      </c>
      <c r="AT253" s="178" t="s">
        <v>141</v>
      </c>
      <c r="AU253" s="178" t="s">
        <v>83</v>
      </c>
      <c r="AY253" s="18" t="s">
        <v>138</v>
      </c>
      <c r="BE253" s="179">
        <f>IF(N253="základní",J253,0)</f>
        <v>0</v>
      </c>
      <c r="BF253" s="179">
        <f>IF(N253="snížená",J253,0)</f>
        <v>0</v>
      </c>
      <c r="BG253" s="179">
        <f>IF(N253="zákl. přenesená",J253,0)</f>
        <v>0</v>
      </c>
      <c r="BH253" s="179">
        <f>IF(N253="sníž. přenesená",J253,0)</f>
        <v>0</v>
      </c>
      <c r="BI253" s="179">
        <f>IF(N253="nulová",J253,0)</f>
        <v>0</v>
      </c>
      <c r="BJ253" s="18" t="s">
        <v>81</v>
      </c>
      <c r="BK253" s="179">
        <f>ROUND(I253*H253,2)</f>
        <v>0</v>
      </c>
      <c r="BL253" s="18" t="s">
        <v>146</v>
      </c>
      <c r="BM253" s="178" t="s">
        <v>326</v>
      </c>
    </row>
    <row r="254" spans="1:65" s="2" customFormat="1" ht="19.5">
      <c r="A254" s="33"/>
      <c r="B254" s="34"/>
      <c r="C254" s="33"/>
      <c r="D254" s="180" t="s">
        <v>148</v>
      </c>
      <c r="E254" s="33"/>
      <c r="F254" s="181" t="s">
        <v>327</v>
      </c>
      <c r="G254" s="33"/>
      <c r="H254" s="33"/>
      <c r="I254" s="102"/>
      <c r="J254" s="33"/>
      <c r="K254" s="33"/>
      <c r="L254" s="34"/>
      <c r="M254" s="182"/>
      <c r="N254" s="183"/>
      <c r="O254" s="59"/>
      <c r="P254" s="59"/>
      <c r="Q254" s="59"/>
      <c r="R254" s="59"/>
      <c r="S254" s="59"/>
      <c r="T254" s="60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T254" s="18" t="s">
        <v>148</v>
      </c>
      <c r="AU254" s="18" t="s">
        <v>83</v>
      </c>
    </row>
    <row r="255" spans="1:65" s="14" customFormat="1" ht="11.25">
      <c r="B255" s="191"/>
      <c r="D255" s="180" t="s">
        <v>150</v>
      </c>
      <c r="E255" s="192" t="s">
        <v>1</v>
      </c>
      <c r="F255" s="193" t="s">
        <v>328</v>
      </c>
      <c r="H255" s="194">
        <v>5.72</v>
      </c>
      <c r="I255" s="195"/>
      <c r="L255" s="191"/>
      <c r="M255" s="196"/>
      <c r="N255" s="197"/>
      <c r="O255" s="197"/>
      <c r="P255" s="197"/>
      <c r="Q255" s="197"/>
      <c r="R255" s="197"/>
      <c r="S255" s="197"/>
      <c r="T255" s="198"/>
      <c r="AT255" s="192" t="s">
        <v>150</v>
      </c>
      <c r="AU255" s="192" t="s">
        <v>83</v>
      </c>
      <c r="AV255" s="14" t="s">
        <v>83</v>
      </c>
      <c r="AW255" s="14" t="s">
        <v>32</v>
      </c>
      <c r="AX255" s="14" t="s">
        <v>81</v>
      </c>
      <c r="AY255" s="192" t="s">
        <v>138</v>
      </c>
    </row>
    <row r="256" spans="1:65" s="2" customFormat="1" ht="16.5" customHeight="1">
      <c r="A256" s="33"/>
      <c r="B256" s="166"/>
      <c r="C256" s="167" t="s">
        <v>329</v>
      </c>
      <c r="D256" s="167" t="s">
        <v>141</v>
      </c>
      <c r="E256" s="168" t="s">
        <v>330</v>
      </c>
      <c r="F256" s="169" t="s">
        <v>331</v>
      </c>
      <c r="G256" s="170" t="s">
        <v>162</v>
      </c>
      <c r="H256" s="171">
        <v>12.214</v>
      </c>
      <c r="I256" s="172"/>
      <c r="J256" s="173">
        <f>ROUND(I256*H256,2)</f>
        <v>0</v>
      </c>
      <c r="K256" s="169" t="s">
        <v>145</v>
      </c>
      <c r="L256" s="34"/>
      <c r="M256" s="174" t="s">
        <v>1</v>
      </c>
      <c r="N256" s="175" t="s">
        <v>40</v>
      </c>
      <c r="O256" s="59"/>
      <c r="P256" s="176">
        <f>O256*H256</f>
        <v>0</v>
      </c>
      <c r="Q256" s="176">
        <v>0</v>
      </c>
      <c r="R256" s="176">
        <f>Q256*H256</f>
        <v>0</v>
      </c>
      <c r="S256" s="176">
        <v>7.5999999999999998E-2</v>
      </c>
      <c r="T256" s="177">
        <f>S256*H256</f>
        <v>0.92826399999999998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78" t="s">
        <v>146</v>
      </c>
      <c r="AT256" s="178" t="s">
        <v>141</v>
      </c>
      <c r="AU256" s="178" t="s">
        <v>83</v>
      </c>
      <c r="AY256" s="18" t="s">
        <v>138</v>
      </c>
      <c r="BE256" s="179">
        <f>IF(N256="základní",J256,0)</f>
        <v>0</v>
      </c>
      <c r="BF256" s="179">
        <f>IF(N256="snížená",J256,0)</f>
        <v>0</v>
      </c>
      <c r="BG256" s="179">
        <f>IF(N256="zákl. přenesená",J256,0)</f>
        <v>0</v>
      </c>
      <c r="BH256" s="179">
        <f>IF(N256="sníž. přenesená",J256,0)</f>
        <v>0</v>
      </c>
      <c r="BI256" s="179">
        <f>IF(N256="nulová",J256,0)</f>
        <v>0</v>
      </c>
      <c r="BJ256" s="18" t="s">
        <v>81</v>
      </c>
      <c r="BK256" s="179">
        <f>ROUND(I256*H256,2)</f>
        <v>0</v>
      </c>
      <c r="BL256" s="18" t="s">
        <v>146</v>
      </c>
      <c r="BM256" s="178" t="s">
        <v>332</v>
      </c>
    </row>
    <row r="257" spans="1:65" s="2" customFormat="1" ht="19.5">
      <c r="A257" s="33"/>
      <c r="B257" s="34"/>
      <c r="C257" s="33"/>
      <c r="D257" s="180" t="s">
        <v>148</v>
      </c>
      <c r="E257" s="33"/>
      <c r="F257" s="181" t="s">
        <v>333</v>
      </c>
      <c r="G257" s="33"/>
      <c r="H257" s="33"/>
      <c r="I257" s="102"/>
      <c r="J257" s="33"/>
      <c r="K257" s="33"/>
      <c r="L257" s="34"/>
      <c r="M257" s="182"/>
      <c r="N257" s="183"/>
      <c r="O257" s="59"/>
      <c r="P257" s="59"/>
      <c r="Q257" s="59"/>
      <c r="R257" s="59"/>
      <c r="S257" s="59"/>
      <c r="T257" s="60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T257" s="18" t="s">
        <v>148</v>
      </c>
      <c r="AU257" s="18" t="s">
        <v>83</v>
      </c>
    </row>
    <row r="258" spans="1:65" s="14" customFormat="1" ht="11.25">
      <c r="B258" s="191"/>
      <c r="D258" s="180" t="s">
        <v>150</v>
      </c>
      <c r="E258" s="192" t="s">
        <v>1</v>
      </c>
      <c r="F258" s="193" t="s">
        <v>334</v>
      </c>
      <c r="H258" s="194">
        <v>2.3639999999999999</v>
      </c>
      <c r="I258" s="195"/>
      <c r="L258" s="191"/>
      <c r="M258" s="196"/>
      <c r="N258" s="197"/>
      <c r="O258" s="197"/>
      <c r="P258" s="197"/>
      <c r="Q258" s="197"/>
      <c r="R258" s="197"/>
      <c r="S258" s="197"/>
      <c r="T258" s="198"/>
      <c r="AT258" s="192" t="s">
        <v>150</v>
      </c>
      <c r="AU258" s="192" t="s">
        <v>83</v>
      </c>
      <c r="AV258" s="14" t="s">
        <v>83</v>
      </c>
      <c r="AW258" s="14" t="s">
        <v>32</v>
      </c>
      <c r="AX258" s="14" t="s">
        <v>75</v>
      </c>
      <c r="AY258" s="192" t="s">
        <v>138</v>
      </c>
    </row>
    <row r="259" spans="1:65" s="14" customFormat="1" ht="11.25">
      <c r="B259" s="191"/>
      <c r="D259" s="180" t="s">
        <v>150</v>
      </c>
      <c r="E259" s="192" t="s">
        <v>1</v>
      </c>
      <c r="F259" s="193" t="s">
        <v>335</v>
      </c>
      <c r="H259" s="194">
        <v>6.3040000000000003</v>
      </c>
      <c r="I259" s="195"/>
      <c r="L259" s="191"/>
      <c r="M259" s="196"/>
      <c r="N259" s="197"/>
      <c r="O259" s="197"/>
      <c r="P259" s="197"/>
      <c r="Q259" s="197"/>
      <c r="R259" s="197"/>
      <c r="S259" s="197"/>
      <c r="T259" s="198"/>
      <c r="AT259" s="192" t="s">
        <v>150</v>
      </c>
      <c r="AU259" s="192" t="s">
        <v>83</v>
      </c>
      <c r="AV259" s="14" t="s">
        <v>83</v>
      </c>
      <c r="AW259" s="14" t="s">
        <v>32</v>
      </c>
      <c r="AX259" s="14" t="s">
        <v>75</v>
      </c>
      <c r="AY259" s="192" t="s">
        <v>138</v>
      </c>
    </row>
    <row r="260" spans="1:65" s="14" customFormat="1" ht="11.25">
      <c r="B260" s="191"/>
      <c r="D260" s="180" t="s">
        <v>150</v>
      </c>
      <c r="E260" s="192" t="s">
        <v>1</v>
      </c>
      <c r="F260" s="193" t="s">
        <v>336</v>
      </c>
      <c r="H260" s="194">
        <v>3.5459999999999998</v>
      </c>
      <c r="I260" s="195"/>
      <c r="L260" s="191"/>
      <c r="M260" s="196"/>
      <c r="N260" s="197"/>
      <c r="O260" s="197"/>
      <c r="P260" s="197"/>
      <c r="Q260" s="197"/>
      <c r="R260" s="197"/>
      <c r="S260" s="197"/>
      <c r="T260" s="198"/>
      <c r="AT260" s="192" t="s">
        <v>150</v>
      </c>
      <c r="AU260" s="192" t="s">
        <v>83</v>
      </c>
      <c r="AV260" s="14" t="s">
        <v>83</v>
      </c>
      <c r="AW260" s="14" t="s">
        <v>32</v>
      </c>
      <c r="AX260" s="14" t="s">
        <v>75</v>
      </c>
      <c r="AY260" s="192" t="s">
        <v>138</v>
      </c>
    </row>
    <row r="261" spans="1:65" s="16" customFormat="1" ht="11.25">
      <c r="B261" s="208"/>
      <c r="D261" s="180" t="s">
        <v>150</v>
      </c>
      <c r="E261" s="209" t="s">
        <v>1</v>
      </c>
      <c r="F261" s="210" t="s">
        <v>185</v>
      </c>
      <c r="H261" s="211">
        <v>12.213999999999999</v>
      </c>
      <c r="I261" s="212"/>
      <c r="L261" s="208"/>
      <c r="M261" s="213"/>
      <c r="N261" s="214"/>
      <c r="O261" s="214"/>
      <c r="P261" s="214"/>
      <c r="Q261" s="214"/>
      <c r="R261" s="214"/>
      <c r="S261" s="214"/>
      <c r="T261" s="215"/>
      <c r="AT261" s="209" t="s">
        <v>150</v>
      </c>
      <c r="AU261" s="209" t="s">
        <v>83</v>
      </c>
      <c r="AV261" s="16" t="s">
        <v>146</v>
      </c>
      <c r="AW261" s="16" t="s">
        <v>32</v>
      </c>
      <c r="AX261" s="16" t="s">
        <v>81</v>
      </c>
      <c r="AY261" s="209" t="s">
        <v>138</v>
      </c>
    </row>
    <row r="262" spans="1:65" s="2" customFormat="1" ht="21.75" customHeight="1">
      <c r="A262" s="33"/>
      <c r="B262" s="166"/>
      <c r="C262" s="167" t="s">
        <v>337</v>
      </c>
      <c r="D262" s="167" t="s">
        <v>141</v>
      </c>
      <c r="E262" s="168" t="s">
        <v>338</v>
      </c>
      <c r="F262" s="169" t="s">
        <v>339</v>
      </c>
      <c r="G262" s="170" t="s">
        <v>144</v>
      </c>
      <c r="H262" s="171">
        <v>1.732</v>
      </c>
      <c r="I262" s="172"/>
      <c r="J262" s="173">
        <f>ROUND(I262*H262,2)</f>
        <v>0</v>
      </c>
      <c r="K262" s="169" t="s">
        <v>145</v>
      </c>
      <c r="L262" s="34"/>
      <c r="M262" s="174" t="s">
        <v>1</v>
      </c>
      <c r="N262" s="175" t="s">
        <v>40</v>
      </c>
      <c r="O262" s="59"/>
      <c r="P262" s="176">
        <f>O262*H262</f>
        <v>0</v>
      </c>
      <c r="Q262" s="176">
        <v>0</v>
      </c>
      <c r="R262" s="176">
        <f>Q262*H262</f>
        <v>0</v>
      </c>
      <c r="S262" s="176">
        <v>1.8</v>
      </c>
      <c r="T262" s="177">
        <f>S262*H262</f>
        <v>3.1175999999999999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78" t="s">
        <v>146</v>
      </c>
      <c r="AT262" s="178" t="s">
        <v>141</v>
      </c>
      <c r="AU262" s="178" t="s">
        <v>83</v>
      </c>
      <c r="AY262" s="18" t="s">
        <v>138</v>
      </c>
      <c r="BE262" s="179">
        <f>IF(N262="základní",J262,0)</f>
        <v>0</v>
      </c>
      <c r="BF262" s="179">
        <f>IF(N262="snížená",J262,0)</f>
        <v>0</v>
      </c>
      <c r="BG262" s="179">
        <f>IF(N262="zákl. přenesená",J262,0)</f>
        <v>0</v>
      </c>
      <c r="BH262" s="179">
        <f>IF(N262="sníž. přenesená",J262,0)</f>
        <v>0</v>
      </c>
      <c r="BI262" s="179">
        <f>IF(N262="nulová",J262,0)</f>
        <v>0</v>
      </c>
      <c r="BJ262" s="18" t="s">
        <v>81</v>
      </c>
      <c r="BK262" s="179">
        <f>ROUND(I262*H262,2)</f>
        <v>0</v>
      </c>
      <c r="BL262" s="18" t="s">
        <v>146</v>
      </c>
      <c r="BM262" s="178" t="s">
        <v>340</v>
      </c>
    </row>
    <row r="263" spans="1:65" s="2" customFormat="1" ht="29.25">
      <c r="A263" s="33"/>
      <c r="B263" s="34"/>
      <c r="C263" s="33"/>
      <c r="D263" s="180" t="s">
        <v>148</v>
      </c>
      <c r="E263" s="33"/>
      <c r="F263" s="181" t="s">
        <v>341</v>
      </c>
      <c r="G263" s="33"/>
      <c r="H263" s="33"/>
      <c r="I263" s="102"/>
      <c r="J263" s="33"/>
      <c r="K263" s="33"/>
      <c r="L263" s="34"/>
      <c r="M263" s="182"/>
      <c r="N263" s="183"/>
      <c r="O263" s="59"/>
      <c r="P263" s="59"/>
      <c r="Q263" s="59"/>
      <c r="R263" s="59"/>
      <c r="S263" s="59"/>
      <c r="T263" s="60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T263" s="18" t="s">
        <v>148</v>
      </c>
      <c r="AU263" s="18" t="s">
        <v>83</v>
      </c>
    </row>
    <row r="264" spans="1:65" s="14" customFormat="1" ht="11.25">
      <c r="B264" s="191"/>
      <c r="D264" s="180" t="s">
        <v>150</v>
      </c>
      <c r="E264" s="192" t="s">
        <v>1</v>
      </c>
      <c r="F264" s="193" t="s">
        <v>342</v>
      </c>
      <c r="H264" s="194">
        <v>0.59399999999999997</v>
      </c>
      <c r="I264" s="195"/>
      <c r="L264" s="191"/>
      <c r="M264" s="196"/>
      <c r="N264" s="197"/>
      <c r="O264" s="197"/>
      <c r="P264" s="197"/>
      <c r="Q264" s="197"/>
      <c r="R264" s="197"/>
      <c r="S264" s="197"/>
      <c r="T264" s="198"/>
      <c r="AT264" s="192" t="s">
        <v>150</v>
      </c>
      <c r="AU264" s="192" t="s">
        <v>83</v>
      </c>
      <c r="AV264" s="14" t="s">
        <v>83</v>
      </c>
      <c r="AW264" s="14" t="s">
        <v>32</v>
      </c>
      <c r="AX264" s="14" t="s">
        <v>75</v>
      </c>
      <c r="AY264" s="192" t="s">
        <v>138</v>
      </c>
    </row>
    <row r="265" spans="1:65" s="14" customFormat="1" ht="11.25">
      <c r="B265" s="191"/>
      <c r="D265" s="180" t="s">
        <v>150</v>
      </c>
      <c r="E265" s="192" t="s">
        <v>1</v>
      </c>
      <c r="F265" s="193" t="s">
        <v>343</v>
      </c>
      <c r="H265" s="194">
        <v>0.81699999999999995</v>
      </c>
      <c r="I265" s="195"/>
      <c r="L265" s="191"/>
      <c r="M265" s="196"/>
      <c r="N265" s="197"/>
      <c r="O265" s="197"/>
      <c r="P265" s="197"/>
      <c r="Q265" s="197"/>
      <c r="R265" s="197"/>
      <c r="S265" s="197"/>
      <c r="T265" s="198"/>
      <c r="AT265" s="192" t="s">
        <v>150</v>
      </c>
      <c r="AU265" s="192" t="s">
        <v>83</v>
      </c>
      <c r="AV265" s="14" t="s">
        <v>83</v>
      </c>
      <c r="AW265" s="14" t="s">
        <v>32</v>
      </c>
      <c r="AX265" s="14" t="s">
        <v>75</v>
      </c>
      <c r="AY265" s="192" t="s">
        <v>138</v>
      </c>
    </row>
    <row r="266" spans="1:65" s="14" customFormat="1" ht="11.25">
      <c r="B266" s="191"/>
      <c r="D266" s="180" t="s">
        <v>150</v>
      </c>
      <c r="E266" s="192" t="s">
        <v>1</v>
      </c>
      <c r="F266" s="193" t="s">
        <v>344</v>
      </c>
      <c r="H266" s="194">
        <v>0.32100000000000001</v>
      </c>
      <c r="I266" s="195"/>
      <c r="L266" s="191"/>
      <c r="M266" s="196"/>
      <c r="N266" s="197"/>
      <c r="O266" s="197"/>
      <c r="P266" s="197"/>
      <c r="Q266" s="197"/>
      <c r="R266" s="197"/>
      <c r="S266" s="197"/>
      <c r="T266" s="198"/>
      <c r="AT266" s="192" t="s">
        <v>150</v>
      </c>
      <c r="AU266" s="192" t="s">
        <v>83</v>
      </c>
      <c r="AV266" s="14" t="s">
        <v>83</v>
      </c>
      <c r="AW266" s="14" t="s">
        <v>32</v>
      </c>
      <c r="AX266" s="14" t="s">
        <v>75</v>
      </c>
      <c r="AY266" s="192" t="s">
        <v>138</v>
      </c>
    </row>
    <row r="267" spans="1:65" s="16" customFormat="1" ht="11.25">
      <c r="B267" s="208"/>
      <c r="D267" s="180" t="s">
        <v>150</v>
      </c>
      <c r="E267" s="209" t="s">
        <v>1</v>
      </c>
      <c r="F267" s="210" t="s">
        <v>185</v>
      </c>
      <c r="H267" s="211">
        <v>1.732</v>
      </c>
      <c r="I267" s="212"/>
      <c r="L267" s="208"/>
      <c r="M267" s="213"/>
      <c r="N267" s="214"/>
      <c r="O267" s="214"/>
      <c r="P267" s="214"/>
      <c r="Q267" s="214"/>
      <c r="R267" s="214"/>
      <c r="S267" s="214"/>
      <c r="T267" s="215"/>
      <c r="AT267" s="209" t="s">
        <v>150</v>
      </c>
      <c r="AU267" s="209" t="s">
        <v>83</v>
      </c>
      <c r="AV267" s="16" t="s">
        <v>146</v>
      </c>
      <c r="AW267" s="16" t="s">
        <v>32</v>
      </c>
      <c r="AX267" s="16" t="s">
        <v>81</v>
      </c>
      <c r="AY267" s="209" t="s">
        <v>138</v>
      </c>
    </row>
    <row r="268" spans="1:65" s="2" customFormat="1" ht="16.5" customHeight="1">
      <c r="A268" s="33"/>
      <c r="B268" s="166"/>
      <c r="C268" s="167" t="s">
        <v>345</v>
      </c>
      <c r="D268" s="167" t="s">
        <v>141</v>
      </c>
      <c r="E268" s="168" t="s">
        <v>346</v>
      </c>
      <c r="F268" s="169" t="s">
        <v>347</v>
      </c>
      <c r="G268" s="170" t="s">
        <v>162</v>
      </c>
      <c r="H268" s="171">
        <v>91.26</v>
      </c>
      <c r="I268" s="172"/>
      <c r="J268" s="173">
        <f>ROUND(I268*H268,2)</f>
        <v>0</v>
      </c>
      <c r="K268" s="169" t="s">
        <v>1</v>
      </c>
      <c r="L268" s="34"/>
      <c r="M268" s="174" t="s">
        <v>1</v>
      </c>
      <c r="N268" s="175" t="s">
        <v>40</v>
      </c>
      <c r="O268" s="59"/>
      <c r="P268" s="176">
        <f>O268*H268</f>
        <v>0</v>
      </c>
      <c r="Q268" s="176">
        <v>0</v>
      </c>
      <c r="R268" s="176">
        <f>Q268*H268</f>
        <v>0</v>
      </c>
      <c r="S268" s="176">
        <v>4.0000000000000001E-3</v>
      </c>
      <c r="T268" s="177">
        <f>S268*H268</f>
        <v>0.36504000000000003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78" t="s">
        <v>146</v>
      </c>
      <c r="AT268" s="178" t="s">
        <v>141</v>
      </c>
      <c r="AU268" s="178" t="s">
        <v>83</v>
      </c>
      <c r="AY268" s="18" t="s">
        <v>138</v>
      </c>
      <c r="BE268" s="179">
        <f>IF(N268="základní",J268,0)</f>
        <v>0</v>
      </c>
      <c r="BF268" s="179">
        <f>IF(N268="snížená",J268,0)</f>
        <v>0</v>
      </c>
      <c r="BG268" s="179">
        <f>IF(N268="zákl. přenesená",J268,0)</f>
        <v>0</v>
      </c>
      <c r="BH268" s="179">
        <f>IF(N268="sníž. přenesená",J268,0)</f>
        <v>0</v>
      </c>
      <c r="BI268" s="179">
        <f>IF(N268="nulová",J268,0)</f>
        <v>0</v>
      </c>
      <c r="BJ268" s="18" t="s">
        <v>81</v>
      </c>
      <c r="BK268" s="179">
        <f>ROUND(I268*H268,2)</f>
        <v>0</v>
      </c>
      <c r="BL268" s="18" t="s">
        <v>146</v>
      </c>
      <c r="BM268" s="178" t="s">
        <v>348</v>
      </c>
    </row>
    <row r="269" spans="1:65" s="2" customFormat="1" ht="11.25">
      <c r="A269" s="33"/>
      <c r="B269" s="34"/>
      <c r="C269" s="33"/>
      <c r="D269" s="180" t="s">
        <v>148</v>
      </c>
      <c r="E269" s="33"/>
      <c r="F269" s="181" t="s">
        <v>347</v>
      </c>
      <c r="G269" s="33"/>
      <c r="H269" s="33"/>
      <c r="I269" s="102"/>
      <c r="J269" s="33"/>
      <c r="K269" s="33"/>
      <c r="L269" s="34"/>
      <c r="M269" s="182"/>
      <c r="N269" s="183"/>
      <c r="O269" s="59"/>
      <c r="P269" s="59"/>
      <c r="Q269" s="59"/>
      <c r="R269" s="59"/>
      <c r="S269" s="59"/>
      <c r="T269" s="60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T269" s="18" t="s">
        <v>148</v>
      </c>
      <c r="AU269" s="18" t="s">
        <v>83</v>
      </c>
    </row>
    <row r="270" spans="1:65" s="2" customFormat="1" ht="21.75" customHeight="1">
      <c r="A270" s="33"/>
      <c r="B270" s="166"/>
      <c r="C270" s="167" t="s">
        <v>349</v>
      </c>
      <c r="D270" s="167" t="s">
        <v>141</v>
      </c>
      <c r="E270" s="168" t="s">
        <v>350</v>
      </c>
      <c r="F270" s="169" t="s">
        <v>351</v>
      </c>
      <c r="G270" s="170" t="s">
        <v>162</v>
      </c>
      <c r="H270" s="171">
        <v>91.26</v>
      </c>
      <c r="I270" s="172"/>
      <c r="J270" s="173">
        <f>ROUND(I270*H270,2)</f>
        <v>0</v>
      </c>
      <c r="K270" s="169" t="s">
        <v>145</v>
      </c>
      <c r="L270" s="34"/>
      <c r="M270" s="174" t="s">
        <v>1</v>
      </c>
      <c r="N270" s="175" t="s">
        <v>40</v>
      </c>
      <c r="O270" s="59"/>
      <c r="P270" s="176">
        <f>O270*H270</f>
        <v>0</v>
      </c>
      <c r="Q270" s="176">
        <v>0</v>
      </c>
      <c r="R270" s="176">
        <f>Q270*H270</f>
        <v>0</v>
      </c>
      <c r="S270" s="176">
        <v>0.01</v>
      </c>
      <c r="T270" s="177">
        <f>S270*H270</f>
        <v>0.91260000000000008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78" t="s">
        <v>146</v>
      </c>
      <c r="AT270" s="178" t="s">
        <v>141</v>
      </c>
      <c r="AU270" s="178" t="s">
        <v>83</v>
      </c>
      <c r="AY270" s="18" t="s">
        <v>138</v>
      </c>
      <c r="BE270" s="179">
        <f>IF(N270="základní",J270,0)</f>
        <v>0</v>
      </c>
      <c r="BF270" s="179">
        <f>IF(N270="snížená",J270,0)</f>
        <v>0</v>
      </c>
      <c r="BG270" s="179">
        <f>IF(N270="zákl. přenesená",J270,0)</f>
        <v>0</v>
      </c>
      <c r="BH270" s="179">
        <f>IF(N270="sníž. přenesená",J270,0)</f>
        <v>0</v>
      </c>
      <c r="BI270" s="179">
        <f>IF(N270="nulová",J270,0)</f>
        <v>0</v>
      </c>
      <c r="BJ270" s="18" t="s">
        <v>81</v>
      </c>
      <c r="BK270" s="179">
        <f>ROUND(I270*H270,2)</f>
        <v>0</v>
      </c>
      <c r="BL270" s="18" t="s">
        <v>146</v>
      </c>
      <c r="BM270" s="178" t="s">
        <v>352</v>
      </c>
    </row>
    <row r="271" spans="1:65" s="2" customFormat="1" ht="19.5">
      <c r="A271" s="33"/>
      <c r="B271" s="34"/>
      <c r="C271" s="33"/>
      <c r="D271" s="180" t="s">
        <v>148</v>
      </c>
      <c r="E271" s="33"/>
      <c r="F271" s="181" t="s">
        <v>353</v>
      </c>
      <c r="G271" s="33"/>
      <c r="H271" s="33"/>
      <c r="I271" s="102"/>
      <c r="J271" s="33"/>
      <c r="K271" s="33"/>
      <c r="L271" s="34"/>
      <c r="M271" s="182"/>
      <c r="N271" s="183"/>
      <c r="O271" s="59"/>
      <c r="P271" s="59"/>
      <c r="Q271" s="59"/>
      <c r="R271" s="59"/>
      <c r="S271" s="59"/>
      <c r="T271" s="60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T271" s="18" t="s">
        <v>148</v>
      </c>
      <c r="AU271" s="18" t="s">
        <v>83</v>
      </c>
    </row>
    <row r="272" spans="1:65" s="13" customFormat="1" ht="11.25">
      <c r="B272" s="184"/>
      <c r="D272" s="180" t="s">
        <v>150</v>
      </c>
      <c r="E272" s="185" t="s">
        <v>1</v>
      </c>
      <c r="F272" s="186" t="s">
        <v>309</v>
      </c>
      <c r="H272" s="185" t="s">
        <v>1</v>
      </c>
      <c r="I272" s="187"/>
      <c r="L272" s="184"/>
      <c r="M272" s="188"/>
      <c r="N272" s="189"/>
      <c r="O272" s="189"/>
      <c r="P272" s="189"/>
      <c r="Q272" s="189"/>
      <c r="R272" s="189"/>
      <c r="S272" s="189"/>
      <c r="T272" s="190"/>
      <c r="AT272" s="185" t="s">
        <v>150</v>
      </c>
      <c r="AU272" s="185" t="s">
        <v>83</v>
      </c>
      <c r="AV272" s="13" t="s">
        <v>81</v>
      </c>
      <c r="AW272" s="13" t="s">
        <v>32</v>
      </c>
      <c r="AX272" s="13" t="s">
        <v>75</v>
      </c>
      <c r="AY272" s="185" t="s">
        <v>138</v>
      </c>
    </row>
    <row r="273" spans="1:65" s="14" customFormat="1" ht="11.25">
      <c r="B273" s="191"/>
      <c r="D273" s="180" t="s">
        <v>150</v>
      </c>
      <c r="E273" s="192" t="s">
        <v>1</v>
      </c>
      <c r="F273" s="193" t="s">
        <v>310</v>
      </c>
      <c r="H273" s="194">
        <v>91.26</v>
      </c>
      <c r="I273" s="195"/>
      <c r="L273" s="191"/>
      <c r="M273" s="196"/>
      <c r="N273" s="197"/>
      <c r="O273" s="197"/>
      <c r="P273" s="197"/>
      <c r="Q273" s="197"/>
      <c r="R273" s="197"/>
      <c r="S273" s="197"/>
      <c r="T273" s="198"/>
      <c r="AT273" s="192" t="s">
        <v>150</v>
      </c>
      <c r="AU273" s="192" t="s">
        <v>83</v>
      </c>
      <c r="AV273" s="14" t="s">
        <v>83</v>
      </c>
      <c r="AW273" s="14" t="s">
        <v>32</v>
      </c>
      <c r="AX273" s="14" t="s">
        <v>81</v>
      </c>
      <c r="AY273" s="192" t="s">
        <v>138</v>
      </c>
    </row>
    <row r="274" spans="1:65" s="2" customFormat="1" ht="16.5" customHeight="1">
      <c r="A274" s="33"/>
      <c r="B274" s="166"/>
      <c r="C274" s="167" t="s">
        <v>354</v>
      </c>
      <c r="D274" s="167" t="s">
        <v>141</v>
      </c>
      <c r="E274" s="168" t="s">
        <v>355</v>
      </c>
      <c r="F274" s="169" t="s">
        <v>356</v>
      </c>
      <c r="G274" s="170" t="s">
        <v>162</v>
      </c>
      <c r="H274" s="171">
        <v>238.59100000000001</v>
      </c>
      <c r="I274" s="172"/>
      <c r="J274" s="173">
        <f>ROUND(I274*H274,2)</f>
        <v>0</v>
      </c>
      <c r="K274" s="169" t="s">
        <v>1</v>
      </c>
      <c r="L274" s="34"/>
      <c r="M274" s="174" t="s">
        <v>1</v>
      </c>
      <c r="N274" s="175" t="s">
        <v>40</v>
      </c>
      <c r="O274" s="59"/>
      <c r="P274" s="176">
        <f>O274*H274</f>
        <v>0</v>
      </c>
      <c r="Q274" s="176">
        <v>0</v>
      </c>
      <c r="R274" s="176">
        <f>Q274*H274</f>
        <v>0</v>
      </c>
      <c r="S274" s="176">
        <v>4.0000000000000001E-3</v>
      </c>
      <c r="T274" s="177">
        <f>S274*H274</f>
        <v>0.9543640000000001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78" t="s">
        <v>146</v>
      </c>
      <c r="AT274" s="178" t="s">
        <v>141</v>
      </c>
      <c r="AU274" s="178" t="s">
        <v>83</v>
      </c>
      <c r="AY274" s="18" t="s">
        <v>138</v>
      </c>
      <c r="BE274" s="179">
        <f>IF(N274="základní",J274,0)</f>
        <v>0</v>
      </c>
      <c r="BF274" s="179">
        <f>IF(N274="snížená",J274,0)</f>
        <v>0</v>
      </c>
      <c r="BG274" s="179">
        <f>IF(N274="zákl. přenesená",J274,0)</f>
        <v>0</v>
      </c>
      <c r="BH274" s="179">
        <f>IF(N274="sníž. přenesená",J274,0)</f>
        <v>0</v>
      </c>
      <c r="BI274" s="179">
        <f>IF(N274="nulová",J274,0)</f>
        <v>0</v>
      </c>
      <c r="BJ274" s="18" t="s">
        <v>81</v>
      </c>
      <c r="BK274" s="179">
        <f>ROUND(I274*H274,2)</f>
        <v>0</v>
      </c>
      <c r="BL274" s="18" t="s">
        <v>146</v>
      </c>
      <c r="BM274" s="178" t="s">
        <v>357</v>
      </c>
    </row>
    <row r="275" spans="1:65" s="2" customFormat="1" ht="11.25">
      <c r="A275" s="33"/>
      <c r="B275" s="34"/>
      <c r="C275" s="33"/>
      <c r="D275" s="180" t="s">
        <v>148</v>
      </c>
      <c r="E275" s="33"/>
      <c r="F275" s="181" t="s">
        <v>356</v>
      </c>
      <c r="G275" s="33"/>
      <c r="H275" s="33"/>
      <c r="I275" s="102"/>
      <c r="J275" s="33"/>
      <c r="K275" s="33"/>
      <c r="L275" s="34"/>
      <c r="M275" s="182"/>
      <c r="N275" s="183"/>
      <c r="O275" s="59"/>
      <c r="P275" s="59"/>
      <c r="Q275" s="59"/>
      <c r="R275" s="59"/>
      <c r="S275" s="59"/>
      <c r="T275" s="60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T275" s="18" t="s">
        <v>148</v>
      </c>
      <c r="AU275" s="18" t="s">
        <v>83</v>
      </c>
    </row>
    <row r="276" spans="1:65" s="2" customFormat="1" ht="21.75" customHeight="1">
      <c r="A276" s="33"/>
      <c r="B276" s="166"/>
      <c r="C276" s="167" t="s">
        <v>358</v>
      </c>
      <c r="D276" s="167" t="s">
        <v>141</v>
      </c>
      <c r="E276" s="168" t="s">
        <v>359</v>
      </c>
      <c r="F276" s="169" t="s">
        <v>360</v>
      </c>
      <c r="G276" s="170" t="s">
        <v>162</v>
      </c>
      <c r="H276" s="171">
        <v>238.59100000000001</v>
      </c>
      <c r="I276" s="172"/>
      <c r="J276" s="173">
        <f>ROUND(I276*H276,2)</f>
        <v>0</v>
      </c>
      <c r="K276" s="169" t="s">
        <v>145</v>
      </c>
      <c r="L276" s="34"/>
      <c r="M276" s="174" t="s">
        <v>1</v>
      </c>
      <c r="N276" s="175" t="s">
        <v>40</v>
      </c>
      <c r="O276" s="59"/>
      <c r="P276" s="176">
        <f>O276*H276</f>
        <v>0</v>
      </c>
      <c r="Q276" s="176">
        <v>0</v>
      </c>
      <c r="R276" s="176">
        <f>Q276*H276</f>
        <v>0</v>
      </c>
      <c r="S276" s="176">
        <v>0.01</v>
      </c>
      <c r="T276" s="177">
        <f>S276*H276</f>
        <v>2.38591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78" t="s">
        <v>146</v>
      </c>
      <c r="AT276" s="178" t="s">
        <v>141</v>
      </c>
      <c r="AU276" s="178" t="s">
        <v>83</v>
      </c>
      <c r="AY276" s="18" t="s">
        <v>138</v>
      </c>
      <c r="BE276" s="179">
        <f>IF(N276="základní",J276,0)</f>
        <v>0</v>
      </c>
      <c r="BF276" s="179">
        <f>IF(N276="snížená",J276,0)</f>
        <v>0</v>
      </c>
      <c r="BG276" s="179">
        <f>IF(N276="zákl. přenesená",J276,0)</f>
        <v>0</v>
      </c>
      <c r="BH276" s="179">
        <f>IF(N276="sníž. přenesená",J276,0)</f>
        <v>0</v>
      </c>
      <c r="BI276" s="179">
        <f>IF(N276="nulová",J276,0)</f>
        <v>0</v>
      </c>
      <c r="BJ276" s="18" t="s">
        <v>81</v>
      </c>
      <c r="BK276" s="179">
        <f>ROUND(I276*H276,2)</f>
        <v>0</v>
      </c>
      <c r="BL276" s="18" t="s">
        <v>146</v>
      </c>
      <c r="BM276" s="178" t="s">
        <v>361</v>
      </c>
    </row>
    <row r="277" spans="1:65" s="2" customFormat="1" ht="29.25">
      <c r="A277" s="33"/>
      <c r="B277" s="34"/>
      <c r="C277" s="33"/>
      <c r="D277" s="180" t="s">
        <v>148</v>
      </c>
      <c r="E277" s="33"/>
      <c r="F277" s="181" t="s">
        <v>362</v>
      </c>
      <c r="G277" s="33"/>
      <c r="H277" s="33"/>
      <c r="I277" s="102"/>
      <c r="J277" s="33"/>
      <c r="K277" s="33"/>
      <c r="L277" s="34"/>
      <c r="M277" s="182"/>
      <c r="N277" s="183"/>
      <c r="O277" s="59"/>
      <c r="P277" s="59"/>
      <c r="Q277" s="59"/>
      <c r="R277" s="59"/>
      <c r="S277" s="59"/>
      <c r="T277" s="60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T277" s="18" t="s">
        <v>148</v>
      </c>
      <c r="AU277" s="18" t="s">
        <v>83</v>
      </c>
    </row>
    <row r="278" spans="1:65" s="14" customFormat="1" ht="11.25">
      <c r="B278" s="191"/>
      <c r="D278" s="180" t="s">
        <v>150</v>
      </c>
      <c r="E278" s="192" t="s">
        <v>1</v>
      </c>
      <c r="F278" s="193" t="s">
        <v>210</v>
      </c>
      <c r="H278" s="194">
        <v>92.4</v>
      </c>
      <c r="I278" s="195"/>
      <c r="L278" s="191"/>
      <c r="M278" s="196"/>
      <c r="N278" s="197"/>
      <c r="O278" s="197"/>
      <c r="P278" s="197"/>
      <c r="Q278" s="197"/>
      <c r="R278" s="197"/>
      <c r="S278" s="197"/>
      <c r="T278" s="198"/>
      <c r="AT278" s="192" t="s">
        <v>150</v>
      </c>
      <c r="AU278" s="192" t="s">
        <v>83</v>
      </c>
      <c r="AV278" s="14" t="s">
        <v>83</v>
      </c>
      <c r="AW278" s="14" t="s">
        <v>32</v>
      </c>
      <c r="AX278" s="14" t="s">
        <v>75</v>
      </c>
      <c r="AY278" s="192" t="s">
        <v>138</v>
      </c>
    </row>
    <row r="279" spans="1:65" s="14" customFormat="1" ht="11.25">
      <c r="B279" s="191"/>
      <c r="D279" s="180" t="s">
        <v>150</v>
      </c>
      <c r="E279" s="192" t="s">
        <v>1</v>
      </c>
      <c r="F279" s="193" t="s">
        <v>211</v>
      </c>
      <c r="H279" s="194">
        <v>-15.769</v>
      </c>
      <c r="I279" s="195"/>
      <c r="L279" s="191"/>
      <c r="M279" s="196"/>
      <c r="N279" s="197"/>
      <c r="O279" s="197"/>
      <c r="P279" s="197"/>
      <c r="Q279" s="197"/>
      <c r="R279" s="197"/>
      <c r="S279" s="197"/>
      <c r="T279" s="198"/>
      <c r="AT279" s="192" t="s">
        <v>150</v>
      </c>
      <c r="AU279" s="192" t="s">
        <v>83</v>
      </c>
      <c r="AV279" s="14" t="s">
        <v>83</v>
      </c>
      <c r="AW279" s="14" t="s">
        <v>32</v>
      </c>
      <c r="AX279" s="14" t="s">
        <v>75</v>
      </c>
      <c r="AY279" s="192" t="s">
        <v>138</v>
      </c>
    </row>
    <row r="280" spans="1:65" s="14" customFormat="1" ht="11.25">
      <c r="B280" s="191"/>
      <c r="D280" s="180" t="s">
        <v>150</v>
      </c>
      <c r="E280" s="192" t="s">
        <v>1</v>
      </c>
      <c r="F280" s="193" t="s">
        <v>212</v>
      </c>
      <c r="H280" s="194">
        <v>52.85</v>
      </c>
      <c r="I280" s="195"/>
      <c r="L280" s="191"/>
      <c r="M280" s="196"/>
      <c r="N280" s="197"/>
      <c r="O280" s="197"/>
      <c r="P280" s="197"/>
      <c r="Q280" s="197"/>
      <c r="R280" s="197"/>
      <c r="S280" s="197"/>
      <c r="T280" s="198"/>
      <c r="AT280" s="192" t="s">
        <v>150</v>
      </c>
      <c r="AU280" s="192" t="s">
        <v>83</v>
      </c>
      <c r="AV280" s="14" t="s">
        <v>83</v>
      </c>
      <c r="AW280" s="14" t="s">
        <v>32</v>
      </c>
      <c r="AX280" s="14" t="s">
        <v>75</v>
      </c>
      <c r="AY280" s="192" t="s">
        <v>138</v>
      </c>
    </row>
    <row r="281" spans="1:65" s="14" customFormat="1" ht="11.25">
      <c r="B281" s="191"/>
      <c r="D281" s="180" t="s">
        <v>150</v>
      </c>
      <c r="E281" s="192" t="s">
        <v>1</v>
      </c>
      <c r="F281" s="193" t="s">
        <v>213</v>
      </c>
      <c r="H281" s="194">
        <v>-6.3040000000000003</v>
      </c>
      <c r="I281" s="195"/>
      <c r="L281" s="191"/>
      <c r="M281" s="196"/>
      <c r="N281" s="197"/>
      <c r="O281" s="197"/>
      <c r="P281" s="197"/>
      <c r="Q281" s="197"/>
      <c r="R281" s="197"/>
      <c r="S281" s="197"/>
      <c r="T281" s="198"/>
      <c r="AT281" s="192" t="s">
        <v>150</v>
      </c>
      <c r="AU281" s="192" t="s">
        <v>83</v>
      </c>
      <c r="AV281" s="14" t="s">
        <v>83</v>
      </c>
      <c r="AW281" s="14" t="s">
        <v>32</v>
      </c>
      <c r="AX281" s="14" t="s">
        <v>75</v>
      </c>
      <c r="AY281" s="192" t="s">
        <v>138</v>
      </c>
    </row>
    <row r="282" spans="1:65" s="14" customFormat="1" ht="11.25">
      <c r="B282" s="191"/>
      <c r="D282" s="180" t="s">
        <v>150</v>
      </c>
      <c r="E282" s="192" t="s">
        <v>1</v>
      </c>
      <c r="F282" s="193" t="s">
        <v>214</v>
      </c>
      <c r="H282" s="194">
        <v>35.700000000000003</v>
      </c>
      <c r="I282" s="195"/>
      <c r="L282" s="191"/>
      <c r="M282" s="196"/>
      <c r="N282" s="197"/>
      <c r="O282" s="197"/>
      <c r="P282" s="197"/>
      <c r="Q282" s="197"/>
      <c r="R282" s="197"/>
      <c r="S282" s="197"/>
      <c r="T282" s="198"/>
      <c r="AT282" s="192" t="s">
        <v>150</v>
      </c>
      <c r="AU282" s="192" t="s">
        <v>83</v>
      </c>
      <c r="AV282" s="14" t="s">
        <v>83</v>
      </c>
      <c r="AW282" s="14" t="s">
        <v>32</v>
      </c>
      <c r="AX282" s="14" t="s">
        <v>75</v>
      </c>
      <c r="AY282" s="192" t="s">
        <v>138</v>
      </c>
    </row>
    <row r="283" spans="1:65" s="14" customFormat="1" ht="11.25">
      <c r="B283" s="191"/>
      <c r="D283" s="180" t="s">
        <v>150</v>
      </c>
      <c r="E283" s="192" t="s">
        <v>1</v>
      </c>
      <c r="F283" s="193" t="s">
        <v>215</v>
      </c>
      <c r="H283" s="194">
        <v>-1.5760000000000001</v>
      </c>
      <c r="I283" s="195"/>
      <c r="L283" s="191"/>
      <c r="M283" s="196"/>
      <c r="N283" s="197"/>
      <c r="O283" s="197"/>
      <c r="P283" s="197"/>
      <c r="Q283" s="197"/>
      <c r="R283" s="197"/>
      <c r="S283" s="197"/>
      <c r="T283" s="198"/>
      <c r="AT283" s="192" t="s">
        <v>150</v>
      </c>
      <c r="AU283" s="192" t="s">
        <v>83</v>
      </c>
      <c r="AV283" s="14" t="s">
        <v>83</v>
      </c>
      <c r="AW283" s="14" t="s">
        <v>32</v>
      </c>
      <c r="AX283" s="14" t="s">
        <v>75</v>
      </c>
      <c r="AY283" s="192" t="s">
        <v>138</v>
      </c>
    </row>
    <row r="284" spans="1:65" s="14" customFormat="1" ht="11.25">
      <c r="B284" s="191"/>
      <c r="D284" s="180" t="s">
        <v>150</v>
      </c>
      <c r="E284" s="192" t="s">
        <v>1</v>
      </c>
      <c r="F284" s="193" t="s">
        <v>216</v>
      </c>
      <c r="H284" s="194">
        <v>39.409999999999997</v>
      </c>
      <c r="I284" s="195"/>
      <c r="L284" s="191"/>
      <c r="M284" s="196"/>
      <c r="N284" s="197"/>
      <c r="O284" s="197"/>
      <c r="P284" s="197"/>
      <c r="Q284" s="197"/>
      <c r="R284" s="197"/>
      <c r="S284" s="197"/>
      <c r="T284" s="198"/>
      <c r="AT284" s="192" t="s">
        <v>150</v>
      </c>
      <c r="AU284" s="192" t="s">
        <v>83</v>
      </c>
      <c r="AV284" s="14" t="s">
        <v>83</v>
      </c>
      <c r="AW284" s="14" t="s">
        <v>32</v>
      </c>
      <c r="AX284" s="14" t="s">
        <v>75</v>
      </c>
      <c r="AY284" s="192" t="s">
        <v>138</v>
      </c>
    </row>
    <row r="285" spans="1:65" s="14" customFormat="1" ht="11.25">
      <c r="B285" s="191"/>
      <c r="D285" s="180" t="s">
        <v>150</v>
      </c>
      <c r="E285" s="192" t="s">
        <v>1</v>
      </c>
      <c r="F285" s="193" t="s">
        <v>217</v>
      </c>
      <c r="H285" s="194">
        <v>-3.94</v>
      </c>
      <c r="I285" s="195"/>
      <c r="L285" s="191"/>
      <c r="M285" s="196"/>
      <c r="N285" s="197"/>
      <c r="O285" s="197"/>
      <c r="P285" s="197"/>
      <c r="Q285" s="197"/>
      <c r="R285" s="197"/>
      <c r="S285" s="197"/>
      <c r="T285" s="198"/>
      <c r="AT285" s="192" t="s">
        <v>150</v>
      </c>
      <c r="AU285" s="192" t="s">
        <v>83</v>
      </c>
      <c r="AV285" s="14" t="s">
        <v>83</v>
      </c>
      <c r="AW285" s="14" t="s">
        <v>32</v>
      </c>
      <c r="AX285" s="14" t="s">
        <v>75</v>
      </c>
      <c r="AY285" s="192" t="s">
        <v>138</v>
      </c>
    </row>
    <row r="286" spans="1:65" s="14" customFormat="1" ht="11.25">
      <c r="B286" s="191"/>
      <c r="D286" s="180" t="s">
        <v>150</v>
      </c>
      <c r="E286" s="192" t="s">
        <v>1</v>
      </c>
      <c r="F286" s="193" t="s">
        <v>218</v>
      </c>
      <c r="H286" s="194">
        <v>46.9</v>
      </c>
      <c r="I286" s="195"/>
      <c r="L286" s="191"/>
      <c r="M286" s="196"/>
      <c r="N286" s="197"/>
      <c r="O286" s="197"/>
      <c r="P286" s="197"/>
      <c r="Q286" s="197"/>
      <c r="R286" s="197"/>
      <c r="S286" s="197"/>
      <c r="T286" s="198"/>
      <c r="AT286" s="192" t="s">
        <v>150</v>
      </c>
      <c r="AU286" s="192" t="s">
        <v>83</v>
      </c>
      <c r="AV286" s="14" t="s">
        <v>83</v>
      </c>
      <c r="AW286" s="14" t="s">
        <v>32</v>
      </c>
      <c r="AX286" s="14" t="s">
        <v>75</v>
      </c>
      <c r="AY286" s="192" t="s">
        <v>138</v>
      </c>
    </row>
    <row r="287" spans="1:65" s="14" customFormat="1" ht="11.25">
      <c r="B287" s="191"/>
      <c r="D287" s="180" t="s">
        <v>150</v>
      </c>
      <c r="E287" s="192" t="s">
        <v>1</v>
      </c>
      <c r="F287" s="193" t="s">
        <v>219</v>
      </c>
      <c r="H287" s="194">
        <v>-4.9249999999999998</v>
      </c>
      <c r="I287" s="195"/>
      <c r="L287" s="191"/>
      <c r="M287" s="196"/>
      <c r="N287" s="197"/>
      <c r="O287" s="197"/>
      <c r="P287" s="197"/>
      <c r="Q287" s="197"/>
      <c r="R287" s="197"/>
      <c r="S287" s="197"/>
      <c r="T287" s="198"/>
      <c r="AT287" s="192" t="s">
        <v>150</v>
      </c>
      <c r="AU287" s="192" t="s">
        <v>83</v>
      </c>
      <c r="AV287" s="14" t="s">
        <v>83</v>
      </c>
      <c r="AW287" s="14" t="s">
        <v>32</v>
      </c>
      <c r="AX287" s="14" t="s">
        <v>75</v>
      </c>
      <c r="AY287" s="192" t="s">
        <v>138</v>
      </c>
    </row>
    <row r="288" spans="1:65" s="14" customFormat="1" ht="11.25">
      <c r="B288" s="191"/>
      <c r="D288" s="180" t="s">
        <v>150</v>
      </c>
      <c r="E288" s="192" t="s">
        <v>1</v>
      </c>
      <c r="F288" s="193" t="s">
        <v>220</v>
      </c>
      <c r="H288" s="194">
        <v>100.35</v>
      </c>
      <c r="I288" s="195"/>
      <c r="L288" s="191"/>
      <c r="M288" s="196"/>
      <c r="N288" s="197"/>
      <c r="O288" s="197"/>
      <c r="P288" s="197"/>
      <c r="Q288" s="197"/>
      <c r="R288" s="197"/>
      <c r="S288" s="197"/>
      <c r="T288" s="198"/>
      <c r="AT288" s="192" t="s">
        <v>150</v>
      </c>
      <c r="AU288" s="192" t="s">
        <v>83</v>
      </c>
      <c r="AV288" s="14" t="s">
        <v>83</v>
      </c>
      <c r="AW288" s="14" t="s">
        <v>32</v>
      </c>
      <c r="AX288" s="14" t="s">
        <v>75</v>
      </c>
      <c r="AY288" s="192" t="s">
        <v>138</v>
      </c>
    </row>
    <row r="289" spans="1:65" s="14" customFormat="1" ht="11.25">
      <c r="B289" s="191"/>
      <c r="D289" s="180" t="s">
        <v>150</v>
      </c>
      <c r="E289" s="192" t="s">
        <v>1</v>
      </c>
      <c r="F289" s="193" t="s">
        <v>221</v>
      </c>
      <c r="H289" s="194">
        <v>-4.923</v>
      </c>
      <c r="I289" s="195"/>
      <c r="L289" s="191"/>
      <c r="M289" s="196"/>
      <c r="N289" s="197"/>
      <c r="O289" s="197"/>
      <c r="P289" s="197"/>
      <c r="Q289" s="197"/>
      <c r="R289" s="197"/>
      <c r="S289" s="197"/>
      <c r="T289" s="198"/>
      <c r="AT289" s="192" t="s">
        <v>150</v>
      </c>
      <c r="AU289" s="192" t="s">
        <v>83</v>
      </c>
      <c r="AV289" s="14" t="s">
        <v>83</v>
      </c>
      <c r="AW289" s="14" t="s">
        <v>32</v>
      </c>
      <c r="AX289" s="14" t="s">
        <v>75</v>
      </c>
      <c r="AY289" s="192" t="s">
        <v>138</v>
      </c>
    </row>
    <row r="290" spans="1:65" s="14" customFormat="1" ht="11.25">
      <c r="B290" s="191"/>
      <c r="D290" s="180" t="s">
        <v>150</v>
      </c>
      <c r="E290" s="192" t="s">
        <v>1</v>
      </c>
      <c r="F290" s="193" t="s">
        <v>222</v>
      </c>
      <c r="H290" s="194">
        <v>19.600000000000001</v>
      </c>
      <c r="I290" s="195"/>
      <c r="L290" s="191"/>
      <c r="M290" s="196"/>
      <c r="N290" s="197"/>
      <c r="O290" s="197"/>
      <c r="P290" s="197"/>
      <c r="Q290" s="197"/>
      <c r="R290" s="197"/>
      <c r="S290" s="197"/>
      <c r="T290" s="198"/>
      <c r="AT290" s="192" t="s">
        <v>150</v>
      </c>
      <c r="AU290" s="192" t="s">
        <v>83</v>
      </c>
      <c r="AV290" s="14" t="s">
        <v>83</v>
      </c>
      <c r="AW290" s="14" t="s">
        <v>32</v>
      </c>
      <c r="AX290" s="14" t="s">
        <v>75</v>
      </c>
      <c r="AY290" s="192" t="s">
        <v>138</v>
      </c>
    </row>
    <row r="291" spans="1:65" s="14" customFormat="1" ht="11.25">
      <c r="B291" s="191"/>
      <c r="D291" s="180" t="s">
        <v>150</v>
      </c>
      <c r="E291" s="192" t="s">
        <v>1</v>
      </c>
      <c r="F291" s="193" t="s">
        <v>223</v>
      </c>
      <c r="H291" s="194">
        <v>-1.1819999999999999</v>
      </c>
      <c r="I291" s="195"/>
      <c r="L291" s="191"/>
      <c r="M291" s="196"/>
      <c r="N291" s="197"/>
      <c r="O291" s="197"/>
      <c r="P291" s="197"/>
      <c r="Q291" s="197"/>
      <c r="R291" s="197"/>
      <c r="S291" s="197"/>
      <c r="T291" s="198"/>
      <c r="AT291" s="192" t="s">
        <v>150</v>
      </c>
      <c r="AU291" s="192" t="s">
        <v>83</v>
      </c>
      <c r="AV291" s="14" t="s">
        <v>83</v>
      </c>
      <c r="AW291" s="14" t="s">
        <v>32</v>
      </c>
      <c r="AX291" s="14" t="s">
        <v>75</v>
      </c>
      <c r="AY291" s="192" t="s">
        <v>138</v>
      </c>
    </row>
    <row r="292" spans="1:65" s="13" customFormat="1" ht="11.25">
      <c r="B292" s="184"/>
      <c r="D292" s="180" t="s">
        <v>150</v>
      </c>
      <c r="E292" s="185" t="s">
        <v>1</v>
      </c>
      <c r="F292" s="186" t="s">
        <v>363</v>
      </c>
      <c r="H292" s="185" t="s">
        <v>1</v>
      </c>
      <c r="I292" s="187"/>
      <c r="L292" s="184"/>
      <c r="M292" s="188"/>
      <c r="N292" s="189"/>
      <c r="O292" s="189"/>
      <c r="P292" s="189"/>
      <c r="Q292" s="189"/>
      <c r="R292" s="189"/>
      <c r="S292" s="189"/>
      <c r="T292" s="190"/>
      <c r="AT292" s="185" t="s">
        <v>150</v>
      </c>
      <c r="AU292" s="185" t="s">
        <v>83</v>
      </c>
      <c r="AV292" s="13" t="s">
        <v>81</v>
      </c>
      <c r="AW292" s="13" t="s">
        <v>32</v>
      </c>
      <c r="AX292" s="13" t="s">
        <v>75</v>
      </c>
      <c r="AY292" s="185" t="s">
        <v>138</v>
      </c>
    </row>
    <row r="293" spans="1:65" s="14" customFormat="1" ht="11.25">
      <c r="B293" s="191"/>
      <c r="D293" s="180" t="s">
        <v>150</v>
      </c>
      <c r="E293" s="192" t="s">
        <v>1</v>
      </c>
      <c r="F293" s="193" t="s">
        <v>364</v>
      </c>
      <c r="H293" s="194">
        <v>-110</v>
      </c>
      <c r="I293" s="195"/>
      <c r="L293" s="191"/>
      <c r="M293" s="196"/>
      <c r="N293" s="197"/>
      <c r="O293" s="197"/>
      <c r="P293" s="197"/>
      <c r="Q293" s="197"/>
      <c r="R293" s="197"/>
      <c r="S293" s="197"/>
      <c r="T293" s="198"/>
      <c r="AT293" s="192" t="s">
        <v>150</v>
      </c>
      <c r="AU293" s="192" t="s">
        <v>83</v>
      </c>
      <c r="AV293" s="14" t="s">
        <v>83</v>
      </c>
      <c r="AW293" s="14" t="s">
        <v>32</v>
      </c>
      <c r="AX293" s="14" t="s">
        <v>75</v>
      </c>
      <c r="AY293" s="192" t="s">
        <v>138</v>
      </c>
    </row>
    <row r="294" spans="1:65" s="16" customFormat="1" ht="11.25">
      <c r="B294" s="208"/>
      <c r="D294" s="180" t="s">
        <v>150</v>
      </c>
      <c r="E294" s="209" t="s">
        <v>1</v>
      </c>
      <c r="F294" s="210" t="s">
        <v>185</v>
      </c>
      <c r="H294" s="211">
        <v>238.59100000000001</v>
      </c>
      <c r="I294" s="212"/>
      <c r="L294" s="208"/>
      <c r="M294" s="213"/>
      <c r="N294" s="214"/>
      <c r="O294" s="214"/>
      <c r="P294" s="214"/>
      <c r="Q294" s="214"/>
      <c r="R294" s="214"/>
      <c r="S294" s="214"/>
      <c r="T294" s="215"/>
      <c r="AT294" s="209" t="s">
        <v>150</v>
      </c>
      <c r="AU294" s="209" t="s">
        <v>83</v>
      </c>
      <c r="AV294" s="16" t="s">
        <v>146</v>
      </c>
      <c r="AW294" s="16" t="s">
        <v>32</v>
      </c>
      <c r="AX294" s="16" t="s">
        <v>81</v>
      </c>
      <c r="AY294" s="209" t="s">
        <v>138</v>
      </c>
    </row>
    <row r="295" spans="1:65" s="2" customFormat="1" ht="21.75" customHeight="1">
      <c r="A295" s="33"/>
      <c r="B295" s="166"/>
      <c r="C295" s="167" t="s">
        <v>365</v>
      </c>
      <c r="D295" s="167" t="s">
        <v>141</v>
      </c>
      <c r="E295" s="168" t="s">
        <v>366</v>
      </c>
      <c r="F295" s="169" t="s">
        <v>367</v>
      </c>
      <c r="G295" s="170" t="s">
        <v>162</v>
      </c>
      <c r="H295" s="171">
        <v>120</v>
      </c>
      <c r="I295" s="172"/>
      <c r="J295" s="173">
        <f>ROUND(I295*H295,2)</f>
        <v>0</v>
      </c>
      <c r="K295" s="169" t="s">
        <v>145</v>
      </c>
      <c r="L295" s="34"/>
      <c r="M295" s="174" t="s">
        <v>1</v>
      </c>
      <c r="N295" s="175" t="s">
        <v>40</v>
      </c>
      <c r="O295" s="59"/>
      <c r="P295" s="176">
        <f>O295*H295</f>
        <v>0</v>
      </c>
      <c r="Q295" s="176">
        <v>0</v>
      </c>
      <c r="R295" s="176">
        <f>Q295*H295</f>
        <v>0</v>
      </c>
      <c r="S295" s="176">
        <v>4.5999999999999999E-2</v>
      </c>
      <c r="T295" s="177">
        <f>S295*H295</f>
        <v>5.52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78" t="s">
        <v>146</v>
      </c>
      <c r="AT295" s="178" t="s">
        <v>141</v>
      </c>
      <c r="AU295" s="178" t="s">
        <v>83</v>
      </c>
      <c r="AY295" s="18" t="s">
        <v>138</v>
      </c>
      <c r="BE295" s="179">
        <f>IF(N295="základní",J295,0)</f>
        <v>0</v>
      </c>
      <c r="BF295" s="179">
        <f>IF(N295="snížená",J295,0)</f>
        <v>0</v>
      </c>
      <c r="BG295" s="179">
        <f>IF(N295="zákl. přenesená",J295,0)</f>
        <v>0</v>
      </c>
      <c r="BH295" s="179">
        <f>IF(N295="sníž. přenesená",J295,0)</f>
        <v>0</v>
      </c>
      <c r="BI295" s="179">
        <f>IF(N295="nulová",J295,0)</f>
        <v>0</v>
      </c>
      <c r="BJ295" s="18" t="s">
        <v>81</v>
      </c>
      <c r="BK295" s="179">
        <f>ROUND(I295*H295,2)</f>
        <v>0</v>
      </c>
      <c r="BL295" s="18" t="s">
        <v>146</v>
      </c>
      <c r="BM295" s="178" t="s">
        <v>368</v>
      </c>
    </row>
    <row r="296" spans="1:65" s="2" customFormat="1" ht="29.25">
      <c r="A296" s="33"/>
      <c r="B296" s="34"/>
      <c r="C296" s="33"/>
      <c r="D296" s="180" t="s">
        <v>148</v>
      </c>
      <c r="E296" s="33"/>
      <c r="F296" s="181" t="s">
        <v>369</v>
      </c>
      <c r="G296" s="33"/>
      <c r="H296" s="33"/>
      <c r="I296" s="102"/>
      <c r="J296" s="33"/>
      <c r="K296" s="33"/>
      <c r="L296" s="34"/>
      <c r="M296" s="182"/>
      <c r="N296" s="183"/>
      <c r="O296" s="59"/>
      <c r="P296" s="59"/>
      <c r="Q296" s="59"/>
      <c r="R296" s="59"/>
      <c r="S296" s="59"/>
      <c r="T296" s="60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T296" s="18" t="s">
        <v>148</v>
      </c>
      <c r="AU296" s="18" t="s">
        <v>83</v>
      </c>
    </row>
    <row r="297" spans="1:65" s="13" customFormat="1" ht="11.25">
      <c r="B297" s="184"/>
      <c r="D297" s="180" t="s">
        <v>150</v>
      </c>
      <c r="E297" s="185" t="s">
        <v>1</v>
      </c>
      <c r="F297" s="186" t="s">
        <v>370</v>
      </c>
      <c r="H297" s="185" t="s">
        <v>1</v>
      </c>
      <c r="I297" s="187"/>
      <c r="L297" s="184"/>
      <c r="M297" s="188"/>
      <c r="N297" s="189"/>
      <c r="O297" s="189"/>
      <c r="P297" s="189"/>
      <c r="Q297" s="189"/>
      <c r="R297" s="189"/>
      <c r="S297" s="189"/>
      <c r="T297" s="190"/>
      <c r="AT297" s="185" t="s">
        <v>150</v>
      </c>
      <c r="AU297" s="185" t="s">
        <v>83</v>
      </c>
      <c r="AV297" s="13" t="s">
        <v>81</v>
      </c>
      <c r="AW297" s="13" t="s">
        <v>32</v>
      </c>
      <c r="AX297" s="13" t="s">
        <v>75</v>
      </c>
      <c r="AY297" s="185" t="s">
        <v>138</v>
      </c>
    </row>
    <row r="298" spans="1:65" s="14" customFormat="1" ht="11.25">
      <c r="B298" s="191"/>
      <c r="D298" s="180" t="s">
        <v>150</v>
      </c>
      <c r="E298" s="192" t="s">
        <v>1</v>
      </c>
      <c r="F298" s="193" t="s">
        <v>371</v>
      </c>
      <c r="H298" s="194">
        <v>110</v>
      </c>
      <c r="I298" s="195"/>
      <c r="L298" s="191"/>
      <c r="M298" s="196"/>
      <c r="N298" s="197"/>
      <c r="O298" s="197"/>
      <c r="P298" s="197"/>
      <c r="Q298" s="197"/>
      <c r="R298" s="197"/>
      <c r="S298" s="197"/>
      <c r="T298" s="198"/>
      <c r="AT298" s="192" t="s">
        <v>150</v>
      </c>
      <c r="AU298" s="192" t="s">
        <v>83</v>
      </c>
      <c r="AV298" s="14" t="s">
        <v>83</v>
      </c>
      <c r="AW298" s="14" t="s">
        <v>32</v>
      </c>
      <c r="AX298" s="14" t="s">
        <v>75</v>
      </c>
      <c r="AY298" s="192" t="s">
        <v>138</v>
      </c>
    </row>
    <row r="299" spans="1:65" s="14" customFormat="1" ht="11.25">
      <c r="B299" s="191"/>
      <c r="D299" s="180" t="s">
        <v>150</v>
      </c>
      <c r="E299" s="192" t="s">
        <v>1</v>
      </c>
      <c r="F299" s="193" t="s">
        <v>372</v>
      </c>
      <c r="H299" s="194">
        <v>10</v>
      </c>
      <c r="I299" s="195"/>
      <c r="L299" s="191"/>
      <c r="M299" s="196"/>
      <c r="N299" s="197"/>
      <c r="O299" s="197"/>
      <c r="P299" s="197"/>
      <c r="Q299" s="197"/>
      <c r="R299" s="197"/>
      <c r="S299" s="197"/>
      <c r="T299" s="198"/>
      <c r="AT299" s="192" t="s">
        <v>150</v>
      </c>
      <c r="AU299" s="192" t="s">
        <v>83</v>
      </c>
      <c r="AV299" s="14" t="s">
        <v>83</v>
      </c>
      <c r="AW299" s="14" t="s">
        <v>32</v>
      </c>
      <c r="AX299" s="14" t="s">
        <v>75</v>
      </c>
      <c r="AY299" s="192" t="s">
        <v>138</v>
      </c>
    </row>
    <row r="300" spans="1:65" s="16" customFormat="1" ht="11.25">
      <c r="B300" s="208"/>
      <c r="D300" s="180" t="s">
        <v>150</v>
      </c>
      <c r="E300" s="209" t="s">
        <v>1</v>
      </c>
      <c r="F300" s="210" t="s">
        <v>185</v>
      </c>
      <c r="H300" s="211">
        <v>120</v>
      </c>
      <c r="I300" s="212"/>
      <c r="L300" s="208"/>
      <c r="M300" s="213"/>
      <c r="N300" s="214"/>
      <c r="O300" s="214"/>
      <c r="P300" s="214"/>
      <c r="Q300" s="214"/>
      <c r="R300" s="214"/>
      <c r="S300" s="214"/>
      <c r="T300" s="215"/>
      <c r="AT300" s="209" t="s">
        <v>150</v>
      </c>
      <c r="AU300" s="209" t="s">
        <v>83</v>
      </c>
      <c r="AV300" s="16" t="s">
        <v>146</v>
      </c>
      <c r="AW300" s="16" t="s">
        <v>32</v>
      </c>
      <c r="AX300" s="16" t="s">
        <v>81</v>
      </c>
      <c r="AY300" s="209" t="s">
        <v>138</v>
      </c>
    </row>
    <row r="301" spans="1:65" s="2" customFormat="1" ht="21.75" customHeight="1">
      <c r="A301" s="33"/>
      <c r="B301" s="166"/>
      <c r="C301" s="167" t="s">
        <v>373</v>
      </c>
      <c r="D301" s="167" t="s">
        <v>141</v>
      </c>
      <c r="E301" s="168" t="s">
        <v>374</v>
      </c>
      <c r="F301" s="169" t="s">
        <v>375</v>
      </c>
      <c r="G301" s="170" t="s">
        <v>302</v>
      </c>
      <c r="H301" s="171">
        <v>1</v>
      </c>
      <c r="I301" s="172"/>
      <c r="J301" s="173">
        <f>ROUND(I301*H301,2)</f>
        <v>0</v>
      </c>
      <c r="K301" s="169" t="s">
        <v>1</v>
      </c>
      <c r="L301" s="34"/>
      <c r="M301" s="174" t="s">
        <v>1</v>
      </c>
      <c r="N301" s="175" t="s">
        <v>40</v>
      </c>
      <c r="O301" s="59"/>
      <c r="P301" s="176">
        <f>O301*H301</f>
        <v>0</v>
      </c>
      <c r="Q301" s="176">
        <v>0</v>
      </c>
      <c r="R301" s="176">
        <f>Q301*H301</f>
        <v>0</v>
      </c>
      <c r="S301" s="176">
        <v>0</v>
      </c>
      <c r="T301" s="177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178" t="s">
        <v>146</v>
      </c>
      <c r="AT301" s="178" t="s">
        <v>141</v>
      </c>
      <c r="AU301" s="178" t="s">
        <v>83</v>
      </c>
      <c r="AY301" s="18" t="s">
        <v>138</v>
      </c>
      <c r="BE301" s="179">
        <f>IF(N301="základní",J301,0)</f>
        <v>0</v>
      </c>
      <c r="BF301" s="179">
        <f>IF(N301="snížená",J301,0)</f>
        <v>0</v>
      </c>
      <c r="BG301" s="179">
        <f>IF(N301="zákl. přenesená",J301,0)</f>
        <v>0</v>
      </c>
      <c r="BH301" s="179">
        <f>IF(N301="sníž. přenesená",J301,0)</f>
        <v>0</v>
      </c>
      <c r="BI301" s="179">
        <f>IF(N301="nulová",J301,0)</f>
        <v>0</v>
      </c>
      <c r="BJ301" s="18" t="s">
        <v>81</v>
      </c>
      <c r="BK301" s="179">
        <f>ROUND(I301*H301,2)</f>
        <v>0</v>
      </c>
      <c r="BL301" s="18" t="s">
        <v>146</v>
      </c>
      <c r="BM301" s="178" t="s">
        <v>376</v>
      </c>
    </row>
    <row r="302" spans="1:65" s="2" customFormat="1" ht="19.5">
      <c r="A302" s="33"/>
      <c r="B302" s="34"/>
      <c r="C302" s="33"/>
      <c r="D302" s="180" t="s">
        <v>148</v>
      </c>
      <c r="E302" s="33"/>
      <c r="F302" s="181" t="s">
        <v>377</v>
      </c>
      <c r="G302" s="33"/>
      <c r="H302" s="33"/>
      <c r="I302" s="102"/>
      <c r="J302" s="33"/>
      <c r="K302" s="33"/>
      <c r="L302" s="34"/>
      <c r="M302" s="182"/>
      <c r="N302" s="183"/>
      <c r="O302" s="59"/>
      <c r="P302" s="59"/>
      <c r="Q302" s="59"/>
      <c r="R302" s="59"/>
      <c r="S302" s="59"/>
      <c r="T302" s="60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T302" s="18" t="s">
        <v>148</v>
      </c>
      <c r="AU302" s="18" t="s">
        <v>83</v>
      </c>
    </row>
    <row r="303" spans="1:65" s="14" customFormat="1" ht="11.25">
      <c r="B303" s="191"/>
      <c r="D303" s="180" t="s">
        <v>150</v>
      </c>
      <c r="E303" s="192" t="s">
        <v>1</v>
      </c>
      <c r="F303" s="193" t="s">
        <v>378</v>
      </c>
      <c r="H303" s="194">
        <v>1</v>
      </c>
      <c r="I303" s="195"/>
      <c r="L303" s="191"/>
      <c r="M303" s="196"/>
      <c r="N303" s="197"/>
      <c r="O303" s="197"/>
      <c r="P303" s="197"/>
      <c r="Q303" s="197"/>
      <c r="R303" s="197"/>
      <c r="S303" s="197"/>
      <c r="T303" s="198"/>
      <c r="AT303" s="192" t="s">
        <v>150</v>
      </c>
      <c r="AU303" s="192" t="s">
        <v>83</v>
      </c>
      <c r="AV303" s="14" t="s">
        <v>83</v>
      </c>
      <c r="AW303" s="14" t="s">
        <v>32</v>
      </c>
      <c r="AX303" s="14" t="s">
        <v>81</v>
      </c>
      <c r="AY303" s="192" t="s">
        <v>138</v>
      </c>
    </row>
    <row r="304" spans="1:65" s="2" customFormat="1" ht="21.75" customHeight="1">
      <c r="A304" s="33"/>
      <c r="B304" s="166"/>
      <c r="C304" s="167" t="s">
        <v>379</v>
      </c>
      <c r="D304" s="167" t="s">
        <v>141</v>
      </c>
      <c r="E304" s="168" t="s">
        <v>380</v>
      </c>
      <c r="F304" s="169" t="s">
        <v>381</v>
      </c>
      <c r="G304" s="170" t="s">
        <v>291</v>
      </c>
      <c r="H304" s="171">
        <v>4</v>
      </c>
      <c r="I304" s="172"/>
      <c r="J304" s="173">
        <f>ROUND(I304*H304,2)</f>
        <v>0</v>
      </c>
      <c r="K304" s="169" t="s">
        <v>1</v>
      </c>
      <c r="L304" s="34"/>
      <c r="M304" s="174" t="s">
        <v>1</v>
      </c>
      <c r="N304" s="175" t="s">
        <v>40</v>
      </c>
      <c r="O304" s="59"/>
      <c r="P304" s="176">
        <f>O304*H304</f>
        <v>0</v>
      </c>
      <c r="Q304" s="176">
        <v>0</v>
      </c>
      <c r="R304" s="176">
        <f>Q304*H304</f>
        <v>0</v>
      </c>
      <c r="S304" s="176">
        <v>0</v>
      </c>
      <c r="T304" s="177">
        <f>S304*H304</f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78" t="s">
        <v>146</v>
      </c>
      <c r="AT304" s="178" t="s">
        <v>141</v>
      </c>
      <c r="AU304" s="178" t="s">
        <v>83</v>
      </c>
      <c r="AY304" s="18" t="s">
        <v>138</v>
      </c>
      <c r="BE304" s="179">
        <f>IF(N304="základní",J304,0)</f>
        <v>0</v>
      </c>
      <c r="BF304" s="179">
        <f>IF(N304="snížená",J304,0)</f>
        <v>0</v>
      </c>
      <c r="BG304" s="179">
        <f>IF(N304="zákl. přenesená",J304,0)</f>
        <v>0</v>
      </c>
      <c r="BH304" s="179">
        <f>IF(N304="sníž. přenesená",J304,0)</f>
        <v>0</v>
      </c>
      <c r="BI304" s="179">
        <f>IF(N304="nulová",J304,0)</f>
        <v>0</v>
      </c>
      <c r="BJ304" s="18" t="s">
        <v>81</v>
      </c>
      <c r="BK304" s="179">
        <f>ROUND(I304*H304,2)</f>
        <v>0</v>
      </c>
      <c r="BL304" s="18" t="s">
        <v>146</v>
      </c>
      <c r="BM304" s="178" t="s">
        <v>382</v>
      </c>
    </row>
    <row r="305" spans="1:65" s="2" customFormat="1" ht="11.25">
      <c r="A305" s="33"/>
      <c r="B305" s="34"/>
      <c r="C305" s="33"/>
      <c r="D305" s="180" t="s">
        <v>148</v>
      </c>
      <c r="E305" s="33"/>
      <c r="F305" s="181" t="s">
        <v>381</v>
      </c>
      <c r="G305" s="33"/>
      <c r="H305" s="33"/>
      <c r="I305" s="102"/>
      <c r="J305" s="33"/>
      <c r="K305" s="33"/>
      <c r="L305" s="34"/>
      <c r="M305" s="182"/>
      <c r="N305" s="183"/>
      <c r="O305" s="59"/>
      <c r="P305" s="59"/>
      <c r="Q305" s="59"/>
      <c r="R305" s="59"/>
      <c r="S305" s="59"/>
      <c r="T305" s="60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T305" s="18" t="s">
        <v>148</v>
      </c>
      <c r="AU305" s="18" t="s">
        <v>83</v>
      </c>
    </row>
    <row r="306" spans="1:65" s="14" customFormat="1" ht="11.25">
      <c r="B306" s="191"/>
      <c r="D306" s="180" t="s">
        <v>150</v>
      </c>
      <c r="E306" s="192" t="s">
        <v>1</v>
      </c>
      <c r="F306" s="193" t="s">
        <v>383</v>
      </c>
      <c r="H306" s="194">
        <v>4</v>
      </c>
      <c r="I306" s="195"/>
      <c r="L306" s="191"/>
      <c r="M306" s="196"/>
      <c r="N306" s="197"/>
      <c r="O306" s="197"/>
      <c r="P306" s="197"/>
      <c r="Q306" s="197"/>
      <c r="R306" s="197"/>
      <c r="S306" s="197"/>
      <c r="T306" s="198"/>
      <c r="AT306" s="192" t="s">
        <v>150</v>
      </c>
      <c r="AU306" s="192" t="s">
        <v>83</v>
      </c>
      <c r="AV306" s="14" t="s">
        <v>83</v>
      </c>
      <c r="AW306" s="14" t="s">
        <v>32</v>
      </c>
      <c r="AX306" s="14" t="s">
        <v>81</v>
      </c>
      <c r="AY306" s="192" t="s">
        <v>138</v>
      </c>
    </row>
    <row r="307" spans="1:65" s="2" customFormat="1" ht="21.75" customHeight="1">
      <c r="A307" s="33"/>
      <c r="B307" s="166"/>
      <c r="C307" s="167" t="s">
        <v>384</v>
      </c>
      <c r="D307" s="167" t="s">
        <v>141</v>
      </c>
      <c r="E307" s="168" t="s">
        <v>385</v>
      </c>
      <c r="F307" s="169" t="s">
        <v>386</v>
      </c>
      <c r="G307" s="170" t="s">
        <v>302</v>
      </c>
      <c r="H307" s="171">
        <v>1</v>
      </c>
      <c r="I307" s="172"/>
      <c r="J307" s="173">
        <f>ROUND(I307*H307,2)</f>
        <v>0</v>
      </c>
      <c r="K307" s="169" t="s">
        <v>1</v>
      </c>
      <c r="L307" s="34"/>
      <c r="M307" s="174" t="s">
        <v>1</v>
      </c>
      <c r="N307" s="175" t="s">
        <v>40</v>
      </c>
      <c r="O307" s="59"/>
      <c r="P307" s="176">
        <f>O307*H307</f>
        <v>0</v>
      </c>
      <c r="Q307" s="176">
        <v>0</v>
      </c>
      <c r="R307" s="176">
        <f>Q307*H307</f>
        <v>0</v>
      </c>
      <c r="S307" s="176">
        <v>0</v>
      </c>
      <c r="T307" s="177">
        <f>S307*H307</f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178" t="s">
        <v>146</v>
      </c>
      <c r="AT307" s="178" t="s">
        <v>141</v>
      </c>
      <c r="AU307" s="178" t="s">
        <v>83</v>
      </c>
      <c r="AY307" s="18" t="s">
        <v>138</v>
      </c>
      <c r="BE307" s="179">
        <f>IF(N307="základní",J307,0)</f>
        <v>0</v>
      </c>
      <c r="BF307" s="179">
        <f>IF(N307="snížená",J307,0)</f>
        <v>0</v>
      </c>
      <c r="BG307" s="179">
        <f>IF(N307="zákl. přenesená",J307,0)</f>
        <v>0</v>
      </c>
      <c r="BH307" s="179">
        <f>IF(N307="sníž. přenesená",J307,0)</f>
        <v>0</v>
      </c>
      <c r="BI307" s="179">
        <f>IF(N307="nulová",J307,0)</f>
        <v>0</v>
      </c>
      <c r="BJ307" s="18" t="s">
        <v>81</v>
      </c>
      <c r="BK307" s="179">
        <f>ROUND(I307*H307,2)</f>
        <v>0</v>
      </c>
      <c r="BL307" s="18" t="s">
        <v>146</v>
      </c>
      <c r="BM307" s="178" t="s">
        <v>387</v>
      </c>
    </row>
    <row r="308" spans="1:65" s="2" customFormat="1" ht="19.5">
      <c r="A308" s="33"/>
      <c r="B308" s="34"/>
      <c r="C308" s="33"/>
      <c r="D308" s="180" t="s">
        <v>148</v>
      </c>
      <c r="E308" s="33"/>
      <c r="F308" s="181" t="s">
        <v>386</v>
      </c>
      <c r="G308" s="33"/>
      <c r="H308" s="33"/>
      <c r="I308" s="102"/>
      <c r="J308" s="33"/>
      <c r="K308" s="33"/>
      <c r="L308" s="34"/>
      <c r="M308" s="182"/>
      <c r="N308" s="183"/>
      <c r="O308" s="59"/>
      <c r="P308" s="59"/>
      <c r="Q308" s="59"/>
      <c r="R308" s="59"/>
      <c r="S308" s="59"/>
      <c r="T308" s="60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T308" s="18" t="s">
        <v>148</v>
      </c>
      <c r="AU308" s="18" t="s">
        <v>83</v>
      </c>
    </row>
    <row r="309" spans="1:65" s="14" customFormat="1" ht="11.25">
      <c r="B309" s="191"/>
      <c r="D309" s="180" t="s">
        <v>150</v>
      </c>
      <c r="E309" s="192" t="s">
        <v>1</v>
      </c>
      <c r="F309" s="193" t="s">
        <v>388</v>
      </c>
      <c r="H309" s="194">
        <v>1</v>
      </c>
      <c r="I309" s="195"/>
      <c r="L309" s="191"/>
      <c r="M309" s="196"/>
      <c r="N309" s="197"/>
      <c r="O309" s="197"/>
      <c r="P309" s="197"/>
      <c r="Q309" s="197"/>
      <c r="R309" s="197"/>
      <c r="S309" s="197"/>
      <c r="T309" s="198"/>
      <c r="AT309" s="192" t="s">
        <v>150</v>
      </c>
      <c r="AU309" s="192" t="s">
        <v>83</v>
      </c>
      <c r="AV309" s="14" t="s">
        <v>83</v>
      </c>
      <c r="AW309" s="14" t="s">
        <v>32</v>
      </c>
      <c r="AX309" s="14" t="s">
        <v>81</v>
      </c>
      <c r="AY309" s="192" t="s">
        <v>138</v>
      </c>
    </row>
    <row r="310" spans="1:65" s="2" customFormat="1" ht="21.75" customHeight="1">
      <c r="A310" s="33"/>
      <c r="B310" s="166"/>
      <c r="C310" s="167" t="s">
        <v>389</v>
      </c>
      <c r="D310" s="167" t="s">
        <v>141</v>
      </c>
      <c r="E310" s="168" t="s">
        <v>390</v>
      </c>
      <c r="F310" s="169" t="s">
        <v>391</v>
      </c>
      <c r="G310" s="170" t="s">
        <v>302</v>
      </c>
      <c r="H310" s="171">
        <v>1</v>
      </c>
      <c r="I310" s="172"/>
      <c r="J310" s="173">
        <f>ROUND(I310*H310,2)</f>
        <v>0</v>
      </c>
      <c r="K310" s="169" t="s">
        <v>1</v>
      </c>
      <c r="L310" s="34"/>
      <c r="M310" s="174" t="s">
        <v>1</v>
      </c>
      <c r="N310" s="175" t="s">
        <v>40</v>
      </c>
      <c r="O310" s="59"/>
      <c r="P310" s="176">
        <f>O310*H310</f>
        <v>0</v>
      </c>
      <c r="Q310" s="176">
        <v>0</v>
      </c>
      <c r="R310" s="176">
        <f>Q310*H310</f>
        <v>0</v>
      </c>
      <c r="S310" s="176">
        <v>0</v>
      </c>
      <c r="T310" s="177">
        <f>S310*H310</f>
        <v>0</v>
      </c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R310" s="178" t="s">
        <v>146</v>
      </c>
      <c r="AT310" s="178" t="s">
        <v>141</v>
      </c>
      <c r="AU310" s="178" t="s">
        <v>83</v>
      </c>
      <c r="AY310" s="18" t="s">
        <v>138</v>
      </c>
      <c r="BE310" s="179">
        <f>IF(N310="základní",J310,0)</f>
        <v>0</v>
      </c>
      <c r="BF310" s="179">
        <f>IF(N310="snížená",J310,0)</f>
        <v>0</v>
      </c>
      <c r="BG310" s="179">
        <f>IF(N310="zákl. přenesená",J310,0)</f>
        <v>0</v>
      </c>
      <c r="BH310" s="179">
        <f>IF(N310="sníž. přenesená",J310,0)</f>
        <v>0</v>
      </c>
      <c r="BI310" s="179">
        <f>IF(N310="nulová",J310,0)</f>
        <v>0</v>
      </c>
      <c r="BJ310" s="18" t="s">
        <v>81</v>
      </c>
      <c r="BK310" s="179">
        <f>ROUND(I310*H310,2)</f>
        <v>0</v>
      </c>
      <c r="BL310" s="18" t="s">
        <v>146</v>
      </c>
      <c r="BM310" s="178" t="s">
        <v>392</v>
      </c>
    </row>
    <row r="311" spans="1:65" s="2" customFormat="1" ht="19.5">
      <c r="A311" s="33"/>
      <c r="B311" s="34"/>
      <c r="C311" s="33"/>
      <c r="D311" s="180" t="s">
        <v>148</v>
      </c>
      <c r="E311" s="33"/>
      <c r="F311" s="181" t="s">
        <v>391</v>
      </c>
      <c r="G311" s="33"/>
      <c r="H311" s="33"/>
      <c r="I311" s="102"/>
      <c r="J311" s="33"/>
      <c r="K311" s="33"/>
      <c r="L311" s="34"/>
      <c r="M311" s="182"/>
      <c r="N311" s="183"/>
      <c r="O311" s="59"/>
      <c r="P311" s="59"/>
      <c r="Q311" s="59"/>
      <c r="R311" s="59"/>
      <c r="S311" s="59"/>
      <c r="T311" s="60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T311" s="18" t="s">
        <v>148</v>
      </c>
      <c r="AU311" s="18" t="s">
        <v>83</v>
      </c>
    </row>
    <row r="312" spans="1:65" s="14" customFormat="1" ht="11.25">
      <c r="B312" s="191"/>
      <c r="D312" s="180" t="s">
        <v>150</v>
      </c>
      <c r="E312" s="192" t="s">
        <v>1</v>
      </c>
      <c r="F312" s="193" t="s">
        <v>388</v>
      </c>
      <c r="H312" s="194">
        <v>1</v>
      </c>
      <c r="I312" s="195"/>
      <c r="L312" s="191"/>
      <c r="M312" s="196"/>
      <c r="N312" s="197"/>
      <c r="O312" s="197"/>
      <c r="P312" s="197"/>
      <c r="Q312" s="197"/>
      <c r="R312" s="197"/>
      <c r="S312" s="197"/>
      <c r="T312" s="198"/>
      <c r="AT312" s="192" t="s">
        <v>150</v>
      </c>
      <c r="AU312" s="192" t="s">
        <v>83</v>
      </c>
      <c r="AV312" s="14" t="s">
        <v>83</v>
      </c>
      <c r="AW312" s="14" t="s">
        <v>32</v>
      </c>
      <c r="AX312" s="14" t="s">
        <v>81</v>
      </c>
      <c r="AY312" s="192" t="s">
        <v>138</v>
      </c>
    </row>
    <row r="313" spans="1:65" s="2" customFormat="1" ht="21.75" customHeight="1">
      <c r="A313" s="33"/>
      <c r="B313" s="166"/>
      <c r="C313" s="167" t="s">
        <v>393</v>
      </c>
      <c r="D313" s="167" t="s">
        <v>141</v>
      </c>
      <c r="E313" s="168" t="s">
        <v>394</v>
      </c>
      <c r="F313" s="169" t="s">
        <v>395</v>
      </c>
      <c r="G313" s="170" t="s">
        <v>302</v>
      </c>
      <c r="H313" s="171">
        <v>1</v>
      </c>
      <c r="I313" s="172"/>
      <c r="J313" s="173">
        <f>ROUND(I313*H313,2)</f>
        <v>0</v>
      </c>
      <c r="K313" s="169" t="s">
        <v>1</v>
      </c>
      <c r="L313" s="34"/>
      <c r="M313" s="174" t="s">
        <v>1</v>
      </c>
      <c r="N313" s="175" t="s">
        <v>40</v>
      </c>
      <c r="O313" s="59"/>
      <c r="P313" s="176">
        <f>O313*H313</f>
        <v>0</v>
      </c>
      <c r="Q313" s="176">
        <v>0</v>
      </c>
      <c r="R313" s="176">
        <f>Q313*H313</f>
        <v>0</v>
      </c>
      <c r="S313" s="176">
        <v>0</v>
      </c>
      <c r="T313" s="177">
        <f>S313*H313</f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178" t="s">
        <v>146</v>
      </c>
      <c r="AT313" s="178" t="s">
        <v>141</v>
      </c>
      <c r="AU313" s="178" t="s">
        <v>83</v>
      </c>
      <c r="AY313" s="18" t="s">
        <v>138</v>
      </c>
      <c r="BE313" s="179">
        <f>IF(N313="základní",J313,0)</f>
        <v>0</v>
      </c>
      <c r="BF313" s="179">
        <f>IF(N313="snížená",J313,0)</f>
        <v>0</v>
      </c>
      <c r="BG313" s="179">
        <f>IF(N313="zákl. přenesená",J313,0)</f>
        <v>0</v>
      </c>
      <c r="BH313" s="179">
        <f>IF(N313="sníž. přenesená",J313,0)</f>
        <v>0</v>
      </c>
      <c r="BI313" s="179">
        <f>IF(N313="nulová",J313,0)</f>
        <v>0</v>
      </c>
      <c r="BJ313" s="18" t="s">
        <v>81</v>
      </c>
      <c r="BK313" s="179">
        <f>ROUND(I313*H313,2)</f>
        <v>0</v>
      </c>
      <c r="BL313" s="18" t="s">
        <v>146</v>
      </c>
      <c r="BM313" s="178" t="s">
        <v>396</v>
      </c>
    </row>
    <row r="314" spans="1:65" s="2" customFormat="1" ht="19.5">
      <c r="A314" s="33"/>
      <c r="B314" s="34"/>
      <c r="C314" s="33"/>
      <c r="D314" s="180" t="s">
        <v>148</v>
      </c>
      <c r="E314" s="33"/>
      <c r="F314" s="181" t="s">
        <v>395</v>
      </c>
      <c r="G314" s="33"/>
      <c r="H314" s="33"/>
      <c r="I314" s="102"/>
      <c r="J314" s="33"/>
      <c r="K314" s="33"/>
      <c r="L314" s="34"/>
      <c r="M314" s="182"/>
      <c r="N314" s="183"/>
      <c r="O314" s="59"/>
      <c r="P314" s="59"/>
      <c r="Q314" s="59"/>
      <c r="R314" s="59"/>
      <c r="S314" s="59"/>
      <c r="T314" s="60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T314" s="18" t="s">
        <v>148</v>
      </c>
      <c r="AU314" s="18" t="s">
        <v>83</v>
      </c>
    </row>
    <row r="315" spans="1:65" s="14" customFormat="1" ht="11.25">
      <c r="B315" s="191"/>
      <c r="D315" s="180" t="s">
        <v>150</v>
      </c>
      <c r="E315" s="192" t="s">
        <v>1</v>
      </c>
      <c r="F315" s="193" t="s">
        <v>81</v>
      </c>
      <c r="H315" s="194">
        <v>1</v>
      </c>
      <c r="I315" s="195"/>
      <c r="L315" s="191"/>
      <c r="M315" s="196"/>
      <c r="N315" s="197"/>
      <c r="O315" s="197"/>
      <c r="P315" s="197"/>
      <c r="Q315" s="197"/>
      <c r="R315" s="197"/>
      <c r="S315" s="197"/>
      <c r="T315" s="198"/>
      <c r="AT315" s="192" t="s">
        <v>150</v>
      </c>
      <c r="AU315" s="192" t="s">
        <v>83</v>
      </c>
      <c r="AV315" s="14" t="s">
        <v>83</v>
      </c>
      <c r="AW315" s="14" t="s">
        <v>32</v>
      </c>
      <c r="AX315" s="14" t="s">
        <v>81</v>
      </c>
      <c r="AY315" s="192" t="s">
        <v>138</v>
      </c>
    </row>
    <row r="316" spans="1:65" s="12" customFormat="1" ht="22.9" customHeight="1">
      <c r="B316" s="153"/>
      <c r="D316" s="154" t="s">
        <v>74</v>
      </c>
      <c r="E316" s="164" t="s">
        <v>397</v>
      </c>
      <c r="F316" s="164" t="s">
        <v>398</v>
      </c>
      <c r="I316" s="156"/>
      <c r="J316" s="165">
        <f>BK316</f>
        <v>0</v>
      </c>
      <c r="L316" s="153"/>
      <c r="M316" s="158"/>
      <c r="N316" s="159"/>
      <c r="O316" s="159"/>
      <c r="P316" s="160">
        <f>SUM(P317:P325)</f>
        <v>0</v>
      </c>
      <c r="Q316" s="159"/>
      <c r="R316" s="160">
        <f>SUM(R317:R325)</f>
        <v>0</v>
      </c>
      <c r="S316" s="159"/>
      <c r="T316" s="161">
        <f>SUM(T317:T325)</f>
        <v>0</v>
      </c>
      <c r="AR316" s="154" t="s">
        <v>81</v>
      </c>
      <c r="AT316" s="162" t="s">
        <v>74</v>
      </c>
      <c r="AU316" s="162" t="s">
        <v>81</v>
      </c>
      <c r="AY316" s="154" t="s">
        <v>138</v>
      </c>
      <c r="BK316" s="163">
        <f>SUM(BK317:BK325)</f>
        <v>0</v>
      </c>
    </row>
    <row r="317" spans="1:65" s="2" customFormat="1" ht="21.75" customHeight="1">
      <c r="A317" s="33"/>
      <c r="B317" s="166"/>
      <c r="C317" s="167" t="s">
        <v>399</v>
      </c>
      <c r="D317" s="167" t="s">
        <v>141</v>
      </c>
      <c r="E317" s="168" t="s">
        <v>400</v>
      </c>
      <c r="F317" s="169" t="s">
        <v>401</v>
      </c>
      <c r="G317" s="170" t="s">
        <v>155</v>
      </c>
      <c r="H317" s="171">
        <v>41.2</v>
      </c>
      <c r="I317" s="172"/>
      <c r="J317" s="173">
        <f>ROUND(I317*H317,2)</f>
        <v>0</v>
      </c>
      <c r="K317" s="169" t="s">
        <v>145</v>
      </c>
      <c r="L317" s="34"/>
      <c r="M317" s="174" t="s">
        <v>1</v>
      </c>
      <c r="N317" s="175" t="s">
        <v>40</v>
      </c>
      <c r="O317" s="59"/>
      <c r="P317" s="176">
        <f>O317*H317</f>
        <v>0</v>
      </c>
      <c r="Q317" s="176">
        <v>0</v>
      </c>
      <c r="R317" s="176">
        <f>Q317*H317</f>
        <v>0</v>
      </c>
      <c r="S317" s="176">
        <v>0</v>
      </c>
      <c r="T317" s="177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178" t="s">
        <v>146</v>
      </c>
      <c r="AT317" s="178" t="s">
        <v>141</v>
      </c>
      <c r="AU317" s="178" t="s">
        <v>83</v>
      </c>
      <c r="AY317" s="18" t="s">
        <v>138</v>
      </c>
      <c r="BE317" s="179">
        <f>IF(N317="základní",J317,0)</f>
        <v>0</v>
      </c>
      <c r="BF317" s="179">
        <f>IF(N317="snížená",J317,0)</f>
        <v>0</v>
      </c>
      <c r="BG317" s="179">
        <f>IF(N317="zákl. přenesená",J317,0)</f>
        <v>0</v>
      </c>
      <c r="BH317" s="179">
        <f>IF(N317="sníž. přenesená",J317,0)</f>
        <v>0</v>
      </c>
      <c r="BI317" s="179">
        <f>IF(N317="nulová",J317,0)</f>
        <v>0</v>
      </c>
      <c r="BJ317" s="18" t="s">
        <v>81</v>
      </c>
      <c r="BK317" s="179">
        <f>ROUND(I317*H317,2)</f>
        <v>0</v>
      </c>
      <c r="BL317" s="18" t="s">
        <v>146</v>
      </c>
      <c r="BM317" s="178" t="s">
        <v>402</v>
      </c>
    </row>
    <row r="318" spans="1:65" s="2" customFormat="1" ht="19.5">
      <c r="A318" s="33"/>
      <c r="B318" s="34"/>
      <c r="C318" s="33"/>
      <c r="D318" s="180" t="s">
        <v>148</v>
      </c>
      <c r="E318" s="33"/>
      <c r="F318" s="181" t="s">
        <v>403</v>
      </c>
      <c r="G318" s="33"/>
      <c r="H318" s="33"/>
      <c r="I318" s="102"/>
      <c r="J318" s="33"/>
      <c r="K318" s="33"/>
      <c r="L318" s="34"/>
      <c r="M318" s="182"/>
      <c r="N318" s="183"/>
      <c r="O318" s="59"/>
      <c r="P318" s="59"/>
      <c r="Q318" s="59"/>
      <c r="R318" s="59"/>
      <c r="S318" s="59"/>
      <c r="T318" s="60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T318" s="18" t="s">
        <v>148</v>
      </c>
      <c r="AU318" s="18" t="s">
        <v>83</v>
      </c>
    </row>
    <row r="319" spans="1:65" s="2" customFormat="1" ht="21.75" customHeight="1">
      <c r="A319" s="33"/>
      <c r="B319" s="166"/>
      <c r="C319" s="167" t="s">
        <v>404</v>
      </c>
      <c r="D319" s="167" t="s">
        <v>141</v>
      </c>
      <c r="E319" s="168" t="s">
        <v>405</v>
      </c>
      <c r="F319" s="169" t="s">
        <v>406</v>
      </c>
      <c r="G319" s="170" t="s">
        <v>155</v>
      </c>
      <c r="H319" s="171">
        <v>370.8</v>
      </c>
      <c r="I319" s="172"/>
      <c r="J319" s="173">
        <f>ROUND(I319*H319,2)</f>
        <v>0</v>
      </c>
      <c r="K319" s="169" t="s">
        <v>145</v>
      </c>
      <c r="L319" s="34"/>
      <c r="M319" s="174" t="s">
        <v>1</v>
      </c>
      <c r="N319" s="175" t="s">
        <v>40</v>
      </c>
      <c r="O319" s="59"/>
      <c r="P319" s="176">
        <f>O319*H319</f>
        <v>0</v>
      </c>
      <c r="Q319" s="176">
        <v>0</v>
      </c>
      <c r="R319" s="176">
        <f>Q319*H319</f>
        <v>0</v>
      </c>
      <c r="S319" s="176">
        <v>0</v>
      </c>
      <c r="T319" s="177">
        <f>S319*H319</f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178" t="s">
        <v>146</v>
      </c>
      <c r="AT319" s="178" t="s">
        <v>141</v>
      </c>
      <c r="AU319" s="178" t="s">
        <v>83</v>
      </c>
      <c r="AY319" s="18" t="s">
        <v>138</v>
      </c>
      <c r="BE319" s="179">
        <f>IF(N319="základní",J319,0)</f>
        <v>0</v>
      </c>
      <c r="BF319" s="179">
        <f>IF(N319="snížená",J319,0)</f>
        <v>0</v>
      </c>
      <c r="BG319" s="179">
        <f>IF(N319="zákl. přenesená",J319,0)</f>
        <v>0</v>
      </c>
      <c r="BH319" s="179">
        <f>IF(N319="sníž. přenesená",J319,0)</f>
        <v>0</v>
      </c>
      <c r="BI319" s="179">
        <f>IF(N319="nulová",J319,0)</f>
        <v>0</v>
      </c>
      <c r="BJ319" s="18" t="s">
        <v>81</v>
      </c>
      <c r="BK319" s="179">
        <f>ROUND(I319*H319,2)</f>
        <v>0</v>
      </c>
      <c r="BL319" s="18" t="s">
        <v>146</v>
      </c>
      <c r="BM319" s="178" t="s">
        <v>407</v>
      </c>
    </row>
    <row r="320" spans="1:65" s="2" customFormat="1" ht="29.25">
      <c r="A320" s="33"/>
      <c r="B320" s="34"/>
      <c r="C320" s="33"/>
      <c r="D320" s="180" t="s">
        <v>148</v>
      </c>
      <c r="E320" s="33"/>
      <c r="F320" s="181" t="s">
        <v>408</v>
      </c>
      <c r="G320" s="33"/>
      <c r="H320" s="33"/>
      <c r="I320" s="102"/>
      <c r="J320" s="33"/>
      <c r="K320" s="33"/>
      <c r="L320" s="34"/>
      <c r="M320" s="182"/>
      <c r="N320" s="183"/>
      <c r="O320" s="59"/>
      <c r="P320" s="59"/>
      <c r="Q320" s="59"/>
      <c r="R320" s="59"/>
      <c r="S320" s="59"/>
      <c r="T320" s="60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T320" s="18" t="s">
        <v>148</v>
      </c>
      <c r="AU320" s="18" t="s">
        <v>83</v>
      </c>
    </row>
    <row r="321" spans="1:65" s="14" customFormat="1" ht="11.25">
      <c r="B321" s="191"/>
      <c r="D321" s="180" t="s">
        <v>150</v>
      </c>
      <c r="F321" s="193" t="s">
        <v>409</v>
      </c>
      <c r="H321" s="194">
        <v>370.8</v>
      </c>
      <c r="I321" s="195"/>
      <c r="L321" s="191"/>
      <c r="M321" s="196"/>
      <c r="N321" s="197"/>
      <c r="O321" s="197"/>
      <c r="P321" s="197"/>
      <c r="Q321" s="197"/>
      <c r="R321" s="197"/>
      <c r="S321" s="197"/>
      <c r="T321" s="198"/>
      <c r="AT321" s="192" t="s">
        <v>150</v>
      </c>
      <c r="AU321" s="192" t="s">
        <v>83</v>
      </c>
      <c r="AV321" s="14" t="s">
        <v>83</v>
      </c>
      <c r="AW321" s="14" t="s">
        <v>3</v>
      </c>
      <c r="AX321" s="14" t="s">
        <v>81</v>
      </c>
      <c r="AY321" s="192" t="s">
        <v>138</v>
      </c>
    </row>
    <row r="322" spans="1:65" s="2" customFormat="1" ht="21.75" customHeight="1">
      <c r="A322" s="33"/>
      <c r="B322" s="166"/>
      <c r="C322" s="167" t="s">
        <v>410</v>
      </c>
      <c r="D322" s="167" t="s">
        <v>141</v>
      </c>
      <c r="E322" s="168" t="s">
        <v>411</v>
      </c>
      <c r="F322" s="169" t="s">
        <v>412</v>
      </c>
      <c r="G322" s="170" t="s">
        <v>155</v>
      </c>
      <c r="H322" s="171">
        <v>41.2</v>
      </c>
      <c r="I322" s="172"/>
      <c r="J322" s="173">
        <f>ROUND(I322*H322,2)</f>
        <v>0</v>
      </c>
      <c r="K322" s="169" t="s">
        <v>145</v>
      </c>
      <c r="L322" s="34"/>
      <c r="M322" s="174" t="s">
        <v>1</v>
      </c>
      <c r="N322" s="175" t="s">
        <v>40</v>
      </c>
      <c r="O322" s="59"/>
      <c r="P322" s="176">
        <f>O322*H322</f>
        <v>0</v>
      </c>
      <c r="Q322" s="176">
        <v>0</v>
      </c>
      <c r="R322" s="176">
        <f>Q322*H322</f>
        <v>0</v>
      </c>
      <c r="S322" s="176">
        <v>0</v>
      </c>
      <c r="T322" s="177">
        <f>S322*H322</f>
        <v>0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178" t="s">
        <v>146</v>
      </c>
      <c r="AT322" s="178" t="s">
        <v>141</v>
      </c>
      <c r="AU322" s="178" t="s">
        <v>83</v>
      </c>
      <c r="AY322" s="18" t="s">
        <v>138</v>
      </c>
      <c r="BE322" s="179">
        <f>IF(N322="základní",J322,0)</f>
        <v>0</v>
      </c>
      <c r="BF322" s="179">
        <f>IF(N322="snížená",J322,0)</f>
        <v>0</v>
      </c>
      <c r="BG322" s="179">
        <f>IF(N322="zákl. přenesená",J322,0)</f>
        <v>0</v>
      </c>
      <c r="BH322" s="179">
        <f>IF(N322="sníž. přenesená",J322,0)</f>
        <v>0</v>
      </c>
      <c r="BI322" s="179">
        <f>IF(N322="nulová",J322,0)</f>
        <v>0</v>
      </c>
      <c r="BJ322" s="18" t="s">
        <v>81</v>
      </c>
      <c r="BK322" s="179">
        <f>ROUND(I322*H322,2)</f>
        <v>0</v>
      </c>
      <c r="BL322" s="18" t="s">
        <v>146</v>
      </c>
      <c r="BM322" s="178" t="s">
        <v>413</v>
      </c>
    </row>
    <row r="323" spans="1:65" s="2" customFormat="1" ht="19.5">
      <c r="A323" s="33"/>
      <c r="B323" s="34"/>
      <c r="C323" s="33"/>
      <c r="D323" s="180" t="s">
        <v>148</v>
      </c>
      <c r="E323" s="33"/>
      <c r="F323" s="181" t="s">
        <v>414</v>
      </c>
      <c r="G323" s="33"/>
      <c r="H323" s="33"/>
      <c r="I323" s="102"/>
      <c r="J323" s="33"/>
      <c r="K323" s="33"/>
      <c r="L323" s="34"/>
      <c r="M323" s="182"/>
      <c r="N323" s="183"/>
      <c r="O323" s="59"/>
      <c r="P323" s="59"/>
      <c r="Q323" s="59"/>
      <c r="R323" s="59"/>
      <c r="S323" s="59"/>
      <c r="T323" s="60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T323" s="18" t="s">
        <v>148</v>
      </c>
      <c r="AU323" s="18" t="s">
        <v>83</v>
      </c>
    </row>
    <row r="324" spans="1:65" s="2" customFormat="1" ht="21.75" customHeight="1">
      <c r="A324" s="33"/>
      <c r="B324" s="166"/>
      <c r="C324" s="167" t="s">
        <v>415</v>
      </c>
      <c r="D324" s="167" t="s">
        <v>141</v>
      </c>
      <c r="E324" s="168" t="s">
        <v>416</v>
      </c>
      <c r="F324" s="169" t="s">
        <v>417</v>
      </c>
      <c r="G324" s="170" t="s">
        <v>155</v>
      </c>
      <c r="H324" s="171">
        <v>41.2</v>
      </c>
      <c r="I324" s="172"/>
      <c r="J324" s="173">
        <f>ROUND(I324*H324,2)</f>
        <v>0</v>
      </c>
      <c r="K324" s="169" t="s">
        <v>145</v>
      </c>
      <c r="L324" s="34"/>
      <c r="M324" s="174" t="s">
        <v>1</v>
      </c>
      <c r="N324" s="175" t="s">
        <v>40</v>
      </c>
      <c r="O324" s="59"/>
      <c r="P324" s="176">
        <f>O324*H324</f>
        <v>0</v>
      </c>
      <c r="Q324" s="176">
        <v>0</v>
      </c>
      <c r="R324" s="176">
        <f>Q324*H324</f>
        <v>0</v>
      </c>
      <c r="S324" s="176">
        <v>0</v>
      </c>
      <c r="T324" s="177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78" t="s">
        <v>146</v>
      </c>
      <c r="AT324" s="178" t="s">
        <v>141</v>
      </c>
      <c r="AU324" s="178" t="s">
        <v>83</v>
      </c>
      <c r="AY324" s="18" t="s">
        <v>138</v>
      </c>
      <c r="BE324" s="179">
        <f>IF(N324="základní",J324,0)</f>
        <v>0</v>
      </c>
      <c r="BF324" s="179">
        <f>IF(N324="snížená",J324,0)</f>
        <v>0</v>
      </c>
      <c r="BG324" s="179">
        <f>IF(N324="zákl. přenesená",J324,0)</f>
        <v>0</v>
      </c>
      <c r="BH324" s="179">
        <f>IF(N324="sníž. přenesená",J324,0)</f>
        <v>0</v>
      </c>
      <c r="BI324" s="179">
        <f>IF(N324="nulová",J324,0)</f>
        <v>0</v>
      </c>
      <c r="BJ324" s="18" t="s">
        <v>81</v>
      </c>
      <c r="BK324" s="179">
        <f>ROUND(I324*H324,2)</f>
        <v>0</v>
      </c>
      <c r="BL324" s="18" t="s">
        <v>146</v>
      </c>
      <c r="BM324" s="178" t="s">
        <v>418</v>
      </c>
    </row>
    <row r="325" spans="1:65" s="2" customFormat="1" ht="29.25">
      <c r="A325" s="33"/>
      <c r="B325" s="34"/>
      <c r="C325" s="33"/>
      <c r="D325" s="180" t="s">
        <v>148</v>
      </c>
      <c r="E325" s="33"/>
      <c r="F325" s="181" t="s">
        <v>419</v>
      </c>
      <c r="G325" s="33"/>
      <c r="H325" s="33"/>
      <c r="I325" s="102"/>
      <c r="J325" s="33"/>
      <c r="K325" s="33"/>
      <c r="L325" s="34"/>
      <c r="M325" s="182"/>
      <c r="N325" s="183"/>
      <c r="O325" s="59"/>
      <c r="P325" s="59"/>
      <c r="Q325" s="59"/>
      <c r="R325" s="59"/>
      <c r="S325" s="59"/>
      <c r="T325" s="60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T325" s="18" t="s">
        <v>148</v>
      </c>
      <c r="AU325" s="18" t="s">
        <v>83</v>
      </c>
    </row>
    <row r="326" spans="1:65" s="12" customFormat="1" ht="22.9" customHeight="1">
      <c r="B326" s="153"/>
      <c r="D326" s="154" t="s">
        <v>74</v>
      </c>
      <c r="E326" s="164" t="s">
        <v>420</v>
      </c>
      <c r="F326" s="164" t="s">
        <v>421</v>
      </c>
      <c r="I326" s="156"/>
      <c r="J326" s="165">
        <f>BK326</f>
        <v>0</v>
      </c>
      <c r="L326" s="153"/>
      <c r="M326" s="158"/>
      <c r="N326" s="159"/>
      <c r="O326" s="159"/>
      <c r="P326" s="160">
        <f>SUM(P327:P328)</f>
        <v>0</v>
      </c>
      <c r="Q326" s="159"/>
      <c r="R326" s="160">
        <f>SUM(R327:R328)</f>
        <v>0</v>
      </c>
      <c r="S326" s="159"/>
      <c r="T326" s="161">
        <f>SUM(T327:T328)</f>
        <v>0</v>
      </c>
      <c r="AR326" s="154" t="s">
        <v>81</v>
      </c>
      <c r="AT326" s="162" t="s">
        <v>74</v>
      </c>
      <c r="AU326" s="162" t="s">
        <v>81</v>
      </c>
      <c r="AY326" s="154" t="s">
        <v>138</v>
      </c>
      <c r="BK326" s="163">
        <f>SUM(BK327:BK328)</f>
        <v>0</v>
      </c>
    </row>
    <row r="327" spans="1:65" s="2" customFormat="1" ht="16.5" customHeight="1">
      <c r="A327" s="33"/>
      <c r="B327" s="166"/>
      <c r="C327" s="167" t="s">
        <v>422</v>
      </c>
      <c r="D327" s="167" t="s">
        <v>141</v>
      </c>
      <c r="E327" s="168" t="s">
        <v>423</v>
      </c>
      <c r="F327" s="169" t="s">
        <v>424</v>
      </c>
      <c r="G327" s="170" t="s">
        <v>155</v>
      </c>
      <c r="H327" s="171">
        <v>39.356000000000002</v>
      </c>
      <c r="I327" s="172"/>
      <c r="J327" s="173">
        <f>ROUND(I327*H327,2)</f>
        <v>0</v>
      </c>
      <c r="K327" s="169" t="s">
        <v>145</v>
      </c>
      <c r="L327" s="34"/>
      <c r="M327" s="174" t="s">
        <v>1</v>
      </c>
      <c r="N327" s="175" t="s">
        <v>40</v>
      </c>
      <c r="O327" s="59"/>
      <c r="P327" s="176">
        <f>O327*H327</f>
        <v>0</v>
      </c>
      <c r="Q327" s="176">
        <v>0</v>
      </c>
      <c r="R327" s="176">
        <f>Q327*H327</f>
        <v>0</v>
      </c>
      <c r="S327" s="176">
        <v>0</v>
      </c>
      <c r="T327" s="177">
        <f>S327*H327</f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178" t="s">
        <v>146</v>
      </c>
      <c r="AT327" s="178" t="s">
        <v>141</v>
      </c>
      <c r="AU327" s="178" t="s">
        <v>83</v>
      </c>
      <c r="AY327" s="18" t="s">
        <v>138</v>
      </c>
      <c r="BE327" s="179">
        <f>IF(N327="základní",J327,0)</f>
        <v>0</v>
      </c>
      <c r="BF327" s="179">
        <f>IF(N327="snížená",J327,0)</f>
        <v>0</v>
      </c>
      <c r="BG327" s="179">
        <f>IF(N327="zákl. přenesená",J327,0)</f>
        <v>0</v>
      </c>
      <c r="BH327" s="179">
        <f>IF(N327="sníž. přenesená",J327,0)</f>
        <v>0</v>
      </c>
      <c r="BI327" s="179">
        <f>IF(N327="nulová",J327,0)</f>
        <v>0</v>
      </c>
      <c r="BJ327" s="18" t="s">
        <v>81</v>
      </c>
      <c r="BK327" s="179">
        <f>ROUND(I327*H327,2)</f>
        <v>0</v>
      </c>
      <c r="BL327" s="18" t="s">
        <v>146</v>
      </c>
      <c r="BM327" s="178" t="s">
        <v>425</v>
      </c>
    </row>
    <row r="328" spans="1:65" s="2" customFormat="1" ht="39">
      <c r="A328" s="33"/>
      <c r="B328" s="34"/>
      <c r="C328" s="33"/>
      <c r="D328" s="180" t="s">
        <v>148</v>
      </c>
      <c r="E328" s="33"/>
      <c r="F328" s="181" t="s">
        <v>426</v>
      </c>
      <c r="G328" s="33"/>
      <c r="H328" s="33"/>
      <c r="I328" s="102"/>
      <c r="J328" s="33"/>
      <c r="K328" s="33"/>
      <c r="L328" s="34"/>
      <c r="M328" s="182"/>
      <c r="N328" s="183"/>
      <c r="O328" s="59"/>
      <c r="P328" s="59"/>
      <c r="Q328" s="59"/>
      <c r="R328" s="59"/>
      <c r="S328" s="59"/>
      <c r="T328" s="60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T328" s="18" t="s">
        <v>148</v>
      </c>
      <c r="AU328" s="18" t="s">
        <v>83</v>
      </c>
    </row>
    <row r="329" spans="1:65" s="12" customFormat="1" ht="25.9" customHeight="1">
      <c r="B329" s="153"/>
      <c r="D329" s="154" t="s">
        <v>74</v>
      </c>
      <c r="E329" s="155" t="s">
        <v>427</v>
      </c>
      <c r="F329" s="155" t="s">
        <v>428</v>
      </c>
      <c r="I329" s="156"/>
      <c r="J329" s="157">
        <f>BK329</f>
        <v>157100</v>
      </c>
      <c r="L329" s="153"/>
      <c r="M329" s="158"/>
      <c r="N329" s="159"/>
      <c r="O329" s="159"/>
      <c r="P329" s="160">
        <f>P330+P333+P342+P382+P386+P432+P469+P482</f>
        <v>0</v>
      </c>
      <c r="Q329" s="159"/>
      <c r="R329" s="160">
        <f>R330+R333+R342+R382+R386+R432+R469+R482</f>
        <v>6.3532688200000003</v>
      </c>
      <c r="S329" s="159"/>
      <c r="T329" s="161">
        <f>T330+T333+T342+T382+T386+T432+T469+T482</f>
        <v>6.6770277599999996</v>
      </c>
      <c r="AR329" s="154" t="s">
        <v>83</v>
      </c>
      <c r="AT329" s="162" t="s">
        <v>74</v>
      </c>
      <c r="AU329" s="162" t="s">
        <v>75</v>
      </c>
      <c r="AY329" s="154" t="s">
        <v>138</v>
      </c>
      <c r="BK329" s="163">
        <f>BK330+BK333+BK342+BK382+BK386+BK432+BK469+BK482</f>
        <v>157100</v>
      </c>
    </row>
    <row r="330" spans="1:65" s="12" customFormat="1" ht="22.9" customHeight="1">
      <c r="B330" s="153"/>
      <c r="D330" s="154" t="s">
        <v>74</v>
      </c>
      <c r="E330" s="164" t="s">
        <v>429</v>
      </c>
      <c r="F330" s="164" t="s">
        <v>430</v>
      </c>
      <c r="I330" s="156"/>
      <c r="J330" s="165">
        <f>BK330</f>
        <v>0</v>
      </c>
      <c r="L330" s="153"/>
      <c r="M330" s="158"/>
      <c r="N330" s="159"/>
      <c r="O330" s="159"/>
      <c r="P330" s="160">
        <f>SUM(P331:P332)</f>
        <v>0</v>
      </c>
      <c r="Q330" s="159"/>
      <c r="R330" s="160">
        <f>SUM(R331:R332)</f>
        <v>2.96E-3</v>
      </c>
      <c r="S330" s="159"/>
      <c r="T330" s="161">
        <f>SUM(T331:T332)</f>
        <v>0</v>
      </c>
      <c r="AR330" s="154" t="s">
        <v>83</v>
      </c>
      <c r="AT330" s="162" t="s">
        <v>74</v>
      </c>
      <c r="AU330" s="162" t="s">
        <v>81</v>
      </c>
      <c r="AY330" s="154" t="s">
        <v>138</v>
      </c>
      <c r="BK330" s="163">
        <f>SUM(BK331:BK332)</f>
        <v>0</v>
      </c>
    </row>
    <row r="331" spans="1:65" s="2" customFormat="1" ht="21.75" customHeight="1">
      <c r="A331" s="33"/>
      <c r="B331" s="166"/>
      <c r="C331" s="167" t="s">
        <v>431</v>
      </c>
      <c r="D331" s="167" t="s">
        <v>141</v>
      </c>
      <c r="E331" s="168" t="s">
        <v>432</v>
      </c>
      <c r="F331" s="169" t="s">
        <v>433</v>
      </c>
      <c r="G331" s="170" t="s">
        <v>269</v>
      </c>
      <c r="H331" s="171">
        <v>2</v>
      </c>
      <c r="I331" s="172"/>
      <c r="J331" s="173">
        <f>ROUND(I331*H331,2)</f>
        <v>0</v>
      </c>
      <c r="K331" s="169" t="s">
        <v>145</v>
      </c>
      <c r="L331" s="34"/>
      <c r="M331" s="174" t="s">
        <v>1</v>
      </c>
      <c r="N331" s="175" t="s">
        <v>40</v>
      </c>
      <c r="O331" s="59"/>
      <c r="P331" s="176">
        <f>O331*H331</f>
        <v>0</v>
      </c>
      <c r="Q331" s="176">
        <v>1.48E-3</v>
      </c>
      <c r="R331" s="176">
        <f>Q331*H331</f>
        <v>2.96E-3</v>
      </c>
      <c r="S331" s="176">
        <v>0</v>
      </c>
      <c r="T331" s="177">
        <f>S331*H331</f>
        <v>0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178" t="s">
        <v>261</v>
      </c>
      <c r="AT331" s="178" t="s">
        <v>141</v>
      </c>
      <c r="AU331" s="178" t="s">
        <v>83</v>
      </c>
      <c r="AY331" s="18" t="s">
        <v>138</v>
      </c>
      <c r="BE331" s="179">
        <f>IF(N331="základní",J331,0)</f>
        <v>0</v>
      </c>
      <c r="BF331" s="179">
        <f>IF(N331="snížená",J331,0)</f>
        <v>0</v>
      </c>
      <c r="BG331" s="179">
        <f>IF(N331="zákl. přenesená",J331,0)</f>
        <v>0</v>
      </c>
      <c r="BH331" s="179">
        <f>IF(N331="sníž. přenesená",J331,0)</f>
        <v>0</v>
      </c>
      <c r="BI331" s="179">
        <f>IF(N331="nulová",J331,0)</f>
        <v>0</v>
      </c>
      <c r="BJ331" s="18" t="s">
        <v>81</v>
      </c>
      <c r="BK331" s="179">
        <f>ROUND(I331*H331,2)</f>
        <v>0</v>
      </c>
      <c r="BL331" s="18" t="s">
        <v>261</v>
      </c>
      <c r="BM331" s="178" t="s">
        <v>434</v>
      </c>
    </row>
    <row r="332" spans="1:65" s="2" customFormat="1" ht="11.25">
      <c r="A332" s="33"/>
      <c r="B332" s="34"/>
      <c r="C332" s="33"/>
      <c r="D332" s="180" t="s">
        <v>148</v>
      </c>
      <c r="E332" s="33"/>
      <c r="F332" s="181" t="s">
        <v>435</v>
      </c>
      <c r="G332" s="33"/>
      <c r="H332" s="33"/>
      <c r="I332" s="102"/>
      <c r="J332" s="33"/>
      <c r="K332" s="33"/>
      <c r="L332" s="34"/>
      <c r="M332" s="182"/>
      <c r="N332" s="183"/>
      <c r="O332" s="59"/>
      <c r="P332" s="59"/>
      <c r="Q332" s="59"/>
      <c r="R332" s="59"/>
      <c r="S332" s="59"/>
      <c r="T332" s="60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T332" s="18" t="s">
        <v>148</v>
      </c>
      <c r="AU332" s="18" t="s">
        <v>83</v>
      </c>
    </row>
    <row r="333" spans="1:65" s="12" customFormat="1" ht="22.9" customHeight="1">
      <c r="B333" s="153"/>
      <c r="D333" s="154" t="s">
        <v>74</v>
      </c>
      <c r="E333" s="164" t="s">
        <v>436</v>
      </c>
      <c r="F333" s="164" t="s">
        <v>437</v>
      </c>
      <c r="I333" s="156"/>
      <c r="J333" s="165">
        <f>BK333</f>
        <v>0</v>
      </c>
      <c r="L333" s="153"/>
      <c r="M333" s="158"/>
      <c r="N333" s="159"/>
      <c r="O333" s="159"/>
      <c r="P333" s="160">
        <f>SUM(P334:P341)</f>
        <v>0</v>
      </c>
      <c r="Q333" s="159"/>
      <c r="R333" s="160">
        <f>SUM(R334:R341)</f>
        <v>0.63635000000000008</v>
      </c>
      <c r="S333" s="159"/>
      <c r="T333" s="161">
        <f>SUM(T334:T341)</f>
        <v>0</v>
      </c>
      <c r="AR333" s="154" t="s">
        <v>83</v>
      </c>
      <c r="AT333" s="162" t="s">
        <v>74</v>
      </c>
      <c r="AU333" s="162" t="s">
        <v>81</v>
      </c>
      <c r="AY333" s="154" t="s">
        <v>138</v>
      </c>
      <c r="BK333" s="163">
        <f>SUM(BK334:BK341)</f>
        <v>0</v>
      </c>
    </row>
    <row r="334" spans="1:65" s="2" customFormat="1" ht="21.75" customHeight="1">
      <c r="A334" s="33"/>
      <c r="B334" s="166"/>
      <c r="C334" s="167" t="s">
        <v>438</v>
      </c>
      <c r="D334" s="167" t="s">
        <v>141</v>
      </c>
      <c r="E334" s="168" t="s">
        <v>439</v>
      </c>
      <c r="F334" s="169" t="s">
        <v>440</v>
      </c>
      <c r="G334" s="170" t="s">
        <v>162</v>
      </c>
      <c r="H334" s="171">
        <v>65</v>
      </c>
      <c r="I334" s="172"/>
      <c r="J334" s="173">
        <f>ROUND(I334*H334,2)</f>
        <v>0</v>
      </c>
      <c r="K334" s="169" t="s">
        <v>145</v>
      </c>
      <c r="L334" s="34"/>
      <c r="M334" s="174" t="s">
        <v>1</v>
      </c>
      <c r="N334" s="175" t="s">
        <v>40</v>
      </c>
      <c r="O334" s="59"/>
      <c r="P334" s="176">
        <f>O334*H334</f>
        <v>0</v>
      </c>
      <c r="Q334" s="176">
        <v>1.39E-3</v>
      </c>
      <c r="R334" s="176">
        <f>Q334*H334</f>
        <v>9.035E-2</v>
      </c>
      <c r="S334" s="176">
        <v>0</v>
      </c>
      <c r="T334" s="177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178" t="s">
        <v>261</v>
      </c>
      <c r="AT334" s="178" t="s">
        <v>141</v>
      </c>
      <c r="AU334" s="178" t="s">
        <v>83</v>
      </c>
      <c r="AY334" s="18" t="s">
        <v>138</v>
      </c>
      <c r="BE334" s="179">
        <f>IF(N334="základní",J334,0)</f>
        <v>0</v>
      </c>
      <c r="BF334" s="179">
        <f>IF(N334="snížená",J334,0)</f>
        <v>0</v>
      </c>
      <c r="BG334" s="179">
        <f>IF(N334="zákl. přenesená",J334,0)</f>
        <v>0</v>
      </c>
      <c r="BH334" s="179">
        <f>IF(N334="sníž. přenesená",J334,0)</f>
        <v>0</v>
      </c>
      <c r="BI334" s="179">
        <f>IF(N334="nulová",J334,0)</f>
        <v>0</v>
      </c>
      <c r="BJ334" s="18" t="s">
        <v>81</v>
      </c>
      <c r="BK334" s="179">
        <f>ROUND(I334*H334,2)</f>
        <v>0</v>
      </c>
      <c r="BL334" s="18" t="s">
        <v>261</v>
      </c>
      <c r="BM334" s="178" t="s">
        <v>441</v>
      </c>
    </row>
    <row r="335" spans="1:65" s="2" customFormat="1" ht="29.25">
      <c r="A335" s="33"/>
      <c r="B335" s="34"/>
      <c r="C335" s="33"/>
      <c r="D335" s="180" t="s">
        <v>148</v>
      </c>
      <c r="E335" s="33"/>
      <c r="F335" s="181" t="s">
        <v>442</v>
      </c>
      <c r="G335" s="33"/>
      <c r="H335" s="33"/>
      <c r="I335" s="102"/>
      <c r="J335" s="33"/>
      <c r="K335" s="33"/>
      <c r="L335" s="34"/>
      <c r="M335" s="182"/>
      <c r="N335" s="183"/>
      <c r="O335" s="59"/>
      <c r="P335" s="59"/>
      <c r="Q335" s="59"/>
      <c r="R335" s="59"/>
      <c r="S335" s="59"/>
      <c r="T335" s="60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T335" s="18" t="s">
        <v>148</v>
      </c>
      <c r="AU335" s="18" t="s">
        <v>83</v>
      </c>
    </row>
    <row r="336" spans="1:65" s="14" customFormat="1" ht="11.25">
      <c r="B336" s="191"/>
      <c r="D336" s="180" t="s">
        <v>150</v>
      </c>
      <c r="E336" s="192" t="s">
        <v>1</v>
      </c>
      <c r="F336" s="193" t="s">
        <v>443</v>
      </c>
      <c r="H336" s="194">
        <v>65</v>
      </c>
      <c r="I336" s="195"/>
      <c r="L336" s="191"/>
      <c r="M336" s="196"/>
      <c r="N336" s="197"/>
      <c r="O336" s="197"/>
      <c r="P336" s="197"/>
      <c r="Q336" s="197"/>
      <c r="R336" s="197"/>
      <c r="S336" s="197"/>
      <c r="T336" s="198"/>
      <c r="AT336" s="192" t="s">
        <v>150</v>
      </c>
      <c r="AU336" s="192" t="s">
        <v>83</v>
      </c>
      <c r="AV336" s="14" t="s">
        <v>83</v>
      </c>
      <c r="AW336" s="14" t="s">
        <v>32</v>
      </c>
      <c r="AX336" s="14" t="s">
        <v>81</v>
      </c>
      <c r="AY336" s="192" t="s">
        <v>138</v>
      </c>
    </row>
    <row r="337" spans="1:65" s="2" customFormat="1" ht="21.75" customHeight="1">
      <c r="A337" s="33"/>
      <c r="B337" s="166"/>
      <c r="C337" s="216" t="s">
        <v>444</v>
      </c>
      <c r="D337" s="216" t="s">
        <v>276</v>
      </c>
      <c r="E337" s="217" t="s">
        <v>445</v>
      </c>
      <c r="F337" s="218" t="s">
        <v>446</v>
      </c>
      <c r="G337" s="219" t="s">
        <v>162</v>
      </c>
      <c r="H337" s="220">
        <v>68.25</v>
      </c>
      <c r="I337" s="221"/>
      <c r="J337" s="222">
        <f>ROUND(I337*H337,2)</f>
        <v>0</v>
      </c>
      <c r="K337" s="218" t="s">
        <v>145</v>
      </c>
      <c r="L337" s="223"/>
      <c r="M337" s="224" t="s">
        <v>1</v>
      </c>
      <c r="N337" s="225" t="s">
        <v>40</v>
      </c>
      <c r="O337" s="59"/>
      <c r="P337" s="176">
        <f>O337*H337</f>
        <v>0</v>
      </c>
      <c r="Q337" s="176">
        <v>8.0000000000000002E-3</v>
      </c>
      <c r="R337" s="176">
        <f>Q337*H337</f>
        <v>0.54600000000000004</v>
      </c>
      <c r="S337" s="176">
        <v>0</v>
      </c>
      <c r="T337" s="177">
        <f>S337*H337</f>
        <v>0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178" t="s">
        <v>354</v>
      </c>
      <c r="AT337" s="178" t="s">
        <v>276</v>
      </c>
      <c r="AU337" s="178" t="s">
        <v>83</v>
      </c>
      <c r="AY337" s="18" t="s">
        <v>138</v>
      </c>
      <c r="BE337" s="179">
        <f>IF(N337="základní",J337,0)</f>
        <v>0</v>
      </c>
      <c r="BF337" s="179">
        <f>IF(N337="snížená",J337,0)</f>
        <v>0</v>
      </c>
      <c r="BG337" s="179">
        <f>IF(N337="zákl. přenesená",J337,0)</f>
        <v>0</v>
      </c>
      <c r="BH337" s="179">
        <f>IF(N337="sníž. přenesená",J337,0)</f>
        <v>0</v>
      </c>
      <c r="BI337" s="179">
        <f>IF(N337="nulová",J337,0)</f>
        <v>0</v>
      </c>
      <c r="BJ337" s="18" t="s">
        <v>81</v>
      </c>
      <c r="BK337" s="179">
        <f>ROUND(I337*H337,2)</f>
        <v>0</v>
      </c>
      <c r="BL337" s="18" t="s">
        <v>261</v>
      </c>
      <c r="BM337" s="178" t="s">
        <v>447</v>
      </c>
    </row>
    <row r="338" spans="1:65" s="2" customFormat="1" ht="11.25">
      <c r="A338" s="33"/>
      <c r="B338" s="34"/>
      <c r="C338" s="33"/>
      <c r="D338" s="180" t="s">
        <v>148</v>
      </c>
      <c r="E338" s="33"/>
      <c r="F338" s="181" t="s">
        <v>446</v>
      </c>
      <c r="G338" s="33"/>
      <c r="H338" s="33"/>
      <c r="I338" s="102"/>
      <c r="J338" s="33"/>
      <c r="K338" s="33"/>
      <c r="L338" s="34"/>
      <c r="M338" s="182"/>
      <c r="N338" s="183"/>
      <c r="O338" s="59"/>
      <c r="P338" s="59"/>
      <c r="Q338" s="59"/>
      <c r="R338" s="59"/>
      <c r="S338" s="59"/>
      <c r="T338" s="60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T338" s="18" t="s">
        <v>148</v>
      </c>
      <c r="AU338" s="18" t="s">
        <v>83</v>
      </c>
    </row>
    <row r="339" spans="1:65" s="14" customFormat="1" ht="11.25">
      <c r="B339" s="191"/>
      <c r="D339" s="180" t="s">
        <v>150</v>
      </c>
      <c r="F339" s="193" t="s">
        <v>448</v>
      </c>
      <c r="H339" s="194">
        <v>68.25</v>
      </c>
      <c r="I339" s="195"/>
      <c r="L339" s="191"/>
      <c r="M339" s="196"/>
      <c r="N339" s="197"/>
      <c r="O339" s="197"/>
      <c r="P339" s="197"/>
      <c r="Q339" s="197"/>
      <c r="R339" s="197"/>
      <c r="S339" s="197"/>
      <c r="T339" s="198"/>
      <c r="AT339" s="192" t="s">
        <v>150</v>
      </c>
      <c r="AU339" s="192" t="s">
        <v>83</v>
      </c>
      <c r="AV339" s="14" t="s">
        <v>83</v>
      </c>
      <c r="AW339" s="14" t="s">
        <v>3</v>
      </c>
      <c r="AX339" s="14" t="s">
        <v>81</v>
      </c>
      <c r="AY339" s="192" t="s">
        <v>138</v>
      </c>
    </row>
    <row r="340" spans="1:65" s="2" customFormat="1" ht="21.75" customHeight="1">
      <c r="A340" s="33"/>
      <c r="B340" s="166"/>
      <c r="C340" s="167" t="s">
        <v>449</v>
      </c>
      <c r="D340" s="167" t="s">
        <v>141</v>
      </c>
      <c r="E340" s="168" t="s">
        <v>450</v>
      </c>
      <c r="F340" s="169" t="s">
        <v>451</v>
      </c>
      <c r="G340" s="170" t="s">
        <v>452</v>
      </c>
      <c r="H340" s="226"/>
      <c r="I340" s="172"/>
      <c r="J340" s="173">
        <f>ROUND(I340*H340,2)</f>
        <v>0</v>
      </c>
      <c r="K340" s="169" t="s">
        <v>145</v>
      </c>
      <c r="L340" s="34"/>
      <c r="M340" s="174" t="s">
        <v>1</v>
      </c>
      <c r="N340" s="175" t="s">
        <v>40</v>
      </c>
      <c r="O340" s="59"/>
      <c r="P340" s="176">
        <f>O340*H340</f>
        <v>0</v>
      </c>
      <c r="Q340" s="176">
        <v>0</v>
      </c>
      <c r="R340" s="176">
        <f>Q340*H340</f>
        <v>0</v>
      </c>
      <c r="S340" s="176">
        <v>0</v>
      </c>
      <c r="T340" s="177">
        <f>S340*H340</f>
        <v>0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178" t="s">
        <v>261</v>
      </c>
      <c r="AT340" s="178" t="s">
        <v>141</v>
      </c>
      <c r="AU340" s="178" t="s">
        <v>83</v>
      </c>
      <c r="AY340" s="18" t="s">
        <v>138</v>
      </c>
      <c r="BE340" s="179">
        <f>IF(N340="základní",J340,0)</f>
        <v>0</v>
      </c>
      <c r="BF340" s="179">
        <f>IF(N340="snížená",J340,0)</f>
        <v>0</v>
      </c>
      <c r="BG340" s="179">
        <f>IF(N340="zákl. přenesená",J340,0)</f>
        <v>0</v>
      </c>
      <c r="BH340" s="179">
        <f>IF(N340="sníž. přenesená",J340,0)</f>
        <v>0</v>
      </c>
      <c r="BI340" s="179">
        <f>IF(N340="nulová",J340,0)</f>
        <v>0</v>
      </c>
      <c r="BJ340" s="18" t="s">
        <v>81</v>
      </c>
      <c r="BK340" s="179">
        <f>ROUND(I340*H340,2)</f>
        <v>0</v>
      </c>
      <c r="BL340" s="18" t="s">
        <v>261</v>
      </c>
      <c r="BM340" s="178" t="s">
        <v>453</v>
      </c>
    </row>
    <row r="341" spans="1:65" s="2" customFormat="1" ht="29.25">
      <c r="A341" s="33"/>
      <c r="B341" s="34"/>
      <c r="C341" s="33"/>
      <c r="D341" s="180" t="s">
        <v>148</v>
      </c>
      <c r="E341" s="33"/>
      <c r="F341" s="181" t="s">
        <v>454</v>
      </c>
      <c r="G341" s="33"/>
      <c r="H341" s="33"/>
      <c r="I341" s="102"/>
      <c r="J341" s="33"/>
      <c r="K341" s="33"/>
      <c r="L341" s="34"/>
      <c r="M341" s="182"/>
      <c r="N341" s="183"/>
      <c r="O341" s="59"/>
      <c r="P341" s="59"/>
      <c r="Q341" s="59"/>
      <c r="R341" s="59"/>
      <c r="S341" s="59"/>
      <c r="T341" s="60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T341" s="18" t="s">
        <v>148</v>
      </c>
      <c r="AU341" s="18" t="s">
        <v>83</v>
      </c>
    </row>
    <row r="342" spans="1:65" s="12" customFormat="1" ht="22.9" customHeight="1">
      <c r="B342" s="153"/>
      <c r="D342" s="154" t="s">
        <v>74</v>
      </c>
      <c r="E342" s="164" t="s">
        <v>455</v>
      </c>
      <c r="F342" s="164" t="s">
        <v>456</v>
      </c>
      <c r="I342" s="156"/>
      <c r="J342" s="165">
        <f>BK342</f>
        <v>0</v>
      </c>
      <c r="L342" s="153"/>
      <c r="M342" s="158"/>
      <c r="N342" s="159"/>
      <c r="O342" s="159"/>
      <c r="P342" s="160">
        <f>SUM(P343:P381)</f>
        <v>0</v>
      </c>
      <c r="Q342" s="159"/>
      <c r="R342" s="160">
        <f>SUM(R343:R381)</f>
        <v>0.12000000000000001</v>
      </c>
      <c r="S342" s="159"/>
      <c r="T342" s="161">
        <f>SUM(T343:T381)</f>
        <v>0.20700000000000002</v>
      </c>
      <c r="AR342" s="154" t="s">
        <v>83</v>
      </c>
      <c r="AT342" s="162" t="s">
        <v>74</v>
      </c>
      <c r="AU342" s="162" t="s">
        <v>81</v>
      </c>
      <c r="AY342" s="154" t="s">
        <v>138</v>
      </c>
      <c r="BK342" s="163">
        <f>SUM(BK343:BK381)</f>
        <v>0</v>
      </c>
    </row>
    <row r="343" spans="1:65" s="2" customFormat="1" ht="21.75" customHeight="1">
      <c r="A343" s="33"/>
      <c r="B343" s="166"/>
      <c r="C343" s="167" t="s">
        <v>457</v>
      </c>
      <c r="D343" s="167" t="s">
        <v>141</v>
      </c>
      <c r="E343" s="168" t="s">
        <v>458</v>
      </c>
      <c r="F343" s="169" t="s">
        <v>459</v>
      </c>
      <c r="G343" s="170" t="s">
        <v>291</v>
      </c>
      <c r="H343" s="171">
        <v>4</v>
      </c>
      <c r="I343" s="172"/>
      <c r="J343" s="173">
        <f>ROUND(I343*H343,2)</f>
        <v>0</v>
      </c>
      <c r="K343" s="169" t="s">
        <v>1</v>
      </c>
      <c r="L343" s="34"/>
      <c r="M343" s="174" t="s">
        <v>1</v>
      </c>
      <c r="N343" s="175" t="s">
        <v>40</v>
      </c>
      <c r="O343" s="59"/>
      <c r="P343" s="176">
        <f>O343*H343</f>
        <v>0</v>
      </c>
      <c r="Q343" s="176">
        <v>0</v>
      </c>
      <c r="R343" s="176">
        <f>Q343*H343</f>
        <v>0</v>
      </c>
      <c r="S343" s="176">
        <v>0</v>
      </c>
      <c r="T343" s="177">
        <f>S343*H343</f>
        <v>0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178" t="s">
        <v>261</v>
      </c>
      <c r="AT343" s="178" t="s">
        <v>141</v>
      </c>
      <c r="AU343" s="178" t="s">
        <v>83</v>
      </c>
      <c r="AY343" s="18" t="s">
        <v>138</v>
      </c>
      <c r="BE343" s="179">
        <f>IF(N343="základní",J343,0)</f>
        <v>0</v>
      </c>
      <c r="BF343" s="179">
        <f>IF(N343="snížená",J343,0)</f>
        <v>0</v>
      </c>
      <c r="BG343" s="179">
        <f>IF(N343="zákl. přenesená",J343,0)</f>
        <v>0</v>
      </c>
      <c r="BH343" s="179">
        <f>IF(N343="sníž. přenesená",J343,0)</f>
        <v>0</v>
      </c>
      <c r="BI343" s="179">
        <f>IF(N343="nulová",J343,0)</f>
        <v>0</v>
      </c>
      <c r="BJ343" s="18" t="s">
        <v>81</v>
      </c>
      <c r="BK343" s="179">
        <f>ROUND(I343*H343,2)</f>
        <v>0</v>
      </c>
      <c r="BL343" s="18" t="s">
        <v>261</v>
      </c>
      <c r="BM343" s="178" t="s">
        <v>460</v>
      </c>
    </row>
    <row r="344" spans="1:65" s="2" customFormat="1" ht="11.25">
      <c r="A344" s="33"/>
      <c r="B344" s="34"/>
      <c r="C344" s="33"/>
      <c r="D344" s="180" t="s">
        <v>148</v>
      </c>
      <c r="E344" s="33"/>
      <c r="F344" s="181" t="s">
        <v>459</v>
      </c>
      <c r="G344" s="33"/>
      <c r="H344" s="33"/>
      <c r="I344" s="102"/>
      <c r="J344" s="33"/>
      <c r="K344" s="33"/>
      <c r="L344" s="34"/>
      <c r="M344" s="182"/>
      <c r="N344" s="183"/>
      <c r="O344" s="59"/>
      <c r="P344" s="59"/>
      <c r="Q344" s="59"/>
      <c r="R344" s="59"/>
      <c r="S344" s="59"/>
      <c r="T344" s="60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T344" s="18" t="s">
        <v>148</v>
      </c>
      <c r="AU344" s="18" t="s">
        <v>83</v>
      </c>
    </row>
    <row r="345" spans="1:65" s="14" customFormat="1" ht="11.25">
      <c r="B345" s="191"/>
      <c r="D345" s="180" t="s">
        <v>150</v>
      </c>
      <c r="E345" s="192" t="s">
        <v>1</v>
      </c>
      <c r="F345" s="193" t="s">
        <v>461</v>
      </c>
      <c r="H345" s="194">
        <v>4</v>
      </c>
      <c r="I345" s="195"/>
      <c r="L345" s="191"/>
      <c r="M345" s="196"/>
      <c r="N345" s="197"/>
      <c r="O345" s="197"/>
      <c r="P345" s="197"/>
      <c r="Q345" s="197"/>
      <c r="R345" s="197"/>
      <c r="S345" s="197"/>
      <c r="T345" s="198"/>
      <c r="AT345" s="192" t="s">
        <v>150</v>
      </c>
      <c r="AU345" s="192" t="s">
        <v>83</v>
      </c>
      <c r="AV345" s="14" t="s">
        <v>83</v>
      </c>
      <c r="AW345" s="14" t="s">
        <v>32</v>
      </c>
      <c r="AX345" s="14" t="s">
        <v>81</v>
      </c>
      <c r="AY345" s="192" t="s">
        <v>138</v>
      </c>
    </row>
    <row r="346" spans="1:65" s="2" customFormat="1" ht="33" customHeight="1">
      <c r="A346" s="33"/>
      <c r="B346" s="166"/>
      <c r="C346" s="167" t="s">
        <v>462</v>
      </c>
      <c r="D346" s="167" t="s">
        <v>141</v>
      </c>
      <c r="E346" s="168" t="s">
        <v>463</v>
      </c>
      <c r="F346" s="169" t="s">
        <v>464</v>
      </c>
      <c r="G346" s="170" t="s">
        <v>291</v>
      </c>
      <c r="H346" s="171">
        <v>13</v>
      </c>
      <c r="I346" s="172"/>
      <c r="J346" s="173">
        <f>ROUND(I346*H346,2)</f>
        <v>0</v>
      </c>
      <c r="K346" s="169" t="s">
        <v>1</v>
      </c>
      <c r="L346" s="34"/>
      <c r="M346" s="174" t="s">
        <v>1</v>
      </c>
      <c r="N346" s="175" t="s">
        <v>40</v>
      </c>
      <c r="O346" s="59"/>
      <c r="P346" s="176">
        <f>O346*H346</f>
        <v>0</v>
      </c>
      <c r="Q346" s="176">
        <v>0</v>
      </c>
      <c r="R346" s="176">
        <f>Q346*H346</f>
        <v>0</v>
      </c>
      <c r="S346" s="176">
        <v>0</v>
      </c>
      <c r="T346" s="177">
        <f>S346*H346</f>
        <v>0</v>
      </c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R346" s="178" t="s">
        <v>261</v>
      </c>
      <c r="AT346" s="178" t="s">
        <v>141</v>
      </c>
      <c r="AU346" s="178" t="s">
        <v>83</v>
      </c>
      <c r="AY346" s="18" t="s">
        <v>138</v>
      </c>
      <c r="BE346" s="179">
        <f>IF(N346="základní",J346,0)</f>
        <v>0</v>
      </c>
      <c r="BF346" s="179">
        <f>IF(N346="snížená",J346,0)</f>
        <v>0</v>
      </c>
      <c r="BG346" s="179">
        <f>IF(N346="zákl. přenesená",J346,0)</f>
        <v>0</v>
      </c>
      <c r="BH346" s="179">
        <f>IF(N346="sníž. přenesená",J346,0)</f>
        <v>0</v>
      </c>
      <c r="BI346" s="179">
        <f>IF(N346="nulová",J346,0)</f>
        <v>0</v>
      </c>
      <c r="BJ346" s="18" t="s">
        <v>81</v>
      </c>
      <c r="BK346" s="179">
        <f>ROUND(I346*H346,2)</f>
        <v>0</v>
      </c>
      <c r="BL346" s="18" t="s">
        <v>261</v>
      </c>
      <c r="BM346" s="178" t="s">
        <v>465</v>
      </c>
    </row>
    <row r="347" spans="1:65" s="2" customFormat="1" ht="19.5">
      <c r="A347" s="33"/>
      <c r="B347" s="34"/>
      <c r="C347" s="33"/>
      <c r="D347" s="180" t="s">
        <v>148</v>
      </c>
      <c r="E347" s="33"/>
      <c r="F347" s="181" t="s">
        <v>464</v>
      </c>
      <c r="G347" s="33"/>
      <c r="H347" s="33"/>
      <c r="I347" s="102"/>
      <c r="J347" s="33"/>
      <c r="K347" s="33"/>
      <c r="L347" s="34"/>
      <c r="M347" s="182"/>
      <c r="N347" s="183"/>
      <c r="O347" s="59"/>
      <c r="P347" s="59"/>
      <c r="Q347" s="59"/>
      <c r="R347" s="59"/>
      <c r="S347" s="59"/>
      <c r="T347" s="60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T347" s="18" t="s">
        <v>148</v>
      </c>
      <c r="AU347" s="18" t="s">
        <v>83</v>
      </c>
    </row>
    <row r="348" spans="1:65" s="14" customFormat="1" ht="11.25">
      <c r="B348" s="191"/>
      <c r="D348" s="180" t="s">
        <v>150</v>
      </c>
      <c r="E348" s="192" t="s">
        <v>1</v>
      </c>
      <c r="F348" s="193" t="s">
        <v>466</v>
      </c>
      <c r="H348" s="194">
        <v>13</v>
      </c>
      <c r="I348" s="195"/>
      <c r="L348" s="191"/>
      <c r="M348" s="196"/>
      <c r="N348" s="197"/>
      <c r="O348" s="197"/>
      <c r="P348" s="197"/>
      <c r="Q348" s="197"/>
      <c r="R348" s="197"/>
      <c r="S348" s="197"/>
      <c r="T348" s="198"/>
      <c r="AT348" s="192" t="s">
        <v>150</v>
      </c>
      <c r="AU348" s="192" t="s">
        <v>83</v>
      </c>
      <c r="AV348" s="14" t="s">
        <v>83</v>
      </c>
      <c r="AW348" s="14" t="s">
        <v>32</v>
      </c>
      <c r="AX348" s="14" t="s">
        <v>81</v>
      </c>
      <c r="AY348" s="192" t="s">
        <v>138</v>
      </c>
    </row>
    <row r="349" spans="1:65" s="2" customFormat="1" ht="21.75" customHeight="1">
      <c r="A349" s="33"/>
      <c r="B349" s="166"/>
      <c r="C349" s="167" t="s">
        <v>467</v>
      </c>
      <c r="D349" s="167" t="s">
        <v>141</v>
      </c>
      <c r="E349" s="168" t="s">
        <v>468</v>
      </c>
      <c r="F349" s="169" t="s">
        <v>469</v>
      </c>
      <c r="G349" s="170" t="s">
        <v>291</v>
      </c>
      <c r="H349" s="171">
        <v>1</v>
      </c>
      <c r="I349" s="172"/>
      <c r="J349" s="173">
        <f>ROUND(I349*H349,2)</f>
        <v>0</v>
      </c>
      <c r="K349" s="169" t="s">
        <v>1</v>
      </c>
      <c r="L349" s="34"/>
      <c r="M349" s="174" t="s">
        <v>1</v>
      </c>
      <c r="N349" s="175" t="s">
        <v>40</v>
      </c>
      <c r="O349" s="59"/>
      <c r="P349" s="176">
        <f>O349*H349</f>
        <v>0</v>
      </c>
      <c r="Q349" s="176">
        <v>0</v>
      </c>
      <c r="R349" s="176">
        <f>Q349*H349</f>
        <v>0</v>
      </c>
      <c r="S349" s="176">
        <v>0</v>
      </c>
      <c r="T349" s="177">
        <f>S349*H349</f>
        <v>0</v>
      </c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R349" s="178" t="s">
        <v>261</v>
      </c>
      <c r="AT349" s="178" t="s">
        <v>141</v>
      </c>
      <c r="AU349" s="178" t="s">
        <v>83</v>
      </c>
      <c r="AY349" s="18" t="s">
        <v>138</v>
      </c>
      <c r="BE349" s="179">
        <f>IF(N349="základní",J349,0)</f>
        <v>0</v>
      </c>
      <c r="BF349" s="179">
        <f>IF(N349="snížená",J349,0)</f>
        <v>0</v>
      </c>
      <c r="BG349" s="179">
        <f>IF(N349="zákl. přenesená",J349,0)</f>
        <v>0</v>
      </c>
      <c r="BH349" s="179">
        <f>IF(N349="sníž. přenesená",J349,0)</f>
        <v>0</v>
      </c>
      <c r="BI349" s="179">
        <f>IF(N349="nulová",J349,0)</f>
        <v>0</v>
      </c>
      <c r="BJ349" s="18" t="s">
        <v>81</v>
      </c>
      <c r="BK349" s="179">
        <f>ROUND(I349*H349,2)</f>
        <v>0</v>
      </c>
      <c r="BL349" s="18" t="s">
        <v>261</v>
      </c>
      <c r="BM349" s="178" t="s">
        <v>470</v>
      </c>
    </row>
    <row r="350" spans="1:65" s="2" customFormat="1" ht="19.5">
      <c r="A350" s="33"/>
      <c r="B350" s="34"/>
      <c r="C350" s="33"/>
      <c r="D350" s="180" t="s">
        <v>148</v>
      </c>
      <c r="E350" s="33"/>
      <c r="F350" s="181" t="s">
        <v>469</v>
      </c>
      <c r="G350" s="33"/>
      <c r="H350" s="33"/>
      <c r="I350" s="102"/>
      <c r="J350" s="33"/>
      <c r="K350" s="33"/>
      <c r="L350" s="34"/>
      <c r="M350" s="182"/>
      <c r="N350" s="183"/>
      <c r="O350" s="59"/>
      <c r="P350" s="59"/>
      <c r="Q350" s="59"/>
      <c r="R350" s="59"/>
      <c r="S350" s="59"/>
      <c r="T350" s="60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T350" s="18" t="s">
        <v>148</v>
      </c>
      <c r="AU350" s="18" t="s">
        <v>83</v>
      </c>
    </row>
    <row r="351" spans="1:65" s="14" customFormat="1" ht="11.25">
      <c r="B351" s="191"/>
      <c r="D351" s="180" t="s">
        <v>150</v>
      </c>
      <c r="E351" s="192" t="s">
        <v>1</v>
      </c>
      <c r="F351" s="193" t="s">
        <v>471</v>
      </c>
      <c r="H351" s="194">
        <v>1</v>
      </c>
      <c r="I351" s="195"/>
      <c r="L351" s="191"/>
      <c r="M351" s="196"/>
      <c r="N351" s="197"/>
      <c r="O351" s="197"/>
      <c r="P351" s="197"/>
      <c r="Q351" s="197"/>
      <c r="R351" s="197"/>
      <c r="S351" s="197"/>
      <c r="T351" s="198"/>
      <c r="AT351" s="192" t="s">
        <v>150</v>
      </c>
      <c r="AU351" s="192" t="s">
        <v>83</v>
      </c>
      <c r="AV351" s="14" t="s">
        <v>83</v>
      </c>
      <c r="AW351" s="14" t="s">
        <v>32</v>
      </c>
      <c r="AX351" s="14" t="s">
        <v>81</v>
      </c>
      <c r="AY351" s="192" t="s">
        <v>138</v>
      </c>
    </row>
    <row r="352" spans="1:65" s="2" customFormat="1" ht="21.75" customHeight="1">
      <c r="A352" s="33"/>
      <c r="B352" s="166"/>
      <c r="C352" s="167" t="s">
        <v>472</v>
      </c>
      <c r="D352" s="167" t="s">
        <v>141</v>
      </c>
      <c r="E352" s="168" t="s">
        <v>473</v>
      </c>
      <c r="F352" s="169" t="s">
        <v>474</v>
      </c>
      <c r="G352" s="170" t="s">
        <v>269</v>
      </c>
      <c r="H352" s="171">
        <v>3</v>
      </c>
      <c r="I352" s="172"/>
      <c r="J352" s="173">
        <f>ROUND(I352*H352,2)</f>
        <v>0</v>
      </c>
      <c r="K352" s="169" t="s">
        <v>145</v>
      </c>
      <c r="L352" s="34"/>
      <c r="M352" s="174" t="s">
        <v>1</v>
      </c>
      <c r="N352" s="175" t="s">
        <v>40</v>
      </c>
      <c r="O352" s="59"/>
      <c r="P352" s="176">
        <f>O352*H352</f>
        <v>0</v>
      </c>
      <c r="Q352" s="176">
        <v>0</v>
      </c>
      <c r="R352" s="176">
        <f>Q352*H352</f>
        <v>0</v>
      </c>
      <c r="S352" s="176">
        <v>5.0000000000000001E-3</v>
      </c>
      <c r="T352" s="177">
        <f>S352*H352</f>
        <v>1.4999999999999999E-2</v>
      </c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R352" s="178" t="s">
        <v>261</v>
      </c>
      <c r="AT352" s="178" t="s">
        <v>141</v>
      </c>
      <c r="AU352" s="178" t="s">
        <v>83</v>
      </c>
      <c r="AY352" s="18" t="s">
        <v>138</v>
      </c>
      <c r="BE352" s="179">
        <f>IF(N352="základní",J352,0)</f>
        <v>0</v>
      </c>
      <c r="BF352" s="179">
        <f>IF(N352="snížená",J352,0)</f>
        <v>0</v>
      </c>
      <c r="BG352" s="179">
        <f>IF(N352="zákl. přenesená",J352,0)</f>
        <v>0</v>
      </c>
      <c r="BH352" s="179">
        <f>IF(N352="sníž. přenesená",J352,0)</f>
        <v>0</v>
      </c>
      <c r="BI352" s="179">
        <f>IF(N352="nulová",J352,0)</f>
        <v>0</v>
      </c>
      <c r="BJ352" s="18" t="s">
        <v>81</v>
      </c>
      <c r="BK352" s="179">
        <f>ROUND(I352*H352,2)</f>
        <v>0</v>
      </c>
      <c r="BL352" s="18" t="s">
        <v>261</v>
      </c>
      <c r="BM352" s="178" t="s">
        <v>475</v>
      </c>
    </row>
    <row r="353" spans="1:65" s="2" customFormat="1" ht="19.5">
      <c r="A353" s="33"/>
      <c r="B353" s="34"/>
      <c r="C353" s="33"/>
      <c r="D353" s="180" t="s">
        <v>148</v>
      </c>
      <c r="E353" s="33"/>
      <c r="F353" s="181" t="s">
        <v>476</v>
      </c>
      <c r="G353" s="33"/>
      <c r="H353" s="33"/>
      <c r="I353" s="102"/>
      <c r="J353" s="33"/>
      <c r="K353" s="33"/>
      <c r="L353" s="34"/>
      <c r="M353" s="182"/>
      <c r="N353" s="183"/>
      <c r="O353" s="59"/>
      <c r="P353" s="59"/>
      <c r="Q353" s="59"/>
      <c r="R353" s="59"/>
      <c r="S353" s="59"/>
      <c r="T353" s="60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T353" s="18" t="s">
        <v>148</v>
      </c>
      <c r="AU353" s="18" t="s">
        <v>83</v>
      </c>
    </row>
    <row r="354" spans="1:65" s="14" customFormat="1" ht="11.25">
      <c r="B354" s="191"/>
      <c r="D354" s="180" t="s">
        <v>150</v>
      </c>
      <c r="E354" s="192" t="s">
        <v>1</v>
      </c>
      <c r="F354" s="193" t="s">
        <v>477</v>
      </c>
      <c r="H354" s="194">
        <v>3</v>
      </c>
      <c r="I354" s="195"/>
      <c r="L354" s="191"/>
      <c r="M354" s="196"/>
      <c r="N354" s="197"/>
      <c r="O354" s="197"/>
      <c r="P354" s="197"/>
      <c r="Q354" s="197"/>
      <c r="R354" s="197"/>
      <c r="S354" s="197"/>
      <c r="T354" s="198"/>
      <c r="AT354" s="192" t="s">
        <v>150</v>
      </c>
      <c r="AU354" s="192" t="s">
        <v>83</v>
      </c>
      <c r="AV354" s="14" t="s">
        <v>83</v>
      </c>
      <c r="AW354" s="14" t="s">
        <v>32</v>
      </c>
      <c r="AX354" s="14" t="s">
        <v>81</v>
      </c>
      <c r="AY354" s="192" t="s">
        <v>138</v>
      </c>
    </row>
    <row r="355" spans="1:65" s="2" customFormat="1" ht="21.75" customHeight="1">
      <c r="A355" s="33"/>
      <c r="B355" s="166"/>
      <c r="C355" s="167" t="s">
        <v>478</v>
      </c>
      <c r="D355" s="167" t="s">
        <v>141</v>
      </c>
      <c r="E355" s="168" t="s">
        <v>479</v>
      </c>
      <c r="F355" s="169" t="s">
        <v>480</v>
      </c>
      <c r="G355" s="170" t="s">
        <v>269</v>
      </c>
      <c r="H355" s="171">
        <v>6</v>
      </c>
      <c r="I355" s="172"/>
      <c r="J355" s="173">
        <f>ROUND(I355*H355,2)</f>
        <v>0</v>
      </c>
      <c r="K355" s="169" t="s">
        <v>145</v>
      </c>
      <c r="L355" s="34"/>
      <c r="M355" s="174" t="s">
        <v>1</v>
      </c>
      <c r="N355" s="175" t="s">
        <v>40</v>
      </c>
      <c r="O355" s="59"/>
      <c r="P355" s="176">
        <f>O355*H355</f>
        <v>0</v>
      </c>
      <c r="Q355" s="176">
        <v>0</v>
      </c>
      <c r="R355" s="176">
        <f>Q355*H355</f>
        <v>0</v>
      </c>
      <c r="S355" s="176">
        <v>0</v>
      </c>
      <c r="T355" s="177">
        <f>S355*H355</f>
        <v>0</v>
      </c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R355" s="178" t="s">
        <v>261</v>
      </c>
      <c r="AT355" s="178" t="s">
        <v>141</v>
      </c>
      <c r="AU355" s="178" t="s">
        <v>83</v>
      </c>
      <c r="AY355" s="18" t="s">
        <v>138</v>
      </c>
      <c r="BE355" s="179">
        <f>IF(N355="základní",J355,0)</f>
        <v>0</v>
      </c>
      <c r="BF355" s="179">
        <f>IF(N355="snížená",J355,0)</f>
        <v>0</v>
      </c>
      <c r="BG355" s="179">
        <f>IF(N355="zákl. přenesená",J355,0)</f>
        <v>0</v>
      </c>
      <c r="BH355" s="179">
        <f>IF(N355="sníž. přenesená",J355,0)</f>
        <v>0</v>
      </c>
      <c r="BI355" s="179">
        <f>IF(N355="nulová",J355,0)</f>
        <v>0</v>
      </c>
      <c r="BJ355" s="18" t="s">
        <v>81</v>
      </c>
      <c r="BK355" s="179">
        <f>ROUND(I355*H355,2)</f>
        <v>0</v>
      </c>
      <c r="BL355" s="18" t="s">
        <v>261</v>
      </c>
      <c r="BM355" s="178" t="s">
        <v>481</v>
      </c>
    </row>
    <row r="356" spans="1:65" s="2" customFormat="1" ht="29.25">
      <c r="A356" s="33"/>
      <c r="B356" s="34"/>
      <c r="C356" s="33"/>
      <c r="D356" s="180" t="s">
        <v>148</v>
      </c>
      <c r="E356" s="33"/>
      <c r="F356" s="181" t="s">
        <v>482</v>
      </c>
      <c r="G356" s="33"/>
      <c r="H356" s="33"/>
      <c r="I356" s="102"/>
      <c r="J356" s="33"/>
      <c r="K356" s="33"/>
      <c r="L356" s="34"/>
      <c r="M356" s="182"/>
      <c r="N356" s="183"/>
      <c r="O356" s="59"/>
      <c r="P356" s="59"/>
      <c r="Q356" s="59"/>
      <c r="R356" s="59"/>
      <c r="S356" s="59"/>
      <c r="T356" s="6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T356" s="18" t="s">
        <v>148</v>
      </c>
      <c r="AU356" s="18" t="s">
        <v>83</v>
      </c>
    </row>
    <row r="357" spans="1:65" s="14" customFormat="1" ht="11.25">
      <c r="B357" s="191"/>
      <c r="D357" s="180" t="s">
        <v>150</v>
      </c>
      <c r="E357" s="192" t="s">
        <v>1</v>
      </c>
      <c r="F357" s="193" t="s">
        <v>483</v>
      </c>
      <c r="H357" s="194">
        <v>2</v>
      </c>
      <c r="I357" s="195"/>
      <c r="L357" s="191"/>
      <c r="M357" s="196"/>
      <c r="N357" s="197"/>
      <c r="O357" s="197"/>
      <c r="P357" s="197"/>
      <c r="Q357" s="197"/>
      <c r="R357" s="197"/>
      <c r="S357" s="197"/>
      <c r="T357" s="198"/>
      <c r="AT357" s="192" t="s">
        <v>150</v>
      </c>
      <c r="AU357" s="192" t="s">
        <v>83</v>
      </c>
      <c r="AV357" s="14" t="s">
        <v>83</v>
      </c>
      <c r="AW357" s="14" t="s">
        <v>32</v>
      </c>
      <c r="AX357" s="14" t="s">
        <v>75</v>
      </c>
      <c r="AY357" s="192" t="s">
        <v>138</v>
      </c>
    </row>
    <row r="358" spans="1:65" s="14" customFormat="1" ht="11.25">
      <c r="B358" s="191"/>
      <c r="D358" s="180" t="s">
        <v>150</v>
      </c>
      <c r="E358" s="192" t="s">
        <v>1</v>
      </c>
      <c r="F358" s="193" t="s">
        <v>484</v>
      </c>
      <c r="H358" s="194">
        <v>4</v>
      </c>
      <c r="I358" s="195"/>
      <c r="L358" s="191"/>
      <c r="M358" s="196"/>
      <c r="N358" s="197"/>
      <c r="O358" s="197"/>
      <c r="P358" s="197"/>
      <c r="Q358" s="197"/>
      <c r="R358" s="197"/>
      <c r="S358" s="197"/>
      <c r="T358" s="198"/>
      <c r="AT358" s="192" t="s">
        <v>150</v>
      </c>
      <c r="AU358" s="192" t="s">
        <v>83</v>
      </c>
      <c r="AV358" s="14" t="s">
        <v>83</v>
      </c>
      <c r="AW358" s="14" t="s">
        <v>32</v>
      </c>
      <c r="AX358" s="14" t="s">
        <v>75</v>
      </c>
      <c r="AY358" s="192" t="s">
        <v>138</v>
      </c>
    </row>
    <row r="359" spans="1:65" s="16" customFormat="1" ht="11.25">
      <c r="B359" s="208"/>
      <c r="D359" s="180" t="s">
        <v>150</v>
      </c>
      <c r="E359" s="209" t="s">
        <v>1</v>
      </c>
      <c r="F359" s="210" t="s">
        <v>185</v>
      </c>
      <c r="H359" s="211">
        <v>6</v>
      </c>
      <c r="I359" s="212"/>
      <c r="L359" s="208"/>
      <c r="M359" s="213"/>
      <c r="N359" s="214"/>
      <c r="O359" s="214"/>
      <c r="P359" s="214"/>
      <c r="Q359" s="214"/>
      <c r="R359" s="214"/>
      <c r="S359" s="214"/>
      <c r="T359" s="215"/>
      <c r="AT359" s="209" t="s">
        <v>150</v>
      </c>
      <c r="AU359" s="209" t="s">
        <v>83</v>
      </c>
      <c r="AV359" s="16" t="s">
        <v>146</v>
      </c>
      <c r="AW359" s="16" t="s">
        <v>32</v>
      </c>
      <c r="AX359" s="16" t="s">
        <v>81</v>
      </c>
      <c r="AY359" s="209" t="s">
        <v>138</v>
      </c>
    </row>
    <row r="360" spans="1:65" s="2" customFormat="1" ht="44.25" customHeight="1">
      <c r="A360" s="33"/>
      <c r="B360" s="166"/>
      <c r="C360" s="216" t="s">
        <v>485</v>
      </c>
      <c r="D360" s="216" t="s">
        <v>276</v>
      </c>
      <c r="E360" s="217" t="s">
        <v>486</v>
      </c>
      <c r="F360" s="218" t="s">
        <v>487</v>
      </c>
      <c r="G360" s="219" t="s">
        <v>269</v>
      </c>
      <c r="H360" s="220">
        <v>2</v>
      </c>
      <c r="I360" s="221"/>
      <c r="J360" s="222">
        <f>ROUND(I360*H360,2)</f>
        <v>0</v>
      </c>
      <c r="K360" s="218" t="s">
        <v>145</v>
      </c>
      <c r="L360" s="223"/>
      <c r="M360" s="224" t="s">
        <v>1</v>
      </c>
      <c r="N360" s="225" t="s">
        <v>40</v>
      </c>
      <c r="O360" s="59"/>
      <c r="P360" s="176">
        <f>O360*H360</f>
        <v>0</v>
      </c>
      <c r="Q360" s="176">
        <v>1.38E-2</v>
      </c>
      <c r="R360" s="176">
        <f>Q360*H360</f>
        <v>2.76E-2</v>
      </c>
      <c r="S360" s="176">
        <v>0</v>
      </c>
      <c r="T360" s="177">
        <f>S360*H360</f>
        <v>0</v>
      </c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R360" s="178" t="s">
        <v>354</v>
      </c>
      <c r="AT360" s="178" t="s">
        <v>276</v>
      </c>
      <c r="AU360" s="178" t="s">
        <v>83</v>
      </c>
      <c r="AY360" s="18" t="s">
        <v>138</v>
      </c>
      <c r="BE360" s="179">
        <f>IF(N360="základní",J360,0)</f>
        <v>0</v>
      </c>
      <c r="BF360" s="179">
        <f>IF(N360="snížená",J360,0)</f>
        <v>0</v>
      </c>
      <c r="BG360" s="179">
        <f>IF(N360="zákl. přenesená",J360,0)</f>
        <v>0</v>
      </c>
      <c r="BH360" s="179">
        <f>IF(N360="sníž. přenesená",J360,0)</f>
        <v>0</v>
      </c>
      <c r="BI360" s="179">
        <f>IF(N360="nulová",J360,0)</f>
        <v>0</v>
      </c>
      <c r="BJ360" s="18" t="s">
        <v>81</v>
      </c>
      <c r="BK360" s="179">
        <f>ROUND(I360*H360,2)</f>
        <v>0</v>
      </c>
      <c r="BL360" s="18" t="s">
        <v>261</v>
      </c>
      <c r="BM360" s="178" t="s">
        <v>488</v>
      </c>
    </row>
    <row r="361" spans="1:65" s="2" customFormat="1" ht="29.25">
      <c r="A361" s="33"/>
      <c r="B361" s="34"/>
      <c r="C361" s="33"/>
      <c r="D361" s="180" t="s">
        <v>148</v>
      </c>
      <c r="E361" s="33"/>
      <c r="F361" s="181" t="s">
        <v>487</v>
      </c>
      <c r="G361" s="33"/>
      <c r="H361" s="33"/>
      <c r="I361" s="102"/>
      <c r="J361" s="33"/>
      <c r="K361" s="33"/>
      <c r="L361" s="34"/>
      <c r="M361" s="182"/>
      <c r="N361" s="183"/>
      <c r="O361" s="59"/>
      <c r="P361" s="59"/>
      <c r="Q361" s="59"/>
      <c r="R361" s="59"/>
      <c r="S361" s="59"/>
      <c r="T361" s="60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T361" s="18" t="s">
        <v>148</v>
      </c>
      <c r="AU361" s="18" t="s">
        <v>83</v>
      </c>
    </row>
    <row r="362" spans="1:65" s="2" customFormat="1" ht="44.25" customHeight="1">
      <c r="A362" s="33"/>
      <c r="B362" s="166"/>
      <c r="C362" s="216" t="s">
        <v>489</v>
      </c>
      <c r="D362" s="216" t="s">
        <v>276</v>
      </c>
      <c r="E362" s="217" t="s">
        <v>490</v>
      </c>
      <c r="F362" s="218" t="s">
        <v>487</v>
      </c>
      <c r="G362" s="219" t="s">
        <v>269</v>
      </c>
      <c r="H362" s="220">
        <v>4</v>
      </c>
      <c r="I362" s="221"/>
      <c r="J362" s="222">
        <f>ROUND(I362*H362,2)</f>
        <v>0</v>
      </c>
      <c r="K362" s="218" t="s">
        <v>1</v>
      </c>
      <c r="L362" s="223"/>
      <c r="M362" s="224" t="s">
        <v>1</v>
      </c>
      <c r="N362" s="225" t="s">
        <v>40</v>
      </c>
      <c r="O362" s="59"/>
      <c r="P362" s="176">
        <f>O362*H362</f>
        <v>0</v>
      </c>
      <c r="Q362" s="176">
        <v>1.38E-2</v>
      </c>
      <c r="R362" s="176">
        <f>Q362*H362</f>
        <v>5.5199999999999999E-2</v>
      </c>
      <c r="S362" s="176">
        <v>0</v>
      </c>
      <c r="T362" s="177">
        <f>S362*H362</f>
        <v>0</v>
      </c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R362" s="178" t="s">
        <v>354</v>
      </c>
      <c r="AT362" s="178" t="s">
        <v>276</v>
      </c>
      <c r="AU362" s="178" t="s">
        <v>83</v>
      </c>
      <c r="AY362" s="18" t="s">
        <v>138</v>
      </c>
      <c r="BE362" s="179">
        <f>IF(N362="základní",J362,0)</f>
        <v>0</v>
      </c>
      <c r="BF362" s="179">
        <f>IF(N362="snížená",J362,0)</f>
        <v>0</v>
      </c>
      <c r="BG362" s="179">
        <f>IF(N362="zákl. přenesená",J362,0)</f>
        <v>0</v>
      </c>
      <c r="BH362" s="179">
        <f>IF(N362="sníž. přenesená",J362,0)</f>
        <v>0</v>
      </c>
      <c r="BI362" s="179">
        <f>IF(N362="nulová",J362,0)</f>
        <v>0</v>
      </c>
      <c r="BJ362" s="18" t="s">
        <v>81</v>
      </c>
      <c r="BK362" s="179">
        <f>ROUND(I362*H362,2)</f>
        <v>0</v>
      </c>
      <c r="BL362" s="18" t="s">
        <v>261</v>
      </c>
      <c r="BM362" s="178" t="s">
        <v>491</v>
      </c>
    </row>
    <row r="363" spans="1:65" s="2" customFormat="1" ht="29.25">
      <c r="A363" s="33"/>
      <c r="B363" s="34"/>
      <c r="C363" s="33"/>
      <c r="D363" s="180" t="s">
        <v>148</v>
      </c>
      <c r="E363" s="33"/>
      <c r="F363" s="181" t="s">
        <v>492</v>
      </c>
      <c r="G363" s="33"/>
      <c r="H363" s="33"/>
      <c r="I363" s="102"/>
      <c r="J363" s="33"/>
      <c r="K363" s="33"/>
      <c r="L363" s="34"/>
      <c r="M363" s="182"/>
      <c r="N363" s="183"/>
      <c r="O363" s="59"/>
      <c r="P363" s="59"/>
      <c r="Q363" s="59"/>
      <c r="R363" s="59"/>
      <c r="S363" s="59"/>
      <c r="T363" s="60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T363" s="18" t="s">
        <v>148</v>
      </c>
      <c r="AU363" s="18" t="s">
        <v>83</v>
      </c>
    </row>
    <row r="364" spans="1:65" s="2" customFormat="1" ht="21.75" customHeight="1">
      <c r="A364" s="33"/>
      <c r="B364" s="166"/>
      <c r="C364" s="167" t="s">
        <v>493</v>
      </c>
      <c r="D364" s="167" t="s">
        <v>141</v>
      </c>
      <c r="E364" s="168" t="s">
        <v>494</v>
      </c>
      <c r="F364" s="169" t="s">
        <v>495</v>
      </c>
      <c r="G364" s="170" t="s">
        <v>269</v>
      </c>
      <c r="H364" s="171">
        <v>2</v>
      </c>
      <c r="I364" s="172"/>
      <c r="J364" s="173">
        <f>ROUND(I364*H364,2)</f>
        <v>0</v>
      </c>
      <c r="K364" s="169" t="s">
        <v>145</v>
      </c>
      <c r="L364" s="34"/>
      <c r="M364" s="174" t="s">
        <v>1</v>
      </c>
      <c r="N364" s="175" t="s">
        <v>40</v>
      </c>
      <c r="O364" s="59"/>
      <c r="P364" s="176">
        <f>O364*H364</f>
        <v>0</v>
      </c>
      <c r="Q364" s="176">
        <v>0</v>
      </c>
      <c r="R364" s="176">
        <f>Q364*H364</f>
        <v>0</v>
      </c>
      <c r="S364" s="176">
        <v>0</v>
      </c>
      <c r="T364" s="177">
        <f>S364*H364</f>
        <v>0</v>
      </c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R364" s="178" t="s">
        <v>261</v>
      </c>
      <c r="AT364" s="178" t="s">
        <v>141</v>
      </c>
      <c r="AU364" s="178" t="s">
        <v>83</v>
      </c>
      <c r="AY364" s="18" t="s">
        <v>138</v>
      </c>
      <c r="BE364" s="179">
        <f>IF(N364="základní",J364,0)</f>
        <v>0</v>
      </c>
      <c r="BF364" s="179">
        <f>IF(N364="snížená",J364,0)</f>
        <v>0</v>
      </c>
      <c r="BG364" s="179">
        <f>IF(N364="zákl. přenesená",J364,0)</f>
        <v>0</v>
      </c>
      <c r="BH364" s="179">
        <f>IF(N364="sníž. přenesená",J364,0)</f>
        <v>0</v>
      </c>
      <c r="BI364" s="179">
        <f>IF(N364="nulová",J364,0)</f>
        <v>0</v>
      </c>
      <c r="BJ364" s="18" t="s">
        <v>81</v>
      </c>
      <c r="BK364" s="179">
        <f>ROUND(I364*H364,2)</f>
        <v>0</v>
      </c>
      <c r="BL364" s="18" t="s">
        <v>261</v>
      </c>
      <c r="BM364" s="178" t="s">
        <v>496</v>
      </c>
    </row>
    <row r="365" spans="1:65" s="2" customFormat="1" ht="29.25">
      <c r="A365" s="33"/>
      <c r="B365" s="34"/>
      <c r="C365" s="33"/>
      <c r="D365" s="180" t="s">
        <v>148</v>
      </c>
      <c r="E365" s="33"/>
      <c r="F365" s="181" t="s">
        <v>497</v>
      </c>
      <c r="G365" s="33"/>
      <c r="H365" s="33"/>
      <c r="I365" s="102"/>
      <c r="J365" s="33"/>
      <c r="K365" s="33"/>
      <c r="L365" s="34"/>
      <c r="M365" s="182"/>
      <c r="N365" s="183"/>
      <c r="O365" s="59"/>
      <c r="P365" s="59"/>
      <c r="Q365" s="59"/>
      <c r="R365" s="59"/>
      <c r="S365" s="59"/>
      <c r="T365" s="60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T365" s="18" t="s">
        <v>148</v>
      </c>
      <c r="AU365" s="18" t="s">
        <v>83</v>
      </c>
    </row>
    <row r="366" spans="1:65" s="14" customFormat="1" ht="11.25">
      <c r="B366" s="191"/>
      <c r="D366" s="180" t="s">
        <v>150</v>
      </c>
      <c r="E366" s="192" t="s">
        <v>1</v>
      </c>
      <c r="F366" s="193" t="s">
        <v>498</v>
      </c>
      <c r="H366" s="194">
        <v>2</v>
      </c>
      <c r="I366" s="195"/>
      <c r="L366" s="191"/>
      <c r="M366" s="196"/>
      <c r="N366" s="197"/>
      <c r="O366" s="197"/>
      <c r="P366" s="197"/>
      <c r="Q366" s="197"/>
      <c r="R366" s="197"/>
      <c r="S366" s="197"/>
      <c r="T366" s="198"/>
      <c r="AT366" s="192" t="s">
        <v>150</v>
      </c>
      <c r="AU366" s="192" t="s">
        <v>83</v>
      </c>
      <c r="AV366" s="14" t="s">
        <v>83</v>
      </c>
      <c r="AW366" s="14" t="s">
        <v>32</v>
      </c>
      <c r="AX366" s="14" t="s">
        <v>81</v>
      </c>
      <c r="AY366" s="192" t="s">
        <v>138</v>
      </c>
    </row>
    <row r="367" spans="1:65" s="2" customFormat="1" ht="44.25" customHeight="1">
      <c r="A367" s="33"/>
      <c r="B367" s="166"/>
      <c r="C367" s="216" t="s">
        <v>499</v>
      </c>
      <c r="D367" s="216" t="s">
        <v>276</v>
      </c>
      <c r="E367" s="217" t="s">
        <v>500</v>
      </c>
      <c r="F367" s="218" t="s">
        <v>501</v>
      </c>
      <c r="G367" s="219" t="s">
        <v>269</v>
      </c>
      <c r="H367" s="220">
        <v>2</v>
      </c>
      <c r="I367" s="221"/>
      <c r="J367" s="222">
        <f>ROUND(I367*H367,2)</f>
        <v>0</v>
      </c>
      <c r="K367" s="218" t="s">
        <v>1</v>
      </c>
      <c r="L367" s="223"/>
      <c r="M367" s="224" t="s">
        <v>1</v>
      </c>
      <c r="N367" s="225" t="s">
        <v>40</v>
      </c>
      <c r="O367" s="59"/>
      <c r="P367" s="176">
        <f>O367*H367</f>
        <v>0</v>
      </c>
      <c r="Q367" s="176">
        <v>1.38E-2</v>
      </c>
      <c r="R367" s="176">
        <f>Q367*H367</f>
        <v>2.76E-2</v>
      </c>
      <c r="S367" s="176">
        <v>0</v>
      </c>
      <c r="T367" s="177">
        <f>S367*H367</f>
        <v>0</v>
      </c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R367" s="178" t="s">
        <v>354</v>
      </c>
      <c r="AT367" s="178" t="s">
        <v>276</v>
      </c>
      <c r="AU367" s="178" t="s">
        <v>83</v>
      </c>
      <c r="AY367" s="18" t="s">
        <v>138</v>
      </c>
      <c r="BE367" s="179">
        <f>IF(N367="základní",J367,0)</f>
        <v>0</v>
      </c>
      <c r="BF367" s="179">
        <f>IF(N367="snížená",J367,0)</f>
        <v>0</v>
      </c>
      <c r="BG367" s="179">
        <f>IF(N367="zákl. přenesená",J367,0)</f>
        <v>0</v>
      </c>
      <c r="BH367" s="179">
        <f>IF(N367="sníž. přenesená",J367,0)</f>
        <v>0</v>
      </c>
      <c r="BI367" s="179">
        <f>IF(N367="nulová",J367,0)</f>
        <v>0</v>
      </c>
      <c r="BJ367" s="18" t="s">
        <v>81</v>
      </c>
      <c r="BK367" s="179">
        <f>ROUND(I367*H367,2)</f>
        <v>0</v>
      </c>
      <c r="BL367" s="18" t="s">
        <v>261</v>
      </c>
      <c r="BM367" s="178" t="s">
        <v>502</v>
      </c>
    </row>
    <row r="368" spans="1:65" s="2" customFormat="1" ht="29.25">
      <c r="A368" s="33"/>
      <c r="B368" s="34"/>
      <c r="C368" s="33"/>
      <c r="D368" s="180" t="s">
        <v>148</v>
      </c>
      <c r="E368" s="33"/>
      <c r="F368" s="181" t="s">
        <v>501</v>
      </c>
      <c r="G368" s="33"/>
      <c r="H368" s="33"/>
      <c r="I368" s="102"/>
      <c r="J368" s="33"/>
      <c r="K368" s="33"/>
      <c r="L368" s="34"/>
      <c r="M368" s="182"/>
      <c r="N368" s="183"/>
      <c r="O368" s="59"/>
      <c r="P368" s="59"/>
      <c r="Q368" s="59"/>
      <c r="R368" s="59"/>
      <c r="S368" s="59"/>
      <c r="T368" s="60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T368" s="18" t="s">
        <v>148</v>
      </c>
      <c r="AU368" s="18" t="s">
        <v>83</v>
      </c>
    </row>
    <row r="369" spans="1:65" s="2" customFormat="1" ht="21.75" customHeight="1">
      <c r="A369" s="33"/>
      <c r="B369" s="166"/>
      <c r="C369" s="167" t="s">
        <v>503</v>
      </c>
      <c r="D369" s="167" t="s">
        <v>141</v>
      </c>
      <c r="E369" s="168" t="s">
        <v>504</v>
      </c>
      <c r="F369" s="169" t="s">
        <v>505</v>
      </c>
      <c r="G369" s="170" t="s">
        <v>269</v>
      </c>
      <c r="H369" s="171">
        <v>8</v>
      </c>
      <c r="I369" s="172"/>
      <c r="J369" s="173">
        <f>ROUND(I369*H369,2)</f>
        <v>0</v>
      </c>
      <c r="K369" s="169" t="s">
        <v>145</v>
      </c>
      <c r="L369" s="34"/>
      <c r="M369" s="174" t="s">
        <v>1</v>
      </c>
      <c r="N369" s="175" t="s">
        <v>40</v>
      </c>
      <c r="O369" s="59"/>
      <c r="P369" s="176">
        <f>O369*H369</f>
        <v>0</v>
      </c>
      <c r="Q369" s="176">
        <v>0</v>
      </c>
      <c r="R369" s="176">
        <f>Q369*H369</f>
        <v>0</v>
      </c>
      <c r="S369" s="176">
        <v>2.4E-2</v>
      </c>
      <c r="T369" s="177">
        <f>S369*H369</f>
        <v>0.192</v>
      </c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R369" s="178" t="s">
        <v>261</v>
      </c>
      <c r="AT369" s="178" t="s">
        <v>141</v>
      </c>
      <c r="AU369" s="178" t="s">
        <v>83</v>
      </c>
      <c r="AY369" s="18" t="s">
        <v>138</v>
      </c>
      <c r="BE369" s="179">
        <f>IF(N369="základní",J369,0)</f>
        <v>0</v>
      </c>
      <c r="BF369" s="179">
        <f>IF(N369="snížená",J369,0)</f>
        <v>0</v>
      </c>
      <c r="BG369" s="179">
        <f>IF(N369="zákl. přenesená",J369,0)</f>
        <v>0</v>
      </c>
      <c r="BH369" s="179">
        <f>IF(N369="sníž. přenesená",J369,0)</f>
        <v>0</v>
      </c>
      <c r="BI369" s="179">
        <f>IF(N369="nulová",J369,0)</f>
        <v>0</v>
      </c>
      <c r="BJ369" s="18" t="s">
        <v>81</v>
      </c>
      <c r="BK369" s="179">
        <f>ROUND(I369*H369,2)</f>
        <v>0</v>
      </c>
      <c r="BL369" s="18" t="s">
        <v>261</v>
      </c>
      <c r="BM369" s="178" t="s">
        <v>506</v>
      </c>
    </row>
    <row r="370" spans="1:65" s="2" customFormat="1" ht="29.25">
      <c r="A370" s="33"/>
      <c r="B370" s="34"/>
      <c r="C370" s="33"/>
      <c r="D370" s="180" t="s">
        <v>148</v>
      </c>
      <c r="E370" s="33"/>
      <c r="F370" s="181" t="s">
        <v>507</v>
      </c>
      <c r="G370" s="33"/>
      <c r="H370" s="33"/>
      <c r="I370" s="102"/>
      <c r="J370" s="33"/>
      <c r="K370" s="33"/>
      <c r="L370" s="34"/>
      <c r="M370" s="182"/>
      <c r="N370" s="183"/>
      <c r="O370" s="59"/>
      <c r="P370" s="59"/>
      <c r="Q370" s="59"/>
      <c r="R370" s="59"/>
      <c r="S370" s="59"/>
      <c r="T370" s="60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T370" s="18" t="s">
        <v>148</v>
      </c>
      <c r="AU370" s="18" t="s">
        <v>83</v>
      </c>
    </row>
    <row r="371" spans="1:65" s="13" customFormat="1" ht="11.25">
      <c r="B371" s="184"/>
      <c r="D371" s="180" t="s">
        <v>150</v>
      </c>
      <c r="E371" s="185" t="s">
        <v>1</v>
      </c>
      <c r="F371" s="186" t="s">
        <v>508</v>
      </c>
      <c r="H371" s="185" t="s">
        <v>1</v>
      </c>
      <c r="I371" s="187"/>
      <c r="L371" s="184"/>
      <c r="M371" s="188"/>
      <c r="N371" s="189"/>
      <c r="O371" s="189"/>
      <c r="P371" s="189"/>
      <c r="Q371" s="189"/>
      <c r="R371" s="189"/>
      <c r="S371" s="189"/>
      <c r="T371" s="190"/>
      <c r="AT371" s="185" t="s">
        <v>150</v>
      </c>
      <c r="AU371" s="185" t="s">
        <v>83</v>
      </c>
      <c r="AV371" s="13" t="s">
        <v>81</v>
      </c>
      <c r="AW371" s="13" t="s">
        <v>32</v>
      </c>
      <c r="AX371" s="13" t="s">
        <v>75</v>
      </c>
      <c r="AY371" s="185" t="s">
        <v>138</v>
      </c>
    </row>
    <row r="372" spans="1:65" s="14" customFormat="1" ht="11.25">
      <c r="B372" s="191"/>
      <c r="D372" s="180" t="s">
        <v>150</v>
      </c>
      <c r="E372" s="192" t="s">
        <v>1</v>
      </c>
      <c r="F372" s="193" t="s">
        <v>509</v>
      </c>
      <c r="H372" s="194">
        <v>8</v>
      </c>
      <c r="I372" s="195"/>
      <c r="L372" s="191"/>
      <c r="M372" s="196"/>
      <c r="N372" s="197"/>
      <c r="O372" s="197"/>
      <c r="P372" s="197"/>
      <c r="Q372" s="197"/>
      <c r="R372" s="197"/>
      <c r="S372" s="197"/>
      <c r="T372" s="198"/>
      <c r="AT372" s="192" t="s">
        <v>150</v>
      </c>
      <c r="AU372" s="192" t="s">
        <v>83</v>
      </c>
      <c r="AV372" s="14" t="s">
        <v>83</v>
      </c>
      <c r="AW372" s="14" t="s">
        <v>32</v>
      </c>
      <c r="AX372" s="14" t="s">
        <v>81</v>
      </c>
      <c r="AY372" s="192" t="s">
        <v>138</v>
      </c>
    </row>
    <row r="373" spans="1:65" s="2" customFormat="1" ht="21.75" customHeight="1">
      <c r="A373" s="33"/>
      <c r="B373" s="166"/>
      <c r="C373" s="167" t="s">
        <v>510</v>
      </c>
      <c r="D373" s="167" t="s">
        <v>141</v>
      </c>
      <c r="E373" s="168" t="s">
        <v>511</v>
      </c>
      <c r="F373" s="169" t="s">
        <v>512</v>
      </c>
      <c r="G373" s="170" t="s">
        <v>269</v>
      </c>
      <c r="H373" s="171">
        <v>3</v>
      </c>
      <c r="I373" s="172"/>
      <c r="J373" s="173">
        <f>ROUND(I373*H373,2)</f>
        <v>0</v>
      </c>
      <c r="K373" s="169" t="s">
        <v>145</v>
      </c>
      <c r="L373" s="34"/>
      <c r="M373" s="174" t="s">
        <v>1</v>
      </c>
      <c r="N373" s="175" t="s">
        <v>40</v>
      </c>
      <c r="O373" s="59"/>
      <c r="P373" s="176">
        <f>O373*H373</f>
        <v>0</v>
      </c>
      <c r="Q373" s="176">
        <v>0</v>
      </c>
      <c r="R373" s="176">
        <f>Q373*H373</f>
        <v>0</v>
      </c>
      <c r="S373" s="176">
        <v>0</v>
      </c>
      <c r="T373" s="177">
        <f>S373*H373</f>
        <v>0</v>
      </c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R373" s="178" t="s">
        <v>261</v>
      </c>
      <c r="AT373" s="178" t="s">
        <v>141</v>
      </c>
      <c r="AU373" s="178" t="s">
        <v>83</v>
      </c>
      <c r="AY373" s="18" t="s">
        <v>138</v>
      </c>
      <c r="BE373" s="179">
        <f>IF(N373="základní",J373,0)</f>
        <v>0</v>
      </c>
      <c r="BF373" s="179">
        <f>IF(N373="snížená",J373,0)</f>
        <v>0</v>
      </c>
      <c r="BG373" s="179">
        <f>IF(N373="zákl. přenesená",J373,0)</f>
        <v>0</v>
      </c>
      <c r="BH373" s="179">
        <f>IF(N373="sníž. přenesená",J373,0)</f>
        <v>0</v>
      </c>
      <c r="BI373" s="179">
        <f>IF(N373="nulová",J373,0)</f>
        <v>0</v>
      </c>
      <c r="BJ373" s="18" t="s">
        <v>81</v>
      </c>
      <c r="BK373" s="179">
        <f>ROUND(I373*H373,2)</f>
        <v>0</v>
      </c>
      <c r="BL373" s="18" t="s">
        <v>261</v>
      </c>
      <c r="BM373" s="178" t="s">
        <v>513</v>
      </c>
    </row>
    <row r="374" spans="1:65" s="2" customFormat="1" ht="29.25">
      <c r="A374" s="33"/>
      <c r="B374" s="34"/>
      <c r="C374" s="33"/>
      <c r="D374" s="180" t="s">
        <v>148</v>
      </c>
      <c r="E374" s="33"/>
      <c r="F374" s="181" t="s">
        <v>514</v>
      </c>
      <c r="G374" s="33"/>
      <c r="H374" s="33"/>
      <c r="I374" s="102"/>
      <c r="J374" s="33"/>
      <c r="K374" s="33"/>
      <c r="L374" s="34"/>
      <c r="M374" s="182"/>
      <c r="N374" s="183"/>
      <c r="O374" s="59"/>
      <c r="P374" s="59"/>
      <c r="Q374" s="59"/>
      <c r="R374" s="59"/>
      <c r="S374" s="59"/>
      <c r="T374" s="6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T374" s="18" t="s">
        <v>148</v>
      </c>
      <c r="AU374" s="18" t="s">
        <v>83</v>
      </c>
    </row>
    <row r="375" spans="1:65" s="14" customFormat="1" ht="11.25">
      <c r="B375" s="191"/>
      <c r="D375" s="180" t="s">
        <v>150</v>
      </c>
      <c r="E375" s="192" t="s">
        <v>1</v>
      </c>
      <c r="F375" s="193" t="s">
        <v>515</v>
      </c>
      <c r="H375" s="194">
        <v>3</v>
      </c>
      <c r="I375" s="195"/>
      <c r="L375" s="191"/>
      <c r="M375" s="196"/>
      <c r="N375" s="197"/>
      <c r="O375" s="197"/>
      <c r="P375" s="197"/>
      <c r="Q375" s="197"/>
      <c r="R375" s="197"/>
      <c r="S375" s="197"/>
      <c r="T375" s="198"/>
      <c r="AT375" s="192" t="s">
        <v>150</v>
      </c>
      <c r="AU375" s="192" t="s">
        <v>83</v>
      </c>
      <c r="AV375" s="14" t="s">
        <v>83</v>
      </c>
      <c r="AW375" s="14" t="s">
        <v>32</v>
      </c>
      <c r="AX375" s="14" t="s">
        <v>81</v>
      </c>
      <c r="AY375" s="192" t="s">
        <v>138</v>
      </c>
    </row>
    <row r="376" spans="1:65" s="2" customFormat="1" ht="16.5" customHeight="1">
      <c r="A376" s="33"/>
      <c r="B376" s="166"/>
      <c r="C376" s="216" t="s">
        <v>516</v>
      </c>
      <c r="D376" s="216" t="s">
        <v>276</v>
      </c>
      <c r="E376" s="217" t="s">
        <v>517</v>
      </c>
      <c r="F376" s="218" t="s">
        <v>518</v>
      </c>
      <c r="G376" s="219" t="s">
        <v>519</v>
      </c>
      <c r="H376" s="220">
        <v>3</v>
      </c>
      <c r="I376" s="221"/>
      <c r="J376" s="222">
        <f>ROUND(I376*H376,2)</f>
        <v>0</v>
      </c>
      <c r="K376" s="218" t="s">
        <v>145</v>
      </c>
      <c r="L376" s="223"/>
      <c r="M376" s="224" t="s">
        <v>1</v>
      </c>
      <c r="N376" s="225" t="s">
        <v>40</v>
      </c>
      <c r="O376" s="59"/>
      <c r="P376" s="176">
        <f>O376*H376</f>
        <v>0</v>
      </c>
      <c r="Q376" s="176">
        <v>3.0000000000000001E-3</v>
      </c>
      <c r="R376" s="176">
        <f>Q376*H376</f>
        <v>9.0000000000000011E-3</v>
      </c>
      <c r="S376" s="176">
        <v>0</v>
      </c>
      <c r="T376" s="177">
        <f>S376*H376</f>
        <v>0</v>
      </c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R376" s="178" t="s">
        <v>354</v>
      </c>
      <c r="AT376" s="178" t="s">
        <v>276</v>
      </c>
      <c r="AU376" s="178" t="s">
        <v>83</v>
      </c>
      <c r="AY376" s="18" t="s">
        <v>138</v>
      </c>
      <c r="BE376" s="179">
        <f>IF(N376="základní",J376,0)</f>
        <v>0</v>
      </c>
      <c r="BF376" s="179">
        <f>IF(N376="snížená",J376,0)</f>
        <v>0</v>
      </c>
      <c r="BG376" s="179">
        <f>IF(N376="zákl. přenesená",J376,0)</f>
        <v>0</v>
      </c>
      <c r="BH376" s="179">
        <f>IF(N376="sníž. přenesená",J376,0)</f>
        <v>0</v>
      </c>
      <c r="BI376" s="179">
        <f>IF(N376="nulová",J376,0)</f>
        <v>0</v>
      </c>
      <c r="BJ376" s="18" t="s">
        <v>81</v>
      </c>
      <c r="BK376" s="179">
        <f>ROUND(I376*H376,2)</f>
        <v>0</v>
      </c>
      <c r="BL376" s="18" t="s">
        <v>261</v>
      </c>
      <c r="BM376" s="178" t="s">
        <v>520</v>
      </c>
    </row>
    <row r="377" spans="1:65" s="2" customFormat="1" ht="11.25">
      <c r="A377" s="33"/>
      <c r="B377" s="34"/>
      <c r="C377" s="33"/>
      <c r="D377" s="180" t="s">
        <v>148</v>
      </c>
      <c r="E377" s="33"/>
      <c r="F377" s="181" t="s">
        <v>518</v>
      </c>
      <c r="G377" s="33"/>
      <c r="H377" s="33"/>
      <c r="I377" s="102"/>
      <c r="J377" s="33"/>
      <c r="K377" s="33"/>
      <c r="L377" s="34"/>
      <c r="M377" s="182"/>
      <c r="N377" s="183"/>
      <c r="O377" s="59"/>
      <c r="P377" s="59"/>
      <c r="Q377" s="59"/>
      <c r="R377" s="59"/>
      <c r="S377" s="59"/>
      <c r="T377" s="60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T377" s="18" t="s">
        <v>148</v>
      </c>
      <c r="AU377" s="18" t="s">
        <v>83</v>
      </c>
    </row>
    <row r="378" spans="1:65" s="2" customFormat="1" ht="16.5" customHeight="1">
      <c r="A378" s="33"/>
      <c r="B378" s="166"/>
      <c r="C378" s="216" t="s">
        <v>521</v>
      </c>
      <c r="D378" s="216" t="s">
        <v>276</v>
      </c>
      <c r="E378" s="217" t="s">
        <v>522</v>
      </c>
      <c r="F378" s="218" t="s">
        <v>523</v>
      </c>
      <c r="G378" s="219" t="s">
        <v>524</v>
      </c>
      <c r="H378" s="220">
        <v>3</v>
      </c>
      <c r="I378" s="221"/>
      <c r="J378" s="222">
        <f>ROUND(I378*H378,2)</f>
        <v>0</v>
      </c>
      <c r="K378" s="218" t="s">
        <v>145</v>
      </c>
      <c r="L378" s="223"/>
      <c r="M378" s="224" t="s">
        <v>1</v>
      </c>
      <c r="N378" s="225" t="s">
        <v>40</v>
      </c>
      <c r="O378" s="59"/>
      <c r="P378" s="176">
        <f>O378*H378</f>
        <v>0</v>
      </c>
      <c r="Q378" s="176">
        <v>2.0000000000000001E-4</v>
      </c>
      <c r="R378" s="176">
        <f>Q378*H378</f>
        <v>6.0000000000000006E-4</v>
      </c>
      <c r="S378" s="176">
        <v>0</v>
      </c>
      <c r="T378" s="177">
        <f>S378*H378</f>
        <v>0</v>
      </c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R378" s="178" t="s">
        <v>354</v>
      </c>
      <c r="AT378" s="178" t="s">
        <v>276</v>
      </c>
      <c r="AU378" s="178" t="s">
        <v>83</v>
      </c>
      <c r="AY378" s="18" t="s">
        <v>138</v>
      </c>
      <c r="BE378" s="179">
        <f>IF(N378="základní",J378,0)</f>
        <v>0</v>
      </c>
      <c r="BF378" s="179">
        <f>IF(N378="snížená",J378,0)</f>
        <v>0</v>
      </c>
      <c r="BG378" s="179">
        <f>IF(N378="zákl. přenesená",J378,0)</f>
        <v>0</v>
      </c>
      <c r="BH378" s="179">
        <f>IF(N378="sníž. přenesená",J378,0)</f>
        <v>0</v>
      </c>
      <c r="BI378" s="179">
        <f>IF(N378="nulová",J378,0)</f>
        <v>0</v>
      </c>
      <c r="BJ378" s="18" t="s">
        <v>81</v>
      </c>
      <c r="BK378" s="179">
        <f>ROUND(I378*H378,2)</f>
        <v>0</v>
      </c>
      <c r="BL378" s="18" t="s">
        <v>261</v>
      </c>
      <c r="BM378" s="178" t="s">
        <v>525</v>
      </c>
    </row>
    <row r="379" spans="1:65" s="2" customFormat="1" ht="11.25">
      <c r="A379" s="33"/>
      <c r="B379" s="34"/>
      <c r="C379" s="33"/>
      <c r="D379" s="180" t="s">
        <v>148</v>
      </c>
      <c r="E379" s="33"/>
      <c r="F379" s="181" t="s">
        <v>523</v>
      </c>
      <c r="G379" s="33"/>
      <c r="H379" s="33"/>
      <c r="I379" s="102"/>
      <c r="J379" s="33"/>
      <c r="K379" s="33"/>
      <c r="L379" s="34"/>
      <c r="M379" s="182"/>
      <c r="N379" s="183"/>
      <c r="O379" s="59"/>
      <c r="P379" s="59"/>
      <c r="Q379" s="59"/>
      <c r="R379" s="59"/>
      <c r="S379" s="59"/>
      <c r="T379" s="6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T379" s="18" t="s">
        <v>148</v>
      </c>
      <c r="AU379" s="18" t="s">
        <v>83</v>
      </c>
    </row>
    <row r="380" spans="1:65" s="2" customFormat="1" ht="21.75" customHeight="1">
      <c r="A380" s="33"/>
      <c r="B380" s="166"/>
      <c r="C380" s="167" t="s">
        <v>526</v>
      </c>
      <c r="D380" s="167" t="s">
        <v>141</v>
      </c>
      <c r="E380" s="168" t="s">
        <v>527</v>
      </c>
      <c r="F380" s="169" t="s">
        <v>528</v>
      </c>
      <c r="G380" s="170" t="s">
        <v>155</v>
      </c>
      <c r="H380" s="171">
        <v>0.12</v>
      </c>
      <c r="I380" s="172"/>
      <c r="J380" s="173">
        <f>ROUND(I380*H380,2)</f>
        <v>0</v>
      </c>
      <c r="K380" s="169" t="s">
        <v>145</v>
      </c>
      <c r="L380" s="34"/>
      <c r="M380" s="174" t="s">
        <v>1</v>
      </c>
      <c r="N380" s="175" t="s">
        <v>40</v>
      </c>
      <c r="O380" s="59"/>
      <c r="P380" s="176">
        <f>O380*H380</f>
        <v>0</v>
      </c>
      <c r="Q380" s="176">
        <v>0</v>
      </c>
      <c r="R380" s="176">
        <f>Q380*H380</f>
        <v>0</v>
      </c>
      <c r="S380" s="176">
        <v>0</v>
      </c>
      <c r="T380" s="177">
        <f>S380*H380</f>
        <v>0</v>
      </c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R380" s="178" t="s">
        <v>261</v>
      </c>
      <c r="AT380" s="178" t="s">
        <v>141</v>
      </c>
      <c r="AU380" s="178" t="s">
        <v>83</v>
      </c>
      <c r="AY380" s="18" t="s">
        <v>138</v>
      </c>
      <c r="BE380" s="179">
        <f>IF(N380="základní",J380,0)</f>
        <v>0</v>
      </c>
      <c r="BF380" s="179">
        <f>IF(N380="snížená",J380,0)</f>
        <v>0</v>
      </c>
      <c r="BG380" s="179">
        <f>IF(N380="zákl. přenesená",J380,0)</f>
        <v>0</v>
      </c>
      <c r="BH380" s="179">
        <f>IF(N380="sníž. přenesená",J380,0)</f>
        <v>0</v>
      </c>
      <c r="BI380" s="179">
        <f>IF(N380="nulová",J380,0)</f>
        <v>0</v>
      </c>
      <c r="BJ380" s="18" t="s">
        <v>81</v>
      </c>
      <c r="BK380" s="179">
        <f>ROUND(I380*H380,2)</f>
        <v>0</v>
      </c>
      <c r="BL380" s="18" t="s">
        <v>261</v>
      </c>
      <c r="BM380" s="178" t="s">
        <v>529</v>
      </c>
    </row>
    <row r="381" spans="1:65" s="2" customFormat="1" ht="29.25">
      <c r="A381" s="33"/>
      <c r="B381" s="34"/>
      <c r="C381" s="33"/>
      <c r="D381" s="180" t="s">
        <v>148</v>
      </c>
      <c r="E381" s="33"/>
      <c r="F381" s="181" t="s">
        <v>530</v>
      </c>
      <c r="G381" s="33"/>
      <c r="H381" s="33"/>
      <c r="I381" s="102"/>
      <c r="J381" s="33"/>
      <c r="K381" s="33"/>
      <c r="L381" s="34"/>
      <c r="M381" s="182"/>
      <c r="N381" s="183"/>
      <c r="O381" s="59"/>
      <c r="P381" s="59"/>
      <c r="Q381" s="59"/>
      <c r="R381" s="59"/>
      <c r="S381" s="59"/>
      <c r="T381" s="6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T381" s="18" t="s">
        <v>148</v>
      </c>
      <c r="AU381" s="18" t="s">
        <v>83</v>
      </c>
    </row>
    <row r="382" spans="1:65" s="12" customFormat="1" ht="22.9" customHeight="1">
      <c r="B382" s="153"/>
      <c r="D382" s="154" t="s">
        <v>74</v>
      </c>
      <c r="E382" s="164" t="s">
        <v>531</v>
      </c>
      <c r="F382" s="164" t="s">
        <v>532</v>
      </c>
      <c r="I382" s="156"/>
      <c r="J382" s="165">
        <f>BK382</f>
        <v>0</v>
      </c>
      <c r="L382" s="153"/>
      <c r="M382" s="158"/>
      <c r="N382" s="159"/>
      <c r="O382" s="159"/>
      <c r="P382" s="160">
        <f>SUM(P383:P385)</f>
        <v>0</v>
      </c>
      <c r="Q382" s="159"/>
      <c r="R382" s="160">
        <f>SUM(R383:R385)</f>
        <v>0</v>
      </c>
      <c r="S382" s="159"/>
      <c r="T382" s="161">
        <f>SUM(T383:T385)</f>
        <v>0</v>
      </c>
      <c r="AR382" s="154" t="s">
        <v>83</v>
      </c>
      <c r="AT382" s="162" t="s">
        <v>74</v>
      </c>
      <c r="AU382" s="162" t="s">
        <v>81</v>
      </c>
      <c r="AY382" s="154" t="s">
        <v>138</v>
      </c>
      <c r="BK382" s="163">
        <f>SUM(BK383:BK385)</f>
        <v>0</v>
      </c>
    </row>
    <row r="383" spans="1:65" s="2" customFormat="1" ht="33" customHeight="1">
      <c r="A383" s="33"/>
      <c r="B383" s="166"/>
      <c r="C383" s="167" t="s">
        <v>533</v>
      </c>
      <c r="D383" s="167" t="s">
        <v>141</v>
      </c>
      <c r="E383" s="168" t="s">
        <v>534</v>
      </c>
      <c r="F383" s="169" t="s">
        <v>535</v>
      </c>
      <c r="G383" s="170" t="s">
        <v>536</v>
      </c>
      <c r="H383" s="171">
        <v>151.66</v>
      </c>
      <c r="I383" s="172"/>
      <c r="J383" s="173">
        <f>ROUND(I383*H383,2)</f>
        <v>0</v>
      </c>
      <c r="K383" s="169" t="s">
        <v>1</v>
      </c>
      <c r="L383" s="34"/>
      <c r="M383" s="174" t="s">
        <v>1</v>
      </c>
      <c r="N383" s="175" t="s">
        <v>40</v>
      </c>
      <c r="O383" s="59"/>
      <c r="P383" s="176">
        <f>O383*H383</f>
        <v>0</v>
      </c>
      <c r="Q383" s="176">
        <v>0</v>
      </c>
      <c r="R383" s="176">
        <f>Q383*H383</f>
        <v>0</v>
      </c>
      <c r="S383" s="176">
        <v>0</v>
      </c>
      <c r="T383" s="177">
        <f>S383*H383</f>
        <v>0</v>
      </c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R383" s="178" t="s">
        <v>261</v>
      </c>
      <c r="AT383" s="178" t="s">
        <v>141</v>
      </c>
      <c r="AU383" s="178" t="s">
        <v>83</v>
      </c>
      <c r="AY383" s="18" t="s">
        <v>138</v>
      </c>
      <c r="BE383" s="179">
        <f>IF(N383="základní",J383,0)</f>
        <v>0</v>
      </c>
      <c r="BF383" s="179">
        <f>IF(N383="snížená",J383,0)</f>
        <v>0</v>
      </c>
      <c r="BG383" s="179">
        <f>IF(N383="zákl. přenesená",J383,0)</f>
        <v>0</v>
      </c>
      <c r="BH383" s="179">
        <f>IF(N383="sníž. přenesená",J383,0)</f>
        <v>0</v>
      </c>
      <c r="BI383" s="179">
        <f>IF(N383="nulová",J383,0)</f>
        <v>0</v>
      </c>
      <c r="BJ383" s="18" t="s">
        <v>81</v>
      </c>
      <c r="BK383" s="179">
        <f>ROUND(I383*H383,2)</f>
        <v>0</v>
      </c>
      <c r="BL383" s="18" t="s">
        <v>261</v>
      </c>
      <c r="BM383" s="178" t="s">
        <v>537</v>
      </c>
    </row>
    <row r="384" spans="1:65" s="2" customFormat="1" ht="29.25">
      <c r="A384" s="33"/>
      <c r="B384" s="34"/>
      <c r="C384" s="33"/>
      <c r="D384" s="180" t="s">
        <v>148</v>
      </c>
      <c r="E384" s="33"/>
      <c r="F384" s="181" t="s">
        <v>535</v>
      </c>
      <c r="G384" s="33"/>
      <c r="H384" s="33"/>
      <c r="I384" s="102"/>
      <c r="J384" s="33"/>
      <c r="K384" s="33"/>
      <c r="L384" s="34"/>
      <c r="M384" s="182"/>
      <c r="N384" s="183"/>
      <c r="O384" s="59"/>
      <c r="P384" s="59"/>
      <c r="Q384" s="59"/>
      <c r="R384" s="59"/>
      <c r="S384" s="59"/>
      <c r="T384" s="60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T384" s="18" t="s">
        <v>148</v>
      </c>
      <c r="AU384" s="18" t="s">
        <v>83</v>
      </c>
    </row>
    <row r="385" spans="1:65" s="14" customFormat="1" ht="11.25">
      <c r="B385" s="191"/>
      <c r="D385" s="180" t="s">
        <v>150</v>
      </c>
      <c r="E385" s="192" t="s">
        <v>1</v>
      </c>
      <c r="F385" s="193" t="s">
        <v>538</v>
      </c>
      <c r="H385" s="194">
        <v>151.66</v>
      </c>
      <c r="I385" s="195"/>
      <c r="L385" s="191"/>
      <c r="M385" s="196"/>
      <c r="N385" s="197"/>
      <c r="O385" s="197"/>
      <c r="P385" s="197"/>
      <c r="Q385" s="197"/>
      <c r="R385" s="197"/>
      <c r="S385" s="197"/>
      <c r="T385" s="198"/>
      <c r="AT385" s="192" t="s">
        <v>150</v>
      </c>
      <c r="AU385" s="192" t="s">
        <v>83</v>
      </c>
      <c r="AV385" s="14" t="s">
        <v>83</v>
      </c>
      <c r="AW385" s="14" t="s">
        <v>32</v>
      </c>
      <c r="AX385" s="14" t="s">
        <v>81</v>
      </c>
      <c r="AY385" s="192" t="s">
        <v>138</v>
      </c>
    </row>
    <row r="386" spans="1:65" s="12" customFormat="1" ht="22.9" customHeight="1">
      <c r="B386" s="153"/>
      <c r="D386" s="154" t="s">
        <v>74</v>
      </c>
      <c r="E386" s="164" t="s">
        <v>539</v>
      </c>
      <c r="F386" s="164" t="s">
        <v>540</v>
      </c>
      <c r="I386" s="156"/>
      <c r="J386" s="165">
        <f>BK386</f>
        <v>70970</v>
      </c>
      <c r="L386" s="153"/>
      <c r="M386" s="158"/>
      <c r="N386" s="159"/>
      <c r="O386" s="159"/>
      <c r="P386" s="160">
        <f>SUM(P387:P431)</f>
        <v>0</v>
      </c>
      <c r="Q386" s="159"/>
      <c r="R386" s="160">
        <f>SUM(R387:R431)</f>
        <v>2.54115</v>
      </c>
      <c r="S386" s="159"/>
      <c r="T386" s="161">
        <f>SUM(T387:T431)</f>
        <v>3.40645</v>
      </c>
      <c r="AR386" s="154" t="s">
        <v>83</v>
      </c>
      <c r="AT386" s="162" t="s">
        <v>74</v>
      </c>
      <c r="AU386" s="162" t="s">
        <v>81</v>
      </c>
      <c r="AY386" s="154" t="s">
        <v>138</v>
      </c>
      <c r="BK386" s="163">
        <f>SUM(BK387:BK431)</f>
        <v>70970</v>
      </c>
    </row>
    <row r="387" spans="1:65" s="2" customFormat="1" ht="16.5" customHeight="1">
      <c r="A387" s="33"/>
      <c r="B387" s="166"/>
      <c r="C387" s="167" t="s">
        <v>541</v>
      </c>
      <c r="D387" s="167" t="s">
        <v>141</v>
      </c>
      <c r="E387" s="168" t="s">
        <v>542</v>
      </c>
      <c r="F387" s="169" t="s">
        <v>543</v>
      </c>
      <c r="G387" s="170" t="s">
        <v>519</v>
      </c>
      <c r="H387" s="171">
        <v>50.6</v>
      </c>
      <c r="I387" s="172"/>
      <c r="J387" s="173">
        <f>ROUND(I387*H387,2)</f>
        <v>0</v>
      </c>
      <c r="K387" s="169" t="s">
        <v>1</v>
      </c>
      <c r="L387" s="34"/>
      <c r="M387" s="174" t="s">
        <v>1</v>
      </c>
      <c r="N387" s="175" t="s">
        <v>40</v>
      </c>
      <c r="O387" s="59"/>
      <c r="P387" s="176">
        <f>O387*H387</f>
        <v>0</v>
      </c>
      <c r="Q387" s="176">
        <v>0</v>
      </c>
      <c r="R387" s="176">
        <f>Q387*H387</f>
        <v>0</v>
      </c>
      <c r="S387" s="176">
        <v>0</v>
      </c>
      <c r="T387" s="177">
        <f>S387*H387</f>
        <v>0</v>
      </c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R387" s="178" t="s">
        <v>261</v>
      </c>
      <c r="AT387" s="178" t="s">
        <v>141</v>
      </c>
      <c r="AU387" s="178" t="s">
        <v>83</v>
      </c>
      <c r="AY387" s="18" t="s">
        <v>138</v>
      </c>
      <c r="BE387" s="179">
        <f>IF(N387="základní",J387,0)</f>
        <v>0</v>
      </c>
      <c r="BF387" s="179">
        <f>IF(N387="snížená",J387,0)</f>
        <v>0</v>
      </c>
      <c r="BG387" s="179">
        <f>IF(N387="zákl. přenesená",J387,0)</f>
        <v>0</v>
      </c>
      <c r="BH387" s="179">
        <f>IF(N387="sníž. přenesená",J387,0)</f>
        <v>0</v>
      </c>
      <c r="BI387" s="179">
        <f>IF(N387="nulová",J387,0)</f>
        <v>0</v>
      </c>
      <c r="BJ387" s="18" t="s">
        <v>81</v>
      </c>
      <c r="BK387" s="179">
        <f>ROUND(I387*H387,2)</f>
        <v>0</v>
      </c>
      <c r="BL387" s="18" t="s">
        <v>261</v>
      </c>
      <c r="BM387" s="178" t="s">
        <v>544</v>
      </c>
    </row>
    <row r="388" spans="1:65" s="2" customFormat="1" ht="11.25">
      <c r="A388" s="33"/>
      <c r="B388" s="34"/>
      <c r="C388" s="33"/>
      <c r="D388" s="180" t="s">
        <v>148</v>
      </c>
      <c r="E388" s="33"/>
      <c r="F388" s="181" t="s">
        <v>543</v>
      </c>
      <c r="G388" s="33"/>
      <c r="H388" s="33"/>
      <c r="I388" s="102"/>
      <c r="J388" s="33"/>
      <c r="K388" s="33"/>
      <c r="L388" s="34"/>
      <c r="M388" s="182"/>
      <c r="N388" s="183"/>
      <c r="O388" s="59"/>
      <c r="P388" s="59"/>
      <c r="Q388" s="59"/>
      <c r="R388" s="59"/>
      <c r="S388" s="59"/>
      <c r="T388" s="60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T388" s="18" t="s">
        <v>148</v>
      </c>
      <c r="AU388" s="18" t="s">
        <v>83</v>
      </c>
    </row>
    <row r="389" spans="1:65" s="14" customFormat="1" ht="11.25">
      <c r="B389" s="191"/>
      <c r="D389" s="180" t="s">
        <v>150</v>
      </c>
      <c r="E389" s="192" t="s">
        <v>1</v>
      </c>
      <c r="F389" s="193" t="s">
        <v>545</v>
      </c>
      <c r="H389" s="194">
        <v>6.6</v>
      </c>
      <c r="I389" s="195"/>
      <c r="L389" s="191"/>
      <c r="M389" s="196"/>
      <c r="N389" s="197"/>
      <c r="O389" s="197"/>
      <c r="P389" s="197"/>
      <c r="Q389" s="197"/>
      <c r="R389" s="197"/>
      <c r="S389" s="197"/>
      <c r="T389" s="198"/>
      <c r="AT389" s="192" t="s">
        <v>150</v>
      </c>
      <c r="AU389" s="192" t="s">
        <v>83</v>
      </c>
      <c r="AV389" s="14" t="s">
        <v>83</v>
      </c>
      <c r="AW389" s="14" t="s">
        <v>32</v>
      </c>
      <c r="AX389" s="14" t="s">
        <v>75</v>
      </c>
      <c r="AY389" s="192" t="s">
        <v>138</v>
      </c>
    </row>
    <row r="390" spans="1:65" s="14" customFormat="1" ht="11.25">
      <c r="B390" s="191"/>
      <c r="D390" s="180" t="s">
        <v>150</v>
      </c>
      <c r="E390" s="192" t="s">
        <v>1</v>
      </c>
      <c r="F390" s="193" t="s">
        <v>546</v>
      </c>
      <c r="H390" s="194">
        <v>9.4</v>
      </c>
      <c r="I390" s="195"/>
      <c r="L390" s="191"/>
      <c r="M390" s="196"/>
      <c r="N390" s="197"/>
      <c r="O390" s="197"/>
      <c r="P390" s="197"/>
      <c r="Q390" s="197"/>
      <c r="R390" s="197"/>
      <c r="S390" s="197"/>
      <c r="T390" s="198"/>
      <c r="AT390" s="192" t="s">
        <v>150</v>
      </c>
      <c r="AU390" s="192" t="s">
        <v>83</v>
      </c>
      <c r="AV390" s="14" t="s">
        <v>83</v>
      </c>
      <c r="AW390" s="14" t="s">
        <v>32</v>
      </c>
      <c r="AX390" s="14" t="s">
        <v>75</v>
      </c>
      <c r="AY390" s="192" t="s">
        <v>138</v>
      </c>
    </row>
    <row r="391" spans="1:65" s="14" customFormat="1" ht="11.25">
      <c r="B391" s="191"/>
      <c r="D391" s="180" t="s">
        <v>150</v>
      </c>
      <c r="E391" s="192" t="s">
        <v>1</v>
      </c>
      <c r="F391" s="193" t="s">
        <v>547</v>
      </c>
      <c r="H391" s="194">
        <v>10</v>
      </c>
      <c r="I391" s="195"/>
      <c r="L391" s="191"/>
      <c r="M391" s="196"/>
      <c r="N391" s="197"/>
      <c r="O391" s="197"/>
      <c r="P391" s="197"/>
      <c r="Q391" s="197"/>
      <c r="R391" s="197"/>
      <c r="S391" s="197"/>
      <c r="T391" s="198"/>
      <c r="AT391" s="192" t="s">
        <v>150</v>
      </c>
      <c r="AU391" s="192" t="s">
        <v>83</v>
      </c>
      <c r="AV391" s="14" t="s">
        <v>83</v>
      </c>
      <c r="AW391" s="14" t="s">
        <v>32</v>
      </c>
      <c r="AX391" s="14" t="s">
        <v>75</v>
      </c>
      <c r="AY391" s="192" t="s">
        <v>138</v>
      </c>
    </row>
    <row r="392" spans="1:65" s="14" customFormat="1" ht="11.25">
      <c r="B392" s="191"/>
      <c r="D392" s="180" t="s">
        <v>150</v>
      </c>
      <c r="E392" s="192" t="s">
        <v>1</v>
      </c>
      <c r="F392" s="193" t="s">
        <v>548</v>
      </c>
      <c r="H392" s="194">
        <v>24.6</v>
      </c>
      <c r="I392" s="195"/>
      <c r="L392" s="191"/>
      <c r="M392" s="196"/>
      <c r="N392" s="197"/>
      <c r="O392" s="197"/>
      <c r="P392" s="197"/>
      <c r="Q392" s="197"/>
      <c r="R392" s="197"/>
      <c r="S392" s="197"/>
      <c r="T392" s="198"/>
      <c r="AT392" s="192" t="s">
        <v>150</v>
      </c>
      <c r="AU392" s="192" t="s">
        <v>83</v>
      </c>
      <c r="AV392" s="14" t="s">
        <v>83</v>
      </c>
      <c r="AW392" s="14" t="s">
        <v>32</v>
      </c>
      <c r="AX392" s="14" t="s">
        <v>75</v>
      </c>
      <c r="AY392" s="192" t="s">
        <v>138</v>
      </c>
    </row>
    <row r="393" spans="1:65" s="16" customFormat="1" ht="11.25">
      <c r="B393" s="208"/>
      <c r="D393" s="180" t="s">
        <v>150</v>
      </c>
      <c r="E393" s="209" t="s">
        <v>1</v>
      </c>
      <c r="F393" s="210" t="s">
        <v>185</v>
      </c>
      <c r="H393" s="211">
        <v>50.6</v>
      </c>
      <c r="I393" s="212"/>
      <c r="L393" s="208"/>
      <c r="M393" s="213"/>
      <c r="N393" s="214"/>
      <c r="O393" s="214"/>
      <c r="P393" s="214"/>
      <c r="Q393" s="214"/>
      <c r="R393" s="214"/>
      <c r="S393" s="214"/>
      <c r="T393" s="215"/>
      <c r="AT393" s="209" t="s">
        <v>150</v>
      </c>
      <c r="AU393" s="209" t="s">
        <v>83</v>
      </c>
      <c r="AV393" s="16" t="s">
        <v>146</v>
      </c>
      <c r="AW393" s="16" t="s">
        <v>32</v>
      </c>
      <c r="AX393" s="16" t="s">
        <v>81</v>
      </c>
      <c r="AY393" s="209" t="s">
        <v>138</v>
      </c>
    </row>
    <row r="394" spans="1:65" s="2" customFormat="1" ht="16.5" customHeight="1">
      <c r="A394" s="33"/>
      <c r="B394" s="166"/>
      <c r="C394" s="167" t="s">
        <v>549</v>
      </c>
      <c r="D394" s="167" t="s">
        <v>141</v>
      </c>
      <c r="E394" s="168" t="s">
        <v>550</v>
      </c>
      <c r="F394" s="169" t="s">
        <v>551</v>
      </c>
      <c r="G394" s="170" t="s">
        <v>162</v>
      </c>
      <c r="H394" s="171">
        <v>99</v>
      </c>
      <c r="I394" s="172"/>
      <c r="J394" s="173">
        <f>ROUND(I394*H394,2)</f>
        <v>0</v>
      </c>
      <c r="K394" s="169" t="s">
        <v>145</v>
      </c>
      <c r="L394" s="34"/>
      <c r="M394" s="174" t="s">
        <v>1</v>
      </c>
      <c r="N394" s="175" t="s">
        <v>40</v>
      </c>
      <c r="O394" s="59"/>
      <c r="P394" s="176">
        <f>O394*H394</f>
        <v>0</v>
      </c>
      <c r="Q394" s="176">
        <v>2.9999999999999997E-4</v>
      </c>
      <c r="R394" s="176">
        <f>Q394*H394</f>
        <v>2.9699999999999997E-2</v>
      </c>
      <c r="S394" s="176">
        <v>0</v>
      </c>
      <c r="T394" s="177">
        <f>S394*H394</f>
        <v>0</v>
      </c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R394" s="178" t="s">
        <v>261</v>
      </c>
      <c r="AT394" s="178" t="s">
        <v>141</v>
      </c>
      <c r="AU394" s="178" t="s">
        <v>83</v>
      </c>
      <c r="AY394" s="18" t="s">
        <v>138</v>
      </c>
      <c r="BE394" s="179">
        <f>IF(N394="základní",J394,0)</f>
        <v>0</v>
      </c>
      <c r="BF394" s="179">
        <f>IF(N394="snížená",J394,0)</f>
        <v>0</v>
      </c>
      <c r="BG394" s="179">
        <f>IF(N394="zákl. přenesená",J394,0)</f>
        <v>0</v>
      </c>
      <c r="BH394" s="179">
        <f>IF(N394="sníž. přenesená",J394,0)</f>
        <v>0</v>
      </c>
      <c r="BI394" s="179">
        <f>IF(N394="nulová",J394,0)</f>
        <v>0</v>
      </c>
      <c r="BJ394" s="18" t="s">
        <v>81</v>
      </c>
      <c r="BK394" s="179">
        <f>ROUND(I394*H394,2)</f>
        <v>0</v>
      </c>
      <c r="BL394" s="18" t="s">
        <v>261</v>
      </c>
      <c r="BM394" s="178" t="s">
        <v>552</v>
      </c>
    </row>
    <row r="395" spans="1:65" s="2" customFormat="1" ht="19.5">
      <c r="A395" s="33"/>
      <c r="B395" s="34"/>
      <c r="C395" s="33"/>
      <c r="D395" s="180" t="s">
        <v>148</v>
      </c>
      <c r="E395" s="33"/>
      <c r="F395" s="181" t="s">
        <v>553</v>
      </c>
      <c r="G395" s="33"/>
      <c r="H395" s="33"/>
      <c r="I395" s="102"/>
      <c r="J395" s="33"/>
      <c r="K395" s="33"/>
      <c r="L395" s="34"/>
      <c r="M395" s="182"/>
      <c r="N395" s="183"/>
      <c r="O395" s="59"/>
      <c r="P395" s="59"/>
      <c r="Q395" s="59"/>
      <c r="R395" s="59"/>
      <c r="S395" s="59"/>
      <c r="T395" s="60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T395" s="18" t="s">
        <v>148</v>
      </c>
      <c r="AU395" s="18" t="s">
        <v>83</v>
      </c>
    </row>
    <row r="396" spans="1:65" s="2" customFormat="1" ht="21.75" customHeight="1">
      <c r="A396" s="33"/>
      <c r="B396" s="166"/>
      <c r="C396" s="167" t="s">
        <v>554</v>
      </c>
      <c r="D396" s="167" t="s">
        <v>141</v>
      </c>
      <c r="E396" s="168" t="s">
        <v>555</v>
      </c>
      <c r="F396" s="169" t="s">
        <v>556</v>
      </c>
      <c r="G396" s="170" t="s">
        <v>162</v>
      </c>
      <c r="H396" s="171">
        <v>45</v>
      </c>
      <c r="I396" s="172"/>
      <c r="J396" s="173">
        <f>ROUND(I396*H396,2)</f>
        <v>0</v>
      </c>
      <c r="K396" s="169" t="s">
        <v>145</v>
      </c>
      <c r="L396" s="34"/>
      <c r="M396" s="174" t="s">
        <v>1</v>
      </c>
      <c r="N396" s="175" t="s">
        <v>40</v>
      </c>
      <c r="O396" s="59"/>
      <c r="P396" s="176">
        <f>O396*H396</f>
        <v>0</v>
      </c>
      <c r="Q396" s="176">
        <v>1.2E-2</v>
      </c>
      <c r="R396" s="176">
        <f>Q396*H396</f>
        <v>0.54</v>
      </c>
      <c r="S396" s="176">
        <v>0</v>
      </c>
      <c r="T396" s="177">
        <f>S396*H396</f>
        <v>0</v>
      </c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R396" s="178" t="s">
        <v>261</v>
      </c>
      <c r="AT396" s="178" t="s">
        <v>141</v>
      </c>
      <c r="AU396" s="178" t="s">
        <v>83</v>
      </c>
      <c r="AY396" s="18" t="s">
        <v>138</v>
      </c>
      <c r="BE396" s="179">
        <f>IF(N396="základní",J396,0)</f>
        <v>0</v>
      </c>
      <c r="BF396" s="179">
        <f>IF(N396="snížená",J396,0)</f>
        <v>0</v>
      </c>
      <c r="BG396" s="179">
        <f>IF(N396="zákl. přenesená",J396,0)</f>
        <v>0</v>
      </c>
      <c r="BH396" s="179">
        <f>IF(N396="sníž. přenesená",J396,0)</f>
        <v>0</v>
      </c>
      <c r="BI396" s="179">
        <f>IF(N396="nulová",J396,0)</f>
        <v>0</v>
      </c>
      <c r="BJ396" s="18" t="s">
        <v>81</v>
      </c>
      <c r="BK396" s="179">
        <f>ROUND(I396*H396,2)</f>
        <v>0</v>
      </c>
      <c r="BL396" s="18" t="s">
        <v>261</v>
      </c>
      <c r="BM396" s="178" t="s">
        <v>557</v>
      </c>
    </row>
    <row r="397" spans="1:65" s="2" customFormat="1" ht="19.5">
      <c r="A397" s="33"/>
      <c r="B397" s="34"/>
      <c r="C397" s="33"/>
      <c r="D397" s="180" t="s">
        <v>148</v>
      </c>
      <c r="E397" s="33"/>
      <c r="F397" s="181" t="s">
        <v>558</v>
      </c>
      <c r="G397" s="33"/>
      <c r="H397" s="33"/>
      <c r="I397" s="102"/>
      <c r="J397" s="33"/>
      <c r="K397" s="33"/>
      <c r="L397" s="34"/>
      <c r="M397" s="182"/>
      <c r="N397" s="183"/>
      <c r="O397" s="59"/>
      <c r="P397" s="59"/>
      <c r="Q397" s="59"/>
      <c r="R397" s="59"/>
      <c r="S397" s="59"/>
      <c r="T397" s="60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T397" s="18" t="s">
        <v>148</v>
      </c>
      <c r="AU397" s="18" t="s">
        <v>83</v>
      </c>
    </row>
    <row r="398" spans="1:65" s="14" customFormat="1" ht="11.25">
      <c r="B398" s="191"/>
      <c r="D398" s="180" t="s">
        <v>150</v>
      </c>
      <c r="E398" s="192" t="s">
        <v>1</v>
      </c>
      <c r="F398" s="193" t="s">
        <v>253</v>
      </c>
      <c r="H398" s="194">
        <v>45</v>
      </c>
      <c r="I398" s="195"/>
      <c r="L398" s="191"/>
      <c r="M398" s="196"/>
      <c r="N398" s="197"/>
      <c r="O398" s="197"/>
      <c r="P398" s="197"/>
      <c r="Q398" s="197"/>
      <c r="R398" s="197"/>
      <c r="S398" s="197"/>
      <c r="T398" s="198"/>
      <c r="AT398" s="192" t="s">
        <v>150</v>
      </c>
      <c r="AU398" s="192" t="s">
        <v>83</v>
      </c>
      <c r="AV398" s="14" t="s">
        <v>83</v>
      </c>
      <c r="AW398" s="14" t="s">
        <v>32</v>
      </c>
      <c r="AX398" s="14" t="s">
        <v>81</v>
      </c>
      <c r="AY398" s="192" t="s">
        <v>138</v>
      </c>
    </row>
    <row r="399" spans="1:65" s="2" customFormat="1" ht="21.75" customHeight="1">
      <c r="A399" s="33"/>
      <c r="B399" s="166"/>
      <c r="C399" s="167" t="s">
        <v>559</v>
      </c>
      <c r="D399" s="167" t="s">
        <v>141</v>
      </c>
      <c r="E399" s="168" t="s">
        <v>560</v>
      </c>
      <c r="F399" s="169" t="s">
        <v>561</v>
      </c>
      <c r="G399" s="170" t="s">
        <v>162</v>
      </c>
      <c r="H399" s="171">
        <v>96.5</v>
      </c>
      <c r="I399" s="172"/>
      <c r="J399" s="173">
        <f>ROUND(I399*H399,2)</f>
        <v>0</v>
      </c>
      <c r="K399" s="169" t="s">
        <v>145</v>
      </c>
      <c r="L399" s="34"/>
      <c r="M399" s="174" t="s">
        <v>1</v>
      </c>
      <c r="N399" s="175" t="s">
        <v>40</v>
      </c>
      <c r="O399" s="59"/>
      <c r="P399" s="176">
        <f>O399*H399</f>
        <v>0</v>
      </c>
      <c r="Q399" s="176">
        <v>0</v>
      </c>
      <c r="R399" s="176">
        <f>Q399*H399</f>
        <v>0</v>
      </c>
      <c r="S399" s="176">
        <v>3.5299999999999998E-2</v>
      </c>
      <c r="T399" s="177">
        <f>S399*H399</f>
        <v>3.40645</v>
      </c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R399" s="178" t="s">
        <v>261</v>
      </c>
      <c r="AT399" s="178" t="s">
        <v>141</v>
      </c>
      <c r="AU399" s="178" t="s">
        <v>83</v>
      </c>
      <c r="AY399" s="18" t="s">
        <v>138</v>
      </c>
      <c r="BE399" s="179">
        <f>IF(N399="základní",J399,0)</f>
        <v>0</v>
      </c>
      <c r="BF399" s="179">
        <f>IF(N399="snížená",J399,0)</f>
        <v>0</v>
      </c>
      <c r="BG399" s="179">
        <f>IF(N399="zákl. přenesená",J399,0)</f>
        <v>0</v>
      </c>
      <c r="BH399" s="179">
        <f>IF(N399="sníž. přenesená",J399,0)</f>
        <v>0</v>
      </c>
      <c r="BI399" s="179">
        <f>IF(N399="nulová",J399,0)</f>
        <v>0</v>
      </c>
      <c r="BJ399" s="18" t="s">
        <v>81</v>
      </c>
      <c r="BK399" s="179">
        <f>ROUND(I399*H399,2)</f>
        <v>0</v>
      </c>
      <c r="BL399" s="18" t="s">
        <v>261</v>
      </c>
      <c r="BM399" s="178" t="s">
        <v>562</v>
      </c>
    </row>
    <row r="400" spans="1:65" s="2" customFormat="1" ht="11.25">
      <c r="A400" s="33"/>
      <c r="B400" s="34"/>
      <c r="C400" s="33"/>
      <c r="D400" s="180" t="s">
        <v>148</v>
      </c>
      <c r="E400" s="33"/>
      <c r="F400" s="181" t="s">
        <v>563</v>
      </c>
      <c r="G400" s="33"/>
      <c r="H400" s="33"/>
      <c r="I400" s="102"/>
      <c r="J400" s="33"/>
      <c r="K400" s="33"/>
      <c r="L400" s="34"/>
      <c r="M400" s="182"/>
      <c r="N400" s="183"/>
      <c r="O400" s="59"/>
      <c r="P400" s="59"/>
      <c r="Q400" s="59"/>
      <c r="R400" s="59"/>
      <c r="S400" s="59"/>
      <c r="T400" s="60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T400" s="18" t="s">
        <v>148</v>
      </c>
      <c r="AU400" s="18" t="s">
        <v>83</v>
      </c>
    </row>
    <row r="401" spans="1:65" s="14" customFormat="1" ht="11.25">
      <c r="B401" s="191"/>
      <c r="D401" s="180" t="s">
        <v>150</v>
      </c>
      <c r="E401" s="192" t="s">
        <v>1</v>
      </c>
      <c r="F401" s="193" t="s">
        <v>564</v>
      </c>
      <c r="H401" s="194">
        <v>44</v>
      </c>
      <c r="I401" s="195"/>
      <c r="L401" s="191"/>
      <c r="M401" s="196"/>
      <c r="N401" s="197"/>
      <c r="O401" s="197"/>
      <c r="P401" s="197"/>
      <c r="Q401" s="197"/>
      <c r="R401" s="197"/>
      <c r="S401" s="197"/>
      <c r="T401" s="198"/>
      <c r="AT401" s="192" t="s">
        <v>150</v>
      </c>
      <c r="AU401" s="192" t="s">
        <v>83</v>
      </c>
      <c r="AV401" s="14" t="s">
        <v>83</v>
      </c>
      <c r="AW401" s="14" t="s">
        <v>32</v>
      </c>
      <c r="AX401" s="14" t="s">
        <v>75</v>
      </c>
      <c r="AY401" s="192" t="s">
        <v>138</v>
      </c>
    </row>
    <row r="402" spans="1:65" s="14" customFormat="1" ht="11.25">
      <c r="B402" s="191"/>
      <c r="D402" s="180" t="s">
        <v>150</v>
      </c>
      <c r="E402" s="192" t="s">
        <v>1</v>
      </c>
      <c r="F402" s="193" t="s">
        <v>565</v>
      </c>
      <c r="H402" s="194">
        <v>52.5</v>
      </c>
      <c r="I402" s="195"/>
      <c r="L402" s="191"/>
      <c r="M402" s="196"/>
      <c r="N402" s="197"/>
      <c r="O402" s="197"/>
      <c r="P402" s="197"/>
      <c r="Q402" s="197"/>
      <c r="R402" s="197"/>
      <c r="S402" s="197"/>
      <c r="T402" s="198"/>
      <c r="AT402" s="192" t="s">
        <v>150</v>
      </c>
      <c r="AU402" s="192" t="s">
        <v>83</v>
      </c>
      <c r="AV402" s="14" t="s">
        <v>83</v>
      </c>
      <c r="AW402" s="14" t="s">
        <v>32</v>
      </c>
      <c r="AX402" s="14" t="s">
        <v>75</v>
      </c>
      <c r="AY402" s="192" t="s">
        <v>138</v>
      </c>
    </row>
    <row r="403" spans="1:65" s="16" customFormat="1" ht="11.25">
      <c r="B403" s="208"/>
      <c r="D403" s="180" t="s">
        <v>150</v>
      </c>
      <c r="E403" s="209" t="s">
        <v>1</v>
      </c>
      <c r="F403" s="210" t="s">
        <v>185</v>
      </c>
      <c r="H403" s="211">
        <v>96.5</v>
      </c>
      <c r="I403" s="212"/>
      <c r="L403" s="208"/>
      <c r="M403" s="213"/>
      <c r="N403" s="214"/>
      <c r="O403" s="214"/>
      <c r="P403" s="214"/>
      <c r="Q403" s="214"/>
      <c r="R403" s="214"/>
      <c r="S403" s="214"/>
      <c r="T403" s="215"/>
      <c r="AT403" s="209" t="s">
        <v>150</v>
      </c>
      <c r="AU403" s="209" t="s">
        <v>83</v>
      </c>
      <c r="AV403" s="16" t="s">
        <v>146</v>
      </c>
      <c r="AW403" s="16" t="s">
        <v>32</v>
      </c>
      <c r="AX403" s="16" t="s">
        <v>81</v>
      </c>
      <c r="AY403" s="209" t="s">
        <v>138</v>
      </c>
    </row>
    <row r="404" spans="1:65" s="2" customFormat="1" ht="21.75" customHeight="1">
      <c r="A404" s="33"/>
      <c r="B404" s="166"/>
      <c r="C404" s="167" t="s">
        <v>566</v>
      </c>
      <c r="D404" s="167" t="s">
        <v>141</v>
      </c>
      <c r="E404" s="168" t="s">
        <v>567</v>
      </c>
      <c r="F404" s="169" t="s">
        <v>568</v>
      </c>
      <c r="G404" s="170" t="s">
        <v>162</v>
      </c>
      <c r="H404" s="171">
        <v>99</v>
      </c>
      <c r="I404" s="172"/>
      <c r="J404" s="173">
        <f>ROUND(I404*H404,2)</f>
        <v>0</v>
      </c>
      <c r="K404" s="169" t="s">
        <v>145</v>
      </c>
      <c r="L404" s="34"/>
      <c r="M404" s="174" t="s">
        <v>1</v>
      </c>
      <c r="N404" s="175" t="s">
        <v>40</v>
      </c>
      <c r="O404" s="59"/>
      <c r="P404" s="176">
        <f>O404*H404</f>
        <v>0</v>
      </c>
      <c r="Q404" s="176">
        <v>6.3499999999999997E-3</v>
      </c>
      <c r="R404" s="176">
        <f>Q404*H404</f>
        <v>0.62864999999999993</v>
      </c>
      <c r="S404" s="176">
        <v>0</v>
      </c>
      <c r="T404" s="177">
        <f>S404*H404</f>
        <v>0</v>
      </c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R404" s="178" t="s">
        <v>261</v>
      </c>
      <c r="AT404" s="178" t="s">
        <v>141</v>
      </c>
      <c r="AU404" s="178" t="s">
        <v>83</v>
      </c>
      <c r="AY404" s="18" t="s">
        <v>138</v>
      </c>
      <c r="BE404" s="179">
        <f>IF(N404="základní",J404,0)</f>
        <v>0</v>
      </c>
      <c r="BF404" s="179">
        <f>IF(N404="snížená",J404,0)</f>
        <v>0</v>
      </c>
      <c r="BG404" s="179">
        <f>IF(N404="zákl. přenesená",J404,0)</f>
        <v>0</v>
      </c>
      <c r="BH404" s="179">
        <f>IF(N404="sníž. přenesená",J404,0)</f>
        <v>0</v>
      </c>
      <c r="BI404" s="179">
        <f>IF(N404="nulová",J404,0)</f>
        <v>0</v>
      </c>
      <c r="BJ404" s="18" t="s">
        <v>81</v>
      </c>
      <c r="BK404" s="179">
        <f>ROUND(I404*H404,2)</f>
        <v>0</v>
      </c>
      <c r="BL404" s="18" t="s">
        <v>261</v>
      </c>
      <c r="BM404" s="178" t="s">
        <v>569</v>
      </c>
    </row>
    <row r="405" spans="1:65" s="2" customFormat="1" ht="19.5">
      <c r="A405" s="33"/>
      <c r="B405" s="34"/>
      <c r="C405" s="33"/>
      <c r="D405" s="180" t="s">
        <v>148</v>
      </c>
      <c r="E405" s="33"/>
      <c r="F405" s="181" t="s">
        <v>570</v>
      </c>
      <c r="G405" s="33"/>
      <c r="H405" s="33"/>
      <c r="I405" s="102"/>
      <c r="J405" s="33"/>
      <c r="K405" s="33"/>
      <c r="L405" s="34"/>
      <c r="M405" s="182"/>
      <c r="N405" s="183"/>
      <c r="O405" s="59"/>
      <c r="P405" s="59"/>
      <c r="Q405" s="59"/>
      <c r="R405" s="59"/>
      <c r="S405" s="59"/>
      <c r="T405" s="60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T405" s="18" t="s">
        <v>148</v>
      </c>
      <c r="AU405" s="18" t="s">
        <v>83</v>
      </c>
    </row>
    <row r="406" spans="1:65" s="14" customFormat="1" ht="11.25">
      <c r="B406" s="191"/>
      <c r="D406" s="180" t="s">
        <v>150</v>
      </c>
      <c r="E406" s="192" t="s">
        <v>1</v>
      </c>
      <c r="F406" s="193" t="s">
        <v>253</v>
      </c>
      <c r="H406" s="194">
        <v>45</v>
      </c>
      <c r="I406" s="195"/>
      <c r="L406" s="191"/>
      <c r="M406" s="196"/>
      <c r="N406" s="197"/>
      <c r="O406" s="197"/>
      <c r="P406" s="197"/>
      <c r="Q406" s="197"/>
      <c r="R406" s="197"/>
      <c r="S406" s="197"/>
      <c r="T406" s="198"/>
      <c r="AT406" s="192" t="s">
        <v>150</v>
      </c>
      <c r="AU406" s="192" t="s">
        <v>83</v>
      </c>
      <c r="AV406" s="14" t="s">
        <v>83</v>
      </c>
      <c r="AW406" s="14" t="s">
        <v>32</v>
      </c>
      <c r="AX406" s="14" t="s">
        <v>75</v>
      </c>
      <c r="AY406" s="192" t="s">
        <v>138</v>
      </c>
    </row>
    <row r="407" spans="1:65" s="14" customFormat="1" ht="11.25">
      <c r="B407" s="191"/>
      <c r="D407" s="180" t="s">
        <v>150</v>
      </c>
      <c r="E407" s="192" t="s">
        <v>1</v>
      </c>
      <c r="F407" s="193" t="s">
        <v>254</v>
      </c>
      <c r="H407" s="194">
        <v>37</v>
      </c>
      <c r="I407" s="195"/>
      <c r="L407" s="191"/>
      <c r="M407" s="196"/>
      <c r="N407" s="197"/>
      <c r="O407" s="197"/>
      <c r="P407" s="197"/>
      <c r="Q407" s="197"/>
      <c r="R407" s="197"/>
      <c r="S407" s="197"/>
      <c r="T407" s="198"/>
      <c r="AT407" s="192" t="s">
        <v>150</v>
      </c>
      <c r="AU407" s="192" t="s">
        <v>83</v>
      </c>
      <c r="AV407" s="14" t="s">
        <v>83</v>
      </c>
      <c r="AW407" s="14" t="s">
        <v>32</v>
      </c>
      <c r="AX407" s="14" t="s">
        <v>75</v>
      </c>
      <c r="AY407" s="192" t="s">
        <v>138</v>
      </c>
    </row>
    <row r="408" spans="1:65" s="14" customFormat="1" ht="11.25">
      <c r="B408" s="191"/>
      <c r="D408" s="180" t="s">
        <v>150</v>
      </c>
      <c r="E408" s="192" t="s">
        <v>1</v>
      </c>
      <c r="F408" s="193" t="s">
        <v>255</v>
      </c>
      <c r="H408" s="194">
        <v>17</v>
      </c>
      <c r="I408" s="195"/>
      <c r="L408" s="191"/>
      <c r="M408" s="196"/>
      <c r="N408" s="197"/>
      <c r="O408" s="197"/>
      <c r="P408" s="197"/>
      <c r="Q408" s="197"/>
      <c r="R408" s="197"/>
      <c r="S408" s="197"/>
      <c r="T408" s="198"/>
      <c r="AT408" s="192" t="s">
        <v>150</v>
      </c>
      <c r="AU408" s="192" t="s">
        <v>83</v>
      </c>
      <c r="AV408" s="14" t="s">
        <v>83</v>
      </c>
      <c r="AW408" s="14" t="s">
        <v>32</v>
      </c>
      <c r="AX408" s="14" t="s">
        <v>75</v>
      </c>
      <c r="AY408" s="192" t="s">
        <v>138</v>
      </c>
    </row>
    <row r="409" spans="1:65" s="16" customFormat="1" ht="11.25">
      <c r="B409" s="208"/>
      <c r="D409" s="180" t="s">
        <v>150</v>
      </c>
      <c r="E409" s="209" t="s">
        <v>1</v>
      </c>
      <c r="F409" s="210" t="s">
        <v>185</v>
      </c>
      <c r="H409" s="211">
        <v>99</v>
      </c>
      <c r="I409" s="212"/>
      <c r="L409" s="208"/>
      <c r="M409" s="213"/>
      <c r="N409" s="214"/>
      <c r="O409" s="214"/>
      <c r="P409" s="214"/>
      <c r="Q409" s="214"/>
      <c r="R409" s="214"/>
      <c r="S409" s="214"/>
      <c r="T409" s="215"/>
      <c r="AT409" s="209" t="s">
        <v>150</v>
      </c>
      <c r="AU409" s="209" t="s">
        <v>83</v>
      </c>
      <c r="AV409" s="16" t="s">
        <v>146</v>
      </c>
      <c r="AW409" s="16" t="s">
        <v>32</v>
      </c>
      <c r="AX409" s="16" t="s">
        <v>81</v>
      </c>
      <c r="AY409" s="209" t="s">
        <v>138</v>
      </c>
    </row>
    <row r="410" spans="1:65" s="2" customFormat="1" ht="21.75" customHeight="1">
      <c r="A410" s="33"/>
      <c r="B410" s="166"/>
      <c r="C410" s="216" t="s">
        <v>571</v>
      </c>
      <c r="D410" s="216" t="s">
        <v>276</v>
      </c>
      <c r="E410" s="217" t="s">
        <v>572</v>
      </c>
      <c r="F410" s="218" t="s">
        <v>1297</v>
      </c>
      <c r="G410" s="219" t="s">
        <v>162</v>
      </c>
      <c r="H410" s="220">
        <v>49.5</v>
      </c>
      <c r="I410" s="278">
        <v>720</v>
      </c>
      <c r="J410" s="222">
        <f>ROUND(I410*H410,2)</f>
        <v>35640</v>
      </c>
      <c r="K410" s="218" t="s">
        <v>1</v>
      </c>
      <c r="L410" s="223"/>
      <c r="M410" s="224" t="s">
        <v>1</v>
      </c>
      <c r="N410" s="225" t="s">
        <v>40</v>
      </c>
      <c r="O410" s="59"/>
      <c r="P410" s="176">
        <f>O410*H410</f>
        <v>0</v>
      </c>
      <c r="Q410" s="176">
        <v>1.18E-2</v>
      </c>
      <c r="R410" s="176">
        <f>Q410*H410</f>
        <v>0.58409999999999995</v>
      </c>
      <c r="S410" s="176">
        <v>0</v>
      </c>
      <c r="T410" s="177">
        <f>S410*H410</f>
        <v>0</v>
      </c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R410" s="178" t="s">
        <v>354</v>
      </c>
      <c r="AT410" s="178" t="s">
        <v>276</v>
      </c>
      <c r="AU410" s="178" t="s">
        <v>83</v>
      </c>
      <c r="AY410" s="18" t="s">
        <v>138</v>
      </c>
      <c r="BE410" s="179">
        <f>IF(N410="základní",J410,0)</f>
        <v>35640</v>
      </c>
      <c r="BF410" s="179">
        <f>IF(N410="snížená",J410,0)</f>
        <v>0</v>
      </c>
      <c r="BG410" s="179">
        <f>IF(N410="zákl. přenesená",J410,0)</f>
        <v>0</v>
      </c>
      <c r="BH410" s="179">
        <f>IF(N410="sníž. přenesená",J410,0)</f>
        <v>0</v>
      </c>
      <c r="BI410" s="179">
        <f>IF(N410="nulová",J410,0)</f>
        <v>0</v>
      </c>
      <c r="BJ410" s="18" t="s">
        <v>81</v>
      </c>
      <c r="BK410" s="179">
        <f>ROUND(I410*H410,2)</f>
        <v>35640</v>
      </c>
      <c r="BL410" s="18" t="s">
        <v>261</v>
      </c>
      <c r="BM410" s="178" t="s">
        <v>573</v>
      </c>
    </row>
    <row r="411" spans="1:65" s="2" customFormat="1" ht="19.5">
      <c r="A411" s="33"/>
      <c r="B411" s="34"/>
      <c r="C411" s="33"/>
      <c r="D411" s="180" t="s">
        <v>148</v>
      </c>
      <c r="E411" s="33"/>
      <c r="F411" s="181" t="s">
        <v>1297</v>
      </c>
      <c r="G411" s="33"/>
      <c r="H411" s="33"/>
      <c r="I411" s="102"/>
      <c r="J411" s="33"/>
      <c r="K411" s="33"/>
      <c r="L411" s="34"/>
      <c r="M411" s="182"/>
      <c r="N411" s="183"/>
      <c r="O411" s="59"/>
      <c r="P411" s="59"/>
      <c r="Q411" s="59"/>
      <c r="R411" s="59"/>
      <c r="S411" s="59"/>
      <c r="T411" s="60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T411" s="18" t="s">
        <v>148</v>
      </c>
      <c r="AU411" s="18" t="s">
        <v>83</v>
      </c>
    </row>
    <row r="412" spans="1:65" s="14" customFormat="1" ht="11.25">
      <c r="B412" s="191"/>
      <c r="D412" s="180" t="s">
        <v>150</v>
      </c>
      <c r="E412" s="192" t="s">
        <v>1</v>
      </c>
      <c r="F412" s="193" t="s">
        <v>253</v>
      </c>
      <c r="H412" s="194">
        <v>45</v>
      </c>
      <c r="I412" s="195"/>
      <c r="L412" s="191"/>
      <c r="M412" s="196"/>
      <c r="N412" s="197"/>
      <c r="O412" s="197"/>
      <c r="P412" s="197"/>
      <c r="Q412" s="197"/>
      <c r="R412" s="197"/>
      <c r="S412" s="197"/>
      <c r="T412" s="198"/>
      <c r="AT412" s="192" t="s">
        <v>150</v>
      </c>
      <c r="AU412" s="192" t="s">
        <v>83</v>
      </c>
      <c r="AV412" s="14" t="s">
        <v>83</v>
      </c>
      <c r="AW412" s="14" t="s">
        <v>32</v>
      </c>
      <c r="AX412" s="14" t="s">
        <v>81</v>
      </c>
      <c r="AY412" s="192" t="s">
        <v>138</v>
      </c>
    </row>
    <row r="413" spans="1:65" s="14" customFormat="1" ht="11.25">
      <c r="B413" s="191"/>
      <c r="D413" s="180" t="s">
        <v>150</v>
      </c>
      <c r="F413" s="193" t="s">
        <v>574</v>
      </c>
      <c r="H413" s="194">
        <v>49.5</v>
      </c>
      <c r="I413" s="195"/>
      <c r="L413" s="191"/>
      <c r="M413" s="196"/>
      <c r="N413" s="197"/>
      <c r="O413" s="197"/>
      <c r="P413" s="197"/>
      <c r="Q413" s="197"/>
      <c r="R413" s="197"/>
      <c r="S413" s="197"/>
      <c r="T413" s="198"/>
      <c r="AT413" s="192" t="s">
        <v>150</v>
      </c>
      <c r="AU413" s="192" t="s">
        <v>83</v>
      </c>
      <c r="AV413" s="14" t="s">
        <v>83</v>
      </c>
      <c r="AW413" s="14" t="s">
        <v>3</v>
      </c>
      <c r="AX413" s="14" t="s">
        <v>81</v>
      </c>
      <c r="AY413" s="192" t="s">
        <v>138</v>
      </c>
    </row>
    <row r="414" spans="1:65" s="2" customFormat="1" ht="21.75" customHeight="1">
      <c r="A414" s="33"/>
      <c r="B414" s="166"/>
      <c r="C414" s="216" t="s">
        <v>575</v>
      </c>
      <c r="D414" s="216" t="s">
        <v>276</v>
      </c>
      <c r="E414" s="217" t="s">
        <v>576</v>
      </c>
      <c r="F414" s="218" t="s">
        <v>1298</v>
      </c>
      <c r="G414" s="219" t="s">
        <v>162</v>
      </c>
      <c r="H414" s="220">
        <v>37</v>
      </c>
      <c r="I414" s="278">
        <v>670</v>
      </c>
      <c r="J414" s="222">
        <f>ROUND(I414*H414,2)</f>
        <v>24790</v>
      </c>
      <c r="K414" s="218" t="s">
        <v>1</v>
      </c>
      <c r="L414" s="223"/>
      <c r="M414" s="224" t="s">
        <v>1</v>
      </c>
      <c r="N414" s="225" t="s">
        <v>40</v>
      </c>
      <c r="O414" s="59"/>
      <c r="P414" s="176">
        <f>O414*H414</f>
        <v>0</v>
      </c>
      <c r="Q414" s="176">
        <v>1.18E-2</v>
      </c>
      <c r="R414" s="176">
        <f>Q414*H414</f>
        <v>0.43659999999999999</v>
      </c>
      <c r="S414" s="176">
        <v>0</v>
      </c>
      <c r="T414" s="177">
        <f>S414*H414</f>
        <v>0</v>
      </c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R414" s="178" t="s">
        <v>354</v>
      </c>
      <c r="AT414" s="178" t="s">
        <v>276</v>
      </c>
      <c r="AU414" s="178" t="s">
        <v>83</v>
      </c>
      <c r="AY414" s="18" t="s">
        <v>138</v>
      </c>
      <c r="BE414" s="179">
        <f>IF(N414="základní",J414,0)</f>
        <v>24790</v>
      </c>
      <c r="BF414" s="179">
        <f>IF(N414="snížená",J414,0)</f>
        <v>0</v>
      </c>
      <c r="BG414" s="179">
        <f>IF(N414="zákl. přenesená",J414,0)</f>
        <v>0</v>
      </c>
      <c r="BH414" s="179">
        <f>IF(N414="sníž. přenesená",J414,0)</f>
        <v>0</v>
      </c>
      <c r="BI414" s="179">
        <f>IF(N414="nulová",J414,0)</f>
        <v>0</v>
      </c>
      <c r="BJ414" s="18" t="s">
        <v>81</v>
      </c>
      <c r="BK414" s="179">
        <f>ROUND(I414*H414,2)</f>
        <v>24790</v>
      </c>
      <c r="BL414" s="18" t="s">
        <v>261</v>
      </c>
      <c r="BM414" s="178" t="s">
        <v>577</v>
      </c>
    </row>
    <row r="415" spans="1:65" s="2" customFormat="1" ht="19.5">
      <c r="A415" s="33"/>
      <c r="B415" s="34"/>
      <c r="C415" s="33"/>
      <c r="D415" s="180" t="s">
        <v>148</v>
      </c>
      <c r="E415" s="33"/>
      <c r="F415" s="181" t="s">
        <v>1298</v>
      </c>
      <c r="G415" s="33"/>
      <c r="H415" s="33"/>
      <c r="I415" s="102"/>
      <c r="J415" s="33"/>
      <c r="K415" s="33"/>
      <c r="L415" s="34"/>
      <c r="M415" s="182"/>
      <c r="N415" s="183"/>
      <c r="O415" s="59"/>
      <c r="P415" s="59"/>
      <c r="Q415" s="59"/>
      <c r="R415" s="59"/>
      <c r="S415" s="59"/>
      <c r="T415" s="60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T415" s="18" t="s">
        <v>148</v>
      </c>
      <c r="AU415" s="18" t="s">
        <v>83</v>
      </c>
    </row>
    <row r="416" spans="1:65" s="14" customFormat="1" ht="11.25">
      <c r="B416" s="191"/>
      <c r="D416" s="180" t="s">
        <v>150</v>
      </c>
      <c r="E416" s="192" t="s">
        <v>1</v>
      </c>
      <c r="F416" s="193" t="s">
        <v>254</v>
      </c>
      <c r="H416" s="194">
        <v>37</v>
      </c>
      <c r="I416" s="195"/>
      <c r="L416" s="191"/>
      <c r="M416" s="196"/>
      <c r="N416" s="197"/>
      <c r="O416" s="197"/>
      <c r="P416" s="197"/>
      <c r="Q416" s="197"/>
      <c r="R416" s="197"/>
      <c r="S416" s="197"/>
      <c r="T416" s="198"/>
      <c r="AT416" s="192" t="s">
        <v>150</v>
      </c>
      <c r="AU416" s="192" t="s">
        <v>83</v>
      </c>
      <c r="AV416" s="14" t="s">
        <v>83</v>
      </c>
      <c r="AW416" s="14" t="s">
        <v>32</v>
      </c>
      <c r="AX416" s="14" t="s">
        <v>81</v>
      </c>
      <c r="AY416" s="192" t="s">
        <v>138</v>
      </c>
    </row>
    <row r="417" spans="1:65" s="2" customFormat="1" ht="21.75" customHeight="1">
      <c r="A417" s="33"/>
      <c r="B417" s="166"/>
      <c r="C417" s="216" t="s">
        <v>578</v>
      </c>
      <c r="D417" s="216" t="s">
        <v>276</v>
      </c>
      <c r="E417" s="217" t="s">
        <v>579</v>
      </c>
      <c r="F417" s="218" t="s">
        <v>1299</v>
      </c>
      <c r="G417" s="219" t="s">
        <v>162</v>
      </c>
      <c r="H417" s="220">
        <v>17</v>
      </c>
      <c r="I417" s="278">
        <v>620</v>
      </c>
      <c r="J417" s="222">
        <f>ROUND(I417*H417,2)</f>
        <v>10540</v>
      </c>
      <c r="K417" s="218" t="s">
        <v>1</v>
      </c>
      <c r="L417" s="223"/>
      <c r="M417" s="224" t="s">
        <v>1</v>
      </c>
      <c r="N417" s="225" t="s">
        <v>40</v>
      </c>
      <c r="O417" s="59"/>
      <c r="P417" s="176">
        <f>O417*H417</f>
        <v>0</v>
      </c>
      <c r="Q417" s="176">
        <v>1.18E-2</v>
      </c>
      <c r="R417" s="176">
        <f>Q417*H417</f>
        <v>0.2006</v>
      </c>
      <c r="S417" s="176">
        <v>0</v>
      </c>
      <c r="T417" s="177">
        <f>S417*H417</f>
        <v>0</v>
      </c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R417" s="178" t="s">
        <v>354</v>
      </c>
      <c r="AT417" s="178" t="s">
        <v>276</v>
      </c>
      <c r="AU417" s="178" t="s">
        <v>83</v>
      </c>
      <c r="AY417" s="18" t="s">
        <v>138</v>
      </c>
      <c r="BE417" s="179">
        <f>IF(N417="základní",J417,0)</f>
        <v>10540</v>
      </c>
      <c r="BF417" s="179">
        <f>IF(N417="snížená",J417,0)</f>
        <v>0</v>
      </c>
      <c r="BG417" s="179">
        <f>IF(N417="zákl. přenesená",J417,0)</f>
        <v>0</v>
      </c>
      <c r="BH417" s="179">
        <f>IF(N417="sníž. přenesená",J417,0)</f>
        <v>0</v>
      </c>
      <c r="BI417" s="179">
        <f>IF(N417="nulová",J417,0)</f>
        <v>0</v>
      </c>
      <c r="BJ417" s="18" t="s">
        <v>81</v>
      </c>
      <c r="BK417" s="179">
        <f>ROUND(I417*H417,2)</f>
        <v>10540</v>
      </c>
      <c r="BL417" s="18" t="s">
        <v>261</v>
      </c>
      <c r="BM417" s="178" t="s">
        <v>580</v>
      </c>
    </row>
    <row r="418" spans="1:65" s="2" customFormat="1" ht="19.5">
      <c r="A418" s="33"/>
      <c r="B418" s="34"/>
      <c r="C418" s="33"/>
      <c r="D418" s="180" t="s">
        <v>148</v>
      </c>
      <c r="E418" s="33"/>
      <c r="F418" s="181" t="s">
        <v>1299</v>
      </c>
      <c r="G418" s="33"/>
      <c r="H418" s="33"/>
      <c r="I418" s="102"/>
      <c r="J418" s="33"/>
      <c r="K418" s="33"/>
      <c r="L418" s="34"/>
      <c r="M418" s="182"/>
      <c r="N418" s="183"/>
      <c r="O418" s="59"/>
      <c r="P418" s="59"/>
      <c r="Q418" s="59"/>
      <c r="R418" s="59"/>
      <c r="S418" s="59"/>
      <c r="T418" s="60"/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T418" s="18" t="s">
        <v>148</v>
      </c>
      <c r="AU418" s="18" t="s">
        <v>83</v>
      </c>
    </row>
    <row r="419" spans="1:65" s="14" customFormat="1" ht="11.25">
      <c r="B419" s="191"/>
      <c r="D419" s="180" t="s">
        <v>150</v>
      </c>
      <c r="E419" s="192" t="s">
        <v>1</v>
      </c>
      <c r="F419" s="193" t="s">
        <v>255</v>
      </c>
      <c r="H419" s="194">
        <v>17</v>
      </c>
      <c r="I419" s="195"/>
      <c r="L419" s="191"/>
      <c r="M419" s="196"/>
      <c r="N419" s="197"/>
      <c r="O419" s="197"/>
      <c r="P419" s="197"/>
      <c r="Q419" s="197"/>
      <c r="R419" s="197"/>
      <c r="S419" s="197"/>
      <c r="T419" s="198"/>
      <c r="AT419" s="192" t="s">
        <v>150</v>
      </c>
      <c r="AU419" s="192" t="s">
        <v>83</v>
      </c>
      <c r="AV419" s="14" t="s">
        <v>83</v>
      </c>
      <c r="AW419" s="14" t="s">
        <v>32</v>
      </c>
      <c r="AX419" s="14" t="s">
        <v>81</v>
      </c>
      <c r="AY419" s="192" t="s">
        <v>138</v>
      </c>
    </row>
    <row r="420" spans="1:65" s="2" customFormat="1" ht="21.75" customHeight="1">
      <c r="A420" s="33"/>
      <c r="B420" s="166"/>
      <c r="C420" s="167" t="s">
        <v>581</v>
      </c>
      <c r="D420" s="167" t="s">
        <v>141</v>
      </c>
      <c r="E420" s="168" t="s">
        <v>582</v>
      </c>
      <c r="F420" s="169" t="s">
        <v>583</v>
      </c>
      <c r="G420" s="170" t="s">
        <v>162</v>
      </c>
      <c r="H420" s="171">
        <v>6.05</v>
      </c>
      <c r="I420" s="172"/>
      <c r="J420" s="173">
        <f>ROUND(I420*H420,2)</f>
        <v>0</v>
      </c>
      <c r="K420" s="169" t="s">
        <v>145</v>
      </c>
      <c r="L420" s="34"/>
      <c r="M420" s="174" t="s">
        <v>1</v>
      </c>
      <c r="N420" s="175" t="s">
        <v>40</v>
      </c>
      <c r="O420" s="59"/>
      <c r="P420" s="176">
        <f>O420*H420</f>
        <v>0</v>
      </c>
      <c r="Q420" s="176">
        <v>0</v>
      </c>
      <c r="R420" s="176">
        <f>Q420*H420</f>
        <v>0</v>
      </c>
      <c r="S420" s="176">
        <v>0</v>
      </c>
      <c r="T420" s="177">
        <f>S420*H420</f>
        <v>0</v>
      </c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R420" s="178" t="s">
        <v>261</v>
      </c>
      <c r="AT420" s="178" t="s">
        <v>141</v>
      </c>
      <c r="AU420" s="178" t="s">
        <v>83</v>
      </c>
      <c r="AY420" s="18" t="s">
        <v>138</v>
      </c>
      <c r="BE420" s="179">
        <f>IF(N420="základní",J420,0)</f>
        <v>0</v>
      </c>
      <c r="BF420" s="179">
        <f>IF(N420="snížená",J420,0)</f>
        <v>0</v>
      </c>
      <c r="BG420" s="179">
        <f>IF(N420="zákl. přenesená",J420,0)</f>
        <v>0</v>
      </c>
      <c r="BH420" s="179">
        <f>IF(N420="sníž. přenesená",J420,0)</f>
        <v>0</v>
      </c>
      <c r="BI420" s="179">
        <f>IF(N420="nulová",J420,0)</f>
        <v>0</v>
      </c>
      <c r="BJ420" s="18" t="s">
        <v>81</v>
      </c>
      <c r="BK420" s="179">
        <f>ROUND(I420*H420,2)</f>
        <v>0</v>
      </c>
      <c r="BL420" s="18" t="s">
        <v>261</v>
      </c>
      <c r="BM420" s="178" t="s">
        <v>584</v>
      </c>
    </row>
    <row r="421" spans="1:65" s="2" customFormat="1" ht="19.5">
      <c r="A421" s="33"/>
      <c r="B421" s="34"/>
      <c r="C421" s="33"/>
      <c r="D421" s="180" t="s">
        <v>148</v>
      </c>
      <c r="E421" s="33"/>
      <c r="F421" s="181" t="s">
        <v>585</v>
      </c>
      <c r="G421" s="33"/>
      <c r="H421" s="33"/>
      <c r="I421" s="102"/>
      <c r="J421" s="33"/>
      <c r="K421" s="33"/>
      <c r="L421" s="34"/>
      <c r="M421" s="182"/>
      <c r="N421" s="183"/>
      <c r="O421" s="59"/>
      <c r="P421" s="59"/>
      <c r="Q421" s="59"/>
      <c r="R421" s="59"/>
      <c r="S421" s="59"/>
      <c r="T421" s="60"/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T421" s="18" t="s">
        <v>148</v>
      </c>
      <c r="AU421" s="18" t="s">
        <v>83</v>
      </c>
    </row>
    <row r="422" spans="1:65" s="14" customFormat="1" ht="11.25">
      <c r="B422" s="191"/>
      <c r="D422" s="180" t="s">
        <v>150</v>
      </c>
      <c r="E422" s="192" t="s">
        <v>1</v>
      </c>
      <c r="F422" s="193" t="s">
        <v>586</v>
      </c>
      <c r="H422" s="194">
        <v>6.05</v>
      </c>
      <c r="I422" s="195"/>
      <c r="L422" s="191"/>
      <c r="M422" s="196"/>
      <c r="N422" s="197"/>
      <c r="O422" s="197"/>
      <c r="P422" s="197"/>
      <c r="Q422" s="197"/>
      <c r="R422" s="197"/>
      <c r="S422" s="197"/>
      <c r="T422" s="198"/>
      <c r="AT422" s="192" t="s">
        <v>150</v>
      </c>
      <c r="AU422" s="192" t="s">
        <v>83</v>
      </c>
      <c r="AV422" s="14" t="s">
        <v>83</v>
      </c>
      <c r="AW422" s="14" t="s">
        <v>32</v>
      </c>
      <c r="AX422" s="14" t="s">
        <v>81</v>
      </c>
      <c r="AY422" s="192" t="s">
        <v>138</v>
      </c>
    </row>
    <row r="423" spans="1:65" s="2" customFormat="1" ht="33" customHeight="1">
      <c r="A423" s="33"/>
      <c r="B423" s="166"/>
      <c r="C423" s="167" t="s">
        <v>587</v>
      </c>
      <c r="D423" s="167" t="s">
        <v>141</v>
      </c>
      <c r="E423" s="168" t="s">
        <v>588</v>
      </c>
      <c r="F423" s="169" t="s">
        <v>589</v>
      </c>
      <c r="G423" s="170" t="s">
        <v>162</v>
      </c>
      <c r="H423" s="171">
        <v>99</v>
      </c>
      <c r="I423" s="172"/>
      <c r="J423" s="173">
        <f>ROUND(I423*H423,2)</f>
        <v>0</v>
      </c>
      <c r="K423" s="169" t="s">
        <v>145</v>
      </c>
      <c r="L423" s="34"/>
      <c r="M423" s="174" t="s">
        <v>1</v>
      </c>
      <c r="N423" s="175" t="s">
        <v>40</v>
      </c>
      <c r="O423" s="59"/>
      <c r="P423" s="176">
        <f>O423*H423</f>
        <v>0</v>
      </c>
      <c r="Q423" s="176">
        <v>0</v>
      </c>
      <c r="R423" s="176">
        <f>Q423*H423</f>
        <v>0</v>
      </c>
      <c r="S423" s="176">
        <v>0</v>
      </c>
      <c r="T423" s="177">
        <f>S423*H423</f>
        <v>0</v>
      </c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R423" s="178" t="s">
        <v>261</v>
      </c>
      <c r="AT423" s="178" t="s">
        <v>141</v>
      </c>
      <c r="AU423" s="178" t="s">
        <v>83</v>
      </c>
      <c r="AY423" s="18" t="s">
        <v>138</v>
      </c>
      <c r="BE423" s="179">
        <f>IF(N423="základní",J423,0)</f>
        <v>0</v>
      </c>
      <c r="BF423" s="179">
        <f>IF(N423="snížená",J423,0)</f>
        <v>0</v>
      </c>
      <c r="BG423" s="179">
        <f>IF(N423="zákl. přenesená",J423,0)</f>
        <v>0</v>
      </c>
      <c r="BH423" s="179">
        <f>IF(N423="sníž. přenesená",J423,0)</f>
        <v>0</v>
      </c>
      <c r="BI423" s="179">
        <f>IF(N423="nulová",J423,0)</f>
        <v>0</v>
      </c>
      <c r="BJ423" s="18" t="s">
        <v>81</v>
      </c>
      <c r="BK423" s="179">
        <f>ROUND(I423*H423,2)</f>
        <v>0</v>
      </c>
      <c r="BL423" s="18" t="s">
        <v>261</v>
      </c>
      <c r="BM423" s="178" t="s">
        <v>590</v>
      </c>
    </row>
    <row r="424" spans="1:65" s="2" customFormat="1" ht="19.5">
      <c r="A424" s="33"/>
      <c r="B424" s="34"/>
      <c r="C424" s="33"/>
      <c r="D424" s="180" t="s">
        <v>148</v>
      </c>
      <c r="E424" s="33"/>
      <c r="F424" s="181" t="s">
        <v>591</v>
      </c>
      <c r="G424" s="33"/>
      <c r="H424" s="33"/>
      <c r="I424" s="102"/>
      <c r="J424" s="33"/>
      <c r="K424" s="33"/>
      <c r="L424" s="34"/>
      <c r="M424" s="182"/>
      <c r="N424" s="183"/>
      <c r="O424" s="59"/>
      <c r="P424" s="59"/>
      <c r="Q424" s="59"/>
      <c r="R424" s="59"/>
      <c r="S424" s="59"/>
      <c r="T424" s="60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T424" s="18" t="s">
        <v>148</v>
      </c>
      <c r="AU424" s="18" t="s">
        <v>83</v>
      </c>
    </row>
    <row r="425" spans="1:65" s="2" customFormat="1" ht="21.75" customHeight="1">
      <c r="A425" s="33"/>
      <c r="B425" s="166"/>
      <c r="C425" s="167" t="s">
        <v>592</v>
      </c>
      <c r="D425" s="167" t="s">
        <v>141</v>
      </c>
      <c r="E425" s="168" t="s">
        <v>593</v>
      </c>
      <c r="F425" s="169" t="s">
        <v>594</v>
      </c>
      <c r="G425" s="170" t="s">
        <v>162</v>
      </c>
      <c r="H425" s="171">
        <v>81</v>
      </c>
      <c r="I425" s="172"/>
      <c r="J425" s="173">
        <f>ROUND(I425*H425,2)</f>
        <v>0</v>
      </c>
      <c r="K425" s="169" t="s">
        <v>145</v>
      </c>
      <c r="L425" s="34"/>
      <c r="M425" s="174" t="s">
        <v>1</v>
      </c>
      <c r="N425" s="175" t="s">
        <v>40</v>
      </c>
      <c r="O425" s="59"/>
      <c r="P425" s="176">
        <f>O425*H425</f>
        <v>0</v>
      </c>
      <c r="Q425" s="176">
        <v>1.5E-3</v>
      </c>
      <c r="R425" s="176">
        <f>Q425*H425</f>
        <v>0.1215</v>
      </c>
      <c r="S425" s="176">
        <v>0</v>
      </c>
      <c r="T425" s="177">
        <f>S425*H425</f>
        <v>0</v>
      </c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R425" s="178" t="s">
        <v>261</v>
      </c>
      <c r="AT425" s="178" t="s">
        <v>141</v>
      </c>
      <c r="AU425" s="178" t="s">
        <v>83</v>
      </c>
      <c r="AY425" s="18" t="s">
        <v>138</v>
      </c>
      <c r="BE425" s="179">
        <f>IF(N425="základní",J425,0)</f>
        <v>0</v>
      </c>
      <c r="BF425" s="179">
        <f>IF(N425="snížená",J425,0)</f>
        <v>0</v>
      </c>
      <c r="BG425" s="179">
        <f>IF(N425="zákl. přenesená",J425,0)</f>
        <v>0</v>
      </c>
      <c r="BH425" s="179">
        <f>IF(N425="sníž. přenesená",J425,0)</f>
        <v>0</v>
      </c>
      <c r="BI425" s="179">
        <f>IF(N425="nulová",J425,0)</f>
        <v>0</v>
      </c>
      <c r="BJ425" s="18" t="s">
        <v>81</v>
      </c>
      <c r="BK425" s="179">
        <f>ROUND(I425*H425,2)</f>
        <v>0</v>
      </c>
      <c r="BL425" s="18" t="s">
        <v>261</v>
      </c>
      <c r="BM425" s="178" t="s">
        <v>595</v>
      </c>
    </row>
    <row r="426" spans="1:65" s="2" customFormat="1" ht="11.25">
      <c r="A426" s="33"/>
      <c r="B426" s="34"/>
      <c r="C426" s="33"/>
      <c r="D426" s="180" t="s">
        <v>148</v>
      </c>
      <c r="E426" s="33"/>
      <c r="F426" s="181" t="s">
        <v>596</v>
      </c>
      <c r="G426" s="33"/>
      <c r="H426" s="33"/>
      <c r="I426" s="102"/>
      <c r="J426" s="33"/>
      <c r="K426" s="33"/>
      <c r="L426" s="34"/>
      <c r="M426" s="182"/>
      <c r="N426" s="183"/>
      <c r="O426" s="59"/>
      <c r="P426" s="59"/>
      <c r="Q426" s="59"/>
      <c r="R426" s="59"/>
      <c r="S426" s="59"/>
      <c r="T426" s="60"/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T426" s="18" t="s">
        <v>148</v>
      </c>
      <c r="AU426" s="18" t="s">
        <v>83</v>
      </c>
    </row>
    <row r="427" spans="1:65" s="14" customFormat="1" ht="11.25">
      <c r="B427" s="191"/>
      <c r="D427" s="180" t="s">
        <v>150</v>
      </c>
      <c r="E427" s="192" t="s">
        <v>1</v>
      </c>
      <c r="F427" s="193" t="s">
        <v>597</v>
      </c>
      <c r="H427" s="194">
        <v>44</v>
      </c>
      <c r="I427" s="195"/>
      <c r="L427" s="191"/>
      <c r="M427" s="196"/>
      <c r="N427" s="197"/>
      <c r="O427" s="197"/>
      <c r="P427" s="197"/>
      <c r="Q427" s="197"/>
      <c r="R427" s="197"/>
      <c r="S427" s="197"/>
      <c r="T427" s="198"/>
      <c r="AT427" s="192" t="s">
        <v>150</v>
      </c>
      <c r="AU427" s="192" t="s">
        <v>83</v>
      </c>
      <c r="AV427" s="14" t="s">
        <v>83</v>
      </c>
      <c r="AW427" s="14" t="s">
        <v>32</v>
      </c>
      <c r="AX427" s="14" t="s">
        <v>75</v>
      </c>
      <c r="AY427" s="192" t="s">
        <v>138</v>
      </c>
    </row>
    <row r="428" spans="1:65" s="14" customFormat="1" ht="11.25">
      <c r="B428" s="191"/>
      <c r="D428" s="180" t="s">
        <v>150</v>
      </c>
      <c r="E428" s="192" t="s">
        <v>1</v>
      </c>
      <c r="F428" s="193" t="s">
        <v>254</v>
      </c>
      <c r="H428" s="194">
        <v>37</v>
      </c>
      <c r="I428" s="195"/>
      <c r="L428" s="191"/>
      <c r="M428" s="196"/>
      <c r="N428" s="197"/>
      <c r="O428" s="197"/>
      <c r="P428" s="197"/>
      <c r="Q428" s="197"/>
      <c r="R428" s="197"/>
      <c r="S428" s="197"/>
      <c r="T428" s="198"/>
      <c r="AT428" s="192" t="s">
        <v>150</v>
      </c>
      <c r="AU428" s="192" t="s">
        <v>83</v>
      </c>
      <c r="AV428" s="14" t="s">
        <v>83</v>
      </c>
      <c r="AW428" s="14" t="s">
        <v>32</v>
      </c>
      <c r="AX428" s="14" t="s">
        <v>75</v>
      </c>
      <c r="AY428" s="192" t="s">
        <v>138</v>
      </c>
    </row>
    <row r="429" spans="1:65" s="16" customFormat="1" ht="11.25">
      <c r="B429" s="208"/>
      <c r="D429" s="180" t="s">
        <v>150</v>
      </c>
      <c r="E429" s="209" t="s">
        <v>1</v>
      </c>
      <c r="F429" s="210" t="s">
        <v>185</v>
      </c>
      <c r="H429" s="211">
        <v>81</v>
      </c>
      <c r="I429" s="212"/>
      <c r="L429" s="208"/>
      <c r="M429" s="213"/>
      <c r="N429" s="214"/>
      <c r="O429" s="214"/>
      <c r="P429" s="214"/>
      <c r="Q429" s="214"/>
      <c r="R429" s="214"/>
      <c r="S429" s="214"/>
      <c r="T429" s="215"/>
      <c r="AT429" s="209" t="s">
        <v>150</v>
      </c>
      <c r="AU429" s="209" t="s">
        <v>83</v>
      </c>
      <c r="AV429" s="16" t="s">
        <v>146</v>
      </c>
      <c r="AW429" s="16" t="s">
        <v>32</v>
      </c>
      <c r="AX429" s="16" t="s">
        <v>81</v>
      </c>
      <c r="AY429" s="209" t="s">
        <v>138</v>
      </c>
    </row>
    <row r="430" spans="1:65" s="2" customFormat="1" ht="21.75" customHeight="1">
      <c r="A430" s="33"/>
      <c r="B430" s="166"/>
      <c r="C430" s="167" t="s">
        <v>598</v>
      </c>
      <c r="D430" s="167" t="s">
        <v>141</v>
      </c>
      <c r="E430" s="168" t="s">
        <v>599</v>
      </c>
      <c r="F430" s="169" t="s">
        <v>600</v>
      </c>
      <c r="G430" s="170" t="s">
        <v>155</v>
      </c>
      <c r="H430" s="171">
        <v>2.5409999999999999</v>
      </c>
      <c r="I430" s="172"/>
      <c r="J430" s="173">
        <f>ROUND(I430*H430,2)</f>
        <v>0</v>
      </c>
      <c r="K430" s="169" t="s">
        <v>145</v>
      </c>
      <c r="L430" s="34"/>
      <c r="M430" s="174" t="s">
        <v>1</v>
      </c>
      <c r="N430" s="175" t="s">
        <v>40</v>
      </c>
      <c r="O430" s="59"/>
      <c r="P430" s="176">
        <f>O430*H430</f>
        <v>0</v>
      </c>
      <c r="Q430" s="176">
        <v>0</v>
      </c>
      <c r="R430" s="176">
        <f>Q430*H430</f>
        <v>0</v>
      </c>
      <c r="S430" s="176">
        <v>0</v>
      </c>
      <c r="T430" s="177">
        <f>S430*H430</f>
        <v>0</v>
      </c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R430" s="178" t="s">
        <v>261</v>
      </c>
      <c r="AT430" s="178" t="s">
        <v>141</v>
      </c>
      <c r="AU430" s="178" t="s">
        <v>83</v>
      </c>
      <c r="AY430" s="18" t="s">
        <v>138</v>
      </c>
      <c r="BE430" s="179">
        <f>IF(N430="základní",J430,0)</f>
        <v>0</v>
      </c>
      <c r="BF430" s="179">
        <f>IF(N430="snížená",J430,0)</f>
        <v>0</v>
      </c>
      <c r="BG430" s="179">
        <f>IF(N430="zákl. přenesená",J430,0)</f>
        <v>0</v>
      </c>
      <c r="BH430" s="179">
        <f>IF(N430="sníž. přenesená",J430,0)</f>
        <v>0</v>
      </c>
      <c r="BI430" s="179">
        <f>IF(N430="nulová",J430,0)</f>
        <v>0</v>
      </c>
      <c r="BJ430" s="18" t="s">
        <v>81</v>
      </c>
      <c r="BK430" s="179">
        <f>ROUND(I430*H430,2)</f>
        <v>0</v>
      </c>
      <c r="BL430" s="18" t="s">
        <v>261</v>
      </c>
      <c r="BM430" s="178" t="s">
        <v>601</v>
      </c>
    </row>
    <row r="431" spans="1:65" s="2" customFormat="1" ht="29.25">
      <c r="A431" s="33"/>
      <c r="B431" s="34"/>
      <c r="C431" s="33"/>
      <c r="D431" s="180" t="s">
        <v>148</v>
      </c>
      <c r="E431" s="33"/>
      <c r="F431" s="181" t="s">
        <v>602</v>
      </c>
      <c r="G431" s="33"/>
      <c r="H431" s="33"/>
      <c r="I431" s="102"/>
      <c r="J431" s="33"/>
      <c r="K431" s="33"/>
      <c r="L431" s="34"/>
      <c r="M431" s="182"/>
      <c r="N431" s="183"/>
      <c r="O431" s="59"/>
      <c r="P431" s="59"/>
      <c r="Q431" s="59"/>
      <c r="R431" s="59"/>
      <c r="S431" s="59"/>
      <c r="T431" s="60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T431" s="18" t="s">
        <v>148</v>
      </c>
      <c r="AU431" s="18" t="s">
        <v>83</v>
      </c>
    </row>
    <row r="432" spans="1:65" s="12" customFormat="1" ht="22.9" customHeight="1">
      <c r="B432" s="153"/>
      <c r="D432" s="154" t="s">
        <v>74</v>
      </c>
      <c r="E432" s="164" t="s">
        <v>603</v>
      </c>
      <c r="F432" s="164" t="s">
        <v>604</v>
      </c>
      <c r="I432" s="156"/>
      <c r="J432" s="165">
        <f>BK432</f>
        <v>86130</v>
      </c>
      <c r="L432" s="153"/>
      <c r="M432" s="158"/>
      <c r="N432" s="159"/>
      <c r="O432" s="159"/>
      <c r="P432" s="160">
        <f>SUM(P433:P468)</f>
        <v>0</v>
      </c>
      <c r="Q432" s="159"/>
      <c r="R432" s="160">
        <f>SUM(R433:R468)</f>
        <v>2.6979924999999998</v>
      </c>
      <c r="S432" s="159"/>
      <c r="T432" s="161">
        <f>SUM(T433:T468)</f>
        <v>2.992</v>
      </c>
      <c r="AR432" s="154" t="s">
        <v>83</v>
      </c>
      <c r="AT432" s="162" t="s">
        <v>74</v>
      </c>
      <c r="AU432" s="162" t="s">
        <v>81</v>
      </c>
      <c r="AY432" s="154" t="s">
        <v>138</v>
      </c>
      <c r="BK432" s="163">
        <f>SUM(BK433:BK468)</f>
        <v>86130</v>
      </c>
    </row>
    <row r="433" spans="1:65" s="2" customFormat="1" ht="16.5" customHeight="1">
      <c r="A433" s="33"/>
      <c r="B433" s="166"/>
      <c r="C433" s="167" t="s">
        <v>605</v>
      </c>
      <c r="D433" s="167" t="s">
        <v>141</v>
      </c>
      <c r="E433" s="168" t="s">
        <v>606</v>
      </c>
      <c r="F433" s="169" t="s">
        <v>607</v>
      </c>
      <c r="G433" s="170" t="s">
        <v>162</v>
      </c>
      <c r="H433" s="171">
        <v>135</v>
      </c>
      <c r="I433" s="172"/>
      <c r="J433" s="173">
        <f>ROUND(I433*H433,2)</f>
        <v>0</v>
      </c>
      <c r="K433" s="169" t="s">
        <v>145</v>
      </c>
      <c r="L433" s="34"/>
      <c r="M433" s="174" t="s">
        <v>1</v>
      </c>
      <c r="N433" s="175" t="s">
        <v>40</v>
      </c>
      <c r="O433" s="59"/>
      <c r="P433" s="176">
        <f>O433*H433</f>
        <v>0</v>
      </c>
      <c r="Q433" s="176">
        <v>2.9999999999999997E-4</v>
      </c>
      <c r="R433" s="176">
        <f>Q433*H433</f>
        <v>4.0499999999999994E-2</v>
      </c>
      <c r="S433" s="176">
        <v>0</v>
      </c>
      <c r="T433" s="177">
        <f>S433*H433</f>
        <v>0</v>
      </c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R433" s="178" t="s">
        <v>261</v>
      </c>
      <c r="AT433" s="178" t="s">
        <v>141</v>
      </c>
      <c r="AU433" s="178" t="s">
        <v>83</v>
      </c>
      <c r="AY433" s="18" t="s">
        <v>138</v>
      </c>
      <c r="BE433" s="179">
        <f>IF(N433="základní",J433,0)</f>
        <v>0</v>
      </c>
      <c r="BF433" s="179">
        <f>IF(N433="snížená",J433,0)</f>
        <v>0</v>
      </c>
      <c r="BG433" s="179">
        <f>IF(N433="zákl. přenesená",J433,0)</f>
        <v>0</v>
      </c>
      <c r="BH433" s="179">
        <f>IF(N433="sníž. přenesená",J433,0)</f>
        <v>0</v>
      </c>
      <c r="BI433" s="179">
        <f>IF(N433="nulová",J433,0)</f>
        <v>0</v>
      </c>
      <c r="BJ433" s="18" t="s">
        <v>81</v>
      </c>
      <c r="BK433" s="179">
        <f>ROUND(I433*H433,2)</f>
        <v>0</v>
      </c>
      <c r="BL433" s="18" t="s">
        <v>261</v>
      </c>
      <c r="BM433" s="178" t="s">
        <v>608</v>
      </c>
    </row>
    <row r="434" spans="1:65" s="2" customFormat="1" ht="19.5">
      <c r="A434" s="33"/>
      <c r="B434" s="34"/>
      <c r="C434" s="33"/>
      <c r="D434" s="180" t="s">
        <v>148</v>
      </c>
      <c r="E434" s="33"/>
      <c r="F434" s="181" t="s">
        <v>609</v>
      </c>
      <c r="G434" s="33"/>
      <c r="H434" s="33"/>
      <c r="I434" s="102"/>
      <c r="J434" s="33"/>
      <c r="K434" s="33"/>
      <c r="L434" s="34"/>
      <c r="M434" s="182"/>
      <c r="N434" s="183"/>
      <c r="O434" s="59"/>
      <c r="P434" s="59"/>
      <c r="Q434" s="59"/>
      <c r="R434" s="59"/>
      <c r="S434" s="59"/>
      <c r="T434" s="60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T434" s="18" t="s">
        <v>148</v>
      </c>
      <c r="AU434" s="18" t="s">
        <v>83</v>
      </c>
    </row>
    <row r="435" spans="1:65" s="2" customFormat="1" ht="21.75" customHeight="1">
      <c r="A435" s="33"/>
      <c r="B435" s="166"/>
      <c r="C435" s="167" t="s">
        <v>610</v>
      </c>
      <c r="D435" s="167" t="s">
        <v>141</v>
      </c>
      <c r="E435" s="168" t="s">
        <v>611</v>
      </c>
      <c r="F435" s="169" t="s">
        <v>612</v>
      </c>
      <c r="G435" s="170" t="s">
        <v>162</v>
      </c>
      <c r="H435" s="171">
        <v>37.674999999999997</v>
      </c>
      <c r="I435" s="172"/>
      <c r="J435" s="173">
        <f>ROUND(I435*H435,2)</f>
        <v>0</v>
      </c>
      <c r="K435" s="169" t="s">
        <v>145</v>
      </c>
      <c r="L435" s="34"/>
      <c r="M435" s="174" t="s">
        <v>1</v>
      </c>
      <c r="N435" s="175" t="s">
        <v>40</v>
      </c>
      <c r="O435" s="59"/>
      <c r="P435" s="176">
        <f>O435*H435</f>
        <v>0</v>
      </c>
      <c r="Q435" s="176">
        <v>1.5E-3</v>
      </c>
      <c r="R435" s="176">
        <f>Q435*H435</f>
        <v>5.65125E-2</v>
      </c>
      <c r="S435" s="176">
        <v>0</v>
      </c>
      <c r="T435" s="177">
        <f>S435*H435</f>
        <v>0</v>
      </c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R435" s="178" t="s">
        <v>261</v>
      </c>
      <c r="AT435" s="178" t="s">
        <v>141</v>
      </c>
      <c r="AU435" s="178" t="s">
        <v>83</v>
      </c>
      <c r="AY435" s="18" t="s">
        <v>138</v>
      </c>
      <c r="BE435" s="179">
        <f>IF(N435="základní",J435,0)</f>
        <v>0</v>
      </c>
      <c r="BF435" s="179">
        <f>IF(N435="snížená",J435,0)</f>
        <v>0</v>
      </c>
      <c r="BG435" s="179">
        <f>IF(N435="zákl. přenesená",J435,0)</f>
        <v>0</v>
      </c>
      <c r="BH435" s="179">
        <f>IF(N435="sníž. přenesená",J435,0)</f>
        <v>0</v>
      </c>
      <c r="BI435" s="179">
        <f>IF(N435="nulová",J435,0)</f>
        <v>0</v>
      </c>
      <c r="BJ435" s="18" t="s">
        <v>81</v>
      </c>
      <c r="BK435" s="179">
        <f>ROUND(I435*H435,2)</f>
        <v>0</v>
      </c>
      <c r="BL435" s="18" t="s">
        <v>261</v>
      </c>
      <c r="BM435" s="178" t="s">
        <v>613</v>
      </c>
    </row>
    <row r="436" spans="1:65" s="2" customFormat="1" ht="19.5">
      <c r="A436" s="33"/>
      <c r="B436" s="34"/>
      <c r="C436" s="33"/>
      <c r="D436" s="180" t="s">
        <v>148</v>
      </c>
      <c r="E436" s="33"/>
      <c r="F436" s="181" t="s">
        <v>614</v>
      </c>
      <c r="G436" s="33"/>
      <c r="H436" s="33"/>
      <c r="I436" s="102"/>
      <c r="J436" s="33"/>
      <c r="K436" s="33"/>
      <c r="L436" s="34"/>
      <c r="M436" s="182"/>
      <c r="N436" s="183"/>
      <c r="O436" s="59"/>
      <c r="P436" s="59"/>
      <c r="Q436" s="59"/>
      <c r="R436" s="59"/>
      <c r="S436" s="59"/>
      <c r="T436" s="60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T436" s="18" t="s">
        <v>148</v>
      </c>
      <c r="AU436" s="18" t="s">
        <v>83</v>
      </c>
    </row>
    <row r="437" spans="1:65" s="13" customFormat="1" ht="11.25">
      <c r="B437" s="184"/>
      <c r="D437" s="180" t="s">
        <v>150</v>
      </c>
      <c r="E437" s="185" t="s">
        <v>1</v>
      </c>
      <c r="F437" s="186" t="s">
        <v>615</v>
      </c>
      <c r="H437" s="185" t="s">
        <v>1</v>
      </c>
      <c r="I437" s="187"/>
      <c r="L437" s="184"/>
      <c r="M437" s="188"/>
      <c r="N437" s="189"/>
      <c r="O437" s="189"/>
      <c r="P437" s="189"/>
      <c r="Q437" s="189"/>
      <c r="R437" s="189"/>
      <c r="S437" s="189"/>
      <c r="T437" s="190"/>
      <c r="AT437" s="185" t="s">
        <v>150</v>
      </c>
      <c r="AU437" s="185" t="s">
        <v>83</v>
      </c>
      <c r="AV437" s="13" t="s">
        <v>81</v>
      </c>
      <c r="AW437" s="13" t="s">
        <v>32</v>
      </c>
      <c r="AX437" s="13" t="s">
        <v>75</v>
      </c>
      <c r="AY437" s="185" t="s">
        <v>138</v>
      </c>
    </row>
    <row r="438" spans="1:65" s="14" customFormat="1" ht="11.25">
      <c r="B438" s="191"/>
      <c r="D438" s="180" t="s">
        <v>150</v>
      </c>
      <c r="E438" s="192" t="s">
        <v>1</v>
      </c>
      <c r="F438" s="193" t="s">
        <v>616</v>
      </c>
      <c r="H438" s="194">
        <v>9.6999999999999993</v>
      </c>
      <c r="I438" s="195"/>
      <c r="L438" s="191"/>
      <c r="M438" s="196"/>
      <c r="N438" s="197"/>
      <c r="O438" s="197"/>
      <c r="P438" s="197"/>
      <c r="Q438" s="197"/>
      <c r="R438" s="197"/>
      <c r="S438" s="197"/>
      <c r="T438" s="198"/>
      <c r="AT438" s="192" t="s">
        <v>150</v>
      </c>
      <c r="AU438" s="192" t="s">
        <v>83</v>
      </c>
      <c r="AV438" s="14" t="s">
        <v>83</v>
      </c>
      <c r="AW438" s="14" t="s">
        <v>32</v>
      </c>
      <c r="AX438" s="14" t="s">
        <v>75</v>
      </c>
      <c r="AY438" s="192" t="s">
        <v>138</v>
      </c>
    </row>
    <row r="439" spans="1:65" s="14" customFormat="1" ht="11.25">
      <c r="B439" s="191"/>
      <c r="D439" s="180" t="s">
        <v>150</v>
      </c>
      <c r="E439" s="192" t="s">
        <v>1</v>
      </c>
      <c r="F439" s="193" t="s">
        <v>617</v>
      </c>
      <c r="H439" s="194">
        <v>3.7749999999999999</v>
      </c>
      <c r="I439" s="195"/>
      <c r="L439" s="191"/>
      <c r="M439" s="196"/>
      <c r="N439" s="197"/>
      <c r="O439" s="197"/>
      <c r="P439" s="197"/>
      <c r="Q439" s="197"/>
      <c r="R439" s="197"/>
      <c r="S439" s="197"/>
      <c r="T439" s="198"/>
      <c r="AT439" s="192" t="s">
        <v>150</v>
      </c>
      <c r="AU439" s="192" t="s">
        <v>83</v>
      </c>
      <c r="AV439" s="14" t="s">
        <v>83</v>
      </c>
      <c r="AW439" s="14" t="s">
        <v>32</v>
      </c>
      <c r="AX439" s="14" t="s">
        <v>75</v>
      </c>
      <c r="AY439" s="192" t="s">
        <v>138</v>
      </c>
    </row>
    <row r="440" spans="1:65" s="14" customFormat="1" ht="11.25">
      <c r="B440" s="191"/>
      <c r="D440" s="180" t="s">
        <v>150</v>
      </c>
      <c r="E440" s="192" t="s">
        <v>1</v>
      </c>
      <c r="F440" s="193" t="s">
        <v>618</v>
      </c>
      <c r="H440" s="194">
        <v>2.5499999999999998</v>
      </c>
      <c r="I440" s="195"/>
      <c r="L440" s="191"/>
      <c r="M440" s="196"/>
      <c r="N440" s="197"/>
      <c r="O440" s="197"/>
      <c r="P440" s="197"/>
      <c r="Q440" s="197"/>
      <c r="R440" s="197"/>
      <c r="S440" s="197"/>
      <c r="T440" s="198"/>
      <c r="AT440" s="192" t="s">
        <v>150</v>
      </c>
      <c r="AU440" s="192" t="s">
        <v>83</v>
      </c>
      <c r="AV440" s="14" t="s">
        <v>83</v>
      </c>
      <c r="AW440" s="14" t="s">
        <v>32</v>
      </c>
      <c r="AX440" s="14" t="s">
        <v>75</v>
      </c>
      <c r="AY440" s="192" t="s">
        <v>138</v>
      </c>
    </row>
    <row r="441" spans="1:65" s="14" customFormat="1" ht="11.25">
      <c r="B441" s="191"/>
      <c r="D441" s="180" t="s">
        <v>150</v>
      </c>
      <c r="E441" s="192" t="s">
        <v>1</v>
      </c>
      <c r="F441" s="193" t="s">
        <v>619</v>
      </c>
      <c r="H441" s="194">
        <v>6.75</v>
      </c>
      <c r="I441" s="195"/>
      <c r="L441" s="191"/>
      <c r="M441" s="196"/>
      <c r="N441" s="197"/>
      <c r="O441" s="197"/>
      <c r="P441" s="197"/>
      <c r="Q441" s="197"/>
      <c r="R441" s="197"/>
      <c r="S441" s="197"/>
      <c r="T441" s="198"/>
      <c r="AT441" s="192" t="s">
        <v>150</v>
      </c>
      <c r="AU441" s="192" t="s">
        <v>83</v>
      </c>
      <c r="AV441" s="14" t="s">
        <v>83</v>
      </c>
      <c r="AW441" s="14" t="s">
        <v>32</v>
      </c>
      <c r="AX441" s="14" t="s">
        <v>75</v>
      </c>
      <c r="AY441" s="192" t="s">
        <v>138</v>
      </c>
    </row>
    <row r="442" spans="1:65" s="14" customFormat="1" ht="11.25">
      <c r="B442" s="191"/>
      <c r="D442" s="180" t="s">
        <v>150</v>
      </c>
      <c r="E442" s="192" t="s">
        <v>1</v>
      </c>
      <c r="F442" s="193" t="s">
        <v>620</v>
      </c>
      <c r="H442" s="194">
        <v>1.4</v>
      </c>
      <c r="I442" s="195"/>
      <c r="L442" s="191"/>
      <c r="M442" s="196"/>
      <c r="N442" s="197"/>
      <c r="O442" s="197"/>
      <c r="P442" s="197"/>
      <c r="Q442" s="197"/>
      <c r="R442" s="197"/>
      <c r="S442" s="197"/>
      <c r="T442" s="198"/>
      <c r="AT442" s="192" t="s">
        <v>150</v>
      </c>
      <c r="AU442" s="192" t="s">
        <v>83</v>
      </c>
      <c r="AV442" s="14" t="s">
        <v>83</v>
      </c>
      <c r="AW442" s="14" t="s">
        <v>32</v>
      </c>
      <c r="AX442" s="14" t="s">
        <v>75</v>
      </c>
      <c r="AY442" s="192" t="s">
        <v>138</v>
      </c>
    </row>
    <row r="443" spans="1:65" s="13" customFormat="1" ht="11.25">
      <c r="B443" s="184"/>
      <c r="D443" s="180" t="s">
        <v>150</v>
      </c>
      <c r="E443" s="185" t="s">
        <v>1</v>
      </c>
      <c r="F443" s="186" t="s">
        <v>621</v>
      </c>
      <c r="H443" s="185" t="s">
        <v>1</v>
      </c>
      <c r="I443" s="187"/>
      <c r="L443" s="184"/>
      <c r="M443" s="188"/>
      <c r="N443" s="189"/>
      <c r="O443" s="189"/>
      <c r="P443" s="189"/>
      <c r="Q443" s="189"/>
      <c r="R443" s="189"/>
      <c r="S443" s="189"/>
      <c r="T443" s="190"/>
      <c r="AT443" s="185" t="s">
        <v>150</v>
      </c>
      <c r="AU443" s="185" t="s">
        <v>83</v>
      </c>
      <c r="AV443" s="13" t="s">
        <v>81</v>
      </c>
      <c r="AW443" s="13" t="s">
        <v>32</v>
      </c>
      <c r="AX443" s="13" t="s">
        <v>75</v>
      </c>
      <c r="AY443" s="185" t="s">
        <v>138</v>
      </c>
    </row>
    <row r="444" spans="1:65" s="14" customFormat="1" ht="11.25">
      <c r="B444" s="191"/>
      <c r="D444" s="180" t="s">
        <v>150</v>
      </c>
      <c r="E444" s="192" t="s">
        <v>1</v>
      </c>
      <c r="F444" s="193" t="s">
        <v>622</v>
      </c>
      <c r="H444" s="194">
        <v>13.5</v>
      </c>
      <c r="I444" s="195"/>
      <c r="L444" s="191"/>
      <c r="M444" s="196"/>
      <c r="N444" s="197"/>
      <c r="O444" s="197"/>
      <c r="P444" s="197"/>
      <c r="Q444" s="197"/>
      <c r="R444" s="197"/>
      <c r="S444" s="197"/>
      <c r="T444" s="198"/>
      <c r="AT444" s="192" t="s">
        <v>150</v>
      </c>
      <c r="AU444" s="192" t="s">
        <v>83</v>
      </c>
      <c r="AV444" s="14" t="s">
        <v>83</v>
      </c>
      <c r="AW444" s="14" t="s">
        <v>32</v>
      </c>
      <c r="AX444" s="14" t="s">
        <v>75</v>
      </c>
      <c r="AY444" s="192" t="s">
        <v>138</v>
      </c>
    </row>
    <row r="445" spans="1:65" s="16" customFormat="1" ht="11.25">
      <c r="B445" s="208"/>
      <c r="D445" s="180" t="s">
        <v>150</v>
      </c>
      <c r="E445" s="209" t="s">
        <v>1</v>
      </c>
      <c r="F445" s="210" t="s">
        <v>185</v>
      </c>
      <c r="H445" s="211">
        <v>37.674999999999997</v>
      </c>
      <c r="I445" s="212"/>
      <c r="L445" s="208"/>
      <c r="M445" s="213"/>
      <c r="N445" s="214"/>
      <c r="O445" s="214"/>
      <c r="P445" s="214"/>
      <c r="Q445" s="214"/>
      <c r="R445" s="214"/>
      <c r="S445" s="214"/>
      <c r="T445" s="215"/>
      <c r="AT445" s="209" t="s">
        <v>150</v>
      </c>
      <c r="AU445" s="209" t="s">
        <v>83</v>
      </c>
      <c r="AV445" s="16" t="s">
        <v>146</v>
      </c>
      <c r="AW445" s="16" t="s">
        <v>32</v>
      </c>
      <c r="AX445" s="16" t="s">
        <v>81</v>
      </c>
      <c r="AY445" s="209" t="s">
        <v>138</v>
      </c>
    </row>
    <row r="446" spans="1:65" s="2" customFormat="1" ht="21.75" customHeight="1">
      <c r="A446" s="33"/>
      <c r="B446" s="166"/>
      <c r="C446" s="167" t="s">
        <v>623</v>
      </c>
      <c r="D446" s="167" t="s">
        <v>141</v>
      </c>
      <c r="E446" s="168" t="s">
        <v>624</v>
      </c>
      <c r="F446" s="169" t="s">
        <v>625</v>
      </c>
      <c r="G446" s="170" t="s">
        <v>519</v>
      </c>
      <c r="H446" s="171">
        <v>96.7</v>
      </c>
      <c r="I446" s="172"/>
      <c r="J446" s="173">
        <f>ROUND(I446*H446,2)</f>
        <v>0</v>
      </c>
      <c r="K446" s="169" t="s">
        <v>145</v>
      </c>
      <c r="L446" s="34"/>
      <c r="M446" s="174" t="s">
        <v>1</v>
      </c>
      <c r="N446" s="175" t="s">
        <v>40</v>
      </c>
      <c r="O446" s="59"/>
      <c r="P446" s="176">
        <f>O446*H446</f>
        <v>0</v>
      </c>
      <c r="Q446" s="176">
        <v>4.0000000000000002E-4</v>
      </c>
      <c r="R446" s="176">
        <f>Q446*H446</f>
        <v>3.8680000000000006E-2</v>
      </c>
      <c r="S446" s="176">
        <v>0</v>
      </c>
      <c r="T446" s="177">
        <f>S446*H446</f>
        <v>0</v>
      </c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R446" s="178" t="s">
        <v>261</v>
      </c>
      <c r="AT446" s="178" t="s">
        <v>141</v>
      </c>
      <c r="AU446" s="178" t="s">
        <v>83</v>
      </c>
      <c r="AY446" s="18" t="s">
        <v>138</v>
      </c>
      <c r="BE446" s="179">
        <f>IF(N446="základní",J446,0)</f>
        <v>0</v>
      </c>
      <c r="BF446" s="179">
        <f>IF(N446="snížená",J446,0)</f>
        <v>0</v>
      </c>
      <c r="BG446" s="179">
        <f>IF(N446="zákl. přenesená",J446,0)</f>
        <v>0</v>
      </c>
      <c r="BH446" s="179">
        <f>IF(N446="sníž. přenesená",J446,0)</f>
        <v>0</v>
      </c>
      <c r="BI446" s="179">
        <f>IF(N446="nulová",J446,0)</f>
        <v>0</v>
      </c>
      <c r="BJ446" s="18" t="s">
        <v>81</v>
      </c>
      <c r="BK446" s="179">
        <f>ROUND(I446*H446,2)</f>
        <v>0</v>
      </c>
      <c r="BL446" s="18" t="s">
        <v>261</v>
      </c>
      <c r="BM446" s="178" t="s">
        <v>626</v>
      </c>
    </row>
    <row r="447" spans="1:65" s="2" customFormat="1" ht="19.5">
      <c r="A447" s="33"/>
      <c r="B447" s="34"/>
      <c r="C447" s="33"/>
      <c r="D447" s="180" t="s">
        <v>148</v>
      </c>
      <c r="E447" s="33"/>
      <c r="F447" s="181" t="s">
        <v>627</v>
      </c>
      <c r="G447" s="33"/>
      <c r="H447" s="33"/>
      <c r="I447" s="102"/>
      <c r="J447" s="33"/>
      <c r="K447" s="33"/>
      <c r="L447" s="34"/>
      <c r="M447" s="182"/>
      <c r="N447" s="183"/>
      <c r="O447" s="59"/>
      <c r="P447" s="59"/>
      <c r="Q447" s="59"/>
      <c r="R447" s="59"/>
      <c r="S447" s="59"/>
      <c r="T447" s="60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T447" s="18" t="s">
        <v>148</v>
      </c>
      <c r="AU447" s="18" t="s">
        <v>83</v>
      </c>
    </row>
    <row r="448" spans="1:65" s="14" customFormat="1" ht="11.25">
      <c r="B448" s="191"/>
      <c r="D448" s="180" t="s">
        <v>150</v>
      </c>
      <c r="E448" s="192" t="s">
        <v>1</v>
      </c>
      <c r="F448" s="193" t="s">
        <v>628</v>
      </c>
      <c r="H448" s="194">
        <v>38.799999999999997</v>
      </c>
      <c r="I448" s="195"/>
      <c r="L448" s="191"/>
      <c r="M448" s="196"/>
      <c r="N448" s="197"/>
      <c r="O448" s="197"/>
      <c r="P448" s="197"/>
      <c r="Q448" s="197"/>
      <c r="R448" s="197"/>
      <c r="S448" s="197"/>
      <c r="T448" s="198"/>
      <c r="AT448" s="192" t="s">
        <v>150</v>
      </c>
      <c r="AU448" s="192" t="s">
        <v>83</v>
      </c>
      <c r="AV448" s="14" t="s">
        <v>83</v>
      </c>
      <c r="AW448" s="14" t="s">
        <v>32</v>
      </c>
      <c r="AX448" s="14" t="s">
        <v>75</v>
      </c>
      <c r="AY448" s="192" t="s">
        <v>138</v>
      </c>
    </row>
    <row r="449" spans="1:65" s="14" customFormat="1" ht="11.25">
      <c r="B449" s="191"/>
      <c r="D449" s="180" t="s">
        <v>150</v>
      </c>
      <c r="E449" s="192" t="s">
        <v>1</v>
      </c>
      <c r="F449" s="193" t="s">
        <v>629</v>
      </c>
      <c r="H449" s="194">
        <v>15.1</v>
      </c>
      <c r="I449" s="195"/>
      <c r="L449" s="191"/>
      <c r="M449" s="196"/>
      <c r="N449" s="197"/>
      <c r="O449" s="197"/>
      <c r="P449" s="197"/>
      <c r="Q449" s="197"/>
      <c r="R449" s="197"/>
      <c r="S449" s="197"/>
      <c r="T449" s="198"/>
      <c r="AT449" s="192" t="s">
        <v>150</v>
      </c>
      <c r="AU449" s="192" t="s">
        <v>83</v>
      </c>
      <c r="AV449" s="14" t="s">
        <v>83</v>
      </c>
      <c r="AW449" s="14" t="s">
        <v>32</v>
      </c>
      <c r="AX449" s="14" t="s">
        <v>75</v>
      </c>
      <c r="AY449" s="192" t="s">
        <v>138</v>
      </c>
    </row>
    <row r="450" spans="1:65" s="14" customFormat="1" ht="11.25">
      <c r="B450" s="191"/>
      <c r="D450" s="180" t="s">
        <v>150</v>
      </c>
      <c r="E450" s="192" t="s">
        <v>1</v>
      </c>
      <c r="F450" s="193" t="s">
        <v>630</v>
      </c>
      <c r="H450" s="194">
        <v>10.199999999999999</v>
      </c>
      <c r="I450" s="195"/>
      <c r="L450" s="191"/>
      <c r="M450" s="196"/>
      <c r="N450" s="197"/>
      <c r="O450" s="197"/>
      <c r="P450" s="197"/>
      <c r="Q450" s="197"/>
      <c r="R450" s="197"/>
      <c r="S450" s="197"/>
      <c r="T450" s="198"/>
      <c r="AT450" s="192" t="s">
        <v>150</v>
      </c>
      <c r="AU450" s="192" t="s">
        <v>83</v>
      </c>
      <c r="AV450" s="14" t="s">
        <v>83</v>
      </c>
      <c r="AW450" s="14" t="s">
        <v>32</v>
      </c>
      <c r="AX450" s="14" t="s">
        <v>75</v>
      </c>
      <c r="AY450" s="192" t="s">
        <v>138</v>
      </c>
    </row>
    <row r="451" spans="1:65" s="14" customFormat="1" ht="11.25">
      <c r="B451" s="191"/>
      <c r="D451" s="180" t="s">
        <v>150</v>
      </c>
      <c r="E451" s="192" t="s">
        <v>1</v>
      </c>
      <c r="F451" s="193" t="s">
        <v>631</v>
      </c>
      <c r="H451" s="194">
        <v>27</v>
      </c>
      <c r="I451" s="195"/>
      <c r="L451" s="191"/>
      <c r="M451" s="196"/>
      <c r="N451" s="197"/>
      <c r="O451" s="197"/>
      <c r="P451" s="197"/>
      <c r="Q451" s="197"/>
      <c r="R451" s="197"/>
      <c r="S451" s="197"/>
      <c r="T451" s="198"/>
      <c r="AT451" s="192" t="s">
        <v>150</v>
      </c>
      <c r="AU451" s="192" t="s">
        <v>83</v>
      </c>
      <c r="AV451" s="14" t="s">
        <v>83</v>
      </c>
      <c r="AW451" s="14" t="s">
        <v>32</v>
      </c>
      <c r="AX451" s="14" t="s">
        <v>75</v>
      </c>
      <c r="AY451" s="192" t="s">
        <v>138</v>
      </c>
    </row>
    <row r="452" spans="1:65" s="14" customFormat="1" ht="11.25">
      <c r="B452" s="191"/>
      <c r="D452" s="180" t="s">
        <v>150</v>
      </c>
      <c r="E452" s="192" t="s">
        <v>1</v>
      </c>
      <c r="F452" s="193" t="s">
        <v>632</v>
      </c>
      <c r="H452" s="194">
        <v>5.6</v>
      </c>
      <c r="I452" s="195"/>
      <c r="L452" s="191"/>
      <c r="M452" s="196"/>
      <c r="N452" s="197"/>
      <c r="O452" s="197"/>
      <c r="P452" s="197"/>
      <c r="Q452" s="197"/>
      <c r="R452" s="197"/>
      <c r="S452" s="197"/>
      <c r="T452" s="198"/>
      <c r="AT452" s="192" t="s">
        <v>150</v>
      </c>
      <c r="AU452" s="192" t="s">
        <v>83</v>
      </c>
      <c r="AV452" s="14" t="s">
        <v>83</v>
      </c>
      <c r="AW452" s="14" t="s">
        <v>32</v>
      </c>
      <c r="AX452" s="14" t="s">
        <v>75</v>
      </c>
      <c r="AY452" s="192" t="s">
        <v>138</v>
      </c>
    </row>
    <row r="453" spans="1:65" s="16" customFormat="1" ht="11.25">
      <c r="B453" s="208"/>
      <c r="D453" s="180" t="s">
        <v>150</v>
      </c>
      <c r="E453" s="209" t="s">
        <v>1</v>
      </c>
      <c r="F453" s="210" t="s">
        <v>185</v>
      </c>
      <c r="H453" s="211">
        <v>96.699999999999989</v>
      </c>
      <c r="I453" s="212"/>
      <c r="L453" s="208"/>
      <c r="M453" s="213"/>
      <c r="N453" s="214"/>
      <c r="O453" s="214"/>
      <c r="P453" s="214"/>
      <c r="Q453" s="214"/>
      <c r="R453" s="214"/>
      <c r="S453" s="214"/>
      <c r="T453" s="215"/>
      <c r="AT453" s="209" t="s">
        <v>150</v>
      </c>
      <c r="AU453" s="209" t="s">
        <v>83</v>
      </c>
      <c r="AV453" s="16" t="s">
        <v>146</v>
      </c>
      <c r="AW453" s="16" t="s">
        <v>32</v>
      </c>
      <c r="AX453" s="16" t="s">
        <v>81</v>
      </c>
      <c r="AY453" s="209" t="s">
        <v>138</v>
      </c>
    </row>
    <row r="454" spans="1:65" s="2" customFormat="1" ht="21.75" customHeight="1">
      <c r="A454" s="33"/>
      <c r="B454" s="166"/>
      <c r="C454" s="167" t="s">
        <v>633</v>
      </c>
      <c r="D454" s="167" t="s">
        <v>141</v>
      </c>
      <c r="E454" s="168" t="s">
        <v>634</v>
      </c>
      <c r="F454" s="169" t="s">
        <v>635</v>
      </c>
      <c r="G454" s="170" t="s">
        <v>162</v>
      </c>
      <c r="H454" s="171">
        <v>110</v>
      </c>
      <c r="I454" s="172"/>
      <c r="J454" s="173">
        <f>ROUND(I454*H454,2)</f>
        <v>0</v>
      </c>
      <c r="K454" s="169" t="s">
        <v>145</v>
      </c>
      <c r="L454" s="34"/>
      <c r="M454" s="174" t="s">
        <v>1</v>
      </c>
      <c r="N454" s="175" t="s">
        <v>40</v>
      </c>
      <c r="O454" s="59"/>
      <c r="P454" s="176">
        <f>O454*H454</f>
        <v>0</v>
      </c>
      <c r="Q454" s="176">
        <v>0</v>
      </c>
      <c r="R454" s="176">
        <f>Q454*H454</f>
        <v>0</v>
      </c>
      <c r="S454" s="176">
        <v>2.7199999999999998E-2</v>
      </c>
      <c r="T454" s="177">
        <f>S454*H454</f>
        <v>2.992</v>
      </c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R454" s="178" t="s">
        <v>261</v>
      </c>
      <c r="AT454" s="178" t="s">
        <v>141</v>
      </c>
      <c r="AU454" s="178" t="s">
        <v>83</v>
      </c>
      <c r="AY454" s="18" t="s">
        <v>138</v>
      </c>
      <c r="BE454" s="179">
        <f>IF(N454="základní",J454,0)</f>
        <v>0</v>
      </c>
      <c r="BF454" s="179">
        <f>IF(N454="snížená",J454,0)</f>
        <v>0</v>
      </c>
      <c r="BG454" s="179">
        <f>IF(N454="zákl. přenesená",J454,0)</f>
        <v>0</v>
      </c>
      <c r="BH454" s="179">
        <f>IF(N454="sníž. přenesená",J454,0)</f>
        <v>0</v>
      </c>
      <c r="BI454" s="179">
        <f>IF(N454="nulová",J454,0)</f>
        <v>0</v>
      </c>
      <c r="BJ454" s="18" t="s">
        <v>81</v>
      </c>
      <c r="BK454" s="179">
        <f>ROUND(I454*H454,2)</f>
        <v>0</v>
      </c>
      <c r="BL454" s="18" t="s">
        <v>261</v>
      </c>
      <c r="BM454" s="178" t="s">
        <v>636</v>
      </c>
    </row>
    <row r="455" spans="1:65" s="2" customFormat="1" ht="11.25">
      <c r="A455" s="33"/>
      <c r="B455" s="34"/>
      <c r="C455" s="33"/>
      <c r="D455" s="180" t="s">
        <v>148</v>
      </c>
      <c r="E455" s="33"/>
      <c r="F455" s="181" t="s">
        <v>637</v>
      </c>
      <c r="G455" s="33"/>
      <c r="H455" s="33"/>
      <c r="I455" s="102"/>
      <c r="J455" s="33"/>
      <c r="K455" s="33"/>
      <c r="L455" s="34"/>
      <c r="M455" s="182"/>
      <c r="N455" s="183"/>
      <c r="O455" s="59"/>
      <c r="P455" s="59"/>
      <c r="Q455" s="59"/>
      <c r="R455" s="59"/>
      <c r="S455" s="59"/>
      <c r="T455" s="60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T455" s="18" t="s">
        <v>148</v>
      </c>
      <c r="AU455" s="18" t="s">
        <v>83</v>
      </c>
    </row>
    <row r="456" spans="1:65" s="14" customFormat="1" ht="11.25">
      <c r="B456" s="191"/>
      <c r="D456" s="180" t="s">
        <v>150</v>
      </c>
      <c r="E456" s="192" t="s">
        <v>1</v>
      </c>
      <c r="F456" s="193" t="s">
        <v>371</v>
      </c>
      <c r="H456" s="194">
        <v>110</v>
      </c>
      <c r="I456" s="195"/>
      <c r="L456" s="191"/>
      <c r="M456" s="196"/>
      <c r="N456" s="197"/>
      <c r="O456" s="197"/>
      <c r="P456" s="197"/>
      <c r="Q456" s="197"/>
      <c r="R456" s="197"/>
      <c r="S456" s="197"/>
      <c r="T456" s="198"/>
      <c r="AT456" s="192" t="s">
        <v>150</v>
      </c>
      <c r="AU456" s="192" t="s">
        <v>83</v>
      </c>
      <c r="AV456" s="14" t="s">
        <v>83</v>
      </c>
      <c r="AW456" s="14" t="s">
        <v>32</v>
      </c>
      <c r="AX456" s="14" t="s">
        <v>81</v>
      </c>
      <c r="AY456" s="192" t="s">
        <v>138</v>
      </c>
    </row>
    <row r="457" spans="1:65" s="2" customFormat="1" ht="44.25" customHeight="1">
      <c r="A457" s="33"/>
      <c r="B457" s="166"/>
      <c r="C457" s="167" t="s">
        <v>638</v>
      </c>
      <c r="D457" s="167" t="s">
        <v>141</v>
      </c>
      <c r="E457" s="168" t="s">
        <v>639</v>
      </c>
      <c r="F457" s="169" t="s">
        <v>640</v>
      </c>
      <c r="G457" s="170" t="s">
        <v>162</v>
      </c>
      <c r="H457" s="171">
        <v>135</v>
      </c>
      <c r="I457" s="172"/>
      <c r="J457" s="173">
        <f>ROUND(I457*H457,2)</f>
        <v>0</v>
      </c>
      <c r="K457" s="169" t="s">
        <v>145</v>
      </c>
      <c r="L457" s="34"/>
      <c r="M457" s="174" t="s">
        <v>1</v>
      </c>
      <c r="N457" s="175" t="s">
        <v>40</v>
      </c>
      <c r="O457" s="59"/>
      <c r="P457" s="176">
        <f>O457*H457</f>
        <v>0</v>
      </c>
      <c r="Q457" s="176">
        <v>6.0000000000000001E-3</v>
      </c>
      <c r="R457" s="176">
        <f>Q457*H457</f>
        <v>0.81</v>
      </c>
      <c r="S457" s="176">
        <v>0</v>
      </c>
      <c r="T457" s="177">
        <f>S457*H457</f>
        <v>0</v>
      </c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R457" s="178" t="s">
        <v>261</v>
      </c>
      <c r="AT457" s="178" t="s">
        <v>141</v>
      </c>
      <c r="AU457" s="178" t="s">
        <v>83</v>
      </c>
      <c r="AY457" s="18" t="s">
        <v>138</v>
      </c>
      <c r="BE457" s="179">
        <f>IF(N457="základní",J457,0)</f>
        <v>0</v>
      </c>
      <c r="BF457" s="179">
        <f>IF(N457="snížená",J457,0)</f>
        <v>0</v>
      </c>
      <c r="BG457" s="179">
        <f>IF(N457="zákl. přenesená",J457,0)</f>
        <v>0</v>
      </c>
      <c r="BH457" s="179">
        <f>IF(N457="sníž. přenesená",J457,0)</f>
        <v>0</v>
      </c>
      <c r="BI457" s="179">
        <f>IF(N457="nulová",J457,0)</f>
        <v>0</v>
      </c>
      <c r="BJ457" s="18" t="s">
        <v>81</v>
      </c>
      <c r="BK457" s="179">
        <f>ROUND(I457*H457,2)</f>
        <v>0</v>
      </c>
      <c r="BL457" s="18" t="s">
        <v>261</v>
      </c>
      <c r="BM457" s="178" t="s">
        <v>641</v>
      </c>
    </row>
    <row r="458" spans="1:65" s="2" customFormat="1" ht="19.5">
      <c r="A458" s="33"/>
      <c r="B458" s="34"/>
      <c r="C458" s="33"/>
      <c r="D458" s="180" t="s">
        <v>148</v>
      </c>
      <c r="E458" s="33"/>
      <c r="F458" s="181" t="s">
        <v>642</v>
      </c>
      <c r="G458" s="33"/>
      <c r="H458" s="33"/>
      <c r="I458" s="102"/>
      <c r="J458" s="33"/>
      <c r="K458" s="33"/>
      <c r="L458" s="34"/>
      <c r="M458" s="182"/>
      <c r="N458" s="183"/>
      <c r="O458" s="59"/>
      <c r="P458" s="59"/>
      <c r="Q458" s="59"/>
      <c r="R458" s="59"/>
      <c r="S458" s="59"/>
      <c r="T458" s="60"/>
      <c r="U458" s="33"/>
      <c r="V458" s="33"/>
      <c r="W458" s="33"/>
      <c r="X458" s="33"/>
      <c r="Y458" s="33"/>
      <c r="Z458" s="33"/>
      <c r="AA458" s="33"/>
      <c r="AB458" s="33"/>
      <c r="AC458" s="33"/>
      <c r="AD458" s="33"/>
      <c r="AE458" s="33"/>
      <c r="AT458" s="18" t="s">
        <v>148</v>
      </c>
      <c r="AU458" s="18" t="s">
        <v>83</v>
      </c>
    </row>
    <row r="459" spans="1:65" s="14" customFormat="1" ht="11.25">
      <c r="B459" s="191"/>
      <c r="D459" s="180" t="s">
        <v>150</v>
      </c>
      <c r="E459" s="192" t="s">
        <v>1</v>
      </c>
      <c r="F459" s="193" t="s">
        <v>231</v>
      </c>
      <c r="H459" s="194">
        <v>135</v>
      </c>
      <c r="I459" s="195"/>
      <c r="L459" s="191"/>
      <c r="M459" s="196"/>
      <c r="N459" s="197"/>
      <c r="O459" s="197"/>
      <c r="P459" s="197"/>
      <c r="Q459" s="197"/>
      <c r="R459" s="197"/>
      <c r="S459" s="197"/>
      <c r="T459" s="198"/>
      <c r="AT459" s="192" t="s">
        <v>150</v>
      </c>
      <c r="AU459" s="192" t="s">
        <v>83</v>
      </c>
      <c r="AV459" s="14" t="s">
        <v>83</v>
      </c>
      <c r="AW459" s="14" t="s">
        <v>32</v>
      </c>
      <c r="AX459" s="14" t="s">
        <v>81</v>
      </c>
      <c r="AY459" s="192" t="s">
        <v>138</v>
      </c>
    </row>
    <row r="460" spans="1:65" s="2" customFormat="1" ht="21.75" customHeight="1">
      <c r="A460" s="33"/>
      <c r="B460" s="166"/>
      <c r="C460" s="216" t="s">
        <v>643</v>
      </c>
      <c r="D460" s="216" t="s">
        <v>276</v>
      </c>
      <c r="E460" s="217" t="s">
        <v>644</v>
      </c>
      <c r="F460" s="218" t="s">
        <v>646</v>
      </c>
      <c r="G460" s="219" t="s">
        <v>162</v>
      </c>
      <c r="H460" s="220">
        <v>148.5</v>
      </c>
      <c r="I460" s="278">
        <v>580</v>
      </c>
      <c r="J460" s="222">
        <f>ROUND(I460*H460,2)</f>
        <v>86130</v>
      </c>
      <c r="K460" s="218" t="s">
        <v>145</v>
      </c>
      <c r="L460" s="223"/>
      <c r="M460" s="224" t="s">
        <v>1</v>
      </c>
      <c r="N460" s="225" t="s">
        <v>40</v>
      </c>
      <c r="O460" s="59"/>
      <c r="P460" s="176">
        <f>O460*H460</f>
        <v>0</v>
      </c>
      <c r="Q460" s="176">
        <v>1.18E-2</v>
      </c>
      <c r="R460" s="176">
        <f>Q460*H460</f>
        <v>1.7523</v>
      </c>
      <c r="S460" s="176">
        <v>0</v>
      </c>
      <c r="T460" s="177">
        <f>S460*H460</f>
        <v>0</v>
      </c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R460" s="178" t="s">
        <v>354</v>
      </c>
      <c r="AT460" s="178" t="s">
        <v>276</v>
      </c>
      <c r="AU460" s="178" t="s">
        <v>83</v>
      </c>
      <c r="AY460" s="18" t="s">
        <v>138</v>
      </c>
      <c r="BE460" s="179">
        <f>IF(N460="základní",J460,0)</f>
        <v>86130</v>
      </c>
      <c r="BF460" s="179">
        <f>IF(N460="snížená",J460,0)</f>
        <v>0</v>
      </c>
      <c r="BG460" s="179">
        <f>IF(N460="zákl. přenesená",J460,0)</f>
        <v>0</v>
      </c>
      <c r="BH460" s="179">
        <f>IF(N460="sníž. přenesená",J460,0)</f>
        <v>0</v>
      </c>
      <c r="BI460" s="179">
        <f>IF(N460="nulová",J460,0)</f>
        <v>0</v>
      </c>
      <c r="BJ460" s="18" t="s">
        <v>81</v>
      </c>
      <c r="BK460" s="179">
        <f>ROUND(I460*H460,2)</f>
        <v>86130</v>
      </c>
      <c r="BL460" s="18" t="s">
        <v>261</v>
      </c>
      <c r="BM460" s="178" t="s">
        <v>645</v>
      </c>
    </row>
    <row r="461" spans="1:65" s="2" customFormat="1" ht="11.25">
      <c r="A461" s="33"/>
      <c r="B461" s="34"/>
      <c r="C461" s="33"/>
      <c r="D461" s="180" t="s">
        <v>148</v>
      </c>
      <c r="E461" s="33"/>
      <c r="F461" s="181" t="s">
        <v>646</v>
      </c>
      <c r="G461" s="33"/>
      <c r="H461" s="33"/>
      <c r="I461" s="102"/>
      <c r="J461" s="33"/>
      <c r="K461" s="33"/>
      <c r="L461" s="34"/>
      <c r="M461" s="182"/>
      <c r="N461" s="183"/>
      <c r="O461" s="59"/>
      <c r="P461" s="59"/>
      <c r="Q461" s="59"/>
      <c r="R461" s="59"/>
      <c r="S461" s="59"/>
      <c r="T461" s="60"/>
      <c r="U461" s="33"/>
      <c r="V461" s="33"/>
      <c r="W461" s="33"/>
      <c r="X461" s="33"/>
      <c r="Y461" s="33"/>
      <c r="Z461" s="33"/>
      <c r="AA461" s="33"/>
      <c r="AB461" s="33"/>
      <c r="AC461" s="33"/>
      <c r="AD461" s="33"/>
      <c r="AE461" s="33"/>
      <c r="AT461" s="18" t="s">
        <v>148</v>
      </c>
      <c r="AU461" s="18" t="s">
        <v>83</v>
      </c>
    </row>
    <row r="462" spans="1:65" s="14" customFormat="1" ht="11.25">
      <c r="B462" s="191"/>
      <c r="D462" s="180" t="s">
        <v>150</v>
      </c>
      <c r="F462" s="193" t="s">
        <v>647</v>
      </c>
      <c r="H462" s="194">
        <v>148.5</v>
      </c>
      <c r="I462" s="195"/>
      <c r="L462" s="191"/>
      <c r="M462" s="196"/>
      <c r="N462" s="197"/>
      <c r="O462" s="197"/>
      <c r="P462" s="197"/>
      <c r="Q462" s="197"/>
      <c r="R462" s="197"/>
      <c r="S462" s="197"/>
      <c r="T462" s="198"/>
      <c r="AT462" s="192" t="s">
        <v>150</v>
      </c>
      <c r="AU462" s="192" t="s">
        <v>83</v>
      </c>
      <c r="AV462" s="14" t="s">
        <v>83</v>
      </c>
      <c r="AW462" s="14" t="s">
        <v>3</v>
      </c>
      <c r="AX462" s="14" t="s">
        <v>81</v>
      </c>
      <c r="AY462" s="192" t="s">
        <v>138</v>
      </c>
    </row>
    <row r="463" spans="1:65" s="2" customFormat="1" ht="21.75" customHeight="1">
      <c r="A463" s="33"/>
      <c r="B463" s="166"/>
      <c r="C463" s="167" t="s">
        <v>648</v>
      </c>
      <c r="D463" s="167" t="s">
        <v>141</v>
      </c>
      <c r="E463" s="168" t="s">
        <v>649</v>
      </c>
      <c r="F463" s="169" t="s">
        <v>650</v>
      </c>
      <c r="G463" s="170" t="s">
        <v>162</v>
      </c>
      <c r="H463" s="171">
        <v>135</v>
      </c>
      <c r="I463" s="172"/>
      <c r="J463" s="173">
        <f>ROUND(I463*H463,2)</f>
        <v>0</v>
      </c>
      <c r="K463" s="169" t="s">
        <v>145</v>
      </c>
      <c r="L463" s="34"/>
      <c r="M463" s="174" t="s">
        <v>1</v>
      </c>
      <c r="N463" s="175" t="s">
        <v>40</v>
      </c>
      <c r="O463" s="59"/>
      <c r="P463" s="176">
        <f>O463*H463</f>
        <v>0</v>
      </c>
      <c r="Q463" s="176">
        <v>0</v>
      </c>
      <c r="R463" s="176">
        <f>Q463*H463</f>
        <v>0</v>
      </c>
      <c r="S463" s="176">
        <v>0</v>
      </c>
      <c r="T463" s="177">
        <f>S463*H463</f>
        <v>0</v>
      </c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R463" s="178" t="s">
        <v>261</v>
      </c>
      <c r="AT463" s="178" t="s">
        <v>141</v>
      </c>
      <c r="AU463" s="178" t="s">
        <v>83</v>
      </c>
      <c r="AY463" s="18" t="s">
        <v>138</v>
      </c>
      <c r="BE463" s="179">
        <f>IF(N463="základní",J463,0)</f>
        <v>0</v>
      </c>
      <c r="BF463" s="179">
        <f>IF(N463="snížená",J463,0)</f>
        <v>0</v>
      </c>
      <c r="BG463" s="179">
        <f>IF(N463="zákl. přenesená",J463,0)</f>
        <v>0</v>
      </c>
      <c r="BH463" s="179">
        <f>IF(N463="sníž. přenesená",J463,0)</f>
        <v>0</v>
      </c>
      <c r="BI463" s="179">
        <f>IF(N463="nulová",J463,0)</f>
        <v>0</v>
      </c>
      <c r="BJ463" s="18" t="s">
        <v>81</v>
      </c>
      <c r="BK463" s="179">
        <f>ROUND(I463*H463,2)</f>
        <v>0</v>
      </c>
      <c r="BL463" s="18" t="s">
        <v>261</v>
      </c>
      <c r="BM463" s="178" t="s">
        <v>651</v>
      </c>
    </row>
    <row r="464" spans="1:65" s="2" customFormat="1" ht="19.5">
      <c r="A464" s="33"/>
      <c r="B464" s="34"/>
      <c r="C464" s="33"/>
      <c r="D464" s="180" t="s">
        <v>148</v>
      </c>
      <c r="E464" s="33"/>
      <c r="F464" s="181" t="s">
        <v>652</v>
      </c>
      <c r="G464" s="33"/>
      <c r="H464" s="33"/>
      <c r="I464" s="102"/>
      <c r="J464" s="33"/>
      <c r="K464" s="33"/>
      <c r="L464" s="34"/>
      <c r="M464" s="182"/>
      <c r="N464" s="183"/>
      <c r="O464" s="59"/>
      <c r="P464" s="59"/>
      <c r="Q464" s="59"/>
      <c r="R464" s="59"/>
      <c r="S464" s="59"/>
      <c r="T464" s="60"/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T464" s="18" t="s">
        <v>148</v>
      </c>
      <c r="AU464" s="18" t="s">
        <v>83</v>
      </c>
    </row>
    <row r="465" spans="1:65" s="2" customFormat="1" ht="21.75" customHeight="1">
      <c r="A465" s="33"/>
      <c r="B465" s="166"/>
      <c r="C465" s="167" t="s">
        <v>653</v>
      </c>
      <c r="D465" s="167" t="s">
        <v>141</v>
      </c>
      <c r="E465" s="168" t="s">
        <v>654</v>
      </c>
      <c r="F465" s="169" t="s">
        <v>655</v>
      </c>
      <c r="G465" s="170" t="s">
        <v>162</v>
      </c>
      <c r="H465" s="171">
        <v>135</v>
      </c>
      <c r="I465" s="172"/>
      <c r="J465" s="173">
        <f>ROUND(I465*H465,2)</f>
        <v>0</v>
      </c>
      <c r="K465" s="169" t="s">
        <v>145</v>
      </c>
      <c r="L465" s="34"/>
      <c r="M465" s="174" t="s">
        <v>1</v>
      </c>
      <c r="N465" s="175" t="s">
        <v>40</v>
      </c>
      <c r="O465" s="59"/>
      <c r="P465" s="176">
        <f>O465*H465</f>
        <v>0</v>
      </c>
      <c r="Q465" s="176">
        <v>0</v>
      </c>
      <c r="R465" s="176">
        <f>Q465*H465</f>
        <v>0</v>
      </c>
      <c r="S465" s="176">
        <v>0</v>
      </c>
      <c r="T465" s="177">
        <f>S465*H465</f>
        <v>0</v>
      </c>
      <c r="U465" s="33"/>
      <c r="V465" s="33"/>
      <c r="W465" s="33"/>
      <c r="X465" s="33"/>
      <c r="Y465" s="33"/>
      <c r="Z465" s="33"/>
      <c r="AA465" s="33"/>
      <c r="AB465" s="33"/>
      <c r="AC465" s="33"/>
      <c r="AD465" s="33"/>
      <c r="AE465" s="33"/>
      <c r="AR465" s="178" t="s">
        <v>261</v>
      </c>
      <c r="AT465" s="178" t="s">
        <v>141</v>
      </c>
      <c r="AU465" s="178" t="s">
        <v>83</v>
      </c>
      <c r="AY465" s="18" t="s">
        <v>138</v>
      </c>
      <c r="BE465" s="179">
        <f>IF(N465="základní",J465,0)</f>
        <v>0</v>
      </c>
      <c r="BF465" s="179">
        <f>IF(N465="snížená",J465,0)</f>
        <v>0</v>
      </c>
      <c r="BG465" s="179">
        <f>IF(N465="zákl. přenesená",J465,0)</f>
        <v>0</v>
      </c>
      <c r="BH465" s="179">
        <f>IF(N465="sníž. přenesená",J465,0)</f>
        <v>0</v>
      </c>
      <c r="BI465" s="179">
        <f>IF(N465="nulová",J465,0)</f>
        <v>0</v>
      </c>
      <c r="BJ465" s="18" t="s">
        <v>81</v>
      </c>
      <c r="BK465" s="179">
        <f>ROUND(I465*H465,2)</f>
        <v>0</v>
      </c>
      <c r="BL465" s="18" t="s">
        <v>261</v>
      </c>
      <c r="BM465" s="178" t="s">
        <v>656</v>
      </c>
    </row>
    <row r="466" spans="1:65" s="2" customFormat="1" ht="19.5">
      <c r="A466" s="33"/>
      <c r="B466" s="34"/>
      <c r="C466" s="33"/>
      <c r="D466" s="180" t="s">
        <v>148</v>
      </c>
      <c r="E466" s="33"/>
      <c r="F466" s="181" t="s">
        <v>657</v>
      </c>
      <c r="G466" s="33"/>
      <c r="H466" s="33"/>
      <c r="I466" s="102"/>
      <c r="J466" s="33"/>
      <c r="K466" s="33"/>
      <c r="L466" s="34"/>
      <c r="M466" s="182"/>
      <c r="N466" s="183"/>
      <c r="O466" s="59"/>
      <c r="P466" s="59"/>
      <c r="Q466" s="59"/>
      <c r="R466" s="59"/>
      <c r="S466" s="59"/>
      <c r="T466" s="60"/>
      <c r="U466" s="33"/>
      <c r="V466" s="33"/>
      <c r="W466" s="33"/>
      <c r="X466" s="33"/>
      <c r="Y466" s="33"/>
      <c r="Z466" s="33"/>
      <c r="AA466" s="33"/>
      <c r="AB466" s="33"/>
      <c r="AC466" s="33"/>
      <c r="AD466" s="33"/>
      <c r="AE466" s="33"/>
      <c r="AT466" s="18" t="s">
        <v>148</v>
      </c>
      <c r="AU466" s="18" t="s">
        <v>83</v>
      </c>
    </row>
    <row r="467" spans="1:65" s="2" customFormat="1" ht="21.75" customHeight="1">
      <c r="A467" s="33"/>
      <c r="B467" s="166"/>
      <c r="C467" s="167" t="s">
        <v>658</v>
      </c>
      <c r="D467" s="167" t="s">
        <v>141</v>
      </c>
      <c r="E467" s="168" t="s">
        <v>659</v>
      </c>
      <c r="F467" s="169" t="s">
        <v>660</v>
      </c>
      <c r="G467" s="170" t="s">
        <v>155</v>
      </c>
      <c r="H467" s="171">
        <v>2.698</v>
      </c>
      <c r="I467" s="172"/>
      <c r="J467" s="173">
        <f>ROUND(I467*H467,2)</f>
        <v>0</v>
      </c>
      <c r="K467" s="169" t="s">
        <v>145</v>
      </c>
      <c r="L467" s="34"/>
      <c r="M467" s="174" t="s">
        <v>1</v>
      </c>
      <c r="N467" s="175" t="s">
        <v>40</v>
      </c>
      <c r="O467" s="59"/>
      <c r="P467" s="176">
        <f>O467*H467</f>
        <v>0</v>
      </c>
      <c r="Q467" s="176">
        <v>0</v>
      </c>
      <c r="R467" s="176">
        <f>Q467*H467</f>
        <v>0</v>
      </c>
      <c r="S467" s="176">
        <v>0</v>
      </c>
      <c r="T467" s="177">
        <f>S467*H467</f>
        <v>0</v>
      </c>
      <c r="U467" s="33"/>
      <c r="V467" s="33"/>
      <c r="W467" s="33"/>
      <c r="X467" s="33"/>
      <c r="Y467" s="33"/>
      <c r="Z467" s="33"/>
      <c r="AA467" s="33"/>
      <c r="AB467" s="33"/>
      <c r="AC467" s="33"/>
      <c r="AD467" s="33"/>
      <c r="AE467" s="33"/>
      <c r="AR467" s="178" t="s">
        <v>261</v>
      </c>
      <c r="AT467" s="178" t="s">
        <v>141</v>
      </c>
      <c r="AU467" s="178" t="s">
        <v>83</v>
      </c>
      <c r="AY467" s="18" t="s">
        <v>138</v>
      </c>
      <c r="BE467" s="179">
        <f>IF(N467="základní",J467,0)</f>
        <v>0</v>
      </c>
      <c r="BF467" s="179">
        <f>IF(N467="snížená",J467,0)</f>
        <v>0</v>
      </c>
      <c r="BG467" s="179">
        <f>IF(N467="zákl. přenesená",J467,0)</f>
        <v>0</v>
      </c>
      <c r="BH467" s="179">
        <f>IF(N467="sníž. přenesená",J467,0)</f>
        <v>0</v>
      </c>
      <c r="BI467" s="179">
        <f>IF(N467="nulová",J467,0)</f>
        <v>0</v>
      </c>
      <c r="BJ467" s="18" t="s">
        <v>81</v>
      </c>
      <c r="BK467" s="179">
        <f>ROUND(I467*H467,2)</f>
        <v>0</v>
      </c>
      <c r="BL467" s="18" t="s">
        <v>261</v>
      </c>
      <c r="BM467" s="178" t="s">
        <v>661</v>
      </c>
    </row>
    <row r="468" spans="1:65" s="2" customFormat="1" ht="29.25">
      <c r="A468" s="33"/>
      <c r="B468" s="34"/>
      <c r="C468" s="33"/>
      <c r="D468" s="180" t="s">
        <v>148</v>
      </c>
      <c r="E468" s="33"/>
      <c r="F468" s="181" t="s">
        <v>662</v>
      </c>
      <c r="G468" s="33"/>
      <c r="H468" s="33"/>
      <c r="I468" s="102"/>
      <c r="J468" s="33"/>
      <c r="K468" s="33"/>
      <c r="L468" s="34"/>
      <c r="M468" s="182"/>
      <c r="N468" s="183"/>
      <c r="O468" s="59"/>
      <c r="P468" s="59"/>
      <c r="Q468" s="59"/>
      <c r="R468" s="59"/>
      <c r="S468" s="59"/>
      <c r="T468" s="60"/>
      <c r="U468" s="33"/>
      <c r="V468" s="33"/>
      <c r="W468" s="33"/>
      <c r="X468" s="33"/>
      <c r="Y468" s="33"/>
      <c r="Z468" s="33"/>
      <c r="AA468" s="33"/>
      <c r="AB468" s="33"/>
      <c r="AC468" s="33"/>
      <c r="AD468" s="33"/>
      <c r="AE468" s="33"/>
      <c r="AT468" s="18" t="s">
        <v>148</v>
      </c>
      <c r="AU468" s="18" t="s">
        <v>83</v>
      </c>
    </row>
    <row r="469" spans="1:65" s="12" customFormat="1" ht="22.9" customHeight="1">
      <c r="B469" s="153"/>
      <c r="D469" s="154" t="s">
        <v>74</v>
      </c>
      <c r="E469" s="164" t="s">
        <v>663</v>
      </c>
      <c r="F469" s="164" t="s">
        <v>664</v>
      </c>
      <c r="I469" s="156"/>
      <c r="J469" s="165">
        <f>BK469</f>
        <v>0</v>
      </c>
      <c r="L469" s="153"/>
      <c r="M469" s="158"/>
      <c r="N469" s="159"/>
      <c r="O469" s="159"/>
      <c r="P469" s="160">
        <f>SUM(P470:P481)</f>
        <v>0</v>
      </c>
      <c r="Q469" s="159"/>
      <c r="R469" s="160">
        <f>SUM(R470:R481)</f>
        <v>5.1599999999999997E-3</v>
      </c>
      <c r="S469" s="159"/>
      <c r="T469" s="161">
        <f>SUM(T470:T481)</f>
        <v>0</v>
      </c>
      <c r="AR469" s="154" t="s">
        <v>83</v>
      </c>
      <c r="AT469" s="162" t="s">
        <v>74</v>
      </c>
      <c r="AU469" s="162" t="s">
        <v>81</v>
      </c>
      <c r="AY469" s="154" t="s">
        <v>138</v>
      </c>
      <c r="BK469" s="163">
        <f>SUM(BK470:BK481)</f>
        <v>0</v>
      </c>
    </row>
    <row r="470" spans="1:65" s="2" customFormat="1" ht="21.75" customHeight="1">
      <c r="A470" s="33"/>
      <c r="B470" s="166"/>
      <c r="C470" s="167" t="s">
        <v>665</v>
      </c>
      <c r="D470" s="167" t="s">
        <v>141</v>
      </c>
      <c r="E470" s="168" t="s">
        <v>666</v>
      </c>
      <c r="F470" s="169" t="s">
        <v>667</v>
      </c>
      <c r="G470" s="170" t="s">
        <v>162</v>
      </c>
      <c r="H470" s="171">
        <v>4</v>
      </c>
      <c r="I470" s="172"/>
      <c r="J470" s="173">
        <f>ROUND(I470*H470,2)</f>
        <v>0</v>
      </c>
      <c r="K470" s="169" t="s">
        <v>145</v>
      </c>
      <c r="L470" s="34"/>
      <c r="M470" s="174" t="s">
        <v>1</v>
      </c>
      <c r="N470" s="175" t="s">
        <v>40</v>
      </c>
      <c r="O470" s="59"/>
      <c r="P470" s="176">
        <f>O470*H470</f>
        <v>0</v>
      </c>
      <c r="Q470" s="176">
        <v>1.2E-4</v>
      </c>
      <c r="R470" s="176">
        <f>Q470*H470</f>
        <v>4.8000000000000001E-4</v>
      </c>
      <c r="S470" s="176">
        <v>0</v>
      </c>
      <c r="T470" s="177">
        <f>S470*H470</f>
        <v>0</v>
      </c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33"/>
      <c r="AR470" s="178" t="s">
        <v>261</v>
      </c>
      <c r="AT470" s="178" t="s">
        <v>141</v>
      </c>
      <c r="AU470" s="178" t="s">
        <v>83</v>
      </c>
      <c r="AY470" s="18" t="s">
        <v>138</v>
      </c>
      <c r="BE470" s="179">
        <f>IF(N470="základní",J470,0)</f>
        <v>0</v>
      </c>
      <c r="BF470" s="179">
        <f>IF(N470="snížená",J470,0)</f>
        <v>0</v>
      </c>
      <c r="BG470" s="179">
        <f>IF(N470="zákl. přenesená",J470,0)</f>
        <v>0</v>
      </c>
      <c r="BH470" s="179">
        <f>IF(N470="sníž. přenesená",J470,0)</f>
        <v>0</v>
      </c>
      <c r="BI470" s="179">
        <f>IF(N470="nulová",J470,0)</f>
        <v>0</v>
      </c>
      <c r="BJ470" s="18" t="s">
        <v>81</v>
      </c>
      <c r="BK470" s="179">
        <f>ROUND(I470*H470,2)</f>
        <v>0</v>
      </c>
      <c r="BL470" s="18" t="s">
        <v>261</v>
      </c>
      <c r="BM470" s="178" t="s">
        <v>668</v>
      </c>
    </row>
    <row r="471" spans="1:65" s="2" customFormat="1" ht="11.25">
      <c r="A471" s="33"/>
      <c r="B471" s="34"/>
      <c r="C471" s="33"/>
      <c r="D471" s="180" t="s">
        <v>148</v>
      </c>
      <c r="E471" s="33"/>
      <c r="F471" s="181" t="s">
        <v>669</v>
      </c>
      <c r="G471" s="33"/>
      <c r="H471" s="33"/>
      <c r="I471" s="102"/>
      <c r="J471" s="33"/>
      <c r="K471" s="33"/>
      <c r="L471" s="34"/>
      <c r="M471" s="182"/>
      <c r="N471" s="183"/>
      <c r="O471" s="59"/>
      <c r="P471" s="59"/>
      <c r="Q471" s="59"/>
      <c r="R471" s="59"/>
      <c r="S471" s="59"/>
      <c r="T471" s="60"/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33"/>
      <c r="AT471" s="18" t="s">
        <v>148</v>
      </c>
      <c r="AU471" s="18" t="s">
        <v>83</v>
      </c>
    </row>
    <row r="472" spans="1:65" s="14" customFormat="1" ht="11.25">
      <c r="B472" s="191"/>
      <c r="D472" s="180" t="s">
        <v>150</v>
      </c>
      <c r="E472" s="192" t="s">
        <v>1</v>
      </c>
      <c r="F472" s="193" t="s">
        <v>670</v>
      </c>
      <c r="H472" s="194">
        <v>4</v>
      </c>
      <c r="I472" s="195"/>
      <c r="L472" s="191"/>
      <c r="M472" s="196"/>
      <c r="N472" s="197"/>
      <c r="O472" s="197"/>
      <c r="P472" s="197"/>
      <c r="Q472" s="197"/>
      <c r="R472" s="197"/>
      <c r="S472" s="197"/>
      <c r="T472" s="198"/>
      <c r="AT472" s="192" t="s">
        <v>150</v>
      </c>
      <c r="AU472" s="192" t="s">
        <v>83</v>
      </c>
      <c r="AV472" s="14" t="s">
        <v>83</v>
      </c>
      <c r="AW472" s="14" t="s">
        <v>32</v>
      </c>
      <c r="AX472" s="14" t="s">
        <v>81</v>
      </c>
      <c r="AY472" s="192" t="s">
        <v>138</v>
      </c>
    </row>
    <row r="473" spans="1:65" s="2" customFormat="1" ht="21.75" customHeight="1">
      <c r="A473" s="33"/>
      <c r="B473" s="166"/>
      <c r="C473" s="167" t="s">
        <v>671</v>
      </c>
      <c r="D473" s="167" t="s">
        <v>141</v>
      </c>
      <c r="E473" s="168" t="s">
        <v>672</v>
      </c>
      <c r="F473" s="169" t="s">
        <v>673</v>
      </c>
      <c r="G473" s="170" t="s">
        <v>162</v>
      </c>
      <c r="H473" s="171">
        <v>18</v>
      </c>
      <c r="I473" s="172"/>
      <c r="J473" s="173">
        <f>ROUND(I473*H473,2)</f>
        <v>0</v>
      </c>
      <c r="K473" s="169" t="s">
        <v>145</v>
      </c>
      <c r="L473" s="34"/>
      <c r="M473" s="174" t="s">
        <v>1</v>
      </c>
      <c r="N473" s="175" t="s">
        <v>40</v>
      </c>
      <c r="O473" s="59"/>
      <c r="P473" s="176">
        <f>O473*H473</f>
        <v>0</v>
      </c>
      <c r="Q473" s="176">
        <v>1.3999999999999999E-4</v>
      </c>
      <c r="R473" s="176">
        <f>Q473*H473</f>
        <v>2.5199999999999997E-3</v>
      </c>
      <c r="S473" s="176">
        <v>0</v>
      </c>
      <c r="T473" s="177">
        <f>S473*H473</f>
        <v>0</v>
      </c>
      <c r="U473" s="33"/>
      <c r="V473" s="33"/>
      <c r="W473" s="33"/>
      <c r="X473" s="33"/>
      <c r="Y473" s="33"/>
      <c r="Z473" s="33"/>
      <c r="AA473" s="33"/>
      <c r="AB473" s="33"/>
      <c r="AC473" s="33"/>
      <c r="AD473" s="33"/>
      <c r="AE473" s="33"/>
      <c r="AR473" s="178" t="s">
        <v>261</v>
      </c>
      <c r="AT473" s="178" t="s">
        <v>141</v>
      </c>
      <c r="AU473" s="178" t="s">
        <v>83</v>
      </c>
      <c r="AY473" s="18" t="s">
        <v>138</v>
      </c>
      <c r="BE473" s="179">
        <f>IF(N473="základní",J473,0)</f>
        <v>0</v>
      </c>
      <c r="BF473" s="179">
        <f>IF(N473="snížená",J473,0)</f>
        <v>0</v>
      </c>
      <c r="BG473" s="179">
        <f>IF(N473="zákl. přenesená",J473,0)</f>
        <v>0</v>
      </c>
      <c r="BH473" s="179">
        <f>IF(N473="sníž. přenesená",J473,0)</f>
        <v>0</v>
      </c>
      <c r="BI473" s="179">
        <f>IF(N473="nulová",J473,0)</f>
        <v>0</v>
      </c>
      <c r="BJ473" s="18" t="s">
        <v>81</v>
      </c>
      <c r="BK473" s="179">
        <f>ROUND(I473*H473,2)</f>
        <v>0</v>
      </c>
      <c r="BL473" s="18" t="s">
        <v>261</v>
      </c>
      <c r="BM473" s="178" t="s">
        <v>674</v>
      </c>
    </row>
    <row r="474" spans="1:65" s="2" customFormat="1" ht="11.25">
      <c r="A474" s="33"/>
      <c r="B474" s="34"/>
      <c r="C474" s="33"/>
      <c r="D474" s="180" t="s">
        <v>148</v>
      </c>
      <c r="E474" s="33"/>
      <c r="F474" s="181" t="s">
        <v>675</v>
      </c>
      <c r="G474" s="33"/>
      <c r="H474" s="33"/>
      <c r="I474" s="102"/>
      <c r="J474" s="33"/>
      <c r="K474" s="33"/>
      <c r="L474" s="34"/>
      <c r="M474" s="182"/>
      <c r="N474" s="183"/>
      <c r="O474" s="59"/>
      <c r="P474" s="59"/>
      <c r="Q474" s="59"/>
      <c r="R474" s="59"/>
      <c r="S474" s="59"/>
      <c r="T474" s="60"/>
      <c r="U474" s="33"/>
      <c r="V474" s="33"/>
      <c r="W474" s="33"/>
      <c r="X474" s="33"/>
      <c r="Y474" s="33"/>
      <c r="Z474" s="33"/>
      <c r="AA474" s="33"/>
      <c r="AB474" s="33"/>
      <c r="AC474" s="33"/>
      <c r="AD474" s="33"/>
      <c r="AE474" s="33"/>
      <c r="AT474" s="18" t="s">
        <v>148</v>
      </c>
      <c r="AU474" s="18" t="s">
        <v>83</v>
      </c>
    </row>
    <row r="475" spans="1:65" s="13" customFormat="1" ht="11.25">
      <c r="B475" s="184"/>
      <c r="D475" s="180" t="s">
        <v>150</v>
      </c>
      <c r="E475" s="185" t="s">
        <v>1</v>
      </c>
      <c r="F475" s="186" t="s">
        <v>676</v>
      </c>
      <c r="H475" s="185" t="s">
        <v>1</v>
      </c>
      <c r="I475" s="187"/>
      <c r="L475" s="184"/>
      <c r="M475" s="188"/>
      <c r="N475" s="189"/>
      <c r="O475" s="189"/>
      <c r="P475" s="189"/>
      <c r="Q475" s="189"/>
      <c r="R475" s="189"/>
      <c r="S475" s="189"/>
      <c r="T475" s="190"/>
      <c r="AT475" s="185" t="s">
        <v>150</v>
      </c>
      <c r="AU475" s="185" t="s">
        <v>83</v>
      </c>
      <c r="AV475" s="13" t="s">
        <v>81</v>
      </c>
      <c r="AW475" s="13" t="s">
        <v>32</v>
      </c>
      <c r="AX475" s="13" t="s">
        <v>75</v>
      </c>
      <c r="AY475" s="185" t="s">
        <v>138</v>
      </c>
    </row>
    <row r="476" spans="1:65" s="14" customFormat="1" ht="11.25">
      <c r="B476" s="191"/>
      <c r="D476" s="180" t="s">
        <v>150</v>
      </c>
      <c r="E476" s="192" t="s">
        <v>1</v>
      </c>
      <c r="F476" s="193" t="s">
        <v>677</v>
      </c>
      <c r="H476" s="194">
        <v>16</v>
      </c>
      <c r="I476" s="195"/>
      <c r="L476" s="191"/>
      <c r="M476" s="196"/>
      <c r="N476" s="197"/>
      <c r="O476" s="197"/>
      <c r="P476" s="197"/>
      <c r="Q476" s="197"/>
      <c r="R476" s="197"/>
      <c r="S476" s="197"/>
      <c r="T476" s="198"/>
      <c r="AT476" s="192" t="s">
        <v>150</v>
      </c>
      <c r="AU476" s="192" t="s">
        <v>83</v>
      </c>
      <c r="AV476" s="14" t="s">
        <v>83</v>
      </c>
      <c r="AW476" s="14" t="s">
        <v>32</v>
      </c>
      <c r="AX476" s="14" t="s">
        <v>75</v>
      </c>
      <c r="AY476" s="192" t="s">
        <v>138</v>
      </c>
    </row>
    <row r="477" spans="1:65" s="14" customFormat="1" ht="11.25">
      <c r="B477" s="191"/>
      <c r="D477" s="180" t="s">
        <v>150</v>
      </c>
      <c r="E477" s="192" t="s">
        <v>1</v>
      </c>
      <c r="F477" s="193" t="s">
        <v>678</v>
      </c>
      <c r="H477" s="194">
        <v>2</v>
      </c>
      <c r="I477" s="195"/>
      <c r="L477" s="191"/>
      <c r="M477" s="196"/>
      <c r="N477" s="197"/>
      <c r="O477" s="197"/>
      <c r="P477" s="197"/>
      <c r="Q477" s="197"/>
      <c r="R477" s="197"/>
      <c r="S477" s="197"/>
      <c r="T477" s="198"/>
      <c r="AT477" s="192" t="s">
        <v>150</v>
      </c>
      <c r="AU477" s="192" t="s">
        <v>83</v>
      </c>
      <c r="AV477" s="14" t="s">
        <v>83</v>
      </c>
      <c r="AW477" s="14" t="s">
        <v>32</v>
      </c>
      <c r="AX477" s="14" t="s">
        <v>75</v>
      </c>
      <c r="AY477" s="192" t="s">
        <v>138</v>
      </c>
    </row>
    <row r="478" spans="1:65" s="16" customFormat="1" ht="11.25">
      <c r="B478" s="208"/>
      <c r="D478" s="180" t="s">
        <v>150</v>
      </c>
      <c r="E478" s="209" t="s">
        <v>1</v>
      </c>
      <c r="F478" s="210" t="s">
        <v>185</v>
      </c>
      <c r="H478" s="211">
        <v>18</v>
      </c>
      <c r="I478" s="212"/>
      <c r="L478" s="208"/>
      <c r="M478" s="213"/>
      <c r="N478" s="214"/>
      <c r="O478" s="214"/>
      <c r="P478" s="214"/>
      <c r="Q478" s="214"/>
      <c r="R478" s="214"/>
      <c r="S478" s="214"/>
      <c r="T478" s="215"/>
      <c r="AT478" s="209" t="s">
        <v>150</v>
      </c>
      <c r="AU478" s="209" t="s">
        <v>83</v>
      </c>
      <c r="AV478" s="16" t="s">
        <v>146</v>
      </c>
      <c r="AW478" s="16" t="s">
        <v>32</v>
      </c>
      <c r="AX478" s="16" t="s">
        <v>81</v>
      </c>
      <c r="AY478" s="209" t="s">
        <v>138</v>
      </c>
    </row>
    <row r="479" spans="1:65" s="2" customFormat="1" ht="21.75" customHeight="1">
      <c r="A479" s="33"/>
      <c r="B479" s="166"/>
      <c r="C479" s="167" t="s">
        <v>679</v>
      </c>
      <c r="D479" s="167" t="s">
        <v>141</v>
      </c>
      <c r="E479" s="168" t="s">
        <v>680</v>
      </c>
      <c r="F479" s="169" t="s">
        <v>681</v>
      </c>
      <c r="G479" s="170" t="s">
        <v>162</v>
      </c>
      <c r="H479" s="171">
        <v>18</v>
      </c>
      <c r="I479" s="172"/>
      <c r="J479" s="173">
        <f>ROUND(I479*H479,2)</f>
        <v>0</v>
      </c>
      <c r="K479" s="169" t="s">
        <v>145</v>
      </c>
      <c r="L479" s="34"/>
      <c r="M479" s="174" t="s">
        <v>1</v>
      </c>
      <c r="N479" s="175" t="s">
        <v>40</v>
      </c>
      <c r="O479" s="59"/>
      <c r="P479" s="176">
        <f>O479*H479</f>
        <v>0</v>
      </c>
      <c r="Q479" s="176">
        <v>1.2E-4</v>
      </c>
      <c r="R479" s="176">
        <f>Q479*H479</f>
        <v>2.16E-3</v>
      </c>
      <c r="S479" s="176">
        <v>0</v>
      </c>
      <c r="T479" s="177">
        <f>S479*H479</f>
        <v>0</v>
      </c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R479" s="178" t="s">
        <v>261</v>
      </c>
      <c r="AT479" s="178" t="s">
        <v>141</v>
      </c>
      <c r="AU479" s="178" t="s">
        <v>83</v>
      </c>
      <c r="AY479" s="18" t="s">
        <v>138</v>
      </c>
      <c r="BE479" s="179">
        <f>IF(N479="základní",J479,0)</f>
        <v>0</v>
      </c>
      <c r="BF479" s="179">
        <f>IF(N479="snížená",J479,0)</f>
        <v>0</v>
      </c>
      <c r="BG479" s="179">
        <f>IF(N479="zákl. přenesená",J479,0)</f>
        <v>0</v>
      </c>
      <c r="BH479" s="179">
        <f>IF(N479="sníž. přenesená",J479,0)</f>
        <v>0</v>
      </c>
      <c r="BI479" s="179">
        <f>IF(N479="nulová",J479,0)</f>
        <v>0</v>
      </c>
      <c r="BJ479" s="18" t="s">
        <v>81</v>
      </c>
      <c r="BK479" s="179">
        <f>ROUND(I479*H479,2)</f>
        <v>0</v>
      </c>
      <c r="BL479" s="18" t="s">
        <v>261</v>
      </c>
      <c r="BM479" s="178" t="s">
        <v>682</v>
      </c>
    </row>
    <row r="480" spans="1:65" s="2" customFormat="1" ht="19.5">
      <c r="A480" s="33"/>
      <c r="B480" s="34"/>
      <c r="C480" s="33"/>
      <c r="D480" s="180" t="s">
        <v>148</v>
      </c>
      <c r="E480" s="33"/>
      <c r="F480" s="181" t="s">
        <v>683</v>
      </c>
      <c r="G480" s="33"/>
      <c r="H480" s="33"/>
      <c r="I480" s="102"/>
      <c r="J480" s="33"/>
      <c r="K480" s="33"/>
      <c r="L480" s="34"/>
      <c r="M480" s="182"/>
      <c r="N480" s="183"/>
      <c r="O480" s="59"/>
      <c r="P480" s="59"/>
      <c r="Q480" s="59"/>
      <c r="R480" s="59"/>
      <c r="S480" s="59"/>
      <c r="T480" s="60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T480" s="18" t="s">
        <v>148</v>
      </c>
      <c r="AU480" s="18" t="s">
        <v>83</v>
      </c>
    </row>
    <row r="481" spans="1:65" s="2" customFormat="1" ht="19.5">
      <c r="A481" s="33"/>
      <c r="B481" s="34"/>
      <c r="C481" s="33"/>
      <c r="D481" s="180" t="s">
        <v>165</v>
      </c>
      <c r="E481" s="33"/>
      <c r="F481" s="199" t="s">
        <v>684</v>
      </c>
      <c r="G481" s="33"/>
      <c r="H481" s="33"/>
      <c r="I481" s="102"/>
      <c r="J481" s="33"/>
      <c r="K481" s="33"/>
      <c r="L481" s="34"/>
      <c r="M481" s="182"/>
      <c r="N481" s="183"/>
      <c r="O481" s="59"/>
      <c r="P481" s="59"/>
      <c r="Q481" s="59"/>
      <c r="R481" s="59"/>
      <c r="S481" s="59"/>
      <c r="T481" s="6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T481" s="18" t="s">
        <v>165</v>
      </c>
      <c r="AU481" s="18" t="s">
        <v>83</v>
      </c>
    </row>
    <row r="482" spans="1:65" s="12" customFormat="1" ht="22.9" customHeight="1">
      <c r="B482" s="153"/>
      <c r="D482" s="154" t="s">
        <v>74</v>
      </c>
      <c r="E482" s="164" t="s">
        <v>685</v>
      </c>
      <c r="F482" s="164" t="s">
        <v>686</v>
      </c>
      <c r="I482" s="156"/>
      <c r="J482" s="165">
        <f>BK482</f>
        <v>0</v>
      </c>
      <c r="L482" s="153"/>
      <c r="M482" s="158"/>
      <c r="N482" s="159"/>
      <c r="O482" s="159"/>
      <c r="P482" s="160">
        <f>SUM(P483:P496)</f>
        <v>0</v>
      </c>
      <c r="Q482" s="159"/>
      <c r="R482" s="160">
        <f>SUM(R483:R496)</f>
        <v>0.34965632000000002</v>
      </c>
      <c r="S482" s="159"/>
      <c r="T482" s="161">
        <f>SUM(T483:T496)</f>
        <v>7.157775999999999E-2</v>
      </c>
      <c r="AR482" s="154" t="s">
        <v>83</v>
      </c>
      <c r="AT482" s="162" t="s">
        <v>74</v>
      </c>
      <c r="AU482" s="162" t="s">
        <v>81</v>
      </c>
      <c r="AY482" s="154" t="s">
        <v>138</v>
      </c>
      <c r="BK482" s="163">
        <f>SUM(BK483:BK496)</f>
        <v>0</v>
      </c>
    </row>
    <row r="483" spans="1:65" s="2" customFormat="1" ht="21.75" customHeight="1">
      <c r="A483" s="33"/>
      <c r="B483" s="166"/>
      <c r="C483" s="167" t="s">
        <v>687</v>
      </c>
      <c r="D483" s="167" t="s">
        <v>141</v>
      </c>
      <c r="E483" s="168" t="s">
        <v>688</v>
      </c>
      <c r="F483" s="169" t="s">
        <v>689</v>
      </c>
      <c r="G483" s="170" t="s">
        <v>162</v>
      </c>
      <c r="H483" s="171">
        <v>242.869</v>
      </c>
      <c r="I483" s="172"/>
      <c r="J483" s="173">
        <f>ROUND(I483*H483,2)</f>
        <v>0</v>
      </c>
      <c r="K483" s="169" t="s">
        <v>145</v>
      </c>
      <c r="L483" s="34"/>
      <c r="M483" s="174" t="s">
        <v>1</v>
      </c>
      <c r="N483" s="175" t="s">
        <v>40</v>
      </c>
      <c r="O483" s="59"/>
      <c r="P483" s="176">
        <f>O483*H483</f>
        <v>0</v>
      </c>
      <c r="Q483" s="176">
        <v>0</v>
      </c>
      <c r="R483" s="176">
        <f>Q483*H483</f>
        <v>0</v>
      </c>
      <c r="S483" s="176">
        <v>0</v>
      </c>
      <c r="T483" s="177">
        <f>S483*H483</f>
        <v>0</v>
      </c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R483" s="178" t="s">
        <v>261</v>
      </c>
      <c r="AT483" s="178" t="s">
        <v>141</v>
      </c>
      <c r="AU483" s="178" t="s">
        <v>83</v>
      </c>
      <c r="AY483" s="18" t="s">
        <v>138</v>
      </c>
      <c r="BE483" s="179">
        <f>IF(N483="základní",J483,0)</f>
        <v>0</v>
      </c>
      <c r="BF483" s="179">
        <f>IF(N483="snížená",J483,0)</f>
        <v>0</v>
      </c>
      <c r="BG483" s="179">
        <f>IF(N483="zákl. přenesená",J483,0)</f>
        <v>0</v>
      </c>
      <c r="BH483" s="179">
        <f>IF(N483="sníž. přenesená",J483,0)</f>
        <v>0</v>
      </c>
      <c r="BI483" s="179">
        <f>IF(N483="nulová",J483,0)</f>
        <v>0</v>
      </c>
      <c r="BJ483" s="18" t="s">
        <v>81</v>
      </c>
      <c r="BK483" s="179">
        <f>ROUND(I483*H483,2)</f>
        <v>0</v>
      </c>
      <c r="BL483" s="18" t="s">
        <v>261</v>
      </c>
      <c r="BM483" s="178" t="s">
        <v>690</v>
      </c>
    </row>
    <row r="484" spans="1:65" s="2" customFormat="1" ht="11.25">
      <c r="A484" s="33"/>
      <c r="B484" s="34"/>
      <c r="C484" s="33"/>
      <c r="D484" s="180" t="s">
        <v>148</v>
      </c>
      <c r="E484" s="33"/>
      <c r="F484" s="181" t="s">
        <v>691</v>
      </c>
      <c r="G484" s="33"/>
      <c r="H484" s="33"/>
      <c r="I484" s="102"/>
      <c r="J484" s="33"/>
      <c r="K484" s="33"/>
      <c r="L484" s="34"/>
      <c r="M484" s="182"/>
      <c r="N484" s="183"/>
      <c r="O484" s="59"/>
      <c r="P484" s="59"/>
      <c r="Q484" s="59"/>
      <c r="R484" s="59"/>
      <c r="S484" s="59"/>
      <c r="T484" s="60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33"/>
      <c r="AT484" s="18" t="s">
        <v>148</v>
      </c>
      <c r="AU484" s="18" t="s">
        <v>83</v>
      </c>
    </row>
    <row r="485" spans="1:65" s="2" customFormat="1" ht="16.5" customHeight="1">
      <c r="A485" s="33"/>
      <c r="B485" s="166"/>
      <c r="C485" s="167" t="s">
        <v>692</v>
      </c>
      <c r="D485" s="167" t="s">
        <v>141</v>
      </c>
      <c r="E485" s="168" t="s">
        <v>693</v>
      </c>
      <c r="F485" s="169" t="s">
        <v>694</v>
      </c>
      <c r="G485" s="170" t="s">
        <v>162</v>
      </c>
      <c r="H485" s="171">
        <v>230.89599999999999</v>
      </c>
      <c r="I485" s="172"/>
      <c r="J485" s="173">
        <f>ROUND(I485*H485,2)</f>
        <v>0</v>
      </c>
      <c r="K485" s="169" t="s">
        <v>145</v>
      </c>
      <c r="L485" s="34"/>
      <c r="M485" s="174" t="s">
        <v>1</v>
      </c>
      <c r="N485" s="175" t="s">
        <v>40</v>
      </c>
      <c r="O485" s="59"/>
      <c r="P485" s="176">
        <f>O485*H485</f>
        <v>0</v>
      </c>
      <c r="Q485" s="176">
        <v>1E-3</v>
      </c>
      <c r="R485" s="176">
        <f>Q485*H485</f>
        <v>0.23089599999999999</v>
      </c>
      <c r="S485" s="176">
        <v>3.1E-4</v>
      </c>
      <c r="T485" s="177">
        <f>S485*H485</f>
        <v>7.157775999999999E-2</v>
      </c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R485" s="178" t="s">
        <v>261</v>
      </c>
      <c r="AT485" s="178" t="s">
        <v>141</v>
      </c>
      <c r="AU485" s="178" t="s">
        <v>83</v>
      </c>
      <c r="AY485" s="18" t="s">
        <v>138</v>
      </c>
      <c r="BE485" s="179">
        <f>IF(N485="základní",J485,0)</f>
        <v>0</v>
      </c>
      <c r="BF485" s="179">
        <f>IF(N485="snížená",J485,0)</f>
        <v>0</v>
      </c>
      <c r="BG485" s="179">
        <f>IF(N485="zákl. přenesená",J485,0)</f>
        <v>0</v>
      </c>
      <c r="BH485" s="179">
        <f>IF(N485="sníž. přenesená",J485,0)</f>
        <v>0</v>
      </c>
      <c r="BI485" s="179">
        <f>IF(N485="nulová",J485,0)</f>
        <v>0</v>
      </c>
      <c r="BJ485" s="18" t="s">
        <v>81</v>
      </c>
      <c r="BK485" s="179">
        <f>ROUND(I485*H485,2)</f>
        <v>0</v>
      </c>
      <c r="BL485" s="18" t="s">
        <v>261</v>
      </c>
      <c r="BM485" s="178" t="s">
        <v>695</v>
      </c>
    </row>
    <row r="486" spans="1:65" s="2" customFormat="1" ht="11.25">
      <c r="A486" s="33"/>
      <c r="B486" s="34"/>
      <c r="C486" s="33"/>
      <c r="D486" s="180" t="s">
        <v>148</v>
      </c>
      <c r="E486" s="33"/>
      <c r="F486" s="181" t="s">
        <v>696</v>
      </c>
      <c r="G486" s="33"/>
      <c r="H486" s="33"/>
      <c r="I486" s="102"/>
      <c r="J486" s="33"/>
      <c r="K486" s="33"/>
      <c r="L486" s="34"/>
      <c r="M486" s="182"/>
      <c r="N486" s="183"/>
      <c r="O486" s="59"/>
      <c r="P486" s="59"/>
      <c r="Q486" s="59"/>
      <c r="R486" s="59"/>
      <c r="S486" s="59"/>
      <c r="T486" s="60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T486" s="18" t="s">
        <v>148</v>
      </c>
      <c r="AU486" s="18" t="s">
        <v>83</v>
      </c>
    </row>
    <row r="487" spans="1:65" s="13" customFormat="1" ht="11.25">
      <c r="B487" s="184"/>
      <c r="D487" s="180" t="s">
        <v>150</v>
      </c>
      <c r="E487" s="185" t="s">
        <v>1</v>
      </c>
      <c r="F487" s="186" t="s">
        <v>697</v>
      </c>
      <c r="H487" s="185" t="s">
        <v>1</v>
      </c>
      <c r="I487" s="187"/>
      <c r="L487" s="184"/>
      <c r="M487" s="188"/>
      <c r="N487" s="189"/>
      <c r="O487" s="189"/>
      <c r="P487" s="189"/>
      <c r="Q487" s="189"/>
      <c r="R487" s="189"/>
      <c r="S487" s="189"/>
      <c r="T487" s="190"/>
      <c r="AT487" s="185" t="s">
        <v>150</v>
      </c>
      <c r="AU487" s="185" t="s">
        <v>83</v>
      </c>
      <c r="AV487" s="13" t="s">
        <v>81</v>
      </c>
      <c r="AW487" s="13" t="s">
        <v>32</v>
      </c>
      <c r="AX487" s="13" t="s">
        <v>75</v>
      </c>
      <c r="AY487" s="185" t="s">
        <v>138</v>
      </c>
    </row>
    <row r="488" spans="1:65" s="14" customFormat="1" ht="11.25">
      <c r="B488" s="191"/>
      <c r="D488" s="180" t="s">
        <v>150</v>
      </c>
      <c r="E488" s="192" t="s">
        <v>1</v>
      </c>
      <c r="F488" s="193" t="s">
        <v>698</v>
      </c>
      <c r="H488" s="194">
        <v>63.881999999999998</v>
      </c>
      <c r="I488" s="195"/>
      <c r="L488" s="191"/>
      <c r="M488" s="196"/>
      <c r="N488" s="197"/>
      <c r="O488" s="197"/>
      <c r="P488" s="197"/>
      <c r="Q488" s="197"/>
      <c r="R488" s="197"/>
      <c r="S488" s="197"/>
      <c r="T488" s="198"/>
      <c r="AT488" s="192" t="s">
        <v>150</v>
      </c>
      <c r="AU488" s="192" t="s">
        <v>83</v>
      </c>
      <c r="AV488" s="14" t="s">
        <v>83</v>
      </c>
      <c r="AW488" s="14" t="s">
        <v>32</v>
      </c>
      <c r="AX488" s="14" t="s">
        <v>75</v>
      </c>
      <c r="AY488" s="192" t="s">
        <v>138</v>
      </c>
    </row>
    <row r="489" spans="1:65" s="14" customFormat="1" ht="11.25">
      <c r="B489" s="191"/>
      <c r="D489" s="180" t="s">
        <v>150</v>
      </c>
      <c r="E489" s="192" t="s">
        <v>1</v>
      </c>
      <c r="F489" s="193" t="s">
        <v>699</v>
      </c>
      <c r="H489" s="194">
        <v>167.01400000000001</v>
      </c>
      <c r="I489" s="195"/>
      <c r="L489" s="191"/>
      <c r="M489" s="196"/>
      <c r="N489" s="197"/>
      <c r="O489" s="197"/>
      <c r="P489" s="197"/>
      <c r="Q489" s="197"/>
      <c r="R489" s="197"/>
      <c r="S489" s="197"/>
      <c r="T489" s="198"/>
      <c r="AT489" s="192" t="s">
        <v>150</v>
      </c>
      <c r="AU489" s="192" t="s">
        <v>83</v>
      </c>
      <c r="AV489" s="14" t="s">
        <v>83</v>
      </c>
      <c r="AW489" s="14" t="s">
        <v>32</v>
      </c>
      <c r="AX489" s="14" t="s">
        <v>75</v>
      </c>
      <c r="AY489" s="192" t="s">
        <v>138</v>
      </c>
    </row>
    <row r="490" spans="1:65" s="16" customFormat="1" ht="11.25">
      <c r="B490" s="208"/>
      <c r="D490" s="180" t="s">
        <v>150</v>
      </c>
      <c r="E490" s="209" t="s">
        <v>1</v>
      </c>
      <c r="F490" s="210" t="s">
        <v>185</v>
      </c>
      <c r="H490" s="211">
        <v>230.89600000000002</v>
      </c>
      <c r="I490" s="212"/>
      <c r="L490" s="208"/>
      <c r="M490" s="213"/>
      <c r="N490" s="214"/>
      <c r="O490" s="214"/>
      <c r="P490" s="214"/>
      <c r="Q490" s="214"/>
      <c r="R490" s="214"/>
      <c r="S490" s="214"/>
      <c r="T490" s="215"/>
      <c r="AT490" s="209" t="s">
        <v>150</v>
      </c>
      <c r="AU490" s="209" t="s">
        <v>83</v>
      </c>
      <c r="AV490" s="16" t="s">
        <v>146</v>
      </c>
      <c r="AW490" s="16" t="s">
        <v>32</v>
      </c>
      <c r="AX490" s="16" t="s">
        <v>81</v>
      </c>
      <c r="AY490" s="209" t="s">
        <v>138</v>
      </c>
    </row>
    <row r="491" spans="1:65" s="2" customFormat="1" ht="21.75" customHeight="1">
      <c r="A491" s="33"/>
      <c r="B491" s="166"/>
      <c r="C491" s="167" t="s">
        <v>700</v>
      </c>
      <c r="D491" s="167" t="s">
        <v>141</v>
      </c>
      <c r="E491" s="168" t="s">
        <v>701</v>
      </c>
      <c r="F491" s="169" t="s">
        <v>702</v>
      </c>
      <c r="G491" s="170" t="s">
        <v>162</v>
      </c>
      <c r="H491" s="171">
        <v>242.36799999999999</v>
      </c>
      <c r="I491" s="172"/>
      <c r="J491" s="173">
        <f>ROUND(I491*H491,2)</f>
        <v>0</v>
      </c>
      <c r="K491" s="169" t="s">
        <v>145</v>
      </c>
      <c r="L491" s="34"/>
      <c r="M491" s="174" t="s">
        <v>1</v>
      </c>
      <c r="N491" s="175" t="s">
        <v>40</v>
      </c>
      <c r="O491" s="59"/>
      <c r="P491" s="176">
        <f>O491*H491</f>
        <v>0</v>
      </c>
      <c r="Q491" s="176">
        <v>2.0000000000000001E-4</v>
      </c>
      <c r="R491" s="176">
        <f>Q491*H491</f>
        <v>4.8473599999999999E-2</v>
      </c>
      <c r="S491" s="176">
        <v>0</v>
      </c>
      <c r="T491" s="177">
        <f>S491*H491</f>
        <v>0</v>
      </c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R491" s="178" t="s">
        <v>261</v>
      </c>
      <c r="AT491" s="178" t="s">
        <v>141</v>
      </c>
      <c r="AU491" s="178" t="s">
        <v>83</v>
      </c>
      <c r="AY491" s="18" t="s">
        <v>138</v>
      </c>
      <c r="BE491" s="179">
        <f>IF(N491="základní",J491,0)</f>
        <v>0</v>
      </c>
      <c r="BF491" s="179">
        <f>IF(N491="snížená",J491,0)</f>
        <v>0</v>
      </c>
      <c r="BG491" s="179">
        <f>IF(N491="zákl. přenesená",J491,0)</f>
        <v>0</v>
      </c>
      <c r="BH491" s="179">
        <f>IF(N491="sníž. přenesená",J491,0)</f>
        <v>0</v>
      </c>
      <c r="BI491" s="179">
        <f>IF(N491="nulová",J491,0)</f>
        <v>0</v>
      </c>
      <c r="BJ491" s="18" t="s">
        <v>81</v>
      </c>
      <c r="BK491" s="179">
        <f>ROUND(I491*H491,2)</f>
        <v>0</v>
      </c>
      <c r="BL491" s="18" t="s">
        <v>261</v>
      </c>
      <c r="BM491" s="178" t="s">
        <v>703</v>
      </c>
    </row>
    <row r="492" spans="1:65" s="2" customFormat="1" ht="19.5">
      <c r="A492" s="33"/>
      <c r="B492" s="34"/>
      <c r="C492" s="33"/>
      <c r="D492" s="180" t="s">
        <v>148</v>
      </c>
      <c r="E492" s="33"/>
      <c r="F492" s="181" t="s">
        <v>704</v>
      </c>
      <c r="G492" s="33"/>
      <c r="H492" s="33"/>
      <c r="I492" s="102"/>
      <c r="J492" s="33"/>
      <c r="K492" s="33"/>
      <c r="L492" s="34"/>
      <c r="M492" s="182"/>
      <c r="N492" s="183"/>
      <c r="O492" s="59"/>
      <c r="P492" s="59"/>
      <c r="Q492" s="59"/>
      <c r="R492" s="59"/>
      <c r="S492" s="59"/>
      <c r="T492" s="60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T492" s="18" t="s">
        <v>148</v>
      </c>
      <c r="AU492" s="18" t="s">
        <v>83</v>
      </c>
    </row>
    <row r="493" spans="1:65" s="13" customFormat="1" ht="11.25">
      <c r="B493" s="184"/>
      <c r="D493" s="180" t="s">
        <v>150</v>
      </c>
      <c r="E493" s="185" t="s">
        <v>1</v>
      </c>
      <c r="F493" s="186" t="s">
        <v>705</v>
      </c>
      <c r="H493" s="185" t="s">
        <v>1</v>
      </c>
      <c r="I493" s="187"/>
      <c r="L493" s="184"/>
      <c r="M493" s="188"/>
      <c r="N493" s="189"/>
      <c r="O493" s="189"/>
      <c r="P493" s="189"/>
      <c r="Q493" s="189"/>
      <c r="R493" s="189"/>
      <c r="S493" s="189"/>
      <c r="T493" s="190"/>
      <c r="AT493" s="185" t="s">
        <v>150</v>
      </c>
      <c r="AU493" s="185" t="s">
        <v>83</v>
      </c>
      <c r="AV493" s="13" t="s">
        <v>81</v>
      </c>
      <c r="AW493" s="13" t="s">
        <v>32</v>
      </c>
      <c r="AX493" s="13" t="s">
        <v>75</v>
      </c>
      <c r="AY493" s="185" t="s">
        <v>138</v>
      </c>
    </row>
    <row r="494" spans="1:65" s="14" customFormat="1" ht="11.25">
      <c r="B494" s="191"/>
      <c r="D494" s="180" t="s">
        <v>150</v>
      </c>
      <c r="E494" s="192" t="s">
        <v>1</v>
      </c>
      <c r="F494" s="193" t="s">
        <v>706</v>
      </c>
      <c r="H494" s="194">
        <v>242.36799999999999</v>
      </c>
      <c r="I494" s="195"/>
      <c r="L494" s="191"/>
      <c r="M494" s="196"/>
      <c r="N494" s="197"/>
      <c r="O494" s="197"/>
      <c r="P494" s="197"/>
      <c r="Q494" s="197"/>
      <c r="R494" s="197"/>
      <c r="S494" s="197"/>
      <c r="T494" s="198"/>
      <c r="AT494" s="192" t="s">
        <v>150</v>
      </c>
      <c r="AU494" s="192" t="s">
        <v>83</v>
      </c>
      <c r="AV494" s="14" t="s">
        <v>83</v>
      </c>
      <c r="AW494" s="14" t="s">
        <v>32</v>
      </c>
      <c r="AX494" s="14" t="s">
        <v>81</v>
      </c>
      <c r="AY494" s="192" t="s">
        <v>138</v>
      </c>
    </row>
    <row r="495" spans="1:65" s="2" customFormat="1" ht="21.75" customHeight="1">
      <c r="A495" s="33"/>
      <c r="B495" s="166"/>
      <c r="C495" s="167" t="s">
        <v>707</v>
      </c>
      <c r="D495" s="167" t="s">
        <v>141</v>
      </c>
      <c r="E495" s="168" t="s">
        <v>708</v>
      </c>
      <c r="F495" s="169" t="s">
        <v>709</v>
      </c>
      <c r="G495" s="170" t="s">
        <v>162</v>
      </c>
      <c r="H495" s="171">
        <v>242.36799999999999</v>
      </c>
      <c r="I495" s="172"/>
      <c r="J495" s="173">
        <f>ROUND(I495*H495,2)</f>
        <v>0</v>
      </c>
      <c r="K495" s="169" t="s">
        <v>145</v>
      </c>
      <c r="L495" s="34"/>
      <c r="M495" s="174" t="s">
        <v>1</v>
      </c>
      <c r="N495" s="175" t="s">
        <v>40</v>
      </c>
      <c r="O495" s="59"/>
      <c r="P495" s="176">
        <f>O495*H495</f>
        <v>0</v>
      </c>
      <c r="Q495" s="176">
        <v>2.9E-4</v>
      </c>
      <c r="R495" s="176">
        <f>Q495*H495</f>
        <v>7.0286719999999997E-2</v>
      </c>
      <c r="S495" s="176">
        <v>0</v>
      </c>
      <c r="T495" s="177">
        <f>S495*H495</f>
        <v>0</v>
      </c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33"/>
      <c r="AR495" s="178" t="s">
        <v>261</v>
      </c>
      <c r="AT495" s="178" t="s">
        <v>141</v>
      </c>
      <c r="AU495" s="178" t="s">
        <v>83</v>
      </c>
      <c r="AY495" s="18" t="s">
        <v>138</v>
      </c>
      <c r="BE495" s="179">
        <f>IF(N495="základní",J495,0)</f>
        <v>0</v>
      </c>
      <c r="BF495" s="179">
        <f>IF(N495="snížená",J495,0)</f>
        <v>0</v>
      </c>
      <c r="BG495" s="179">
        <f>IF(N495="zákl. přenesená",J495,0)</f>
        <v>0</v>
      </c>
      <c r="BH495" s="179">
        <f>IF(N495="sníž. přenesená",J495,0)</f>
        <v>0</v>
      </c>
      <c r="BI495" s="179">
        <f>IF(N495="nulová",J495,0)</f>
        <v>0</v>
      </c>
      <c r="BJ495" s="18" t="s">
        <v>81</v>
      </c>
      <c r="BK495" s="179">
        <f>ROUND(I495*H495,2)</f>
        <v>0</v>
      </c>
      <c r="BL495" s="18" t="s">
        <v>261</v>
      </c>
      <c r="BM495" s="178" t="s">
        <v>710</v>
      </c>
    </row>
    <row r="496" spans="1:65" s="2" customFormat="1" ht="19.5">
      <c r="A496" s="33"/>
      <c r="B496" s="34"/>
      <c r="C496" s="33"/>
      <c r="D496" s="180" t="s">
        <v>148</v>
      </c>
      <c r="E496" s="33"/>
      <c r="F496" s="181" t="s">
        <v>711</v>
      </c>
      <c r="G496" s="33"/>
      <c r="H496" s="33"/>
      <c r="I496" s="102"/>
      <c r="J496" s="33"/>
      <c r="K496" s="33"/>
      <c r="L496" s="34"/>
      <c r="M496" s="227"/>
      <c r="N496" s="228"/>
      <c r="O496" s="229"/>
      <c r="P496" s="229"/>
      <c r="Q496" s="229"/>
      <c r="R496" s="229"/>
      <c r="S496" s="229"/>
      <c r="T496" s="230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33"/>
      <c r="AT496" s="18" t="s">
        <v>148</v>
      </c>
      <c r="AU496" s="18" t="s">
        <v>83</v>
      </c>
    </row>
    <row r="497" spans="1:31" s="2" customFormat="1" ht="6.95" customHeight="1">
      <c r="A497" s="33"/>
      <c r="B497" s="48"/>
      <c r="C497" s="49"/>
      <c r="D497" s="49"/>
      <c r="E497" s="49"/>
      <c r="F497" s="49"/>
      <c r="G497" s="49"/>
      <c r="H497" s="49"/>
      <c r="I497" s="126"/>
      <c r="J497" s="49"/>
      <c r="K497" s="49"/>
      <c r="L497" s="34"/>
      <c r="M497" s="33"/>
      <c r="O497" s="33"/>
      <c r="P497" s="33"/>
      <c r="Q497" s="33"/>
      <c r="R497" s="33"/>
      <c r="S497" s="33"/>
      <c r="T497" s="33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33"/>
    </row>
  </sheetData>
  <sheetProtection algorithmName="SHA-512" hashValue="W+r8JgoUcy0lJ8UooWts0IEDYmHd41EmD3XpE3h7uMf93mO9/5hrQUPvZc2fGijtNnCChPdMPdxvtGJhCwJK7Q==" saltValue="NQrHxoB1EnBlH2tJuqrNpw==" spinCount="100000" sheet="1" objects="1" scenarios="1"/>
  <autoFilter ref="C134:K496"/>
  <mergeCells count="12">
    <mergeCell ref="E127:H127"/>
    <mergeCell ref="L2:V2"/>
    <mergeCell ref="E85:H85"/>
    <mergeCell ref="E87:H87"/>
    <mergeCell ref="E89:H89"/>
    <mergeCell ref="E123:H123"/>
    <mergeCell ref="E125:H12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88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9"/>
      <c r="L2" s="273" t="s">
        <v>5</v>
      </c>
      <c r="M2" s="258"/>
      <c r="N2" s="258"/>
      <c r="O2" s="258"/>
      <c r="P2" s="258"/>
      <c r="Q2" s="258"/>
      <c r="R2" s="258"/>
      <c r="S2" s="258"/>
      <c r="T2" s="258"/>
      <c r="U2" s="258"/>
      <c r="V2" s="258"/>
      <c r="AT2" s="18" t="s">
        <v>91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100"/>
      <c r="J3" s="20"/>
      <c r="K3" s="20"/>
      <c r="L3" s="21"/>
      <c r="AT3" s="18" t="s">
        <v>83</v>
      </c>
    </row>
    <row r="4" spans="1:46" s="1" customFormat="1" ht="24.95" customHeight="1">
      <c r="B4" s="21"/>
      <c r="D4" s="22" t="s">
        <v>98</v>
      </c>
      <c r="I4" s="99"/>
      <c r="L4" s="21"/>
      <c r="M4" s="101" t="s">
        <v>10</v>
      </c>
      <c r="AT4" s="18" t="s">
        <v>3</v>
      </c>
    </row>
    <row r="5" spans="1:46" s="1" customFormat="1" ht="6.95" customHeight="1">
      <c r="B5" s="21"/>
      <c r="I5" s="99"/>
      <c r="L5" s="21"/>
    </row>
    <row r="6" spans="1:46" s="1" customFormat="1" ht="12" customHeight="1">
      <c r="B6" s="21"/>
      <c r="D6" s="28" t="s">
        <v>16</v>
      </c>
      <c r="I6" s="99"/>
      <c r="L6" s="21"/>
    </row>
    <row r="7" spans="1:46" s="1" customFormat="1" ht="16.5" customHeight="1">
      <c r="B7" s="21"/>
      <c r="E7" s="274" t="str">
        <f>'Rekapitulace stavby'!K6</f>
        <v>Oprava výdejny – ZŠ Skřečoň, 1. máje 217, Bohumín</v>
      </c>
      <c r="F7" s="275"/>
      <c r="G7" s="275"/>
      <c r="H7" s="275"/>
      <c r="I7" s="99"/>
      <c r="L7" s="21"/>
    </row>
    <row r="8" spans="1:46" s="1" customFormat="1" ht="12" customHeight="1">
      <c r="B8" s="21"/>
      <c r="D8" s="28" t="s">
        <v>99</v>
      </c>
      <c r="I8" s="99"/>
      <c r="L8" s="21"/>
    </row>
    <row r="9" spans="1:46" s="2" customFormat="1" ht="16.5" customHeight="1">
      <c r="A9" s="33"/>
      <c r="B9" s="34"/>
      <c r="C9" s="33"/>
      <c r="D9" s="33"/>
      <c r="E9" s="274" t="s">
        <v>100</v>
      </c>
      <c r="F9" s="276"/>
      <c r="G9" s="276"/>
      <c r="H9" s="276"/>
      <c r="I9" s="102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101</v>
      </c>
      <c r="E10" s="33"/>
      <c r="F10" s="33"/>
      <c r="G10" s="33"/>
      <c r="H10" s="33"/>
      <c r="I10" s="102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31" t="s">
        <v>712</v>
      </c>
      <c r="F11" s="276"/>
      <c r="G11" s="276"/>
      <c r="H11" s="276"/>
      <c r="I11" s="102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4"/>
      <c r="C12" s="33"/>
      <c r="D12" s="33"/>
      <c r="E12" s="33"/>
      <c r="F12" s="33"/>
      <c r="G12" s="33"/>
      <c r="H12" s="33"/>
      <c r="I12" s="102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18</v>
      </c>
      <c r="E13" s="33"/>
      <c r="F13" s="26" t="s">
        <v>1</v>
      </c>
      <c r="G13" s="33"/>
      <c r="H13" s="33"/>
      <c r="I13" s="103" t="s">
        <v>19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20</v>
      </c>
      <c r="E14" s="33"/>
      <c r="F14" s="26" t="s">
        <v>21</v>
      </c>
      <c r="G14" s="33"/>
      <c r="H14" s="33"/>
      <c r="I14" s="103" t="s">
        <v>22</v>
      </c>
      <c r="J14" s="56" t="str">
        <f>'Rekapitulace stavby'!AN8</f>
        <v>20. 1. 2020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4"/>
      <c r="C15" s="33"/>
      <c r="D15" s="33"/>
      <c r="E15" s="33"/>
      <c r="F15" s="33"/>
      <c r="G15" s="33"/>
      <c r="H15" s="33"/>
      <c r="I15" s="102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24</v>
      </c>
      <c r="E16" s="33"/>
      <c r="F16" s="33"/>
      <c r="G16" s="33"/>
      <c r="H16" s="33"/>
      <c r="I16" s="103" t="s">
        <v>25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26</v>
      </c>
      <c r="F17" s="33"/>
      <c r="G17" s="33"/>
      <c r="H17" s="33"/>
      <c r="I17" s="103" t="s">
        <v>27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4"/>
      <c r="C18" s="33"/>
      <c r="D18" s="33"/>
      <c r="E18" s="33"/>
      <c r="F18" s="33"/>
      <c r="G18" s="33"/>
      <c r="H18" s="33"/>
      <c r="I18" s="102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28</v>
      </c>
      <c r="E19" s="33"/>
      <c r="F19" s="33"/>
      <c r="G19" s="33"/>
      <c r="H19" s="33"/>
      <c r="I19" s="103" t="s">
        <v>25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77" t="str">
        <f>'Rekapitulace stavby'!E14</f>
        <v>Vyplň údaj</v>
      </c>
      <c r="F20" s="257"/>
      <c r="G20" s="257"/>
      <c r="H20" s="257"/>
      <c r="I20" s="103" t="s">
        <v>27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4"/>
      <c r="C21" s="33"/>
      <c r="D21" s="33"/>
      <c r="E21" s="33"/>
      <c r="F21" s="33"/>
      <c r="G21" s="33"/>
      <c r="H21" s="33"/>
      <c r="I21" s="102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30</v>
      </c>
      <c r="E22" s="33"/>
      <c r="F22" s="33"/>
      <c r="G22" s="33"/>
      <c r="H22" s="33"/>
      <c r="I22" s="103" t="s">
        <v>25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31</v>
      </c>
      <c r="F23" s="33"/>
      <c r="G23" s="33"/>
      <c r="H23" s="33"/>
      <c r="I23" s="103" t="s">
        <v>27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4"/>
      <c r="C24" s="33"/>
      <c r="D24" s="33"/>
      <c r="E24" s="33"/>
      <c r="F24" s="33"/>
      <c r="G24" s="33"/>
      <c r="H24" s="33"/>
      <c r="I24" s="102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33</v>
      </c>
      <c r="E25" s="33"/>
      <c r="F25" s="33"/>
      <c r="G25" s="33"/>
      <c r="H25" s="33"/>
      <c r="I25" s="103" t="s">
        <v>25</v>
      </c>
      <c r="J25" s="26" t="str">
        <f>IF('Rekapitulace stavby'!AN19="","",'Rekapitulace stavby'!AN19)</f>
        <v/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tr">
        <f>IF('Rekapitulace stavby'!E20="","",'Rekapitulace stavby'!E20)</f>
        <v xml:space="preserve"> </v>
      </c>
      <c r="F26" s="33"/>
      <c r="G26" s="33"/>
      <c r="H26" s="33"/>
      <c r="I26" s="103" t="s">
        <v>27</v>
      </c>
      <c r="J26" s="26" t="str">
        <f>IF('Rekapitulace stavby'!AN20="","",'Rekapitulace stavby'!AN20)</f>
        <v/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102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34</v>
      </c>
      <c r="E28" s="33"/>
      <c r="F28" s="33"/>
      <c r="G28" s="33"/>
      <c r="H28" s="33"/>
      <c r="I28" s="102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4"/>
      <c r="B29" s="105"/>
      <c r="C29" s="104"/>
      <c r="D29" s="104"/>
      <c r="E29" s="262" t="s">
        <v>1</v>
      </c>
      <c r="F29" s="262"/>
      <c r="G29" s="262"/>
      <c r="H29" s="262"/>
      <c r="I29" s="106"/>
      <c r="J29" s="104"/>
      <c r="K29" s="104"/>
      <c r="L29" s="107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</row>
    <row r="30" spans="1:31" s="2" customFormat="1" ht="6.95" customHeight="1">
      <c r="A30" s="33"/>
      <c r="B30" s="34"/>
      <c r="C30" s="33"/>
      <c r="D30" s="33"/>
      <c r="E30" s="33"/>
      <c r="F30" s="33"/>
      <c r="G30" s="33"/>
      <c r="H30" s="33"/>
      <c r="I30" s="102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108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9" t="s">
        <v>35</v>
      </c>
      <c r="E32" s="33"/>
      <c r="F32" s="33"/>
      <c r="G32" s="33"/>
      <c r="H32" s="33"/>
      <c r="I32" s="102"/>
      <c r="J32" s="72">
        <f>ROUND(J131,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4"/>
      <c r="C33" s="33"/>
      <c r="D33" s="67"/>
      <c r="E33" s="67"/>
      <c r="F33" s="67"/>
      <c r="G33" s="67"/>
      <c r="H33" s="67"/>
      <c r="I33" s="108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33"/>
      <c r="F34" s="37" t="s">
        <v>37</v>
      </c>
      <c r="G34" s="33"/>
      <c r="H34" s="33"/>
      <c r="I34" s="110" t="s">
        <v>36</v>
      </c>
      <c r="J34" s="37" t="s">
        <v>38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4"/>
      <c r="C35" s="33"/>
      <c r="D35" s="111" t="s">
        <v>39</v>
      </c>
      <c r="E35" s="28" t="s">
        <v>40</v>
      </c>
      <c r="F35" s="112">
        <f>ROUND((SUM(BE131:BE287)),  2)</f>
        <v>0</v>
      </c>
      <c r="G35" s="33"/>
      <c r="H35" s="33"/>
      <c r="I35" s="113">
        <v>0.21</v>
      </c>
      <c r="J35" s="112">
        <f>ROUND(((SUM(BE131:BE287))*I35),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4"/>
      <c r="C36" s="33"/>
      <c r="D36" s="33"/>
      <c r="E36" s="28" t="s">
        <v>41</v>
      </c>
      <c r="F36" s="112">
        <f>ROUND((SUM(BF131:BF287)),  2)</f>
        <v>0</v>
      </c>
      <c r="G36" s="33"/>
      <c r="H36" s="33"/>
      <c r="I36" s="113">
        <v>0.15</v>
      </c>
      <c r="J36" s="112">
        <f>ROUND(((SUM(BF131:BF287))*I36),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42</v>
      </c>
      <c r="F37" s="112">
        <f>ROUND((SUM(BG131:BG287)),  2)</f>
        <v>0</v>
      </c>
      <c r="G37" s="33"/>
      <c r="H37" s="33"/>
      <c r="I37" s="113">
        <v>0.21</v>
      </c>
      <c r="J37" s="112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43</v>
      </c>
      <c r="F38" s="112">
        <f>ROUND((SUM(BH131:BH287)),  2)</f>
        <v>0</v>
      </c>
      <c r="G38" s="33"/>
      <c r="H38" s="33"/>
      <c r="I38" s="113">
        <v>0.15</v>
      </c>
      <c r="J38" s="112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8" t="s">
        <v>44</v>
      </c>
      <c r="F39" s="112">
        <f>ROUND((SUM(BI131:BI287)),  2)</f>
        <v>0</v>
      </c>
      <c r="G39" s="33"/>
      <c r="H39" s="33"/>
      <c r="I39" s="113">
        <v>0</v>
      </c>
      <c r="J39" s="112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4"/>
      <c r="C40" s="33"/>
      <c r="D40" s="33"/>
      <c r="E40" s="33"/>
      <c r="F40" s="33"/>
      <c r="G40" s="33"/>
      <c r="H40" s="33"/>
      <c r="I40" s="102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14"/>
      <c r="D41" s="115" t="s">
        <v>45</v>
      </c>
      <c r="E41" s="61"/>
      <c r="F41" s="61"/>
      <c r="G41" s="116" t="s">
        <v>46</v>
      </c>
      <c r="H41" s="117" t="s">
        <v>47</v>
      </c>
      <c r="I41" s="118"/>
      <c r="J41" s="119">
        <f>SUM(J32:J39)</f>
        <v>0</v>
      </c>
      <c r="K41" s="120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4"/>
      <c r="C42" s="33"/>
      <c r="D42" s="33"/>
      <c r="E42" s="33"/>
      <c r="F42" s="33"/>
      <c r="G42" s="33"/>
      <c r="H42" s="33"/>
      <c r="I42" s="102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21"/>
      <c r="I43" s="99"/>
      <c r="L43" s="21"/>
    </row>
    <row r="44" spans="1:31" s="1" customFormat="1" ht="14.45" customHeight="1">
      <c r="B44" s="21"/>
      <c r="I44" s="99"/>
      <c r="L44" s="21"/>
    </row>
    <row r="45" spans="1:31" s="1" customFormat="1" ht="14.45" customHeight="1">
      <c r="B45" s="21"/>
      <c r="I45" s="99"/>
      <c r="L45" s="21"/>
    </row>
    <row r="46" spans="1:31" s="1" customFormat="1" ht="14.45" customHeight="1">
      <c r="B46" s="21"/>
      <c r="I46" s="99"/>
      <c r="L46" s="21"/>
    </row>
    <row r="47" spans="1:31" s="1" customFormat="1" ht="14.45" customHeight="1">
      <c r="B47" s="21"/>
      <c r="I47" s="99"/>
      <c r="L47" s="21"/>
    </row>
    <row r="48" spans="1:31" s="1" customFormat="1" ht="14.45" customHeight="1">
      <c r="B48" s="21"/>
      <c r="I48" s="99"/>
      <c r="L48" s="21"/>
    </row>
    <row r="49" spans="1:31" s="1" customFormat="1" ht="14.45" customHeight="1">
      <c r="B49" s="21"/>
      <c r="I49" s="99"/>
      <c r="L49" s="21"/>
    </row>
    <row r="50" spans="1:31" s="2" customFormat="1" ht="14.45" customHeight="1">
      <c r="B50" s="43"/>
      <c r="D50" s="44" t="s">
        <v>48</v>
      </c>
      <c r="E50" s="45"/>
      <c r="F50" s="45"/>
      <c r="G50" s="44" t="s">
        <v>49</v>
      </c>
      <c r="H50" s="45"/>
      <c r="I50" s="121"/>
      <c r="J50" s="45"/>
      <c r="K50" s="45"/>
      <c r="L50" s="4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3"/>
      <c r="B61" s="34"/>
      <c r="C61" s="33"/>
      <c r="D61" s="46" t="s">
        <v>50</v>
      </c>
      <c r="E61" s="36"/>
      <c r="F61" s="122" t="s">
        <v>51</v>
      </c>
      <c r="G61" s="46" t="s">
        <v>50</v>
      </c>
      <c r="H61" s="36"/>
      <c r="I61" s="123"/>
      <c r="J61" s="124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125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3"/>
      <c r="B76" s="34"/>
      <c r="C76" s="33"/>
      <c r="D76" s="46" t="s">
        <v>50</v>
      </c>
      <c r="E76" s="36"/>
      <c r="F76" s="122" t="s">
        <v>51</v>
      </c>
      <c r="G76" s="46" t="s">
        <v>50</v>
      </c>
      <c r="H76" s="36"/>
      <c r="I76" s="123"/>
      <c r="J76" s="124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126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127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103</v>
      </c>
      <c r="D82" s="33"/>
      <c r="E82" s="33"/>
      <c r="F82" s="33"/>
      <c r="G82" s="33"/>
      <c r="H82" s="33"/>
      <c r="I82" s="102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102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102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3"/>
      <c r="D85" s="33"/>
      <c r="E85" s="274" t="str">
        <f>E7</f>
        <v>Oprava výdejny – ZŠ Skřečoň, 1. máje 217, Bohumín</v>
      </c>
      <c r="F85" s="275"/>
      <c r="G85" s="275"/>
      <c r="H85" s="275"/>
      <c r="I85" s="102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99</v>
      </c>
      <c r="I86" s="99"/>
      <c r="L86" s="21"/>
    </row>
    <row r="87" spans="1:31" s="2" customFormat="1" ht="16.5" customHeight="1">
      <c r="A87" s="33"/>
      <c r="B87" s="34"/>
      <c r="C87" s="33"/>
      <c r="D87" s="33"/>
      <c r="E87" s="274" t="s">
        <v>100</v>
      </c>
      <c r="F87" s="276"/>
      <c r="G87" s="276"/>
      <c r="H87" s="276"/>
      <c r="I87" s="102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101</v>
      </c>
      <c r="D88" s="33"/>
      <c r="E88" s="33"/>
      <c r="F88" s="33"/>
      <c r="G88" s="33"/>
      <c r="H88" s="33"/>
      <c r="I88" s="102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31" t="str">
        <f>E11</f>
        <v>002 - Zdravotechnika</v>
      </c>
      <c r="F89" s="276"/>
      <c r="G89" s="276"/>
      <c r="H89" s="276"/>
      <c r="I89" s="102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102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3"/>
      <c r="E91" s="33"/>
      <c r="F91" s="26" t="str">
        <f>F14</f>
        <v xml:space="preserve"> </v>
      </c>
      <c r="G91" s="33"/>
      <c r="H91" s="33"/>
      <c r="I91" s="103" t="s">
        <v>22</v>
      </c>
      <c r="J91" s="56" t="str">
        <f>IF(J14="","",J14)</f>
        <v>20. 1. 2020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102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24</v>
      </c>
      <c r="D93" s="33"/>
      <c r="E93" s="33"/>
      <c r="F93" s="26" t="str">
        <f>E17</f>
        <v>Město Bohumín</v>
      </c>
      <c r="G93" s="33"/>
      <c r="H93" s="33"/>
      <c r="I93" s="103" t="s">
        <v>30</v>
      </c>
      <c r="J93" s="31" t="str">
        <f>E23</f>
        <v>RP Projekt s.r.o.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28</v>
      </c>
      <c r="D94" s="33"/>
      <c r="E94" s="33"/>
      <c r="F94" s="26" t="str">
        <f>IF(E20="","",E20)</f>
        <v>Vyplň údaj</v>
      </c>
      <c r="G94" s="33"/>
      <c r="H94" s="33"/>
      <c r="I94" s="103" t="s">
        <v>33</v>
      </c>
      <c r="J94" s="31" t="str">
        <f>E26</f>
        <v xml:space="preserve"> 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102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28" t="s">
        <v>104</v>
      </c>
      <c r="D96" s="114"/>
      <c r="E96" s="114"/>
      <c r="F96" s="114"/>
      <c r="G96" s="114"/>
      <c r="H96" s="114"/>
      <c r="I96" s="129"/>
      <c r="J96" s="130" t="s">
        <v>105</v>
      </c>
      <c r="K96" s="114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102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31" t="s">
        <v>106</v>
      </c>
      <c r="D98" s="33"/>
      <c r="E98" s="33"/>
      <c r="F98" s="33"/>
      <c r="G98" s="33"/>
      <c r="H98" s="33"/>
      <c r="I98" s="102"/>
      <c r="J98" s="72">
        <f>J131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107</v>
      </c>
    </row>
    <row r="99" spans="1:47" s="9" customFormat="1" ht="24.95" customHeight="1">
      <c r="B99" s="132"/>
      <c r="D99" s="133" t="s">
        <v>108</v>
      </c>
      <c r="E99" s="134"/>
      <c r="F99" s="134"/>
      <c r="G99" s="134"/>
      <c r="H99" s="134"/>
      <c r="I99" s="135"/>
      <c r="J99" s="136">
        <f>J132</f>
        <v>0</v>
      </c>
      <c r="L99" s="132"/>
    </row>
    <row r="100" spans="1:47" s="10" customFormat="1" ht="19.899999999999999" customHeight="1">
      <c r="B100" s="137"/>
      <c r="D100" s="138" t="s">
        <v>110</v>
      </c>
      <c r="E100" s="139"/>
      <c r="F100" s="139"/>
      <c r="G100" s="139"/>
      <c r="H100" s="139"/>
      <c r="I100" s="140"/>
      <c r="J100" s="141">
        <f>J133</f>
        <v>0</v>
      </c>
      <c r="L100" s="137"/>
    </row>
    <row r="101" spans="1:47" s="10" customFormat="1" ht="19.899999999999999" customHeight="1">
      <c r="B101" s="137"/>
      <c r="D101" s="138" t="s">
        <v>111</v>
      </c>
      <c r="E101" s="139"/>
      <c r="F101" s="139"/>
      <c r="G101" s="139"/>
      <c r="H101" s="139"/>
      <c r="I101" s="140"/>
      <c r="J101" s="141">
        <f>J139</f>
        <v>0</v>
      </c>
      <c r="L101" s="137"/>
    </row>
    <row r="102" spans="1:47" s="10" customFormat="1" ht="19.899999999999999" customHeight="1">
      <c r="B102" s="137"/>
      <c r="D102" s="138" t="s">
        <v>112</v>
      </c>
      <c r="E102" s="139"/>
      <c r="F102" s="139"/>
      <c r="G102" s="139"/>
      <c r="H102" s="139"/>
      <c r="I102" s="140"/>
      <c r="J102" s="141">
        <f>J146</f>
        <v>0</v>
      </c>
      <c r="L102" s="137"/>
    </row>
    <row r="103" spans="1:47" s="10" customFormat="1" ht="19.899999999999999" customHeight="1">
      <c r="B103" s="137"/>
      <c r="D103" s="138" t="s">
        <v>113</v>
      </c>
      <c r="E103" s="139"/>
      <c r="F103" s="139"/>
      <c r="G103" s="139"/>
      <c r="H103" s="139"/>
      <c r="I103" s="140"/>
      <c r="J103" s="141">
        <f>J156</f>
        <v>0</v>
      </c>
      <c r="L103" s="137"/>
    </row>
    <row r="104" spans="1:47" s="9" customFormat="1" ht="24.95" customHeight="1">
      <c r="B104" s="132"/>
      <c r="D104" s="133" t="s">
        <v>114</v>
      </c>
      <c r="E104" s="134"/>
      <c r="F104" s="134"/>
      <c r="G104" s="134"/>
      <c r="H104" s="134"/>
      <c r="I104" s="135"/>
      <c r="J104" s="136">
        <f>J159</f>
        <v>0</v>
      </c>
      <c r="L104" s="132"/>
    </row>
    <row r="105" spans="1:47" s="10" customFormat="1" ht="19.899999999999999" customHeight="1">
      <c r="B105" s="137"/>
      <c r="D105" s="138" t="s">
        <v>115</v>
      </c>
      <c r="E105" s="139"/>
      <c r="F105" s="139"/>
      <c r="G105" s="139"/>
      <c r="H105" s="139"/>
      <c r="I105" s="140"/>
      <c r="J105" s="141">
        <f>J160</f>
        <v>0</v>
      </c>
      <c r="L105" s="137"/>
    </row>
    <row r="106" spans="1:47" s="10" customFormat="1" ht="19.899999999999999" customHeight="1">
      <c r="B106" s="137"/>
      <c r="D106" s="138" t="s">
        <v>713</v>
      </c>
      <c r="E106" s="139"/>
      <c r="F106" s="139"/>
      <c r="G106" s="139"/>
      <c r="H106" s="139"/>
      <c r="I106" s="140"/>
      <c r="J106" s="141">
        <f>J198</f>
        <v>0</v>
      </c>
      <c r="L106" s="137"/>
    </row>
    <row r="107" spans="1:47" s="10" customFormat="1" ht="19.899999999999999" customHeight="1">
      <c r="B107" s="137"/>
      <c r="D107" s="138" t="s">
        <v>714</v>
      </c>
      <c r="E107" s="139"/>
      <c r="F107" s="139"/>
      <c r="G107" s="139"/>
      <c r="H107" s="139"/>
      <c r="I107" s="140"/>
      <c r="J107" s="141">
        <f>J240</f>
        <v>0</v>
      </c>
      <c r="L107" s="137"/>
    </row>
    <row r="108" spans="1:47" s="10" customFormat="1" ht="19.899999999999999" customHeight="1">
      <c r="B108" s="137"/>
      <c r="D108" s="138" t="s">
        <v>715</v>
      </c>
      <c r="E108" s="139"/>
      <c r="F108" s="139"/>
      <c r="G108" s="139"/>
      <c r="H108" s="139"/>
      <c r="I108" s="140"/>
      <c r="J108" s="141">
        <f>J262</f>
        <v>0</v>
      </c>
      <c r="L108" s="137"/>
    </row>
    <row r="109" spans="1:47" s="10" customFormat="1" ht="19.899999999999999" customHeight="1">
      <c r="B109" s="137"/>
      <c r="D109" s="138" t="s">
        <v>716</v>
      </c>
      <c r="E109" s="139"/>
      <c r="F109" s="139"/>
      <c r="G109" s="139"/>
      <c r="H109" s="139"/>
      <c r="I109" s="140"/>
      <c r="J109" s="141">
        <f>J279</f>
        <v>0</v>
      </c>
      <c r="L109" s="137"/>
    </row>
    <row r="110" spans="1:47" s="2" customFormat="1" ht="21.75" customHeight="1">
      <c r="A110" s="33"/>
      <c r="B110" s="34"/>
      <c r="C110" s="33"/>
      <c r="D110" s="33"/>
      <c r="E110" s="33"/>
      <c r="F110" s="33"/>
      <c r="G110" s="33"/>
      <c r="H110" s="33"/>
      <c r="I110" s="102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6.95" customHeight="1">
      <c r="A111" s="33"/>
      <c r="B111" s="48"/>
      <c r="C111" s="49"/>
      <c r="D111" s="49"/>
      <c r="E111" s="49"/>
      <c r="F111" s="49"/>
      <c r="G111" s="49"/>
      <c r="H111" s="49"/>
      <c r="I111" s="126"/>
      <c r="J111" s="49"/>
      <c r="K111" s="49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5" spans="1:31" s="2" customFormat="1" ht="6.95" customHeight="1">
      <c r="A115" s="33"/>
      <c r="B115" s="50"/>
      <c r="C115" s="51"/>
      <c r="D115" s="51"/>
      <c r="E115" s="51"/>
      <c r="F115" s="51"/>
      <c r="G115" s="51"/>
      <c r="H115" s="51"/>
      <c r="I115" s="127"/>
      <c r="J115" s="51"/>
      <c r="K115" s="51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31" s="2" customFormat="1" ht="24.95" customHeight="1">
      <c r="A116" s="33"/>
      <c r="B116" s="34"/>
      <c r="C116" s="22" t="s">
        <v>123</v>
      </c>
      <c r="D116" s="33"/>
      <c r="E116" s="33"/>
      <c r="F116" s="33"/>
      <c r="G116" s="33"/>
      <c r="H116" s="33"/>
      <c r="I116" s="102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6.95" customHeight="1">
      <c r="A117" s="33"/>
      <c r="B117" s="34"/>
      <c r="C117" s="33"/>
      <c r="D117" s="33"/>
      <c r="E117" s="33"/>
      <c r="F117" s="33"/>
      <c r="G117" s="33"/>
      <c r="H117" s="33"/>
      <c r="I117" s="102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" customFormat="1" ht="12" customHeight="1">
      <c r="A118" s="33"/>
      <c r="B118" s="34"/>
      <c r="C118" s="28" t="s">
        <v>16</v>
      </c>
      <c r="D118" s="33"/>
      <c r="E118" s="33"/>
      <c r="F118" s="33"/>
      <c r="G118" s="33"/>
      <c r="H118" s="33"/>
      <c r="I118" s="102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16.5" customHeight="1">
      <c r="A119" s="33"/>
      <c r="B119" s="34"/>
      <c r="C119" s="33"/>
      <c r="D119" s="33"/>
      <c r="E119" s="274" t="str">
        <f>E7</f>
        <v>Oprava výdejny – ZŠ Skřečoň, 1. máje 217, Bohumín</v>
      </c>
      <c r="F119" s="275"/>
      <c r="G119" s="275"/>
      <c r="H119" s="275"/>
      <c r="I119" s="102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1" customFormat="1" ht="12" customHeight="1">
      <c r="B120" s="21"/>
      <c r="C120" s="28" t="s">
        <v>99</v>
      </c>
      <c r="I120" s="99"/>
      <c r="L120" s="21"/>
    </row>
    <row r="121" spans="1:31" s="2" customFormat="1" ht="16.5" customHeight="1">
      <c r="A121" s="33"/>
      <c r="B121" s="34"/>
      <c r="C121" s="33"/>
      <c r="D121" s="33"/>
      <c r="E121" s="274" t="s">
        <v>100</v>
      </c>
      <c r="F121" s="276"/>
      <c r="G121" s="276"/>
      <c r="H121" s="276"/>
      <c r="I121" s="102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12" customHeight="1">
      <c r="A122" s="33"/>
      <c r="B122" s="34"/>
      <c r="C122" s="28" t="s">
        <v>101</v>
      </c>
      <c r="D122" s="33"/>
      <c r="E122" s="33"/>
      <c r="F122" s="33"/>
      <c r="G122" s="33"/>
      <c r="H122" s="33"/>
      <c r="I122" s="102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6.5" customHeight="1">
      <c r="A123" s="33"/>
      <c r="B123" s="34"/>
      <c r="C123" s="33"/>
      <c r="D123" s="33"/>
      <c r="E123" s="231" t="str">
        <f>E11</f>
        <v>002 - Zdravotechnika</v>
      </c>
      <c r="F123" s="276"/>
      <c r="G123" s="276"/>
      <c r="H123" s="276"/>
      <c r="I123" s="102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6.95" customHeight="1">
      <c r="A124" s="33"/>
      <c r="B124" s="34"/>
      <c r="C124" s="33"/>
      <c r="D124" s="33"/>
      <c r="E124" s="33"/>
      <c r="F124" s="33"/>
      <c r="G124" s="33"/>
      <c r="H124" s="33"/>
      <c r="I124" s="102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12" customHeight="1">
      <c r="A125" s="33"/>
      <c r="B125" s="34"/>
      <c r="C125" s="28" t="s">
        <v>20</v>
      </c>
      <c r="D125" s="33"/>
      <c r="E125" s="33"/>
      <c r="F125" s="26" t="str">
        <f>F14</f>
        <v xml:space="preserve"> </v>
      </c>
      <c r="G125" s="33"/>
      <c r="H125" s="33"/>
      <c r="I125" s="103" t="s">
        <v>22</v>
      </c>
      <c r="J125" s="56" t="str">
        <f>IF(J14="","",J14)</f>
        <v>20. 1. 2020</v>
      </c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6.95" customHeight="1">
      <c r="A126" s="33"/>
      <c r="B126" s="34"/>
      <c r="C126" s="33"/>
      <c r="D126" s="33"/>
      <c r="E126" s="33"/>
      <c r="F126" s="33"/>
      <c r="G126" s="33"/>
      <c r="H126" s="33"/>
      <c r="I126" s="102"/>
      <c r="J126" s="33"/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5.2" customHeight="1">
      <c r="A127" s="33"/>
      <c r="B127" s="34"/>
      <c r="C127" s="28" t="s">
        <v>24</v>
      </c>
      <c r="D127" s="33"/>
      <c r="E127" s="33"/>
      <c r="F127" s="26" t="str">
        <f>E17</f>
        <v>Město Bohumín</v>
      </c>
      <c r="G127" s="33"/>
      <c r="H127" s="33"/>
      <c r="I127" s="103" t="s">
        <v>30</v>
      </c>
      <c r="J127" s="31" t="str">
        <f>E23</f>
        <v>RP Projekt s.r.o.</v>
      </c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5.2" customHeight="1">
      <c r="A128" s="33"/>
      <c r="B128" s="34"/>
      <c r="C128" s="28" t="s">
        <v>28</v>
      </c>
      <c r="D128" s="33"/>
      <c r="E128" s="33"/>
      <c r="F128" s="26" t="str">
        <f>IF(E20="","",E20)</f>
        <v>Vyplň údaj</v>
      </c>
      <c r="G128" s="33"/>
      <c r="H128" s="33"/>
      <c r="I128" s="103" t="s">
        <v>33</v>
      </c>
      <c r="J128" s="31" t="str">
        <f>E26</f>
        <v xml:space="preserve"> </v>
      </c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0.35" customHeight="1">
      <c r="A129" s="33"/>
      <c r="B129" s="34"/>
      <c r="C129" s="33"/>
      <c r="D129" s="33"/>
      <c r="E129" s="33"/>
      <c r="F129" s="33"/>
      <c r="G129" s="33"/>
      <c r="H129" s="33"/>
      <c r="I129" s="102"/>
      <c r="J129" s="33"/>
      <c r="K129" s="33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11" customFormat="1" ht="29.25" customHeight="1">
      <c r="A130" s="142"/>
      <c r="B130" s="143"/>
      <c r="C130" s="144" t="s">
        <v>124</v>
      </c>
      <c r="D130" s="145" t="s">
        <v>60</v>
      </c>
      <c r="E130" s="145" t="s">
        <v>56</v>
      </c>
      <c r="F130" s="145" t="s">
        <v>57</v>
      </c>
      <c r="G130" s="145" t="s">
        <v>125</v>
      </c>
      <c r="H130" s="145" t="s">
        <v>126</v>
      </c>
      <c r="I130" s="146" t="s">
        <v>127</v>
      </c>
      <c r="J130" s="145" t="s">
        <v>105</v>
      </c>
      <c r="K130" s="147" t="s">
        <v>128</v>
      </c>
      <c r="L130" s="148"/>
      <c r="M130" s="63" t="s">
        <v>1</v>
      </c>
      <c r="N130" s="64" t="s">
        <v>39</v>
      </c>
      <c r="O130" s="64" t="s">
        <v>129</v>
      </c>
      <c r="P130" s="64" t="s">
        <v>130</v>
      </c>
      <c r="Q130" s="64" t="s">
        <v>131</v>
      </c>
      <c r="R130" s="64" t="s">
        <v>132</v>
      </c>
      <c r="S130" s="64" t="s">
        <v>133</v>
      </c>
      <c r="T130" s="65" t="s">
        <v>134</v>
      </c>
      <c r="U130" s="142"/>
      <c r="V130" s="142"/>
      <c r="W130" s="142"/>
      <c r="X130" s="142"/>
      <c r="Y130" s="142"/>
      <c r="Z130" s="142"/>
      <c r="AA130" s="142"/>
      <c r="AB130" s="142"/>
      <c r="AC130" s="142"/>
      <c r="AD130" s="142"/>
      <c r="AE130" s="142"/>
    </row>
    <row r="131" spans="1:65" s="2" customFormat="1" ht="22.9" customHeight="1">
      <c r="A131" s="33"/>
      <c r="B131" s="34"/>
      <c r="C131" s="70" t="s">
        <v>135</v>
      </c>
      <c r="D131" s="33"/>
      <c r="E131" s="33"/>
      <c r="F131" s="33"/>
      <c r="G131" s="33"/>
      <c r="H131" s="33"/>
      <c r="I131" s="102"/>
      <c r="J131" s="149">
        <f>BK131</f>
        <v>0</v>
      </c>
      <c r="K131" s="33"/>
      <c r="L131" s="34"/>
      <c r="M131" s="66"/>
      <c r="N131" s="57"/>
      <c r="O131" s="67"/>
      <c r="P131" s="150">
        <f>P132+P159</f>
        <v>0</v>
      </c>
      <c r="Q131" s="67"/>
      <c r="R131" s="150">
        <f>R132+R159</f>
        <v>0.873502</v>
      </c>
      <c r="S131" s="67"/>
      <c r="T131" s="151">
        <f>T132+T159</f>
        <v>1.8325899999999999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8" t="s">
        <v>74</v>
      </c>
      <c r="AU131" s="18" t="s">
        <v>107</v>
      </c>
      <c r="BK131" s="152">
        <f>BK132+BK159</f>
        <v>0</v>
      </c>
    </row>
    <row r="132" spans="1:65" s="12" customFormat="1" ht="25.9" customHeight="1">
      <c r="B132" s="153"/>
      <c r="D132" s="154" t="s">
        <v>74</v>
      </c>
      <c r="E132" s="155" t="s">
        <v>136</v>
      </c>
      <c r="F132" s="155" t="s">
        <v>137</v>
      </c>
      <c r="I132" s="156"/>
      <c r="J132" s="157">
        <f>BK132</f>
        <v>0</v>
      </c>
      <c r="L132" s="153"/>
      <c r="M132" s="158"/>
      <c r="N132" s="159"/>
      <c r="O132" s="159"/>
      <c r="P132" s="160">
        <f>P133+P139+P146+P156</f>
        <v>0</v>
      </c>
      <c r="Q132" s="159"/>
      <c r="R132" s="160">
        <f>R133+R139+R146+R156</f>
        <v>0.51497199999999999</v>
      </c>
      <c r="S132" s="159"/>
      <c r="T132" s="161">
        <f>T133+T139+T146+T156</f>
        <v>1.77</v>
      </c>
      <c r="AR132" s="154" t="s">
        <v>81</v>
      </c>
      <c r="AT132" s="162" t="s">
        <v>74</v>
      </c>
      <c r="AU132" s="162" t="s">
        <v>75</v>
      </c>
      <c r="AY132" s="154" t="s">
        <v>138</v>
      </c>
      <c r="BK132" s="163">
        <f>BK133+BK139+BK146+BK156</f>
        <v>0</v>
      </c>
    </row>
    <row r="133" spans="1:65" s="12" customFormat="1" ht="22.9" customHeight="1">
      <c r="B133" s="153"/>
      <c r="D133" s="154" t="s">
        <v>74</v>
      </c>
      <c r="E133" s="164" t="s">
        <v>168</v>
      </c>
      <c r="F133" s="164" t="s">
        <v>169</v>
      </c>
      <c r="I133" s="156"/>
      <c r="J133" s="165">
        <f>BK133</f>
        <v>0</v>
      </c>
      <c r="L133" s="153"/>
      <c r="M133" s="158"/>
      <c r="N133" s="159"/>
      <c r="O133" s="159"/>
      <c r="P133" s="160">
        <f>SUM(P134:P138)</f>
        <v>0</v>
      </c>
      <c r="Q133" s="159"/>
      <c r="R133" s="160">
        <f>SUM(R134:R138)</f>
        <v>0.51497199999999999</v>
      </c>
      <c r="S133" s="159"/>
      <c r="T133" s="161">
        <f>SUM(T134:T138)</f>
        <v>0</v>
      </c>
      <c r="AR133" s="154" t="s">
        <v>81</v>
      </c>
      <c r="AT133" s="162" t="s">
        <v>74</v>
      </c>
      <c r="AU133" s="162" t="s">
        <v>81</v>
      </c>
      <c r="AY133" s="154" t="s">
        <v>138</v>
      </c>
      <c r="BK133" s="163">
        <f>SUM(BK134:BK138)</f>
        <v>0</v>
      </c>
    </row>
    <row r="134" spans="1:65" s="2" customFormat="1" ht="21.75" customHeight="1">
      <c r="A134" s="33"/>
      <c r="B134" s="166"/>
      <c r="C134" s="167" t="s">
        <v>81</v>
      </c>
      <c r="D134" s="167" t="s">
        <v>141</v>
      </c>
      <c r="E134" s="168" t="s">
        <v>717</v>
      </c>
      <c r="F134" s="169" t="s">
        <v>718</v>
      </c>
      <c r="G134" s="170" t="s">
        <v>162</v>
      </c>
      <c r="H134" s="171">
        <v>12.4</v>
      </c>
      <c r="I134" s="172"/>
      <c r="J134" s="173">
        <f>ROUND(I134*H134,2)</f>
        <v>0</v>
      </c>
      <c r="K134" s="169" t="s">
        <v>145</v>
      </c>
      <c r="L134" s="34"/>
      <c r="M134" s="174" t="s">
        <v>1</v>
      </c>
      <c r="N134" s="175" t="s">
        <v>40</v>
      </c>
      <c r="O134" s="59"/>
      <c r="P134" s="176">
        <f>O134*H134</f>
        <v>0</v>
      </c>
      <c r="Q134" s="176">
        <v>4.1529999999999997E-2</v>
      </c>
      <c r="R134" s="176">
        <f>Q134*H134</f>
        <v>0.51497199999999999</v>
      </c>
      <c r="S134" s="176">
        <v>0</v>
      </c>
      <c r="T134" s="177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78" t="s">
        <v>146</v>
      </c>
      <c r="AT134" s="178" t="s">
        <v>141</v>
      </c>
      <c r="AU134" s="178" t="s">
        <v>83</v>
      </c>
      <c r="AY134" s="18" t="s">
        <v>138</v>
      </c>
      <c r="BE134" s="179">
        <f>IF(N134="základní",J134,0)</f>
        <v>0</v>
      </c>
      <c r="BF134" s="179">
        <f>IF(N134="snížená",J134,0)</f>
        <v>0</v>
      </c>
      <c r="BG134" s="179">
        <f>IF(N134="zákl. přenesená",J134,0)</f>
        <v>0</v>
      </c>
      <c r="BH134" s="179">
        <f>IF(N134="sníž. přenesená",J134,0)</f>
        <v>0</v>
      </c>
      <c r="BI134" s="179">
        <f>IF(N134="nulová",J134,0)</f>
        <v>0</v>
      </c>
      <c r="BJ134" s="18" t="s">
        <v>81</v>
      </c>
      <c r="BK134" s="179">
        <f>ROUND(I134*H134,2)</f>
        <v>0</v>
      </c>
      <c r="BL134" s="18" t="s">
        <v>146</v>
      </c>
      <c r="BM134" s="178" t="s">
        <v>719</v>
      </c>
    </row>
    <row r="135" spans="1:65" s="2" customFormat="1" ht="19.5">
      <c r="A135" s="33"/>
      <c r="B135" s="34"/>
      <c r="C135" s="33"/>
      <c r="D135" s="180" t="s">
        <v>148</v>
      </c>
      <c r="E135" s="33"/>
      <c r="F135" s="181" t="s">
        <v>720</v>
      </c>
      <c r="G135" s="33"/>
      <c r="H135" s="33"/>
      <c r="I135" s="102"/>
      <c r="J135" s="33"/>
      <c r="K135" s="33"/>
      <c r="L135" s="34"/>
      <c r="M135" s="182"/>
      <c r="N135" s="183"/>
      <c r="O135" s="59"/>
      <c r="P135" s="59"/>
      <c r="Q135" s="59"/>
      <c r="R135" s="59"/>
      <c r="S135" s="59"/>
      <c r="T135" s="60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8" t="s">
        <v>148</v>
      </c>
      <c r="AU135" s="18" t="s">
        <v>83</v>
      </c>
    </row>
    <row r="136" spans="1:65" s="14" customFormat="1" ht="11.25">
      <c r="B136" s="191"/>
      <c r="D136" s="180" t="s">
        <v>150</v>
      </c>
      <c r="E136" s="192" t="s">
        <v>1</v>
      </c>
      <c r="F136" s="193" t="s">
        <v>721</v>
      </c>
      <c r="H136" s="194">
        <v>4.9000000000000004</v>
      </c>
      <c r="I136" s="195"/>
      <c r="L136" s="191"/>
      <c r="M136" s="196"/>
      <c r="N136" s="197"/>
      <c r="O136" s="197"/>
      <c r="P136" s="197"/>
      <c r="Q136" s="197"/>
      <c r="R136" s="197"/>
      <c r="S136" s="197"/>
      <c r="T136" s="198"/>
      <c r="AT136" s="192" t="s">
        <v>150</v>
      </c>
      <c r="AU136" s="192" t="s">
        <v>83</v>
      </c>
      <c r="AV136" s="14" t="s">
        <v>83</v>
      </c>
      <c r="AW136" s="14" t="s">
        <v>32</v>
      </c>
      <c r="AX136" s="14" t="s">
        <v>75</v>
      </c>
      <c r="AY136" s="192" t="s">
        <v>138</v>
      </c>
    </row>
    <row r="137" spans="1:65" s="14" customFormat="1" ht="11.25">
      <c r="B137" s="191"/>
      <c r="D137" s="180" t="s">
        <v>150</v>
      </c>
      <c r="E137" s="192" t="s">
        <v>1</v>
      </c>
      <c r="F137" s="193" t="s">
        <v>722</v>
      </c>
      <c r="H137" s="194">
        <v>7.5</v>
      </c>
      <c r="I137" s="195"/>
      <c r="L137" s="191"/>
      <c r="M137" s="196"/>
      <c r="N137" s="197"/>
      <c r="O137" s="197"/>
      <c r="P137" s="197"/>
      <c r="Q137" s="197"/>
      <c r="R137" s="197"/>
      <c r="S137" s="197"/>
      <c r="T137" s="198"/>
      <c r="AT137" s="192" t="s">
        <v>150</v>
      </c>
      <c r="AU137" s="192" t="s">
        <v>83</v>
      </c>
      <c r="AV137" s="14" t="s">
        <v>83</v>
      </c>
      <c r="AW137" s="14" t="s">
        <v>32</v>
      </c>
      <c r="AX137" s="14" t="s">
        <v>75</v>
      </c>
      <c r="AY137" s="192" t="s">
        <v>138</v>
      </c>
    </row>
    <row r="138" spans="1:65" s="16" customFormat="1" ht="11.25">
      <c r="B138" s="208"/>
      <c r="D138" s="180" t="s">
        <v>150</v>
      </c>
      <c r="E138" s="209" t="s">
        <v>1</v>
      </c>
      <c r="F138" s="210" t="s">
        <v>185</v>
      </c>
      <c r="H138" s="211">
        <v>12.4</v>
      </c>
      <c r="I138" s="212"/>
      <c r="L138" s="208"/>
      <c r="M138" s="213"/>
      <c r="N138" s="214"/>
      <c r="O138" s="214"/>
      <c r="P138" s="214"/>
      <c r="Q138" s="214"/>
      <c r="R138" s="214"/>
      <c r="S138" s="214"/>
      <c r="T138" s="215"/>
      <c r="AT138" s="209" t="s">
        <v>150</v>
      </c>
      <c r="AU138" s="209" t="s">
        <v>83</v>
      </c>
      <c r="AV138" s="16" t="s">
        <v>146</v>
      </c>
      <c r="AW138" s="16" t="s">
        <v>32</v>
      </c>
      <c r="AX138" s="16" t="s">
        <v>81</v>
      </c>
      <c r="AY138" s="209" t="s">
        <v>138</v>
      </c>
    </row>
    <row r="139" spans="1:65" s="12" customFormat="1" ht="22.9" customHeight="1">
      <c r="B139" s="153"/>
      <c r="D139" s="154" t="s">
        <v>74</v>
      </c>
      <c r="E139" s="164" t="s">
        <v>200</v>
      </c>
      <c r="F139" s="164" t="s">
        <v>288</v>
      </c>
      <c r="I139" s="156"/>
      <c r="J139" s="165">
        <f>BK139</f>
        <v>0</v>
      </c>
      <c r="L139" s="153"/>
      <c r="M139" s="158"/>
      <c r="N139" s="159"/>
      <c r="O139" s="159"/>
      <c r="P139" s="160">
        <f>SUM(P140:P145)</f>
        <v>0</v>
      </c>
      <c r="Q139" s="159"/>
      <c r="R139" s="160">
        <f>SUM(R140:R145)</f>
        <v>0</v>
      </c>
      <c r="S139" s="159"/>
      <c r="T139" s="161">
        <f>SUM(T140:T145)</f>
        <v>1.77</v>
      </c>
      <c r="AR139" s="154" t="s">
        <v>81</v>
      </c>
      <c r="AT139" s="162" t="s">
        <v>74</v>
      </c>
      <c r="AU139" s="162" t="s">
        <v>81</v>
      </c>
      <c r="AY139" s="154" t="s">
        <v>138</v>
      </c>
      <c r="BK139" s="163">
        <f>SUM(BK140:BK145)</f>
        <v>0</v>
      </c>
    </row>
    <row r="140" spans="1:65" s="2" customFormat="1" ht="21.75" customHeight="1">
      <c r="A140" s="33"/>
      <c r="B140" s="166"/>
      <c r="C140" s="167" t="s">
        <v>83</v>
      </c>
      <c r="D140" s="167" t="s">
        <v>141</v>
      </c>
      <c r="E140" s="168" t="s">
        <v>723</v>
      </c>
      <c r="F140" s="169" t="s">
        <v>724</v>
      </c>
      <c r="G140" s="170" t="s">
        <v>519</v>
      </c>
      <c r="H140" s="171">
        <v>70</v>
      </c>
      <c r="I140" s="172"/>
      <c r="J140" s="173">
        <f>ROUND(I140*H140,2)</f>
        <v>0</v>
      </c>
      <c r="K140" s="169" t="s">
        <v>145</v>
      </c>
      <c r="L140" s="34"/>
      <c r="M140" s="174" t="s">
        <v>1</v>
      </c>
      <c r="N140" s="175" t="s">
        <v>40</v>
      </c>
      <c r="O140" s="59"/>
      <c r="P140" s="176">
        <f>O140*H140</f>
        <v>0</v>
      </c>
      <c r="Q140" s="176">
        <v>0</v>
      </c>
      <c r="R140" s="176">
        <f>Q140*H140</f>
        <v>0</v>
      </c>
      <c r="S140" s="176">
        <v>6.0000000000000001E-3</v>
      </c>
      <c r="T140" s="177">
        <f>S140*H140</f>
        <v>0.42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78" t="s">
        <v>146</v>
      </c>
      <c r="AT140" s="178" t="s">
        <v>141</v>
      </c>
      <c r="AU140" s="178" t="s">
        <v>83</v>
      </c>
      <c r="AY140" s="18" t="s">
        <v>138</v>
      </c>
      <c r="BE140" s="179">
        <f>IF(N140="základní",J140,0)</f>
        <v>0</v>
      </c>
      <c r="BF140" s="179">
        <f>IF(N140="snížená",J140,0)</f>
        <v>0</v>
      </c>
      <c r="BG140" s="179">
        <f>IF(N140="zákl. přenesená",J140,0)</f>
        <v>0</v>
      </c>
      <c r="BH140" s="179">
        <f>IF(N140="sníž. přenesená",J140,0)</f>
        <v>0</v>
      </c>
      <c r="BI140" s="179">
        <f>IF(N140="nulová",J140,0)</f>
        <v>0</v>
      </c>
      <c r="BJ140" s="18" t="s">
        <v>81</v>
      </c>
      <c r="BK140" s="179">
        <f>ROUND(I140*H140,2)</f>
        <v>0</v>
      </c>
      <c r="BL140" s="18" t="s">
        <v>146</v>
      </c>
      <c r="BM140" s="178" t="s">
        <v>725</v>
      </c>
    </row>
    <row r="141" spans="1:65" s="2" customFormat="1" ht="19.5">
      <c r="A141" s="33"/>
      <c r="B141" s="34"/>
      <c r="C141" s="33"/>
      <c r="D141" s="180" t="s">
        <v>148</v>
      </c>
      <c r="E141" s="33"/>
      <c r="F141" s="181" t="s">
        <v>726</v>
      </c>
      <c r="G141" s="33"/>
      <c r="H141" s="33"/>
      <c r="I141" s="102"/>
      <c r="J141" s="33"/>
      <c r="K141" s="33"/>
      <c r="L141" s="34"/>
      <c r="M141" s="182"/>
      <c r="N141" s="183"/>
      <c r="O141" s="59"/>
      <c r="P141" s="59"/>
      <c r="Q141" s="59"/>
      <c r="R141" s="59"/>
      <c r="S141" s="59"/>
      <c r="T141" s="60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8" t="s">
        <v>148</v>
      </c>
      <c r="AU141" s="18" t="s">
        <v>83</v>
      </c>
    </row>
    <row r="142" spans="1:65" s="14" customFormat="1" ht="11.25">
      <c r="B142" s="191"/>
      <c r="D142" s="180" t="s">
        <v>150</v>
      </c>
      <c r="E142" s="192" t="s">
        <v>1</v>
      </c>
      <c r="F142" s="193" t="s">
        <v>727</v>
      </c>
      <c r="H142" s="194">
        <v>70</v>
      </c>
      <c r="I142" s="195"/>
      <c r="L142" s="191"/>
      <c r="M142" s="196"/>
      <c r="N142" s="197"/>
      <c r="O142" s="197"/>
      <c r="P142" s="197"/>
      <c r="Q142" s="197"/>
      <c r="R142" s="197"/>
      <c r="S142" s="197"/>
      <c r="T142" s="198"/>
      <c r="AT142" s="192" t="s">
        <v>150</v>
      </c>
      <c r="AU142" s="192" t="s">
        <v>83</v>
      </c>
      <c r="AV142" s="14" t="s">
        <v>83</v>
      </c>
      <c r="AW142" s="14" t="s">
        <v>32</v>
      </c>
      <c r="AX142" s="14" t="s">
        <v>81</v>
      </c>
      <c r="AY142" s="192" t="s">
        <v>138</v>
      </c>
    </row>
    <row r="143" spans="1:65" s="2" customFormat="1" ht="21.75" customHeight="1">
      <c r="A143" s="33"/>
      <c r="B143" s="166"/>
      <c r="C143" s="167" t="s">
        <v>139</v>
      </c>
      <c r="D143" s="167" t="s">
        <v>141</v>
      </c>
      <c r="E143" s="168" t="s">
        <v>728</v>
      </c>
      <c r="F143" s="169" t="s">
        <v>729</v>
      </c>
      <c r="G143" s="170" t="s">
        <v>519</v>
      </c>
      <c r="H143" s="171">
        <v>50</v>
      </c>
      <c r="I143" s="172"/>
      <c r="J143" s="173">
        <f>ROUND(I143*H143,2)</f>
        <v>0</v>
      </c>
      <c r="K143" s="169" t="s">
        <v>145</v>
      </c>
      <c r="L143" s="34"/>
      <c r="M143" s="174" t="s">
        <v>1</v>
      </c>
      <c r="N143" s="175" t="s">
        <v>40</v>
      </c>
      <c r="O143" s="59"/>
      <c r="P143" s="176">
        <f>O143*H143</f>
        <v>0</v>
      </c>
      <c r="Q143" s="176">
        <v>0</v>
      </c>
      <c r="R143" s="176">
        <f>Q143*H143</f>
        <v>0</v>
      </c>
      <c r="S143" s="176">
        <v>2.7E-2</v>
      </c>
      <c r="T143" s="177">
        <f>S143*H143</f>
        <v>1.35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78" t="s">
        <v>146</v>
      </c>
      <c r="AT143" s="178" t="s">
        <v>141</v>
      </c>
      <c r="AU143" s="178" t="s">
        <v>83</v>
      </c>
      <c r="AY143" s="18" t="s">
        <v>138</v>
      </c>
      <c r="BE143" s="179">
        <f>IF(N143="základní",J143,0)</f>
        <v>0</v>
      </c>
      <c r="BF143" s="179">
        <f>IF(N143="snížená",J143,0)</f>
        <v>0</v>
      </c>
      <c r="BG143" s="179">
        <f>IF(N143="zákl. přenesená",J143,0)</f>
        <v>0</v>
      </c>
      <c r="BH143" s="179">
        <f>IF(N143="sníž. přenesená",J143,0)</f>
        <v>0</v>
      </c>
      <c r="BI143" s="179">
        <f>IF(N143="nulová",J143,0)</f>
        <v>0</v>
      </c>
      <c r="BJ143" s="18" t="s">
        <v>81</v>
      </c>
      <c r="BK143" s="179">
        <f>ROUND(I143*H143,2)</f>
        <v>0</v>
      </c>
      <c r="BL143" s="18" t="s">
        <v>146</v>
      </c>
      <c r="BM143" s="178" t="s">
        <v>730</v>
      </c>
    </row>
    <row r="144" spans="1:65" s="2" customFormat="1" ht="19.5">
      <c r="A144" s="33"/>
      <c r="B144" s="34"/>
      <c r="C144" s="33"/>
      <c r="D144" s="180" t="s">
        <v>148</v>
      </c>
      <c r="E144" s="33"/>
      <c r="F144" s="181" t="s">
        <v>731</v>
      </c>
      <c r="G144" s="33"/>
      <c r="H144" s="33"/>
      <c r="I144" s="102"/>
      <c r="J144" s="33"/>
      <c r="K144" s="33"/>
      <c r="L144" s="34"/>
      <c r="M144" s="182"/>
      <c r="N144" s="183"/>
      <c r="O144" s="59"/>
      <c r="P144" s="59"/>
      <c r="Q144" s="59"/>
      <c r="R144" s="59"/>
      <c r="S144" s="59"/>
      <c r="T144" s="60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8" t="s">
        <v>148</v>
      </c>
      <c r="AU144" s="18" t="s">
        <v>83</v>
      </c>
    </row>
    <row r="145" spans="1:65" s="14" customFormat="1" ht="11.25">
      <c r="B145" s="191"/>
      <c r="D145" s="180" t="s">
        <v>150</v>
      </c>
      <c r="E145" s="192" t="s">
        <v>1</v>
      </c>
      <c r="F145" s="193" t="s">
        <v>732</v>
      </c>
      <c r="H145" s="194">
        <v>50</v>
      </c>
      <c r="I145" s="195"/>
      <c r="L145" s="191"/>
      <c r="M145" s="196"/>
      <c r="N145" s="197"/>
      <c r="O145" s="197"/>
      <c r="P145" s="197"/>
      <c r="Q145" s="197"/>
      <c r="R145" s="197"/>
      <c r="S145" s="197"/>
      <c r="T145" s="198"/>
      <c r="AT145" s="192" t="s">
        <v>150</v>
      </c>
      <c r="AU145" s="192" t="s">
        <v>83</v>
      </c>
      <c r="AV145" s="14" t="s">
        <v>83</v>
      </c>
      <c r="AW145" s="14" t="s">
        <v>32</v>
      </c>
      <c r="AX145" s="14" t="s">
        <v>81</v>
      </c>
      <c r="AY145" s="192" t="s">
        <v>138</v>
      </c>
    </row>
    <row r="146" spans="1:65" s="12" customFormat="1" ht="22.9" customHeight="1">
      <c r="B146" s="153"/>
      <c r="D146" s="154" t="s">
        <v>74</v>
      </c>
      <c r="E146" s="164" t="s">
        <v>397</v>
      </c>
      <c r="F146" s="164" t="s">
        <v>398</v>
      </c>
      <c r="I146" s="156"/>
      <c r="J146" s="165">
        <f>BK146</f>
        <v>0</v>
      </c>
      <c r="L146" s="153"/>
      <c r="M146" s="158"/>
      <c r="N146" s="159"/>
      <c r="O146" s="159"/>
      <c r="P146" s="160">
        <f>SUM(P147:P155)</f>
        <v>0</v>
      </c>
      <c r="Q146" s="159"/>
      <c r="R146" s="160">
        <f>SUM(R147:R155)</f>
        <v>0</v>
      </c>
      <c r="S146" s="159"/>
      <c r="T146" s="161">
        <f>SUM(T147:T155)</f>
        <v>0</v>
      </c>
      <c r="AR146" s="154" t="s">
        <v>81</v>
      </c>
      <c r="AT146" s="162" t="s">
        <v>74</v>
      </c>
      <c r="AU146" s="162" t="s">
        <v>81</v>
      </c>
      <c r="AY146" s="154" t="s">
        <v>138</v>
      </c>
      <c r="BK146" s="163">
        <f>SUM(BK147:BK155)</f>
        <v>0</v>
      </c>
    </row>
    <row r="147" spans="1:65" s="2" customFormat="1" ht="21.75" customHeight="1">
      <c r="A147" s="33"/>
      <c r="B147" s="166"/>
      <c r="C147" s="167" t="s">
        <v>146</v>
      </c>
      <c r="D147" s="167" t="s">
        <v>141</v>
      </c>
      <c r="E147" s="168" t="s">
        <v>400</v>
      </c>
      <c r="F147" s="169" t="s">
        <v>401</v>
      </c>
      <c r="G147" s="170" t="s">
        <v>155</v>
      </c>
      <c r="H147" s="171">
        <v>1.833</v>
      </c>
      <c r="I147" s="172"/>
      <c r="J147" s="173">
        <f>ROUND(I147*H147,2)</f>
        <v>0</v>
      </c>
      <c r="K147" s="169" t="s">
        <v>145</v>
      </c>
      <c r="L147" s="34"/>
      <c r="M147" s="174" t="s">
        <v>1</v>
      </c>
      <c r="N147" s="175" t="s">
        <v>40</v>
      </c>
      <c r="O147" s="59"/>
      <c r="P147" s="176">
        <f>O147*H147</f>
        <v>0</v>
      </c>
      <c r="Q147" s="176">
        <v>0</v>
      </c>
      <c r="R147" s="176">
        <f>Q147*H147</f>
        <v>0</v>
      </c>
      <c r="S147" s="176">
        <v>0</v>
      </c>
      <c r="T147" s="177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78" t="s">
        <v>146</v>
      </c>
      <c r="AT147" s="178" t="s">
        <v>141</v>
      </c>
      <c r="AU147" s="178" t="s">
        <v>83</v>
      </c>
      <c r="AY147" s="18" t="s">
        <v>138</v>
      </c>
      <c r="BE147" s="179">
        <f>IF(N147="základní",J147,0)</f>
        <v>0</v>
      </c>
      <c r="BF147" s="179">
        <f>IF(N147="snížená",J147,0)</f>
        <v>0</v>
      </c>
      <c r="BG147" s="179">
        <f>IF(N147="zákl. přenesená",J147,0)</f>
        <v>0</v>
      </c>
      <c r="BH147" s="179">
        <f>IF(N147="sníž. přenesená",J147,0)</f>
        <v>0</v>
      </c>
      <c r="BI147" s="179">
        <f>IF(N147="nulová",J147,0)</f>
        <v>0</v>
      </c>
      <c r="BJ147" s="18" t="s">
        <v>81</v>
      </c>
      <c r="BK147" s="179">
        <f>ROUND(I147*H147,2)</f>
        <v>0</v>
      </c>
      <c r="BL147" s="18" t="s">
        <v>146</v>
      </c>
      <c r="BM147" s="178" t="s">
        <v>733</v>
      </c>
    </row>
    <row r="148" spans="1:65" s="2" customFormat="1" ht="19.5">
      <c r="A148" s="33"/>
      <c r="B148" s="34"/>
      <c r="C148" s="33"/>
      <c r="D148" s="180" t="s">
        <v>148</v>
      </c>
      <c r="E148" s="33"/>
      <c r="F148" s="181" t="s">
        <v>403</v>
      </c>
      <c r="G148" s="33"/>
      <c r="H148" s="33"/>
      <c r="I148" s="102"/>
      <c r="J148" s="33"/>
      <c r="K148" s="33"/>
      <c r="L148" s="34"/>
      <c r="M148" s="182"/>
      <c r="N148" s="183"/>
      <c r="O148" s="59"/>
      <c r="P148" s="59"/>
      <c r="Q148" s="59"/>
      <c r="R148" s="59"/>
      <c r="S148" s="59"/>
      <c r="T148" s="60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8" t="s">
        <v>148</v>
      </c>
      <c r="AU148" s="18" t="s">
        <v>83</v>
      </c>
    </row>
    <row r="149" spans="1:65" s="2" customFormat="1" ht="21.75" customHeight="1">
      <c r="A149" s="33"/>
      <c r="B149" s="166"/>
      <c r="C149" s="167" t="s">
        <v>180</v>
      </c>
      <c r="D149" s="167" t="s">
        <v>141</v>
      </c>
      <c r="E149" s="168" t="s">
        <v>405</v>
      </c>
      <c r="F149" s="169" t="s">
        <v>406</v>
      </c>
      <c r="G149" s="170" t="s">
        <v>155</v>
      </c>
      <c r="H149" s="171">
        <v>16.497</v>
      </c>
      <c r="I149" s="172"/>
      <c r="J149" s="173">
        <f>ROUND(I149*H149,2)</f>
        <v>0</v>
      </c>
      <c r="K149" s="169" t="s">
        <v>145</v>
      </c>
      <c r="L149" s="34"/>
      <c r="M149" s="174" t="s">
        <v>1</v>
      </c>
      <c r="N149" s="175" t="s">
        <v>40</v>
      </c>
      <c r="O149" s="59"/>
      <c r="P149" s="176">
        <f>O149*H149</f>
        <v>0</v>
      </c>
      <c r="Q149" s="176">
        <v>0</v>
      </c>
      <c r="R149" s="176">
        <f>Q149*H149</f>
        <v>0</v>
      </c>
      <c r="S149" s="176">
        <v>0</v>
      </c>
      <c r="T149" s="177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78" t="s">
        <v>146</v>
      </c>
      <c r="AT149" s="178" t="s">
        <v>141</v>
      </c>
      <c r="AU149" s="178" t="s">
        <v>83</v>
      </c>
      <c r="AY149" s="18" t="s">
        <v>138</v>
      </c>
      <c r="BE149" s="179">
        <f>IF(N149="základní",J149,0)</f>
        <v>0</v>
      </c>
      <c r="BF149" s="179">
        <f>IF(N149="snížená",J149,0)</f>
        <v>0</v>
      </c>
      <c r="BG149" s="179">
        <f>IF(N149="zákl. přenesená",J149,0)</f>
        <v>0</v>
      </c>
      <c r="BH149" s="179">
        <f>IF(N149="sníž. přenesená",J149,0)</f>
        <v>0</v>
      </c>
      <c r="BI149" s="179">
        <f>IF(N149="nulová",J149,0)</f>
        <v>0</v>
      </c>
      <c r="BJ149" s="18" t="s">
        <v>81</v>
      </c>
      <c r="BK149" s="179">
        <f>ROUND(I149*H149,2)</f>
        <v>0</v>
      </c>
      <c r="BL149" s="18" t="s">
        <v>146</v>
      </c>
      <c r="BM149" s="178" t="s">
        <v>734</v>
      </c>
    </row>
    <row r="150" spans="1:65" s="2" customFormat="1" ht="29.25">
      <c r="A150" s="33"/>
      <c r="B150" s="34"/>
      <c r="C150" s="33"/>
      <c r="D150" s="180" t="s">
        <v>148</v>
      </c>
      <c r="E150" s="33"/>
      <c r="F150" s="181" t="s">
        <v>408</v>
      </c>
      <c r="G150" s="33"/>
      <c r="H150" s="33"/>
      <c r="I150" s="102"/>
      <c r="J150" s="33"/>
      <c r="K150" s="33"/>
      <c r="L150" s="34"/>
      <c r="M150" s="182"/>
      <c r="N150" s="183"/>
      <c r="O150" s="59"/>
      <c r="P150" s="59"/>
      <c r="Q150" s="59"/>
      <c r="R150" s="59"/>
      <c r="S150" s="59"/>
      <c r="T150" s="60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8" t="s">
        <v>148</v>
      </c>
      <c r="AU150" s="18" t="s">
        <v>83</v>
      </c>
    </row>
    <row r="151" spans="1:65" s="14" customFormat="1" ht="11.25">
      <c r="B151" s="191"/>
      <c r="D151" s="180" t="s">
        <v>150</v>
      </c>
      <c r="F151" s="193" t="s">
        <v>735</v>
      </c>
      <c r="H151" s="194">
        <v>16.497</v>
      </c>
      <c r="I151" s="195"/>
      <c r="L151" s="191"/>
      <c r="M151" s="196"/>
      <c r="N151" s="197"/>
      <c r="O151" s="197"/>
      <c r="P151" s="197"/>
      <c r="Q151" s="197"/>
      <c r="R151" s="197"/>
      <c r="S151" s="197"/>
      <c r="T151" s="198"/>
      <c r="AT151" s="192" t="s">
        <v>150</v>
      </c>
      <c r="AU151" s="192" t="s">
        <v>83</v>
      </c>
      <c r="AV151" s="14" t="s">
        <v>83</v>
      </c>
      <c r="AW151" s="14" t="s">
        <v>3</v>
      </c>
      <c r="AX151" s="14" t="s">
        <v>81</v>
      </c>
      <c r="AY151" s="192" t="s">
        <v>138</v>
      </c>
    </row>
    <row r="152" spans="1:65" s="2" customFormat="1" ht="21.75" customHeight="1">
      <c r="A152" s="33"/>
      <c r="B152" s="166"/>
      <c r="C152" s="167" t="s">
        <v>168</v>
      </c>
      <c r="D152" s="167" t="s">
        <v>141</v>
      </c>
      <c r="E152" s="168" t="s">
        <v>411</v>
      </c>
      <c r="F152" s="169" t="s">
        <v>412</v>
      </c>
      <c r="G152" s="170" t="s">
        <v>155</v>
      </c>
      <c r="H152" s="171">
        <v>1.833</v>
      </c>
      <c r="I152" s="172"/>
      <c r="J152" s="173">
        <f>ROUND(I152*H152,2)</f>
        <v>0</v>
      </c>
      <c r="K152" s="169" t="s">
        <v>145</v>
      </c>
      <c r="L152" s="34"/>
      <c r="M152" s="174" t="s">
        <v>1</v>
      </c>
      <c r="N152" s="175" t="s">
        <v>40</v>
      </c>
      <c r="O152" s="59"/>
      <c r="P152" s="176">
        <f>O152*H152</f>
        <v>0</v>
      </c>
      <c r="Q152" s="176">
        <v>0</v>
      </c>
      <c r="R152" s="176">
        <f>Q152*H152</f>
        <v>0</v>
      </c>
      <c r="S152" s="176">
        <v>0</v>
      </c>
      <c r="T152" s="177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78" t="s">
        <v>146</v>
      </c>
      <c r="AT152" s="178" t="s">
        <v>141</v>
      </c>
      <c r="AU152" s="178" t="s">
        <v>83</v>
      </c>
      <c r="AY152" s="18" t="s">
        <v>138</v>
      </c>
      <c r="BE152" s="179">
        <f>IF(N152="základní",J152,0)</f>
        <v>0</v>
      </c>
      <c r="BF152" s="179">
        <f>IF(N152="snížená",J152,0)</f>
        <v>0</v>
      </c>
      <c r="BG152" s="179">
        <f>IF(N152="zákl. přenesená",J152,0)</f>
        <v>0</v>
      </c>
      <c r="BH152" s="179">
        <f>IF(N152="sníž. přenesená",J152,0)</f>
        <v>0</v>
      </c>
      <c r="BI152" s="179">
        <f>IF(N152="nulová",J152,0)</f>
        <v>0</v>
      </c>
      <c r="BJ152" s="18" t="s">
        <v>81</v>
      </c>
      <c r="BK152" s="179">
        <f>ROUND(I152*H152,2)</f>
        <v>0</v>
      </c>
      <c r="BL152" s="18" t="s">
        <v>146</v>
      </c>
      <c r="BM152" s="178" t="s">
        <v>736</v>
      </c>
    </row>
    <row r="153" spans="1:65" s="2" customFormat="1" ht="19.5">
      <c r="A153" s="33"/>
      <c r="B153" s="34"/>
      <c r="C153" s="33"/>
      <c r="D153" s="180" t="s">
        <v>148</v>
      </c>
      <c r="E153" s="33"/>
      <c r="F153" s="181" t="s">
        <v>414</v>
      </c>
      <c r="G153" s="33"/>
      <c r="H153" s="33"/>
      <c r="I153" s="102"/>
      <c r="J153" s="33"/>
      <c r="K153" s="33"/>
      <c r="L153" s="34"/>
      <c r="M153" s="182"/>
      <c r="N153" s="183"/>
      <c r="O153" s="59"/>
      <c r="P153" s="59"/>
      <c r="Q153" s="59"/>
      <c r="R153" s="59"/>
      <c r="S153" s="59"/>
      <c r="T153" s="60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8" t="s">
        <v>148</v>
      </c>
      <c r="AU153" s="18" t="s">
        <v>83</v>
      </c>
    </row>
    <row r="154" spans="1:65" s="2" customFormat="1" ht="21.75" customHeight="1">
      <c r="A154" s="33"/>
      <c r="B154" s="166"/>
      <c r="C154" s="167" t="s">
        <v>190</v>
      </c>
      <c r="D154" s="167" t="s">
        <v>141</v>
      </c>
      <c r="E154" s="168" t="s">
        <v>416</v>
      </c>
      <c r="F154" s="169" t="s">
        <v>417</v>
      </c>
      <c r="G154" s="170" t="s">
        <v>155</v>
      </c>
      <c r="H154" s="171">
        <v>1.8089999999999999</v>
      </c>
      <c r="I154" s="172"/>
      <c r="J154" s="173">
        <f>ROUND(I154*H154,2)</f>
        <v>0</v>
      </c>
      <c r="K154" s="169" t="s">
        <v>145</v>
      </c>
      <c r="L154" s="34"/>
      <c r="M154" s="174" t="s">
        <v>1</v>
      </c>
      <c r="N154" s="175" t="s">
        <v>40</v>
      </c>
      <c r="O154" s="59"/>
      <c r="P154" s="176">
        <f>O154*H154</f>
        <v>0</v>
      </c>
      <c r="Q154" s="176">
        <v>0</v>
      </c>
      <c r="R154" s="176">
        <f>Q154*H154</f>
        <v>0</v>
      </c>
      <c r="S154" s="176">
        <v>0</v>
      </c>
      <c r="T154" s="177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78" t="s">
        <v>146</v>
      </c>
      <c r="AT154" s="178" t="s">
        <v>141</v>
      </c>
      <c r="AU154" s="178" t="s">
        <v>83</v>
      </c>
      <c r="AY154" s="18" t="s">
        <v>138</v>
      </c>
      <c r="BE154" s="179">
        <f>IF(N154="základní",J154,0)</f>
        <v>0</v>
      </c>
      <c r="BF154" s="179">
        <f>IF(N154="snížená",J154,0)</f>
        <v>0</v>
      </c>
      <c r="BG154" s="179">
        <f>IF(N154="zákl. přenesená",J154,0)</f>
        <v>0</v>
      </c>
      <c r="BH154" s="179">
        <f>IF(N154="sníž. přenesená",J154,0)</f>
        <v>0</v>
      </c>
      <c r="BI154" s="179">
        <f>IF(N154="nulová",J154,0)</f>
        <v>0</v>
      </c>
      <c r="BJ154" s="18" t="s">
        <v>81</v>
      </c>
      <c r="BK154" s="179">
        <f>ROUND(I154*H154,2)</f>
        <v>0</v>
      </c>
      <c r="BL154" s="18" t="s">
        <v>146</v>
      </c>
      <c r="BM154" s="178" t="s">
        <v>737</v>
      </c>
    </row>
    <row r="155" spans="1:65" s="2" customFormat="1" ht="29.25">
      <c r="A155" s="33"/>
      <c r="B155" s="34"/>
      <c r="C155" s="33"/>
      <c r="D155" s="180" t="s">
        <v>148</v>
      </c>
      <c r="E155" s="33"/>
      <c r="F155" s="181" t="s">
        <v>419</v>
      </c>
      <c r="G155" s="33"/>
      <c r="H155" s="33"/>
      <c r="I155" s="102"/>
      <c r="J155" s="33"/>
      <c r="K155" s="33"/>
      <c r="L155" s="34"/>
      <c r="M155" s="182"/>
      <c r="N155" s="183"/>
      <c r="O155" s="59"/>
      <c r="P155" s="59"/>
      <c r="Q155" s="59"/>
      <c r="R155" s="59"/>
      <c r="S155" s="59"/>
      <c r="T155" s="60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8" t="s">
        <v>148</v>
      </c>
      <c r="AU155" s="18" t="s">
        <v>83</v>
      </c>
    </row>
    <row r="156" spans="1:65" s="12" customFormat="1" ht="22.9" customHeight="1">
      <c r="B156" s="153"/>
      <c r="D156" s="154" t="s">
        <v>74</v>
      </c>
      <c r="E156" s="164" t="s">
        <v>420</v>
      </c>
      <c r="F156" s="164" t="s">
        <v>421</v>
      </c>
      <c r="I156" s="156"/>
      <c r="J156" s="165">
        <f>BK156</f>
        <v>0</v>
      </c>
      <c r="L156" s="153"/>
      <c r="M156" s="158"/>
      <c r="N156" s="159"/>
      <c r="O156" s="159"/>
      <c r="P156" s="160">
        <f>SUM(P157:P158)</f>
        <v>0</v>
      </c>
      <c r="Q156" s="159"/>
      <c r="R156" s="160">
        <f>SUM(R157:R158)</f>
        <v>0</v>
      </c>
      <c r="S156" s="159"/>
      <c r="T156" s="161">
        <f>SUM(T157:T158)</f>
        <v>0</v>
      </c>
      <c r="AR156" s="154" t="s">
        <v>81</v>
      </c>
      <c r="AT156" s="162" t="s">
        <v>74</v>
      </c>
      <c r="AU156" s="162" t="s">
        <v>81</v>
      </c>
      <c r="AY156" s="154" t="s">
        <v>138</v>
      </c>
      <c r="BK156" s="163">
        <f>SUM(BK157:BK158)</f>
        <v>0</v>
      </c>
    </row>
    <row r="157" spans="1:65" s="2" customFormat="1" ht="16.5" customHeight="1">
      <c r="A157" s="33"/>
      <c r="B157" s="166"/>
      <c r="C157" s="167" t="s">
        <v>195</v>
      </c>
      <c r="D157" s="167" t="s">
        <v>141</v>
      </c>
      <c r="E157" s="168" t="s">
        <v>423</v>
      </c>
      <c r="F157" s="169" t="s">
        <v>424</v>
      </c>
      <c r="G157" s="170" t="s">
        <v>155</v>
      </c>
      <c r="H157" s="171">
        <v>0.51500000000000001</v>
      </c>
      <c r="I157" s="172"/>
      <c r="J157" s="173">
        <f>ROUND(I157*H157,2)</f>
        <v>0</v>
      </c>
      <c r="K157" s="169" t="s">
        <v>145</v>
      </c>
      <c r="L157" s="34"/>
      <c r="M157" s="174" t="s">
        <v>1</v>
      </c>
      <c r="N157" s="175" t="s">
        <v>40</v>
      </c>
      <c r="O157" s="59"/>
      <c r="P157" s="176">
        <f>O157*H157</f>
        <v>0</v>
      </c>
      <c r="Q157" s="176">
        <v>0</v>
      </c>
      <c r="R157" s="176">
        <f>Q157*H157</f>
        <v>0</v>
      </c>
      <c r="S157" s="176">
        <v>0</v>
      </c>
      <c r="T157" s="177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78" t="s">
        <v>146</v>
      </c>
      <c r="AT157" s="178" t="s">
        <v>141</v>
      </c>
      <c r="AU157" s="178" t="s">
        <v>83</v>
      </c>
      <c r="AY157" s="18" t="s">
        <v>138</v>
      </c>
      <c r="BE157" s="179">
        <f>IF(N157="základní",J157,0)</f>
        <v>0</v>
      </c>
      <c r="BF157" s="179">
        <f>IF(N157="snížená",J157,0)</f>
        <v>0</v>
      </c>
      <c r="BG157" s="179">
        <f>IF(N157="zákl. přenesená",J157,0)</f>
        <v>0</v>
      </c>
      <c r="BH157" s="179">
        <f>IF(N157="sníž. přenesená",J157,0)</f>
        <v>0</v>
      </c>
      <c r="BI157" s="179">
        <f>IF(N157="nulová",J157,0)</f>
        <v>0</v>
      </c>
      <c r="BJ157" s="18" t="s">
        <v>81</v>
      </c>
      <c r="BK157" s="179">
        <f>ROUND(I157*H157,2)</f>
        <v>0</v>
      </c>
      <c r="BL157" s="18" t="s">
        <v>146</v>
      </c>
      <c r="BM157" s="178" t="s">
        <v>738</v>
      </c>
    </row>
    <row r="158" spans="1:65" s="2" customFormat="1" ht="39">
      <c r="A158" s="33"/>
      <c r="B158" s="34"/>
      <c r="C158" s="33"/>
      <c r="D158" s="180" t="s">
        <v>148</v>
      </c>
      <c r="E158" s="33"/>
      <c r="F158" s="181" t="s">
        <v>426</v>
      </c>
      <c r="G158" s="33"/>
      <c r="H158" s="33"/>
      <c r="I158" s="102"/>
      <c r="J158" s="33"/>
      <c r="K158" s="33"/>
      <c r="L158" s="34"/>
      <c r="M158" s="182"/>
      <c r="N158" s="183"/>
      <c r="O158" s="59"/>
      <c r="P158" s="59"/>
      <c r="Q158" s="59"/>
      <c r="R158" s="59"/>
      <c r="S158" s="59"/>
      <c r="T158" s="60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8" t="s">
        <v>148</v>
      </c>
      <c r="AU158" s="18" t="s">
        <v>83</v>
      </c>
    </row>
    <row r="159" spans="1:65" s="12" customFormat="1" ht="25.9" customHeight="1">
      <c r="B159" s="153"/>
      <c r="D159" s="154" t="s">
        <v>74</v>
      </c>
      <c r="E159" s="155" t="s">
        <v>427</v>
      </c>
      <c r="F159" s="155" t="s">
        <v>428</v>
      </c>
      <c r="I159" s="156"/>
      <c r="J159" s="157">
        <f>BK159</f>
        <v>0</v>
      </c>
      <c r="L159" s="153"/>
      <c r="M159" s="158"/>
      <c r="N159" s="159"/>
      <c r="O159" s="159"/>
      <c r="P159" s="160">
        <f>P160+P198+P240+P262+P279</f>
        <v>0</v>
      </c>
      <c r="Q159" s="159"/>
      <c r="R159" s="160">
        <f>R160+R198+R240+R262+R279</f>
        <v>0.35853000000000002</v>
      </c>
      <c r="S159" s="159"/>
      <c r="T159" s="161">
        <f>T160+T198+T240+T262+T279</f>
        <v>6.2590000000000007E-2</v>
      </c>
      <c r="AR159" s="154" t="s">
        <v>83</v>
      </c>
      <c r="AT159" s="162" t="s">
        <v>74</v>
      </c>
      <c r="AU159" s="162" t="s">
        <v>75</v>
      </c>
      <c r="AY159" s="154" t="s">
        <v>138</v>
      </c>
      <c r="BK159" s="163">
        <f>BK160+BK198+BK240+BK262+BK279</f>
        <v>0</v>
      </c>
    </row>
    <row r="160" spans="1:65" s="12" customFormat="1" ht="22.9" customHeight="1">
      <c r="B160" s="153"/>
      <c r="D160" s="154" t="s">
        <v>74</v>
      </c>
      <c r="E160" s="164" t="s">
        <v>429</v>
      </c>
      <c r="F160" s="164" t="s">
        <v>430</v>
      </c>
      <c r="I160" s="156"/>
      <c r="J160" s="165">
        <f>BK160</f>
        <v>0</v>
      </c>
      <c r="L160" s="153"/>
      <c r="M160" s="158"/>
      <c r="N160" s="159"/>
      <c r="O160" s="159"/>
      <c r="P160" s="160">
        <f>SUM(P161:P197)</f>
        <v>0</v>
      </c>
      <c r="Q160" s="159"/>
      <c r="R160" s="160">
        <f>SUM(R161:R197)</f>
        <v>0.11965000000000001</v>
      </c>
      <c r="S160" s="159"/>
      <c r="T160" s="161">
        <f>SUM(T161:T197)</f>
        <v>0</v>
      </c>
      <c r="AR160" s="154" t="s">
        <v>83</v>
      </c>
      <c r="AT160" s="162" t="s">
        <v>74</v>
      </c>
      <c r="AU160" s="162" t="s">
        <v>81</v>
      </c>
      <c r="AY160" s="154" t="s">
        <v>138</v>
      </c>
      <c r="BK160" s="163">
        <f>SUM(BK161:BK197)</f>
        <v>0</v>
      </c>
    </row>
    <row r="161" spans="1:65" s="2" customFormat="1" ht="21.75" customHeight="1">
      <c r="A161" s="33"/>
      <c r="B161" s="166"/>
      <c r="C161" s="167" t="s">
        <v>200</v>
      </c>
      <c r="D161" s="167" t="s">
        <v>141</v>
      </c>
      <c r="E161" s="168" t="s">
        <v>739</v>
      </c>
      <c r="F161" s="169" t="s">
        <v>740</v>
      </c>
      <c r="G161" s="170" t="s">
        <v>302</v>
      </c>
      <c r="H161" s="171">
        <v>1</v>
      </c>
      <c r="I161" s="172"/>
      <c r="J161" s="173">
        <f>ROUND(I161*H161,2)</f>
        <v>0</v>
      </c>
      <c r="K161" s="169" t="s">
        <v>1</v>
      </c>
      <c r="L161" s="34"/>
      <c r="M161" s="174" t="s">
        <v>1</v>
      </c>
      <c r="N161" s="175" t="s">
        <v>40</v>
      </c>
      <c r="O161" s="59"/>
      <c r="P161" s="176">
        <f>O161*H161</f>
        <v>0</v>
      </c>
      <c r="Q161" s="176">
        <v>0</v>
      </c>
      <c r="R161" s="176">
        <f>Q161*H161</f>
        <v>0</v>
      </c>
      <c r="S161" s="176">
        <v>0</v>
      </c>
      <c r="T161" s="177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78" t="s">
        <v>261</v>
      </c>
      <c r="AT161" s="178" t="s">
        <v>141</v>
      </c>
      <c r="AU161" s="178" t="s">
        <v>83</v>
      </c>
      <c r="AY161" s="18" t="s">
        <v>138</v>
      </c>
      <c r="BE161" s="179">
        <f>IF(N161="základní",J161,0)</f>
        <v>0</v>
      </c>
      <c r="BF161" s="179">
        <f>IF(N161="snížená",J161,0)</f>
        <v>0</v>
      </c>
      <c r="BG161" s="179">
        <f>IF(N161="zákl. přenesená",J161,0)</f>
        <v>0</v>
      </c>
      <c r="BH161" s="179">
        <f>IF(N161="sníž. přenesená",J161,0)</f>
        <v>0</v>
      </c>
      <c r="BI161" s="179">
        <f>IF(N161="nulová",J161,0)</f>
        <v>0</v>
      </c>
      <c r="BJ161" s="18" t="s">
        <v>81</v>
      </c>
      <c r="BK161" s="179">
        <f>ROUND(I161*H161,2)</f>
        <v>0</v>
      </c>
      <c r="BL161" s="18" t="s">
        <v>261</v>
      </c>
      <c r="BM161" s="178" t="s">
        <v>741</v>
      </c>
    </row>
    <row r="162" spans="1:65" s="14" customFormat="1" ht="11.25">
      <c r="B162" s="191"/>
      <c r="D162" s="180" t="s">
        <v>150</v>
      </c>
      <c r="E162" s="192" t="s">
        <v>1</v>
      </c>
      <c r="F162" s="193" t="s">
        <v>81</v>
      </c>
      <c r="H162" s="194">
        <v>1</v>
      </c>
      <c r="I162" s="195"/>
      <c r="L162" s="191"/>
      <c r="M162" s="196"/>
      <c r="N162" s="197"/>
      <c r="O162" s="197"/>
      <c r="P162" s="197"/>
      <c r="Q162" s="197"/>
      <c r="R162" s="197"/>
      <c r="S162" s="197"/>
      <c r="T162" s="198"/>
      <c r="AT162" s="192" t="s">
        <v>150</v>
      </c>
      <c r="AU162" s="192" t="s">
        <v>83</v>
      </c>
      <c r="AV162" s="14" t="s">
        <v>83</v>
      </c>
      <c r="AW162" s="14" t="s">
        <v>32</v>
      </c>
      <c r="AX162" s="14" t="s">
        <v>81</v>
      </c>
      <c r="AY162" s="192" t="s">
        <v>138</v>
      </c>
    </row>
    <row r="163" spans="1:65" s="2" customFormat="1" ht="21.75" customHeight="1">
      <c r="A163" s="33"/>
      <c r="B163" s="166"/>
      <c r="C163" s="167" t="s">
        <v>205</v>
      </c>
      <c r="D163" s="167" t="s">
        <v>141</v>
      </c>
      <c r="E163" s="168" t="s">
        <v>742</v>
      </c>
      <c r="F163" s="169" t="s">
        <v>743</v>
      </c>
      <c r="G163" s="170" t="s">
        <v>302</v>
      </c>
      <c r="H163" s="171">
        <v>1</v>
      </c>
      <c r="I163" s="172"/>
      <c r="J163" s="173">
        <f>ROUND(I163*H163,2)</f>
        <v>0</v>
      </c>
      <c r="K163" s="169" t="s">
        <v>1</v>
      </c>
      <c r="L163" s="34"/>
      <c r="M163" s="174" t="s">
        <v>1</v>
      </c>
      <c r="N163" s="175" t="s">
        <v>40</v>
      </c>
      <c r="O163" s="59"/>
      <c r="P163" s="176">
        <f>O163*H163</f>
        <v>0</v>
      </c>
      <c r="Q163" s="176">
        <v>0</v>
      </c>
      <c r="R163" s="176">
        <f>Q163*H163</f>
        <v>0</v>
      </c>
      <c r="S163" s="176">
        <v>0</v>
      </c>
      <c r="T163" s="177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78" t="s">
        <v>261</v>
      </c>
      <c r="AT163" s="178" t="s">
        <v>141</v>
      </c>
      <c r="AU163" s="178" t="s">
        <v>83</v>
      </c>
      <c r="AY163" s="18" t="s">
        <v>138</v>
      </c>
      <c r="BE163" s="179">
        <f>IF(N163="základní",J163,0)</f>
        <v>0</v>
      </c>
      <c r="BF163" s="179">
        <f>IF(N163="snížená",J163,0)</f>
        <v>0</v>
      </c>
      <c r="BG163" s="179">
        <f>IF(N163="zákl. přenesená",J163,0)</f>
        <v>0</v>
      </c>
      <c r="BH163" s="179">
        <f>IF(N163="sníž. přenesená",J163,0)</f>
        <v>0</v>
      </c>
      <c r="BI163" s="179">
        <f>IF(N163="nulová",J163,0)</f>
        <v>0</v>
      </c>
      <c r="BJ163" s="18" t="s">
        <v>81</v>
      </c>
      <c r="BK163" s="179">
        <f>ROUND(I163*H163,2)</f>
        <v>0</v>
      </c>
      <c r="BL163" s="18" t="s">
        <v>261</v>
      </c>
      <c r="BM163" s="178" t="s">
        <v>744</v>
      </c>
    </row>
    <row r="164" spans="1:65" s="2" customFormat="1" ht="19.5">
      <c r="A164" s="33"/>
      <c r="B164" s="34"/>
      <c r="C164" s="33"/>
      <c r="D164" s="180" t="s">
        <v>148</v>
      </c>
      <c r="E164" s="33"/>
      <c r="F164" s="181" t="s">
        <v>743</v>
      </c>
      <c r="G164" s="33"/>
      <c r="H164" s="33"/>
      <c r="I164" s="102"/>
      <c r="J164" s="33"/>
      <c r="K164" s="33"/>
      <c r="L164" s="34"/>
      <c r="M164" s="182"/>
      <c r="N164" s="183"/>
      <c r="O164" s="59"/>
      <c r="P164" s="59"/>
      <c r="Q164" s="59"/>
      <c r="R164" s="59"/>
      <c r="S164" s="59"/>
      <c r="T164" s="60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8" t="s">
        <v>148</v>
      </c>
      <c r="AU164" s="18" t="s">
        <v>83</v>
      </c>
    </row>
    <row r="165" spans="1:65" s="14" customFormat="1" ht="11.25">
      <c r="B165" s="191"/>
      <c r="D165" s="180" t="s">
        <v>150</v>
      </c>
      <c r="E165" s="192" t="s">
        <v>1</v>
      </c>
      <c r="F165" s="193" t="s">
        <v>81</v>
      </c>
      <c r="H165" s="194">
        <v>1</v>
      </c>
      <c r="I165" s="195"/>
      <c r="L165" s="191"/>
      <c r="M165" s="196"/>
      <c r="N165" s="197"/>
      <c r="O165" s="197"/>
      <c r="P165" s="197"/>
      <c r="Q165" s="197"/>
      <c r="R165" s="197"/>
      <c r="S165" s="197"/>
      <c r="T165" s="198"/>
      <c r="AT165" s="192" t="s">
        <v>150</v>
      </c>
      <c r="AU165" s="192" t="s">
        <v>83</v>
      </c>
      <c r="AV165" s="14" t="s">
        <v>83</v>
      </c>
      <c r="AW165" s="14" t="s">
        <v>32</v>
      </c>
      <c r="AX165" s="14" t="s">
        <v>81</v>
      </c>
      <c r="AY165" s="192" t="s">
        <v>138</v>
      </c>
    </row>
    <row r="166" spans="1:65" s="2" customFormat="1" ht="33" customHeight="1">
      <c r="A166" s="33"/>
      <c r="B166" s="166"/>
      <c r="C166" s="167" t="s">
        <v>225</v>
      </c>
      <c r="D166" s="167" t="s">
        <v>141</v>
      </c>
      <c r="E166" s="168" t="s">
        <v>745</v>
      </c>
      <c r="F166" s="169" t="s">
        <v>746</v>
      </c>
      <c r="G166" s="170" t="s">
        <v>519</v>
      </c>
      <c r="H166" s="171">
        <v>100</v>
      </c>
      <c r="I166" s="172"/>
      <c r="J166" s="173">
        <f>ROUND(I166*H166,2)</f>
        <v>0</v>
      </c>
      <c r="K166" s="169" t="s">
        <v>1</v>
      </c>
      <c r="L166" s="34"/>
      <c r="M166" s="174" t="s">
        <v>1</v>
      </c>
      <c r="N166" s="175" t="s">
        <v>40</v>
      </c>
      <c r="O166" s="59"/>
      <c r="P166" s="176">
        <f>O166*H166</f>
        <v>0</v>
      </c>
      <c r="Q166" s="176">
        <v>0</v>
      </c>
      <c r="R166" s="176">
        <f>Q166*H166</f>
        <v>0</v>
      </c>
      <c r="S166" s="176">
        <v>0</v>
      </c>
      <c r="T166" s="177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78" t="s">
        <v>261</v>
      </c>
      <c r="AT166" s="178" t="s">
        <v>141</v>
      </c>
      <c r="AU166" s="178" t="s">
        <v>83</v>
      </c>
      <c r="AY166" s="18" t="s">
        <v>138</v>
      </c>
      <c r="BE166" s="179">
        <f>IF(N166="základní",J166,0)</f>
        <v>0</v>
      </c>
      <c r="BF166" s="179">
        <f>IF(N166="snížená",J166,0)</f>
        <v>0</v>
      </c>
      <c r="BG166" s="179">
        <f>IF(N166="zákl. přenesená",J166,0)</f>
        <v>0</v>
      </c>
      <c r="BH166" s="179">
        <f>IF(N166="sníž. přenesená",J166,0)</f>
        <v>0</v>
      </c>
      <c r="BI166" s="179">
        <f>IF(N166="nulová",J166,0)</f>
        <v>0</v>
      </c>
      <c r="BJ166" s="18" t="s">
        <v>81</v>
      </c>
      <c r="BK166" s="179">
        <f>ROUND(I166*H166,2)</f>
        <v>0</v>
      </c>
      <c r="BL166" s="18" t="s">
        <v>261</v>
      </c>
      <c r="BM166" s="178" t="s">
        <v>747</v>
      </c>
    </row>
    <row r="167" spans="1:65" s="2" customFormat="1" ht="19.5">
      <c r="A167" s="33"/>
      <c r="B167" s="34"/>
      <c r="C167" s="33"/>
      <c r="D167" s="180" t="s">
        <v>148</v>
      </c>
      <c r="E167" s="33"/>
      <c r="F167" s="181" t="s">
        <v>746</v>
      </c>
      <c r="G167" s="33"/>
      <c r="H167" s="33"/>
      <c r="I167" s="102"/>
      <c r="J167" s="33"/>
      <c r="K167" s="33"/>
      <c r="L167" s="34"/>
      <c r="M167" s="182"/>
      <c r="N167" s="183"/>
      <c r="O167" s="59"/>
      <c r="P167" s="59"/>
      <c r="Q167" s="59"/>
      <c r="R167" s="59"/>
      <c r="S167" s="59"/>
      <c r="T167" s="60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8" t="s">
        <v>148</v>
      </c>
      <c r="AU167" s="18" t="s">
        <v>83</v>
      </c>
    </row>
    <row r="168" spans="1:65" s="14" customFormat="1" ht="11.25">
      <c r="B168" s="191"/>
      <c r="D168" s="180" t="s">
        <v>150</v>
      </c>
      <c r="E168" s="192" t="s">
        <v>1</v>
      </c>
      <c r="F168" s="193" t="s">
        <v>748</v>
      </c>
      <c r="H168" s="194">
        <v>100</v>
      </c>
      <c r="I168" s="195"/>
      <c r="L168" s="191"/>
      <c r="M168" s="196"/>
      <c r="N168" s="197"/>
      <c r="O168" s="197"/>
      <c r="P168" s="197"/>
      <c r="Q168" s="197"/>
      <c r="R168" s="197"/>
      <c r="S168" s="197"/>
      <c r="T168" s="198"/>
      <c r="AT168" s="192" t="s">
        <v>150</v>
      </c>
      <c r="AU168" s="192" t="s">
        <v>83</v>
      </c>
      <c r="AV168" s="14" t="s">
        <v>83</v>
      </c>
      <c r="AW168" s="14" t="s">
        <v>32</v>
      </c>
      <c r="AX168" s="14" t="s">
        <v>81</v>
      </c>
      <c r="AY168" s="192" t="s">
        <v>138</v>
      </c>
    </row>
    <row r="169" spans="1:65" s="2" customFormat="1" ht="16.5" customHeight="1">
      <c r="A169" s="33"/>
      <c r="B169" s="166"/>
      <c r="C169" s="167" t="s">
        <v>234</v>
      </c>
      <c r="D169" s="167" t="s">
        <v>141</v>
      </c>
      <c r="E169" s="168" t="s">
        <v>749</v>
      </c>
      <c r="F169" s="169" t="s">
        <v>750</v>
      </c>
      <c r="G169" s="170" t="s">
        <v>751</v>
      </c>
      <c r="H169" s="171">
        <v>8</v>
      </c>
      <c r="I169" s="172"/>
      <c r="J169" s="173">
        <f>ROUND(I169*H169,2)</f>
        <v>0</v>
      </c>
      <c r="K169" s="169" t="s">
        <v>1</v>
      </c>
      <c r="L169" s="34"/>
      <c r="M169" s="174" t="s">
        <v>1</v>
      </c>
      <c r="N169" s="175" t="s">
        <v>40</v>
      </c>
      <c r="O169" s="59"/>
      <c r="P169" s="176">
        <f>O169*H169</f>
        <v>0</v>
      </c>
      <c r="Q169" s="176">
        <v>0</v>
      </c>
      <c r="R169" s="176">
        <f>Q169*H169</f>
        <v>0</v>
      </c>
      <c r="S169" s="176">
        <v>0</v>
      </c>
      <c r="T169" s="177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78" t="s">
        <v>261</v>
      </c>
      <c r="AT169" s="178" t="s">
        <v>141</v>
      </c>
      <c r="AU169" s="178" t="s">
        <v>83</v>
      </c>
      <c r="AY169" s="18" t="s">
        <v>138</v>
      </c>
      <c r="BE169" s="179">
        <f>IF(N169="základní",J169,0)</f>
        <v>0</v>
      </c>
      <c r="BF169" s="179">
        <f>IF(N169="snížená",J169,0)</f>
        <v>0</v>
      </c>
      <c r="BG169" s="179">
        <f>IF(N169="zákl. přenesená",J169,0)</f>
        <v>0</v>
      </c>
      <c r="BH169" s="179">
        <f>IF(N169="sníž. přenesená",J169,0)</f>
        <v>0</v>
      </c>
      <c r="BI169" s="179">
        <f>IF(N169="nulová",J169,0)</f>
        <v>0</v>
      </c>
      <c r="BJ169" s="18" t="s">
        <v>81</v>
      </c>
      <c r="BK169" s="179">
        <f>ROUND(I169*H169,2)</f>
        <v>0</v>
      </c>
      <c r="BL169" s="18" t="s">
        <v>261</v>
      </c>
      <c r="BM169" s="178" t="s">
        <v>752</v>
      </c>
    </row>
    <row r="170" spans="1:65" s="2" customFormat="1" ht="11.25">
      <c r="A170" s="33"/>
      <c r="B170" s="34"/>
      <c r="C170" s="33"/>
      <c r="D170" s="180" t="s">
        <v>148</v>
      </c>
      <c r="E170" s="33"/>
      <c r="F170" s="181" t="s">
        <v>750</v>
      </c>
      <c r="G170" s="33"/>
      <c r="H170" s="33"/>
      <c r="I170" s="102"/>
      <c r="J170" s="33"/>
      <c r="K170" s="33"/>
      <c r="L170" s="34"/>
      <c r="M170" s="182"/>
      <c r="N170" s="183"/>
      <c r="O170" s="59"/>
      <c r="P170" s="59"/>
      <c r="Q170" s="59"/>
      <c r="R170" s="59"/>
      <c r="S170" s="59"/>
      <c r="T170" s="60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8" t="s">
        <v>148</v>
      </c>
      <c r="AU170" s="18" t="s">
        <v>83</v>
      </c>
    </row>
    <row r="171" spans="1:65" s="14" customFormat="1" ht="11.25">
      <c r="B171" s="191"/>
      <c r="D171" s="180" t="s">
        <v>150</v>
      </c>
      <c r="E171" s="192" t="s">
        <v>1</v>
      </c>
      <c r="F171" s="193" t="s">
        <v>195</v>
      </c>
      <c r="H171" s="194">
        <v>8</v>
      </c>
      <c r="I171" s="195"/>
      <c r="L171" s="191"/>
      <c r="M171" s="196"/>
      <c r="N171" s="197"/>
      <c r="O171" s="197"/>
      <c r="P171" s="197"/>
      <c r="Q171" s="197"/>
      <c r="R171" s="197"/>
      <c r="S171" s="197"/>
      <c r="T171" s="198"/>
      <c r="AT171" s="192" t="s">
        <v>150</v>
      </c>
      <c r="AU171" s="192" t="s">
        <v>83</v>
      </c>
      <c r="AV171" s="14" t="s">
        <v>83</v>
      </c>
      <c r="AW171" s="14" t="s">
        <v>32</v>
      </c>
      <c r="AX171" s="14" t="s">
        <v>81</v>
      </c>
      <c r="AY171" s="192" t="s">
        <v>138</v>
      </c>
    </row>
    <row r="172" spans="1:65" s="2" customFormat="1" ht="55.5" customHeight="1">
      <c r="A172" s="33"/>
      <c r="B172" s="166"/>
      <c r="C172" s="167" t="s">
        <v>240</v>
      </c>
      <c r="D172" s="167" t="s">
        <v>141</v>
      </c>
      <c r="E172" s="168" t="s">
        <v>753</v>
      </c>
      <c r="F172" s="169" t="s">
        <v>754</v>
      </c>
      <c r="G172" s="170" t="s">
        <v>291</v>
      </c>
      <c r="H172" s="171">
        <v>9</v>
      </c>
      <c r="I172" s="172"/>
      <c r="J172" s="173">
        <f>ROUND(I172*H172,2)</f>
        <v>0</v>
      </c>
      <c r="K172" s="169" t="s">
        <v>1</v>
      </c>
      <c r="L172" s="34"/>
      <c r="M172" s="174" t="s">
        <v>1</v>
      </c>
      <c r="N172" s="175" t="s">
        <v>40</v>
      </c>
      <c r="O172" s="59"/>
      <c r="P172" s="176">
        <f>O172*H172</f>
        <v>0</v>
      </c>
      <c r="Q172" s="176">
        <v>0</v>
      </c>
      <c r="R172" s="176">
        <f>Q172*H172</f>
        <v>0</v>
      </c>
      <c r="S172" s="176">
        <v>0</v>
      </c>
      <c r="T172" s="177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78" t="s">
        <v>261</v>
      </c>
      <c r="AT172" s="178" t="s">
        <v>141</v>
      </c>
      <c r="AU172" s="178" t="s">
        <v>83</v>
      </c>
      <c r="AY172" s="18" t="s">
        <v>138</v>
      </c>
      <c r="BE172" s="179">
        <f>IF(N172="základní",J172,0)</f>
        <v>0</v>
      </c>
      <c r="BF172" s="179">
        <f>IF(N172="snížená",J172,0)</f>
        <v>0</v>
      </c>
      <c r="BG172" s="179">
        <f>IF(N172="zákl. přenesená",J172,0)</f>
        <v>0</v>
      </c>
      <c r="BH172" s="179">
        <f>IF(N172="sníž. přenesená",J172,0)</f>
        <v>0</v>
      </c>
      <c r="BI172" s="179">
        <f>IF(N172="nulová",J172,0)</f>
        <v>0</v>
      </c>
      <c r="BJ172" s="18" t="s">
        <v>81</v>
      </c>
      <c r="BK172" s="179">
        <f>ROUND(I172*H172,2)</f>
        <v>0</v>
      </c>
      <c r="BL172" s="18" t="s">
        <v>261</v>
      </c>
      <c r="BM172" s="178" t="s">
        <v>755</v>
      </c>
    </row>
    <row r="173" spans="1:65" s="2" customFormat="1" ht="39">
      <c r="A173" s="33"/>
      <c r="B173" s="34"/>
      <c r="C173" s="33"/>
      <c r="D173" s="180" t="s">
        <v>148</v>
      </c>
      <c r="E173" s="33"/>
      <c r="F173" s="181" t="s">
        <v>754</v>
      </c>
      <c r="G173" s="33"/>
      <c r="H173" s="33"/>
      <c r="I173" s="102"/>
      <c r="J173" s="33"/>
      <c r="K173" s="33"/>
      <c r="L173" s="34"/>
      <c r="M173" s="182"/>
      <c r="N173" s="183"/>
      <c r="O173" s="59"/>
      <c r="P173" s="59"/>
      <c r="Q173" s="59"/>
      <c r="R173" s="59"/>
      <c r="S173" s="59"/>
      <c r="T173" s="60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8" t="s">
        <v>148</v>
      </c>
      <c r="AU173" s="18" t="s">
        <v>83</v>
      </c>
    </row>
    <row r="174" spans="1:65" s="14" customFormat="1" ht="11.25">
      <c r="B174" s="191"/>
      <c r="D174" s="180" t="s">
        <v>150</v>
      </c>
      <c r="E174" s="192" t="s">
        <v>1</v>
      </c>
      <c r="F174" s="193" t="s">
        <v>200</v>
      </c>
      <c r="H174" s="194">
        <v>9</v>
      </c>
      <c r="I174" s="195"/>
      <c r="L174" s="191"/>
      <c r="M174" s="196"/>
      <c r="N174" s="197"/>
      <c r="O174" s="197"/>
      <c r="P174" s="197"/>
      <c r="Q174" s="197"/>
      <c r="R174" s="197"/>
      <c r="S174" s="197"/>
      <c r="T174" s="198"/>
      <c r="AT174" s="192" t="s">
        <v>150</v>
      </c>
      <c r="AU174" s="192" t="s">
        <v>83</v>
      </c>
      <c r="AV174" s="14" t="s">
        <v>83</v>
      </c>
      <c r="AW174" s="14" t="s">
        <v>32</v>
      </c>
      <c r="AX174" s="14" t="s">
        <v>81</v>
      </c>
      <c r="AY174" s="192" t="s">
        <v>138</v>
      </c>
    </row>
    <row r="175" spans="1:65" s="2" customFormat="1" ht="16.5" customHeight="1">
      <c r="A175" s="33"/>
      <c r="B175" s="166"/>
      <c r="C175" s="167" t="s">
        <v>249</v>
      </c>
      <c r="D175" s="167" t="s">
        <v>141</v>
      </c>
      <c r="E175" s="168" t="s">
        <v>756</v>
      </c>
      <c r="F175" s="169" t="s">
        <v>757</v>
      </c>
      <c r="G175" s="170" t="s">
        <v>519</v>
      </c>
      <c r="H175" s="171">
        <v>50</v>
      </c>
      <c r="I175" s="172"/>
      <c r="J175" s="173">
        <f>ROUND(I175*H175,2)</f>
        <v>0</v>
      </c>
      <c r="K175" s="169" t="s">
        <v>145</v>
      </c>
      <c r="L175" s="34"/>
      <c r="M175" s="174" t="s">
        <v>1</v>
      </c>
      <c r="N175" s="175" t="s">
        <v>40</v>
      </c>
      <c r="O175" s="59"/>
      <c r="P175" s="176">
        <f>O175*H175</f>
        <v>0</v>
      </c>
      <c r="Q175" s="176">
        <v>1.2099999999999999E-3</v>
      </c>
      <c r="R175" s="176">
        <f>Q175*H175</f>
        <v>6.0499999999999998E-2</v>
      </c>
      <c r="S175" s="176">
        <v>0</v>
      </c>
      <c r="T175" s="177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78" t="s">
        <v>261</v>
      </c>
      <c r="AT175" s="178" t="s">
        <v>141</v>
      </c>
      <c r="AU175" s="178" t="s">
        <v>83</v>
      </c>
      <c r="AY175" s="18" t="s">
        <v>138</v>
      </c>
      <c r="BE175" s="179">
        <f>IF(N175="základní",J175,0)</f>
        <v>0</v>
      </c>
      <c r="BF175" s="179">
        <f>IF(N175="snížená",J175,0)</f>
        <v>0</v>
      </c>
      <c r="BG175" s="179">
        <f>IF(N175="zákl. přenesená",J175,0)</f>
        <v>0</v>
      </c>
      <c r="BH175" s="179">
        <f>IF(N175="sníž. přenesená",J175,0)</f>
        <v>0</v>
      </c>
      <c r="BI175" s="179">
        <f>IF(N175="nulová",J175,0)</f>
        <v>0</v>
      </c>
      <c r="BJ175" s="18" t="s">
        <v>81</v>
      </c>
      <c r="BK175" s="179">
        <f>ROUND(I175*H175,2)</f>
        <v>0</v>
      </c>
      <c r="BL175" s="18" t="s">
        <v>261</v>
      </c>
      <c r="BM175" s="178" t="s">
        <v>758</v>
      </c>
    </row>
    <row r="176" spans="1:65" s="2" customFormat="1" ht="11.25">
      <c r="A176" s="33"/>
      <c r="B176" s="34"/>
      <c r="C176" s="33"/>
      <c r="D176" s="180" t="s">
        <v>148</v>
      </c>
      <c r="E176" s="33"/>
      <c r="F176" s="181" t="s">
        <v>759</v>
      </c>
      <c r="G176" s="33"/>
      <c r="H176" s="33"/>
      <c r="I176" s="102"/>
      <c r="J176" s="33"/>
      <c r="K176" s="33"/>
      <c r="L176" s="34"/>
      <c r="M176" s="182"/>
      <c r="N176" s="183"/>
      <c r="O176" s="59"/>
      <c r="P176" s="59"/>
      <c r="Q176" s="59"/>
      <c r="R176" s="59"/>
      <c r="S176" s="59"/>
      <c r="T176" s="60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8" t="s">
        <v>148</v>
      </c>
      <c r="AU176" s="18" t="s">
        <v>83</v>
      </c>
    </row>
    <row r="177" spans="1:65" s="14" customFormat="1" ht="11.25">
      <c r="B177" s="191"/>
      <c r="D177" s="180" t="s">
        <v>150</v>
      </c>
      <c r="E177" s="192" t="s">
        <v>1</v>
      </c>
      <c r="F177" s="193" t="s">
        <v>462</v>
      </c>
      <c r="H177" s="194">
        <v>50</v>
      </c>
      <c r="I177" s="195"/>
      <c r="L177" s="191"/>
      <c r="M177" s="196"/>
      <c r="N177" s="197"/>
      <c r="O177" s="197"/>
      <c r="P177" s="197"/>
      <c r="Q177" s="197"/>
      <c r="R177" s="197"/>
      <c r="S177" s="197"/>
      <c r="T177" s="198"/>
      <c r="AT177" s="192" t="s">
        <v>150</v>
      </c>
      <c r="AU177" s="192" t="s">
        <v>83</v>
      </c>
      <c r="AV177" s="14" t="s">
        <v>83</v>
      </c>
      <c r="AW177" s="14" t="s">
        <v>32</v>
      </c>
      <c r="AX177" s="14" t="s">
        <v>81</v>
      </c>
      <c r="AY177" s="192" t="s">
        <v>138</v>
      </c>
    </row>
    <row r="178" spans="1:65" s="2" customFormat="1" ht="16.5" customHeight="1">
      <c r="A178" s="33"/>
      <c r="B178" s="166"/>
      <c r="C178" s="216" t="s">
        <v>8</v>
      </c>
      <c r="D178" s="216" t="s">
        <v>276</v>
      </c>
      <c r="E178" s="217" t="s">
        <v>760</v>
      </c>
      <c r="F178" s="218" t="s">
        <v>761</v>
      </c>
      <c r="G178" s="219" t="s">
        <v>269</v>
      </c>
      <c r="H178" s="220">
        <v>1</v>
      </c>
      <c r="I178" s="221"/>
      <c r="J178" s="222">
        <f>ROUND(I178*H178,2)</f>
        <v>0</v>
      </c>
      <c r="K178" s="218" t="s">
        <v>145</v>
      </c>
      <c r="L178" s="223"/>
      <c r="M178" s="224" t="s">
        <v>1</v>
      </c>
      <c r="N178" s="225" t="s">
        <v>40</v>
      </c>
      <c r="O178" s="59"/>
      <c r="P178" s="176">
        <f>O178*H178</f>
        <v>0</v>
      </c>
      <c r="Q178" s="176">
        <v>4.4999999999999999E-4</v>
      </c>
      <c r="R178" s="176">
        <f>Q178*H178</f>
        <v>4.4999999999999999E-4</v>
      </c>
      <c r="S178" s="176">
        <v>0</v>
      </c>
      <c r="T178" s="177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78" t="s">
        <v>354</v>
      </c>
      <c r="AT178" s="178" t="s">
        <v>276</v>
      </c>
      <c r="AU178" s="178" t="s">
        <v>83</v>
      </c>
      <c r="AY178" s="18" t="s">
        <v>138</v>
      </c>
      <c r="BE178" s="179">
        <f>IF(N178="základní",J178,0)</f>
        <v>0</v>
      </c>
      <c r="BF178" s="179">
        <f>IF(N178="snížená",J178,0)</f>
        <v>0</v>
      </c>
      <c r="BG178" s="179">
        <f>IF(N178="zákl. přenesená",J178,0)</f>
        <v>0</v>
      </c>
      <c r="BH178" s="179">
        <f>IF(N178="sníž. přenesená",J178,0)</f>
        <v>0</v>
      </c>
      <c r="BI178" s="179">
        <f>IF(N178="nulová",J178,0)</f>
        <v>0</v>
      </c>
      <c r="BJ178" s="18" t="s">
        <v>81</v>
      </c>
      <c r="BK178" s="179">
        <f>ROUND(I178*H178,2)</f>
        <v>0</v>
      </c>
      <c r="BL178" s="18" t="s">
        <v>261</v>
      </c>
      <c r="BM178" s="178" t="s">
        <v>762</v>
      </c>
    </row>
    <row r="179" spans="1:65" s="2" customFormat="1" ht="11.25">
      <c r="A179" s="33"/>
      <c r="B179" s="34"/>
      <c r="C179" s="33"/>
      <c r="D179" s="180" t="s">
        <v>148</v>
      </c>
      <c r="E179" s="33"/>
      <c r="F179" s="181" t="s">
        <v>763</v>
      </c>
      <c r="G179" s="33"/>
      <c r="H179" s="33"/>
      <c r="I179" s="102"/>
      <c r="J179" s="33"/>
      <c r="K179" s="33"/>
      <c r="L179" s="34"/>
      <c r="M179" s="182"/>
      <c r="N179" s="183"/>
      <c r="O179" s="59"/>
      <c r="P179" s="59"/>
      <c r="Q179" s="59"/>
      <c r="R179" s="59"/>
      <c r="S179" s="59"/>
      <c r="T179" s="60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8" t="s">
        <v>148</v>
      </c>
      <c r="AU179" s="18" t="s">
        <v>83</v>
      </c>
    </row>
    <row r="180" spans="1:65" s="14" customFormat="1" ht="11.25">
      <c r="B180" s="191"/>
      <c r="D180" s="180" t="s">
        <v>150</v>
      </c>
      <c r="E180" s="192" t="s">
        <v>1</v>
      </c>
      <c r="F180" s="193" t="s">
        <v>81</v>
      </c>
      <c r="H180" s="194">
        <v>1</v>
      </c>
      <c r="I180" s="195"/>
      <c r="L180" s="191"/>
      <c r="M180" s="196"/>
      <c r="N180" s="197"/>
      <c r="O180" s="197"/>
      <c r="P180" s="197"/>
      <c r="Q180" s="197"/>
      <c r="R180" s="197"/>
      <c r="S180" s="197"/>
      <c r="T180" s="198"/>
      <c r="AT180" s="192" t="s">
        <v>150</v>
      </c>
      <c r="AU180" s="192" t="s">
        <v>83</v>
      </c>
      <c r="AV180" s="14" t="s">
        <v>83</v>
      </c>
      <c r="AW180" s="14" t="s">
        <v>32</v>
      </c>
      <c r="AX180" s="14" t="s">
        <v>81</v>
      </c>
      <c r="AY180" s="192" t="s">
        <v>138</v>
      </c>
    </row>
    <row r="181" spans="1:65" s="2" customFormat="1" ht="16.5" customHeight="1">
      <c r="A181" s="33"/>
      <c r="B181" s="166"/>
      <c r="C181" s="167" t="s">
        <v>261</v>
      </c>
      <c r="D181" s="167" t="s">
        <v>141</v>
      </c>
      <c r="E181" s="168" t="s">
        <v>764</v>
      </c>
      <c r="F181" s="169" t="s">
        <v>765</v>
      </c>
      <c r="G181" s="170" t="s">
        <v>519</v>
      </c>
      <c r="H181" s="171">
        <v>20</v>
      </c>
      <c r="I181" s="172"/>
      <c r="J181" s="173">
        <f>ROUND(I181*H181,2)</f>
        <v>0</v>
      </c>
      <c r="K181" s="169" t="s">
        <v>145</v>
      </c>
      <c r="L181" s="34"/>
      <c r="M181" s="174" t="s">
        <v>1</v>
      </c>
      <c r="N181" s="175" t="s">
        <v>40</v>
      </c>
      <c r="O181" s="59"/>
      <c r="P181" s="176">
        <f>O181*H181</f>
        <v>0</v>
      </c>
      <c r="Q181" s="176">
        <v>3.5E-4</v>
      </c>
      <c r="R181" s="176">
        <f>Q181*H181</f>
        <v>7.0000000000000001E-3</v>
      </c>
      <c r="S181" s="176">
        <v>0</v>
      </c>
      <c r="T181" s="177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78" t="s">
        <v>261</v>
      </c>
      <c r="AT181" s="178" t="s">
        <v>141</v>
      </c>
      <c r="AU181" s="178" t="s">
        <v>83</v>
      </c>
      <c r="AY181" s="18" t="s">
        <v>138</v>
      </c>
      <c r="BE181" s="179">
        <f>IF(N181="základní",J181,0)</f>
        <v>0</v>
      </c>
      <c r="BF181" s="179">
        <f>IF(N181="snížená",J181,0)</f>
        <v>0</v>
      </c>
      <c r="BG181" s="179">
        <f>IF(N181="zákl. přenesená",J181,0)</f>
        <v>0</v>
      </c>
      <c r="BH181" s="179">
        <f>IF(N181="sníž. přenesená",J181,0)</f>
        <v>0</v>
      </c>
      <c r="BI181" s="179">
        <f>IF(N181="nulová",J181,0)</f>
        <v>0</v>
      </c>
      <c r="BJ181" s="18" t="s">
        <v>81</v>
      </c>
      <c r="BK181" s="179">
        <f>ROUND(I181*H181,2)</f>
        <v>0</v>
      </c>
      <c r="BL181" s="18" t="s">
        <v>261</v>
      </c>
      <c r="BM181" s="178" t="s">
        <v>766</v>
      </c>
    </row>
    <row r="182" spans="1:65" s="2" customFormat="1" ht="11.25">
      <c r="A182" s="33"/>
      <c r="B182" s="34"/>
      <c r="C182" s="33"/>
      <c r="D182" s="180" t="s">
        <v>148</v>
      </c>
      <c r="E182" s="33"/>
      <c r="F182" s="181" t="s">
        <v>767</v>
      </c>
      <c r="G182" s="33"/>
      <c r="H182" s="33"/>
      <c r="I182" s="102"/>
      <c r="J182" s="33"/>
      <c r="K182" s="33"/>
      <c r="L182" s="34"/>
      <c r="M182" s="182"/>
      <c r="N182" s="183"/>
      <c r="O182" s="59"/>
      <c r="P182" s="59"/>
      <c r="Q182" s="59"/>
      <c r="R182" s="59"/>
      <c r="S182" s="59"/>
      <c r="T182" s="60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8" t="s">
        <v>148</v>
      </c>
      <c r="AU182" s="18" t="s">
        <v>83</v>
      </c>
    </row>
    <row r="183" spans="1:65" s="14" customFormat="1" ht="11.25">
      <c r="B183" s="191"/>
      <c r="D183" s="180" t="s">
        <v>150</v>
      </c>
      <c r="E183" s="192" t="s">
        <v>1</v>
      </c>
      <c r="F183" s="193" t="s">
        <v>284</v>
      </c>
      <c r="H183" s="194">
        <v>20</v>
      </c>
      <c r="I183" s="195"/>
      <c r="L183" s="191"/>
      <c r="M183" s="196"/>
      <c r="N183" s="197"/>
      <c r="O183" s="197"/>
      <c r="P183" s="197"/>
      <c r="Q183" s="197"/>
      <c r="R183" s="197"/>
      <c r="S183" s="197"/>
      <c r="T183" s="198"/>
      <c r="AT183" s="192" t="s">
        <v>150</v>
      </c>
      <c r="AU183" s="192" t="s">
        <v>83</v>
      </c>
      <c r="AV183" s="14" t="s">
        <v>83</v>
      </c>
      <c r="AW183" s="14" t="s">
        <v>32</v>
      </c>
      <c r="AX183" s="14" t="s">
        <v>81</v>
      </c>
      <c r="AY183" s="192" t="s">
        <v>138</v>
      </c>
    </row>
    <row r="184" spans="1:65" s="2" customFormat="1" ht="16.5" customHeight="1">
      <c r="A184" s="33"/>
      <c r="B184" s="166"/>
      <c r="C184" s="167" t="s">
        <v>266</v>
      </c>
      <c r="D184" s="167" t="s">
        <v>141</v>
      </c>
      <c r="E184" s="168" t="s">
        <v>768</v>
      </c>
      <c r="F184" s="169" t="s">
        <v>769</v>
      </c>
      <c r="G184" s="170" t="s">
        <v>519</v>
      </c>
      <c r="H184" s="171">
        <v>30</v>
      </c>
      <c r="I184" s="172"/>
      <c r="J184" s="173">
        <f>ROUND(I184*H184,2)</f>
        <v>0</v>
      </c>
      <c r="K184" s="169" t="s">
        <v>145</v>
      </c>
      <c r="L184" s="34"/>
      <c r="M184" s="174" t="s">
        <v>1</v>
      </c>
      <c r="N184" s="175" t="s">
        <v>40</v>
      </c>
      <c r="O184" s="59"/>
      <c r="P184" s="176">
        <f>O184*H184</f>
        <v>0</v>
      </c>
      <c r="Q184" s="176">
        <v>5.6999999999999998E-4</v>
      </c>
      <c r="R184" s="176">
        <f>Q184*H184</f>
        <v>1.7100000000000001E-2</v>
      </c>
      <c r="S184" s="176">
        <v>0</v>
      </c>
      <c r="T184" s="177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78" t="s">
        <v>261</v>
      </c>
      <c r="AT184" s="178" t="s">
        <v>141</v>
      </c>
      <c r="AU184" s="178" t="s">
        <v>83</v>
      </c>
      <c r="AY184" s="18" t="s">
        <v>138</v>
      </c>
      <c r="BE184" s="179">
        <f>IF(N184="základní",J184,0)</f>
        <v>0</v>
      </c>
      <c r="BF184" s="179">
        <f>IF(N184="snížená",J184,0)</f>
        <v>0</v>
      </c>
      <c r="BG184" s="179">
        <f>IF(N184="zákl. přenesená",J184,0)</f>
        <v>0</v>
      </c>
      <c r="BH184" s="179">
        <f>IF(N184="sníž. přenesená",J184,0)</f>
        <v>0</v>
      </c>
      <c r="BI184" s="179">
        <f>IF(N184="nulová",J184,0)</f>
        <v>0</v>
      </c>
      <c r="BJ184" s="18" t="s">
        <v>81</v>
      </c>
      <c r="BK184" s="179">
        <f>ROUND(I184*H184,2)</f>
        <v>0</v>
      </c>
      <c r="BL184" s="18" t="s">
        <v>261</v>
      </c>
      <c r="BM184" s="178" t="s">
        <v>770</v>
      </c>
    </row>
    <row r="185" spans="1:65" s="2" customFormat="1" ht="11.25">
      <c r="A185" s="33"/>
      <c r="B185" s="34"/>
      <c r="C185" s="33"/>
      <c r="D185" s="180" t="s">
        <v>148</v>
      </c>
      <c r="E185" s="33"/>
      <c r="F185" s="181" t="s">
        <v>771</v>
      </c>
      <c r="G185" s="33"/>
      <c r="H185" s="33"/>
      <c r="I185" s="102"/>
      <c r="J185" s="33"/>
      <c r="K185" s="33"/>
      <c r="L185" s="34"/>
      <c r="M185" s="182"/>
      <c r="N185" s="183"/>
      <c r="O185" s="59"/>
      <c r="P185" s="59"/>
      <c r="Q185" s="59"/>
      <c r="R185" s="59"/>
      <c r="S185" s="59"/>
      <c r="T185" s="60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8" t="s">
        <v>148</v>
      </c>
      <c r="AU185" s="18" t="s">
        <v>83</v>
      </c>
    </row>
    <row r="186" spans="1:65" s="14" customFormat="1" ht="11.25">
      <c r="B186" s="191"/>
      <c r="D186" s="180" t="s">
        <v>150</v>
      </c>
      <c r="E186" s="192" t="s">
        <v>1</v>
      </c>
      <c r="F186" s="193" t="s">
        <v>345</v>
      </c>
      <c r="H186" s="194">
        <v>30</v>
      </c>
      <c r="I186" s="195"/>
      <c r="L186" s="191"/>
      <c r="M186" s="196"/>
      <c r="N186" s="197"/>
      <c r="O186" s="197"/>
      <c r="P186" s="197"/>
      <c r="Q186" s="197"/>
      <c r="R186" s="197"/>
      <c r="S186" s="197"/>
      <c r="T186" s="198"/>
      <c r="AT186" s="192" t="s">
        <v>150</v>
      </c>
      <c r="AU186" s="192" t="s">
        <v>83</v>
      </c>
      <c r="AV186" s="14" t="s">
        <v>83</v>
      </c>
      <c r="AW186" s="14" t="s">
        <v>32</v>
      </c>
      <c r="AX186" s="14" t="s">
        <v>81</v>
      </c>
      <c r="AY186" s="192" t="s">
        <v>138</v>
      </c>
    </row>
    <row r="187" spans="1:65" s="2" customFormat="1" ht="33" customHeight="1">
      <c r="A187" s="33"/>
      <c r="B187" s="166"/>
      <c r="C187" s="167" t="s">
        <v>275</v>
      </c>
      <c r="D187" s="167" t="s">
        <v>141</v>
      </c>
      <c r="E187" s="168" t="s">
        <v>772</v>
      </c>
      <c r="F187" s="169" t="s">
        <v>773</v>
      </c>
      <c r="G187" s="170" t="s">
        <v>519</v>
      </c>
      <c r="H187" s="171">
        <v>20</v>
      </c>
      <c r="I187" s="172"/>
      <c r="J187" s="173">
        <f>ROUND(I187*H187,2)</f>
        <v>0</v>
      </c>
      <c r="K187" s="169" t="s">
        <v>145</v>
      </c>
      <c r="L187" s="34"/>
      <c r="M187" s="174" t="s">
        <v>1</v>
      </c>
      <c r="N187" s="175" t="s">
        <v>40</v>
      </c>
      <c r="O187" s="59"/>
      <c r="P187" s="176">
        <f>O187*H187</f>
        <v>0</v>
      </c>
      <c r="Q187" s="176">
        <v>1.2E-4</v>
      </c>
      <c r="R187" s="176">
        <f>Q187*H187</f>
        <v>2.4000000000000002E-3</v>
      </c>
      <c r="S187" s="176">
        <v>0</v>
      </c>
      <c r="T187" s="177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78" t="s">
        <v>261</v>
      </c>
      <c r="AT187" s="178" t="s">
        <v>141</v>
      </c>
      <c r="AU187" s="178" t="s">
        <v>83</v>
      </c>
      <c r="AY187" s="18" t="s">
        <v>138</v>
      </c>
      <c r="BE187" s="179">
        <f>IF(N187="základní",J187,0)</f>
        <v>0</v>
      </c>
      <c r="BF187" s="179">
        <f>IF(N187="snížená",J187,0)</f>
        <v>0</v>
      </c>
      <c r="BG187" s="179">
        <f>IF(N187="zákl. přenesená",J187,0)</f>
        <v>0</v>
      </c>
      <c r="BH187" s="179">
        <f>IF(N187="sníž. přenesená",J187,0)</f>
        <v>0</v>
      </c>
      <c r="BI187" s="179">
        <f>IF(N187="nulová",J187,0)</f>
        <v>0</v>
      </c>
      <c r="BJ187" s="18" t="s">
        <v>81</v>
      </c>
      <c r="BK187" s="179">
        <f>ROUND(I187*H187,2)</f>
        <v>0</v>
      </c>
      <c r="BL187" s="18" t="s">
        <v>261</v>
      </c>
      <c r="BM187" s="178" t="s">
        <v>774</v>
      </c>
    </row>
    <row r="188" spans="1:65" s="2" customFormat="1" ht="29.25">
      <c r="A188" s="33"/>
      <c r="B188" s="34"/>
      <c r="C188" s="33"/>
      <c r="D188" s="180" t="s">
        <v>148</v>
      </c>
      <c r="E188" s="33"/>
      <c r="F188" s="181" t="s">
        <v>775</v>
      </c>
      <c r="G188" s="33"/>
      <c r="H188" s="33"/>
      <c r="I188" s="102"/>
      <c r="J188" s="33"/>
      <c r="K188" s="33"/>
      <c r="L188" s="34"/>
      <c r="M188" s="182"/>
      <c r="N188" s="183"/>
      <c r="O188" s="59"/>
      <c r="P188" s="59"/>
      <c r="Q188" s="59"/>
      <c r="R188" s="59"/>
      <c r="S188" s="59"/>
      <c r="T188" s="60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8" t="s">
        <v>148</v>
      </c>
      <c r="AU188" s="18" t="s">
        <v>83</v>
      </c>
    </row>
    <row r="189" spans="1:65" s="2" customFormat="1" ht="33" customHeight="1">
      <c r="A189" s="33"/>
      <c r="B189" s="166"/>
      <c r="C189" s="167" t="s">
        <v>280</v>
      </c>
      <c r="D189" s="167" t="s">
        <v>141</v>
      </c>
      <c r="E189" s="168" t="s">
        <v>776</v>
      </c>
      <c r="F189" s="169" t="s">
        <v>777</v>
      </c>
      <c r="G189" s="170" t="s">
        <v>519</v>
      </c>
      <c r="H189" s="171">
        <v>30</v>
      </c>
      <c r="I189" s="172"/>
      <c r="J189" s="173">
        <f>ROUND(I189*H189,2)</f>
        <v>0</v>
      </c>
      <c r="K189" s="169" t="s">
        <v>145</v>
      </c>
      <c r="L189" s="34"/>
      <c r="M189" s="174" t="s">
        <v>1</v>
      </c>
      <c r="N189" s="175" t="s">
        <v>40</v>
      </c>
      <c r="O189" s="59"/>
      <c r="P189" s="176">
        <f>O189*H189</f>
        <v>0</v>
      </c>
      <c r="Q189" s="176">
        <v>3.4000000000000002E-4</v>
      </c>
      <c r="R189" s="176">
        <f>Q189*H189</f>
        <v>1.0200000000000001E-2</v>
      </c>
      <c r="S189" s="176">
        <v>0</v>
      </c>
      <c r="T189" s="177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78" t="s">
        <v>261</v>
      </c>
      <c r="AT189" s="178" t="s">
        <v>141</v>
      </c>
      <c r="AU189" s="178" t="s">
        <v>83</v>
      </c>
      <c r="AY189" s="18" t="s">
        <v>138</v>
      </c>
      <c r="BE189" s="179">
        <f>IF(N189="základní",J189,0)</f>
        <v>0</v>
      </c>
      <c r="BF189" s="179">
        <f>IF(N189="snížená",J189,0)</f>
        <v>0</v>
      </c>
      <c r="BG189" s="179">
        <f>IF(N189="zákl. přenesená",J189,0)</f>
        <v>0</v>
      </c>
      <c r="BH189" s="179">
        <f>IF(N189="sníž. přenesená",J189,0)</f>
        <v>0</v>
      </c>
      <c r="BI189" s="179">
        <f>IF(N189="nulová",J189,0)</f>
        <v>0</v>
      </c>
      <c r="BJ189" s="18" t="s">
        <v>81</v>
      </c>
      <c r="BK189" s="179">
        <f>ROUND(I189*H189,2)</f>
        <v>0</v>
      </c>
      <c r="BL189" s="18" t="s">
        <v>261</v>
      </c>
      <c r="BM189" s="178" t="s">
        <v>778</v>
      </c>
    </row>
    <row r="190" spans="1:65" s="2" customFormat="1" ht="29.25">
      <c r="A190" s="33"/>
      <c r="B190" s="34"/>
      <c r="C190" s="33"/>
      <c r="D190" s="180" t="s">
        <v>148</v>
      </c>
      <c r="E190" s="33"/>
      <c r="F190" s="181" t="s">
        <v>779</v>
      </c>
      <c r="G190" s="33"/>
      <c r="H190" s="33"/>
      <c r="I190" s="102"/>
      <c r="J190" s="33"/>
      <c r="K190" s="33"/>
      <c r="L190" s="34"/>
      <c r="M190" s="182"/>
      <c r="N190" s="183"/>
      <c r="O190" s="59"/>
      <c r="P190" s="59"/>
      <c r="Q190" s="59"/>
      <c r="R190" s="59"/>
      <c r="S190" s="59"/>
      <c r="T190" s="60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8" t="s">
        <v>148</v>
      </c>
      <c r="AU190" s="18" t="s">
        <v>83</v>
      </c>
    </row>
    <row r="191" spans="1:65" s="2" customFormat="1" ht="33" customHeight="1">
      <c r="A191" s="33"/>
      <c r="B191" s="166"/>
      <c r="C191" s="167" t="s">
        <v>284</v>
      </c>
      <c r="D191" s="167" t="s">
        <v>141</v>
      </c>
      <c r="E191" s="168" t="s">
        <v>780</v>
      </c>
      <c r="F191" s="169" t="s">
        <v>781</v>
      </c>
      <c r="G191" s="170" t="s">
        <v>519</v>
      </c>
      <c r="H191" s="171">
        <v>50</v>
      </c>
      <c r="I191" s="172"/>
      <c r="J191" s="173">
        <f>ROUND(I191*H191,2)</f>
        <v>0</v>
      </c>
      <c r="K191" s="169" t="s">
        <v>145</v>
      </c>
      <c r="L191" s="34"/>
      <c r="M191" s="174" t="s">
        <v>1</v>
      </c>
      <c r="N191" s="175" t="s">
        <v>40</v>
      </c>
      <c r="O191" s="59"/>
      <c r="P191" s="176">
        <f>O191*H191</f>
        <v>0</v>
      </c>
      <c r="Q191" s="176">
        <v>4.4000000000000002E-4</v>
      </c>
      <c r="R191" s="176">
        <f>Q191*H191</f>
        <v>2.2000000000000002E-2</v>
      </c>
      <c r="S191" s="176">
        <v>0</v>
      </c>
      <c r="T191" s="177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78" t="s">
        <v>261</v>
      </c>
      <c r="AT191" s="178" t="s">
        <v>141</v>
      </c>
      <c r="AU191" s="178" t="s">
        <v>83</v>
      </c>
      <c r="AY191" s="18" t="s">
        <v>138</v>
      </c>
      <c r="BE191" s="179">
        <f>IF(N191="základní",J191,0)</f>
        <v>0</v>
      </c>
      <c r="BF191" s="179">
        <f>IF(N191="snížená",J191,0)</f>
        <v>0</v>
      </c>
      <c r="BG191" s="179">
        <f>IF(N191="zákl. přenesená",J191,0)</f>
        <v>0</v>
      </c>
      <c r="BH191" s="179">
        <f>IF(N191="sníž. přenesená",J191,0)</f>
        <v>0</v>
      </c>
      <c r="BI191" s="179">
        <f>IF(N191="nulová",J191,0)</f>
        <v>0</v>
      </c>
      <c r="BJ191" s="18" t="s">
        <v>81</v>
      </c>
      <c r="BK191" s="179">
        <f>ROUND(I191*H191,2)</f>
        <v>0</v>
      </c>
      <c r="BL191" s="18" t="s">
        <v>261</v>
      </c>
      <c r="BM191" s="178" t="s">
        <v>782</v>
      </c>
    </row>
    <row r="192" spans="1:65" s="2" customFormat="1" ht="29.25">
      <c r="A192" s="33"/>
      <c r="B192" s="34"/>
      <c r="C192" s="33"/>
      <c r="D192" s="180" t="s">
        <v>148</v>
      </c>
      <c r="E192" s="33"/>
      <c r="F192" s="181" t="s">
        <v>783</v>
      </c>
      <c r="G192" s="33"/>
      <c r="H192" s="33"/>
      <c r="I192" s="102"/>
      <c r="J192" s="33"/>
      <c r="K192" s="33"/>
      <c r="L192" s="34"/>
      <c r="M192" s="182"/>
      <c r="N192" s="183"/>
      <c r="O192" s="59"/>
      <c r="P192" s="59"/>
      <c r="Q192" s="59"/>
      <c r="R192" s="59"/>
      <c r="S192" s="59"/>
      <c r="T192" s="60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8" t="s">
        <v>148</v>
      </c>
      <c r="AU192" s="18" t="s">
        <v>83</v>
      </c>
    </row>
    <row r="193" spans="1:65" s="2" customFormat="1" ht="16.5" customHeight="1">
      <c r="A193" s="33"/>
      <c r="B193" s="166"/>
      <c r="C193" s="167" t="s">
        <v>7</v>
      </c>
      <c r="D193" s="167" t="s">
        <v>141</v>
      </c>
      <c r="E193" s="168" t="s">
        <v>784</v>
      </c>
      <c r="F193" s="169" t="s">
        <v>785</v>
      </c>
      <c r="G193" s="170" t="s">
        <v>519</v>
      </c>
      <c r="H193" s="171">
        <v>100</v>
      </c>
      <c r="I193" s="172"/>
      <c r="J193" s="173">
        <f>ROUND(I193*H193,2)</f>
        <v>0</v>
      </c>
      <c r="K193" s="169" t="s">
        <v>786</v>
      </c>
      <c r="L193" s="34"/>
      <c r="M193" s="174" t="s">
        <v>1</v>
      </c>
      <c r="N193" s="175" t="s">
        <v>40</v>
      </c>
      <c r="O193" s="59"/>
      <c r="P193" s="176">
        <f>O193*H193</f>
        <v>0</v>
      </c>
      <c r="Q193" s="176">
        <v>0</v>
      </c>
      <c r="R193" s="176">
        <f>Q193*H193</f>
        <v>0</v>
      </c>
      <c r="S193" s="176">
        <v>0</v>
      </c>
      <c r="T193" s="177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78" t="s">
        <v>261</v>
      </c>
      <c r="AT193" s="178" t="s">
        <v>141</v>
      </c>
      <c r="AU193" s="178" t="s">
        <v>83</v>
      </c>
      <c r="AY193" s="18" t="s">
        <v>138</v>
      </c>
      <c r="BE193" s="179">
        <f>IF(N193="základní",J193,0)</f>
        <v>0</v>
      </c>
      <c r="BF193" s="179">
        <f>IF(N193="snížená",J193,0)</f>
        <v>0</v>
      </c>
      <c r="BG193" s="179">
        <f>IF(N193="zákl. přenesená",J193,0)</f>
        <v>0</v>
      </c>
      <c r="BH193" s="179">
        <f>IF(N193="sníž. přenesená",J193,0)</f>
        <v>0</v>
      </c>
      <c r="BI193" s="179">
        <f>IF(N193="nulová",J193,0)</f>
        <v>0</v>
      </c>
      <c r="BJ193" s="18" t="s">
        <v>81</v>
      </c>
      <c r="BK193" s="179">
        <f>ROUND(I193*H193,2)</f>
        <v>0</v>
      </c>
      <c r="BL193" s="18" t="s">
        <v>261</v>
      </c>
      <c r="BM193" s="178" t="s">
        <v>787</v>
      </c>
    </row>
    <row r="194" spans="1:65" s="2" customFormat="1" ht="19.5">
      <c r="A194" s="33"/>
      <c r="B194" s="34"/>
      <c r="C194" s="33"/>
      <c r="D194" s="180" t="s">
        <v>148</v>
      </c>
      <c r="E194" s="33"/>
      <c r="F194" s="181" t="s">
        <v>788</v>
      </c>
      <c r="G194" s="33"/>
      <c r="H194" s="33"/>
      <c r="I194" s="102"/>
      <c r="J194" s="33"/>
      <c r="K194" s="33"/>
      <c r="L194" s="34"/>
      <c r="M194" s="182"/>
      <c r="N194" s="183"/>
      <c r="O194" s="59"/>
      <c r="P194" s="59"/>
      <c r="Q194" s="59"/>
      <c r="R194" s="59"/>
      <c r="S194" s="59"/>
      <c r="T194" s="60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8" t="s">
        <v>148</v>
      </c>
      <c r="AU194" s="18" t="s">
        <v>83</v>
      </c>
    </row>
    <row r="195" spans="1:65" s="14" customFormat="1" ht="11.25">
      <c r="B195" s="191"/>
      <c r="D195" s="180" t="s">
        <v>150</v>
      </c>
      <c r="E195" s="192" t="s">
        <v>1</v>
      </c>
      <c r="F195" s="193" t="s">
        <v>789</v>
      </c>
      <c r="H195" s="194">
        <v>100</v>
      </c>
      <c r="I195" s="195"/>
      <c r="L195" s="191"/>
      <c r="M195" s="196"/>
      <c r="N195" s="197"/>
      <c r="O195" s="197"/>
      <c r="P195" s="197"/>
      <c r="Q195" s="197"/>
      <c r="R195" s="197"/>
      <c r="S195" s="197"/>
      <c r="T195" s="198"/>
      <c r="AT195" s="192" t="s">
        <v>150</v>
      </c>
      <c r="AU195" s="192" t="s">
        <v>83</v>
      </c>
      <c r="AV195" s="14" t="s">
        <v>83</v>
      </c>
      <c r="AW195" s="14" t="s">
        <v>32</v>
      </c>
      <c r="AX195" s="14" t="s">
        <v>81</v>
      </c>
      <c r="AY195" s="192" t="s">
        <v>138</v>
      </c>
    </row>
    <row r="196" spans="1:65" s="2" customFormat="1" ht="21.75" customHeight="1">
      <c r="A196" s="33"/>
      <c r="B196" s="166"/>
      <c r="C196" s="167" t="s">
        <v>294</v>
      </c>
      <c r="D196" s="167" t="s">
        <v>141</v>
      </c>
      <c r="E196" s="168" t="s">
        <v>790</v>
      </c>
      <c r="F196" s="169" t="s">
        <v>791</v>
      </c>
      <c r="G196" s="170" t="s">
        <v>155</v>
      </c>
      <c r="H196" s="171">
        <v>0.12</v>
      </c>
      <c r="I196" s="172"/>
      <c r="J196" s="173">
        <f>ROUND(I196*H196,2)</f>
        <v>0</v>
      </c>
      <c r="K196" s="169" t="s">
        <v>786</v>
      </c>
      <c r="L196" s="34"/>
      <c r="M196" s="174" t="s">
        <v>1</v>
      </c>
      <c r="N196" s="175" t="s">
        <v>40</v>
      </c>
      <c r="O196" s="59"/>
      <c r="P196" s="176">
        <f>O196*H196</f>
        <v>0</v>
      </c>
      <c r="Q196" s="176">
        <v>0</v>
      </c>
      <c r="R196" s="176">
        <f>Q196*H196</f>
        <v>0</v>
      </c>
      <c r="S196" s="176">
        <v>0</v>
      </c>
      <c r="T196" s="177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78" t="s">
        <v>261</v>
      </c>
      <c r="AT196" s="178" t="s">
        <v>141</v>
      </c>
      <c r="AU196" s="178" t="s">
        <v>83</v>
      </c>
      <c r="AY196" s="18" t="s">
        <v>138</v>
      </c>
      <c r="BE196" s="179">
        <f>IF(N196="základní",J196,0)</f>
        <v>0</v>
      </c>
      <c r="BF196" s="179">
        <f>IF(N196="snížená",J196,0)</f>
        <v>0</v>
      </c>
      <c r="BG196" s="179">
        <f>IF(N196="zákl. přenesená",J196,0)</f>
        <v>0</v>
      </c>
      <c r="BH196" s="179">
        <f>IF(N196="sníž. přenesená",J196,0)</f>
        <v>0</v>
      </c>
      <c r="BI196" s="179">
        <f>IF(N196="nulová",J196,0)</f>
        <v>0</v>
      </c>
      <c r="BJ196" s="18" t="s">
        <v>81</v>
      </c>
      <c r="BK196" s="179">
        <f>ROUND(I196*H196,2)</f>
        <v>0</v>
      </c>
      <c r="BL196" s="18" t="s">
        <v>261</v>
      </c>
      <c r="BM196" s="178" t="s">
        <v>792</v>
      </c>
    </row>
    <row r="197" spans="1:65" s="2" customFormat="1" ht="29.25">
      <c r="A197" s="33"/>
      <c r="B197" s="34"/>
      <c r="C197" s="33"/>
      <c r="D197" s="180" t="s">
        <v>148</v>
      </c>
      <c r="E197" s="33"/>
      <c r="F197" s="181" t="s">
        <v>793</v>
      </c>
      <c r="G197" s="33"/>
      <c r="H197" s="33"/>
      <c r="I197" s="102"/>
      <c r="J197" s="33"/>
      <c r="K197" s="33"/>
      <c r="L197" s="34"/>
      <c r="M197" s="182"/>
      <c r="N197" s="183"/>
      <c r="O197" s="59"/>
      <c r="P197" s="59"/>
      <c r="Q197" s="59"/>
      <c r="R197" s="59"/>
      <c r="S197" s="59"/>
      <c r="T197" s="60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8" t="s">
        <v>148</v>
      </c>
      <c r="AU197" s="18" t="s">
        <v>83</v>
      </c>
    </row>
    <row r="198" spans="1:65" s="12" customFormat="1" ht="22.9" customHeight="1">
      <c r="B198" s="153"/>
      <c r="D198" s="154" t="s">
        <v>74</v>
      </c>
      <c r="E198" s="164" t="s">
        <v>794</v>
      </c>
      <c r="F198" s="164" t="s">
        <v>795</v>
      </c>
      <c r="I198" s="156"/>
      <c r="J198" s="165">
        <f>BK198</f>
        <v>0</v>
      </c>
      <c r="L198" s="153"/>
      <c r="M198" s="158"/>
      <c r="N198" s="159"/>
      <c r="O198" s="159"/>
      <c r="P198" s="160">
        <f>SUM(P199:P239)</f>
        <v>0</v>
      </c>
      <c r="Q198" s="159"/>
      <c r="R198" s="160">
        <f>SUM(R199:R239)</f>
        <v>0.17391000000000001</v>
      </c>
      <c r="S198" s="159"/>
      <c r="T198" s="161">
        <f>SUM(T199:T239)</f>
        <v>0</v>
      </c>
      <c r="AR198" s="154" t="s">
        <v>83</v>
      </c>
      <c r="AT198" s="162" t="s">
        <v>74</v>
      </c>
      <c r="AU198" s="162" t="s">
        <v>81</v>
      </c>
      <c r="AY198" s="154" t="s">
        <v>138</v>
      </c>
      <c r="BK198" s="163">
        <f>SUM(BK199:BK239)</f>
        <v>0</v>
      </c>
    </row>
    <row r="199" spans="1:65" s="2" customFormat="1" ht="21.75" customHeight="1">
      <c r="A199" s="33"/>
      <c r="B199" s="166"/>
      <c r="C199" s="167" t="s">
        <v>299</v>
      </c>
      <c r="D199" s="167" t="s">
        <v>141</v>
      </c>
      <c r="E199" s="168" t="s">
        <v>796</v>
      </c>
      <c r="F199" s="169" t="s">
        <v>797</v>
      </c>
      <c r="G199" s="170" t="s">
        <v>302</v>
      </c>
      <c r="H199" s="171">
        <v>1</v>
      </c>
      <c r="I199" s="172"/>
      <c r="J199" s="173">
        <f>ROUND(I199*H199,2)</f>
        <v>0</v>
      </c>
      <c r="K199" s="169" t="s">
        <v>1</v>
      </c>
      <c r="L199" s="34"/>
      <c r="M199" s="174" t="s">
        <v>1</v>
      </c>
      <c r="N199" s="175" t="s">
        <v>40</v>
      </c>
      <c r="O199" s="59"/>
      <c r="P199" s="176">
        <f>O199*H199</f>
        <v>0</v>
      </c>
      <c r="Q199" s="176">
        <v>0</v>
      </c>
      <c r="R199" s="176">
        <f>Q199*H199</f>
        <v>0</v>
      </c>
      <c r="S199" s="176">
        <v>0</v>
      </c>
      <c r="T199" s="177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78" t="s">
        <v>261</v>
      </c>
      <c r="AT199" s="178" t="s">
        <v>141</v>
      </c>
      <c r="AU199" s="178" t="s">
        <v>83</v>
      </c>
      <c r="AY199" s="18" t="s">
        <v>138</v>
      </c>
      <c r="BE199" s="179">
        <f>IF(N199="základní",J199,0)</f>
        <v>0</v>
      </c>
      <c r="BF199" s="179">
        <f>IF(N199="snížená",J199,0)</f>
        <v>0</v>
      </c>
      <c r="BG199" s="179">
        <f>IF(N199="zákl. přenesená",J199,0)</f>
        <v>0</v>
      </c>
      <c r="BH199" s="179">
        <f>IF(N199="sníž. přenesená",J199,0)</f>
        <v>0</v>
      </c>
      <c r="BI199" s="179">
        <f>IF(N199="nulová",J199,0)</f>
        <v>0</v>
      </c>
      <c r="BJ199" s="18" t="s">
        <v>81</v>
      </c>
      <c r="BK199" s="179">
        <f>ROUND(I199*H199,2)</f>
        <v>0</v>
      </c>
      <c r="BL199" s="18" t="s">
        <v>261</v>
      </c>
      <c r="BM199" s="178" t="s">
        <v>798</v>
      </c>
    </row>
    <row r="200" spans="1:65" s="2" customFormat="1" ht="11.25">
      <c r="A200" s="33"/>
      <c r="B200" s="34"/>
      <c r="C200" s="33"/>
      <c r="D200" s="180" t="s">
        <v>148</v>
      </c>
      <c r="E200" s="33"/>
      <c r="F200" s="181" t="s">
        <v>797</v>
      </c>
      <c r="G200" s="33"/>
      <c r="H200" s="33"/>
      <c r="I200" s="102"/>
      <c r="J200" s="33"/>
      <c r="K200" s="33"/>
      <c r="L200" s="34"/>
      <c r="M200" s="182"/>
      <c r="N200" s="183"/>
      <c r="O200" s="59"/>
      <c r="P200" s="59"/>
      <c r="Q200" s="59"/>
      <c r="R200" s="59"/>
      <c r="S200" s="59"/>
      <c r="T200" s="60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8" t="s">
        <v>148</v>
      </c>
      <c r="AU200" s="18" t="s">
        <v>83</v>
      </c>
    </row>
    <row r="201" spans="1:65" s="2" customFormat="1" ht="21.75" customHeight="1">
      <c r="A201" s="33"/>
      <c r="B201" s="166"/>
      <c r="C201" s="167" t="s">
        <v>304</v>
      </c>
      <c r="D201" s="167" t="s">
        <v>141</v>
      </c>
      <c r="E201" s="168" t="s">
        <v>799</v>
      </c>
      <c r="F201" s="169" t="s">
        <v>800</v>
      </c>
      <c r="G201" s="170" t="s">
        <v>302</v>
      </c>
      <c r="H201" s="171">
        <v>2</v>
      </c>
      <c r="I201" s="172"/>
      <c r="J201" s="173">
        <f>ROUND(I201*H201,2)</f>
        <v>0</v>
      </c>
      <c r="K201" s="169" t="s">
        <v>1</v>
      </c>
      <c r="L201" s="34"/>
      <c r="M201" s="174" t="s">
        <v>1</v>
      </c>
      <c r="N201" s="175" t="s">
        <v>40</v>
      </c>
      <c r="O201" s="59"/>
      <c r="P201" s="176">
        <f>O201*H201</f>
        <v>0</v>
      </c>
      <c r="Q201" s="176">
        <v>0</v>
      </c>
      <c r="R201" s="176">
        <f>Q201*H201</f>
        <v>0</v>
      </c>
      <c r="S201" s="176">
        <v>0</v>
      </c>
      <c r="T201" s="177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78" t="s">
        <v>261</v>
      </c>
      <c r="AT201" s="178" t="s">
        <v>141</v>
      </c>
      <c r="AU201" s="178" t="s">
        <v>83</v>
      </c>
      <c r="AY201" s="18" t="s">
        <v>138</v>
      </c>
      <c r="BE201" s="179">
        <f>IF(N201="základní",J201,0)</f>
        <v>0</v>
      </c>
      <c r="BF201" s="179">
        <f>IF(N201="snížená",J201,0)</f>
        <v>0</v>
      </c>
      <c r="BG201" s="179">
        <f>IF(N201="zákl. přenesená",J201,0)</f>
        <v>0</v>
      </c>
      <c r="BH201" s="179">
        <f>IF(N201="sníž. přenesená",J201,0)</f>
        <v>0</v>
      </c>
      <c r="BI201" s="179">
        <f>IF(N201="nulová",J201,0)</f>
        <v>0</v>
      </c>
      <c r="BJ201" s="18" t="s">
        <v>81</v>
      </c>
      <c r="BK201" s="179">
        <f>ROUND(I201*H201,2)</f>
        <v>0</v>
      </c>
      <c r="BL201" s="18" t="s">
        <v>261</v>
      </c>
      <c r="BM201" s="178" t="s">
        <v>801</v>
      </c>
    </row>
    <row r="202" spans="1:65" s="2" customFormat="1" ht="19.5">
      <c r="A202" s="33"/>
      <c r="B202" s="34"/>
      <c r="C202" s="33"/>
      <c r="D202" s="180" t="s">
        <v>148</v>
      </c>
      <c r="E202" s="33"/>
      <c r="F202" s="181" t="s">
        <v>800</v>
      </c>
      <c r="G202" s="33"/>
      <c r="H202" s="33"/>
      <c r="I202" s="102"/>
      <c r="J202" s="33"/>
      <c r="K202" s="33"/>
      <c r="L202" s="34"/>
      <c r="M202" s="182"/>
      <c r="N202" s="183"/>
      <c r="O202" s="59"/>
      <c r="P202" s="59"/>
      <c r="Q202" s="59"/>
      <c r="R202" s="59"/>
      <c r="S202" s="59"/>
      <c r="T202" s="60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8" t="s">
        <v>148</v>
      </c>
      <c r="AU202" s="18" t="s">
        <v>83</v>
      </c>
    </row>
    <row r="203" spans="1:65" s="2" customFormat="1" ht="21.75" customHeight="1">
      <c r="A203" s="33"/>
      <c r="B203" s="166"/>
      <c r="C203" s="167" t="s">
        <v>311</v>
      </c>
      <c r="D203" s="167" t="s">
        <v>141</v>
      </c>
      <c r="E203" s="168" t="s">
        <v>802</v>
      </c>
      <c r="F203" s="169" t="s">
        <v>803</v>
      </c>
      <c r="G203" s="170" t="s">
        <v>519</v>
      </c>
      <c r="H203" s="171">
        <v>120</v>
      </c>
      <c r="I203" s="172"/>
      <c r="J203" s="173">
        <f>ROUND(I203*H203,2)</f>
        <v>0</v>
      </c>
      <c r="K203" s="169" t="s">
        <v>1</v>
      </c>
      <c r="L203" s="34"/>
      <c r="M203" s="174" t="s">
        <v>1</v>
      </c>
      <c r="N203" s="175" t="s">
        <v>40</v>
      </c>
      <c r="O203" s="59"/>
      <c r="P203" s="176">
        <f>O203*H203</f>
        <v>0</v>
      </c>
      <c r="Q203" s="176">
        <v>0</v>
      </c>
      <c r="R203" s="176">
        <f>Q203*H203</f>
        <v>0</v>
      </c>
      <c r="S203" s="176">
        <v>0</v>
      </c>
      <c r="T203" s="177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78" t="s">
        <v>261</v>
      </c>
      <c r="AT203" s="178" t="s">
        <v>141</v>
      </c>
      <c r="AU203" s="178" t="s">
        <v>83</v>
      </c>
      <c r="AY203" s="18" t="s">
        <v>138</v>
      </c>
      <c r="BE203" s="179">
        <f>IF(N203="základní",J203,0)</f>
        <v>0</v>
      </c>
      <c r="BF203" s="179">
        <f>IF(N203="snížená",J203,0)</f>
        <v>0</v>
      </c>
      <c r="BG203" s="179">
        <f>IF(N203="zákl. přenesená",J203,0)</f>
        <v>0</v>
      </c>
      <c r="BH203" s="179">
        <f>IF(N203="sníž. přenesená",J203,0)</f>
        <v>0</v>
      </c>
      <c r="BI203" s="179">
        <f>IF(N203="nulová",J203,0)</f>
        <v>0</v>
      </c>
      <c r="BJ203" s="18" t="s">
        <v>81</v>
      </c>
      <c r="BK203" s="179">
        <f>ROUND(I203*H203,2)</f>
        <v>0</v>
      </c>
      <c r="BL203" s="18" t="s">
        <v>261</v>
      </c>
      <c r="BM203" s="178" t="s">
        <v>804</v>
      </c>
    </row>
    <row r="204" spans="1:65" s="2" customFormat="1" ht="19.5">
      <c r="A204" s="33"/>
      <c r="B204" s="34"/>
      <c r="C204" s="33"/>
      <c r="D204" s="180" t="s">
        <v>148</v>
      </c>
      <c r="E204" s="33"/>
      <c r="F204" s="181" t="s">
        <v>803</v>
      </c>
      <c r="G204" s="33"/>
      <c r="H204" s="33"/>
      <c r="I204" s="102"/>
      <c r="J204" s="33"/>
      <c r="K204" s="33"/>
      <c r="L204" s="34"/>
      <c r="M204" s="182"/>
      <c r="N204" s="183"/>
      <c r="O204" s="59"/>
      <c r="P204" s="59"/>
      <c r="Q204" s="59"/>
      <c r="R204" s="59"/>
      <c r="S204" s="59"/>
      <c r="T204" s="60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8" t="s">
        <v>148</v>
      </c>
      <c r="AU204" s="18" t="s">
        <v>83</v>
      </c>
    </row>
    <row r="205" spans="1:65" s="2" customFormat="1" ht="21.75" customHeight="1">
      <c r="A205" s="33"/>
      <c r="B205" s="166"/>
      <c r="C205" s="167" t="s">
        <v>317</v>
      </c>
      <c r="D205" s="167" t="s">
        <v>141</v>
      </c>
      <c r="E205" s="168" t="s">
        <v>805</v>
      </c>
      <c r="F205" s="169" t="s">
        <v>806</v>
      </c>
      <c r="G205" s="170" t="s">
        <v>751</v>
      </c>
      <c r="H205" s="171">
        <v>8</v>
      </c>
      <c r="I205" s="172"/>
      <c r="J205" s="173">
        <f>ROUND(I205*H205,2)</f>
        <v>0</v>
      </c>
      <c r="K205" s="169" t="s">
        <v>1</v>
      </c>
      <c r="L205" s="34"/>
      <c r="M205" s="174" t="s">
        <v>1</v>
      </c>
      <c r="N205" s="175" t="s">
        <v>40</v>
      </c>
      <c r="O205" s="59"/>
      <c r="P205" s="176">
        <f>O205*H205</f>
        <v>0</v>
      </c>
      <c r="Q205" s="176">
        <v>0</v>
      </c>
      <c r="R205" s="176">
        <f>Q205*H205</f>
        <v>0</v>
      </c>
      <c r="S205" s="176">
        <v>0</v>
      </c>
      <c r="T205" s="177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78" t="s">
        <v>261</v>
      </c>
      <c r="AT205" s="178" t="s">
        <v>141</v>
      </c>
      <c r="AU205" s="178" t="s">
        <v>83</v>
      </c>
      <c r="AY205" s="18" t="s">
        <v>138</v>
      </c>
      <c r="BE205" s="179">
        <f>IF(N205="základní",J205,0)</f>
        <v>0</v>
      </c>
      <c r="BF205" s="179">
        <f>IF(N205="snížená",J205,0)</f>
        <v>0</v>
      </c>
      <c r="BG205" s="179">
        <f>IF(N205="zákl. přenesená",J205,0)</f>
        <v>0</v>
      </c>
      <c r="BH205" s="179">
        <f>IF(N205="sníž. přenesená",J205,0)</f>
        <v>0</v>
      </c>
      <c r="BI205" s="179">
        <f>IF(N205="nulová",J205,0)</f>
        <v>0</v>
      </c>
      <c r="BJ205" s="18" t="s">
        <v>81</v>
      </c>
      <c r="BK205" s="179">
        <f>ROUND(I205*H205,2)</f>
        <v>0</v>
      </c>
      <c r="BL205" s="18" t="s">
        <v>261</v>
      </c>
      <c r="BM205" s="178" t="s">
        <v>807</v>
      </c>
    </row>
    <row r="206" spans="1:65" s="2" customFormat="1" ht="19.5">
      <c r="A206" s="33"/>
      <c r="B206" s="34"/>
      <c r="C206" s="33"/>
      <c r="D206" s="180" t="s">
        <v>148</v>
      </c>
      <c r="E206" s="33"/>
      <c r="F206" s="181" t="s">
        <v>806</v>
      </c>
      <c r="G206" s="33"/>
      <c r="H206" s="33"/>
      <c r="I206" s="102"/>
      <c r="J206" s="33"/>
      <c r="K206" s="33"/>
      <c r="L206" s="34"/>
      <c r="M206" s="182"/>
      <c r="N206" s="183"/>
      <c r="O206" s="59"/>
      <c r="P206" s="59"/>
      <c r="Q206" s="59"/>
      <c r="R206" s="59"/>
      <c r="S206" s="59"/>
      <c r="T206" s="60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8" t="s">
        <v>148</v>
      </c>
      <c r="AU206" s="18" t="s">
        <v>83</v>
      </c>
    </row>
    <row r="207" spans="1:65" s="2" customFormat="1" ht="55.5" customHeight="1">
      <c r="A207" s="33"/>
      <c r="B207" s="166"/>
      <c r="C207" s="167" t="s">
        <v>323</v>
      </c>
      <c r="D207" s="167" t="s">
        <v>141</v>
      </c>
      <c r="E207" s="168" t="s">
        <v>808</v>
      </c>
      <c r="F207" s="169" t="s">
        <v>754</v>
      </c>
      <c r="G207" s="170" t="s">
        <v>291</v>
      </c>
      <c r="H207" s="171">
        <v>7</v>
      </c>
      <c r="I207" s="172"/>
      <c r="J207" s="173">
        <f>ROUND(I207*H207,2)</f>
        <v>0</v>
      </c>
      <c r="K207" s="169" t="s">
        <v>1</v>
      </c>
      <c r="L207" s="34"/>
      <c r="M207" s="174" t="s">
        <v>1</v>
      </c>
      <c r="N207" s="175" t="s">
        <v>40</v>
      </c>
      <c r="O207" s="59"/>
      <c r="P207" s="176">
        <f>O207*H207</f>
        <v>0</v>
      </c>
      <c r="Q207" s="176">
        <v>0</v>
      </c>
      <c r="R207" s="176">
        <f>Q207*H207</f>
        <v>0</v>
      </c>
      <c r="S207" s="176">
        <v>0</v>
      </c>
      <c r="T207" s="177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78" t="s">
        <v>261</v>
      </c>
      <c r="AT207" s="178" t="s">
        <v>141</v>
      </c>
      <c r="AU207" s="178" t="s">
        <v>83</v>
      </c>
      <c r="AY207" s="18" t="s">
        <v>138</v>
      </c>
      <c r="BE207" s="179">
        <f>IF(N207="základní",J207,0)</f>
        <v>0</v>
      </c>
      <c r="BF207" s="179">
        <f>IF(N207="snížená",J207,0)</f>
        <v>0</v>
      </c>
      <c r="BG207" s="179">
        <f>IF(N207="zákl. přenesená",J207,0)</f>
        <v>0</v>
      </c>
      <c r="BH207" s="179">
        <f>IF(N207="sníž. přenesená",J207,0)</f>
        <v>0</v>
      </c>
      <c r="BI207" s="179">
        <f>IF(N207="nulová",J207,0)</f>
        <v>0</v>
      </c>
      <c r="BJ207" s="18" t="s">
        <v>81</v>
      </c>
      <c r="BK207" s="179">
        <f>ROUND(I207*H207,2)</f>
        <v>0</v>
      </c>
      <c r="BL207" s="18" t="s">
        <v>261</v>
      </c>
      <c r="BM207" s="178" t="s">
        <v>809</v>
      </c>
    </row>
    <row r="208" spans="1:65" s="2" customFormat="1" ht="39">
      <c r="A208" s="33"/>
      <c r="B208" s="34"/>
      <c r="C208" s="33"/>
      <c r="D208" s="180" t="s">
        <v>148</v>
      </c>
      <c r="E208" s="33"/>
      <c r="F208" s="181" t="s">
        <v>754</v>
      </c>
      <c r="G208" s="33"/>
      <c r="H208" s="33"/>
      <c r="I208" s="102"/>
      <c r="J208" s="33"/>
      <c r="K208" s="33"/>
      <c r="L208" s="34"/>
      <c r="M208" s="182"/>
      <c r="N208" s="183"/>
      <c r="O208" s="59"/>
      <c r="P208" s="59"/>
      <c r="Q208" s="59"/>
      <c r="R208" s="59"/>
      <c r="S208" s="59"/>
      <c r="T208" s="60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8" t="s">
        <v>148</v>
      </c>
      <c r="AU208" s="18" t="s">
        <v>83</v>
      </c>
    </row>
    <row r="209" spans="1:65" s="14" customFormat="1" ht="11.25">
      <c r="B209" s="191"/>
      <c r="D209" s="180" t="s">
        <v>150</v>
      </c>
      <c r="E209" s="192" t="s">
        <v>1</v>
      </c>
      <c r="F209" s="193" t="s">
        <v>190</v>
      </c>
      <c r="H209" s="194">
        <v>7</v>
      </c>
      <c r="I209" s="195"/>
      <c r="L209" s="191"/>
      <c r="M209" s="196"/>
      <c r="N209" s="197"/>
      <c r="O209" s="197"/>
      <c r="P209" s="197"/>
      <c r="Q209" s="197"/>
      <c r="R209" s="197"/>
      <c r="S209" s="197"/>
      <c r="T209" s="198"/>
      <c r="AT209" s="192" t="s">
        <v>150</v>
      </c>
      <c r="AU209" s="192" t="s">
        <v>83</v>
      </c>
      <c r="AV209" s="14" t="s">
        <v>83</v>
      </c>
      <c r="AW209" s="14" t="s">
        <v>32</v>
      </c>
      <c r="AX209" s="14" t="s">
        <v>81</v>
      </c>
      <c r="AY209" s="192" t="s">
        <v>138</v>
      </c>
    </row>
    <row r="210" spans="1:65" s="2" customFormat="1" ht="21.75" customHeight="1">
      <c r="A210" s="33"/>
      <c r="B210" s="166"/>
      <c r="C210" s="167" t="s">
        <v>329</v>
      </c>
      <c r="D210" s="167" t="s">
        <v>141</v>
      </c>
      <c r="E210" s="168" t="s">
        <v>810</v>
      </c>
      <c r="F210" s="169" t="s">
        <v>811</v>
      </c>
      <c r="G210" s="170" t="s">
        <v>519</v>
      </c>
      <c r="H210" s="171">
        <v>20</v>
      </c>
      <c r="I210" s="172"/>
      <c r="J210" s="173">
        <f>ROUND(I210*H210,2)</f>
        <v>0</v>
      </c>
      <c r="K210" s="169" t="s">
        <v>145</v>
      </c>
      <c r="L210" s="34"/>
      <c r="M210" s="174" t="s">
        <v>1</v>
      </c>
      <c r="N210" s="175" t="s">
        <v>40</v>
      </c>
      <c r="O210" s="59"/>
      <c r="P210" s="176">
        <f>O210*H210</f>
        <v>0</v>
      </c>
      <c r="Q210" s="176">
        <v>4.0000000000000002E-4</v>
      </c>
      <c r="R210" s="176">
        <f>Q210*H210</f>
        <v>8.0000000000000002E-3</v>
      </c>
      <c r="S210" s="176">
        <v>0</v>
      </c>
      <c r="T210" s="177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78" t="s">
        <v>261</v>
      </c>
      <c r="AT210" s="178" t="s">
        <v>141</v>
      </c>
      <c r="AU210" s="178" t="s">
        <v>83</v>
      </c>
      <c r="AY210" s="18" t="s">
        <v>138</v>
      </c>
      <c r="BE210" s="179">
        <f>IF(N210="základní",J210,0)</f>
        <v>0</v>
      </c>
      <c r="BF210" s="179">
        <f>IF(N210="snížená",J210,0)</f>
        <v>0</v>
      </c>
      <c r="BG210" s="179">
        <f>IF(N210="zákl. přenesená",J210,0)</f>
        <v>0</v>
      </c>
      <c r="BH210" s="179">
        <f>IF(N210="sníž. přenesená",J210,0)</f>
        <v>0</v>
      </c>
      <c r="BI210" s="179">
        <f>IF(N210="nulová",J210,0)</f>
        <v>0</v>
      </c>
      <c r="BJ210" s="18" t="s">
        <v>81</v>
      </c>
      <c r="BK210" s="179">
        <f>ROUND(I210*H210,2)</f>
        <v>0</v>
      </c>
      <c r="BL210" s="18" t="s">
        <v>261</v>
      </c>
      <c r="BM210" s="178" t="s">
        <v>812</v>
      </c>
    </row>
    <row r="211" spans="1:65" s="2" customFormat="1" ht="19.5">
      <c r="A211" s="33"/>
      <c r="B211" s="34"/>
      <c r="C211" s="33"/>
      <c r="D211" s="180" t="s">
        <v>148</v>
      </c>
      <c r="E211" s="33"/>
      <c r="F211" s="181" t="s">
        <v>813</v>
      </c>
      <c r="G211" s="33"/>
      <c r="H211" s="33"/>
      <c r="I211" s="102"/>
      <c r="J211" s="33"/>
      <c r="K211" s="33"/>
      <c r="L211" s="34"/>
      <c r="M211" s="182"/>
      <c r="N211" s="183"/>
      <c r="O211" s="59"/>
      <c r="P211" s="59"/>
      <c r="Q211" s="59"/>
      <c r="R211" s="59"/>
      <c r="S211" s="59"/>
      <c r="T211" s="60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8" t="s">
        <v>148</v>
      </c>
      <c r="AU211" s="18" t="s">
        <v>83</v>
      </c>
    </row>
    <row r="212" spans="1:65" s="14" customFormat="1" ht="11.25">
      <c r="B212" s="191"/>
      <c r="D212" s="180" t="s">
        <v>150</v>
      </c>
      <c r="E212" s="192" t="s">
        <v>1</v>
      </c>
      <c r="F212" s="193" t="s">
        <v>284</v>
      </c>
      <c r="H212" s="194">
        <v>20</v>
      </c>
      <c r="I212" s="195"/>
      <c r="L212" s="191"/>
      <c r="M212" s="196"/>
      <c r="N212" s="197"/>
      <c r="O212" s="197"/>
      <c r="P212" s="197"/>
      <c r="Q212" s="197"/>
      <c r="R212" s="197"/>
      <c r="S212" s="197"/>
      <c r="T212" s="198"/>
      <c r="AT212" s="192" t="s">
        <v>150</v>
      </c>
      <c r="AU212" s="192" t="s">
        <v>83</v>
      </c>
      <c r="AV212" s="14" t="s">
        <v>83</v>
      </c>
      <c r="AW212" s="14" t="s">
        <v>32</v>
      </c>
      <c r="AX212" s="14" t="s">
        <v>81</v>
      </c>
      <c r="AY212" s="192" t="s">
        <v>138</v>
      </c>
    </row>
    <row r="213" spans="1:65" s="2" customFormat="1" ht="21.75" customHeight="1">
      <c r="A213" s="33"/>
      <c r="B213" s="166"/>
      <c r="C213" s="167" t="s">
        <v>337</v>
      </c>
      <c r="D213" s="167" t="s">
        <v>141</v>
      </c>
      <c r="E213" s="168" t="s">
        <v>814</v>
      </c>
      <c r="F213" s="169" t="s">
        <v>815</v>
      </c>
      <c r="G213" s="170" t="s">
        <v>519</v>
      </c>
      <c r="H213" s="171">
        <v>50</v>
      </c>
      <c r="I213" s="172"/>
      <c r="J213" s="173">
        <f>ROUND(I213*H213,2)</f>
        <v>0</v>
      </c>
      <c r="K213" s="169" t="s">
        <v>145</v>
      </c>
      <c r="L213" s="34"/>
      <c r="M213" s="174" t="s">
        <v>1</v>
      </c>
      <c r="N213" s="175" t="s">
        <v>40</v>
      </c>
      <c r="O213" s="59"/>
      <c r="P213" s="176">
        <f>O213*H213</f>
        <v>0</v>
      </c>
      <c r="Q213" s="176">
        <v>6.6E-4</v>
      </c>
      <c r="R213" s="176">
        <f>Q213*H213</f>
        <v>3.3000000000000002E-2</v>
      </c>
      <c r="S213" s="176">
        <v>0</v>
      </c>
      <c r="T213" s="177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78" t="s">
        <v>261</v>
      </c>
      <c r="AT213" s="178" t="s">
        <v>141</v>
      </c>
      <c r="AU213" s="178" t="s">
        <v>83</v>
      </c>
      <c r="AY213" s="18" t="s">
        <v>138</v>
      </c>
      <c r="BE213" s="179">
        <f>IF(N213="základní",J213,0)</f>
        <v>0</v>
      </c>
      <c r="BF213" s="179">
        <f>IF(N213="snížená",J213,0)</f>
        <v>0</v>
      </c>
      <c r="BG213" s="179">
        <f>IF(N213="zákl. přenesená",J213,0)</f>
        <v>0</v>
      </c>
      <c r="BH213" s="179">
        <f>IF(N213="sníž. přenesená",J213,0)</f>
        <v>0</v>
      </c>
      <c r="BI213" s="179">
        <f>IF(N213="nulová",J213,0)</f>
        <v>0</v>
      </c>
      <c r="BJ213" s="18" t="s">
        <v>81</v>
      </c>
      <c r="BK213" s="179">
        <f>ROUND(I213*H213,2)</f>
        <v>0</v>
      </c>
      <c r="BL213" s="18" t="s">
        <v>261</v>
      </c>
      <c r="BM213" s="178" t="s">
        <v>816</v>
      </c>
    </row>
    <row r="214" spans="1:65" s="2" customFormat="1" ht="19.5">
      <c r="A214" s="33"/>
      <c r="B214" s="34"/>
      <c r="C214" s="33"/>
      <c r="D214" s="180" t="s">
        <v>148</v>
      </c>
      <c r="E214" s="33"/>
      <c r="F214" s="181" t="s">
        <v>817</v>
      </c>
      <c r="G214" s="33"/>
      <c r="H214" s="33"/>
      <c r="I214" s="102"/>
      <c r="J214" s="33"/>
      <c r="K214" s="33"/>
      <c r="L214" s="34"/>
      <c r="M214" s="182"/>
      <c r="N214" s="183"/>
      <c r="O214" s="59"/>
      <c r="P214" s="59"/>
      <c r="Q214" s="59"/>
      <c r="R214" s="59"/>
      <c r="S214" s="59"/>
      <c r="T214" s="60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8" t="s">
        <v>148</v>
      </c>
      <c r="AU214" s="18" t="s">
        <v>83</v>
      </c>
    </row>
    <row r="215" spans="1:65" s="14" customFormat="1" ht="11.25">
      <c r="B215" s="191"/>
      <c r="D215" s="180" t="s">
        <v>150</v>
      </c>
      <c r="E215" s="192" t="s">
        <v>1</v>
      </c>
      <c r="F215" s="193" t="s">
        <v>462</v>
      </c>
      <c r="H215" s="194">
        <v>50</v>
      </c>
      <c r="I215" s="195"/>
      <c r="L215" s="191"/>
      <c r="M215" s="196"/>
      <c r="N215" s="197"/>
      <c r="O215" s="197"/>
      <c r="P215" s="197"/>
      <c r="Q215" s="197"/>
      <c r="R215" s="197"/>
      <c r="S215" s="197"/>
      <c r="T215" s="198"/>
      <c r="AT215" s="192" t="s">
        <v>150</v>
      </c>
      <c r="AU215" s="192" t="s">
        <v>83</v>
      </c>
      <c r="AV215" s="14" t="s">
        <v>83</v>
      </c>
      <c r="AW215" s="14" t="s">
        <v>32</v>
      </c>
      <c r="AX215" s="14" t="s">
        <v>81</v>
      </c>
      <c r="AY215" s="192" t="s">
        <v>138</v>
      </c>
    </row>
    <row r="216" spans="1:65" s="2" customFormat="1" ht="21.75" customHeight="1">
      <c r="A216" s="33"/>
      <c r="B216" s="166"/>
      <c r="C216" s="167" t="s">
        <v>345</v>
      </c>
      <c r="D216" s="167" t="s">
        <v>141</v>
      </c>
      <c r="E216" s="168" t="s">
        <v>818</v>
      </c>
      <c r="F216" s="169" t="s">
        <v>819</v>
      </c>
      <c r="G216" s="170" t="s">
        <v>519</v>
      </c>
      <c r="H216" s="171">
        <v>30</v>
      </c>
      <c r="I216" s="172"/>
      <c r="J216" s="173">
        <f>ROUND(I216*H216,2)</f>
        <v>0</v>
      </c>
      <c r="K216" s="169" t="s">
        <v>145</v>
      </c>
      <c r="L216" s="34"/>
      <c r="M216" s="174" t="s">
        <v>1</v>
      </c>
      <c r="N216" s="175" t="s">
        <v>40</v>
      </c>
      <c r="O216" s="59"/>
      <c r="P216" s="176">
        <f>O216*H216</f>
        <v>0</v>
      </c>
      <c r="Q216" s="176">
        <v>9.1E-4</v>
      </c>
      <c r="R216" s="176">
        <f>Q216*H216</f>
        <v>2.7300000000000001E-2</v>
      </c>
      <c r="S216" s="176">
        <v>0</v>
      </c>
      <c r="T216" s="177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78" t="s">
        <v>261</v>
      </c>
      <c r="AT216" s="178" t="s">
        <v>141</v>
      </c>
      <c r="AU216" s="178" t="s">
        <v>83</v>
      </c>
      <c r="AY216" s="18" t="s">
        <v>138</v>
      </c>
      <c r="BE216" s="179">
        <f>IF(N216="základní",J216,0)</f>
        <v>0</v>
      </c>
      <c r="BF216" s="179">
        <f>IF(N216="snížená",J216,0)</f>
        <v>0</v>
      </c>
      <c r="BG216" s="179">
        <f>IF(N216="zákl. přenesená",J216,0)</f>
        <v>0</v>
      </c>
      <c r="BH216" s="179">
        <f>IF(N216="sníž. přenesená",J216,0)</f>
        <v>0</v>
      </c>
      <c r="BI216" s="179">
        <f>IF(N216="nulová",J216,0)</f>
        <v>0</v>
      </c>
      <c r="BJ216" s="18" t="s">
        <v>81</v>
      </c>
      <c r="BK216" s="179">
        <f>ROUND(I216*H216,2)</f>
        <v>0</v>
      </c>
      <c r="BL216" s="18" t="s">
        <v>261</v>
      </c>
      <c r="BM216" s="178" t="s">
        <v>820</v>
      </c>
    </row>
    <row r="217" spans="1:65" s="2" customFormat="1" ht="19.5">
      <c r="A217" s="33"/>
      <c r="B217" s="34"/>
      <c r="C217" s="33"/>
      <c r="D217" s="180" t="s">
        <v>148</v>
      </c>
      <c r="E217" s="33"/>
      <c r="F217" s="181" t="s">
        <v>821</v>
      </c>
      <c r="G217" s="33"/>
      <c r="H217" s="33"/>
      <c r="I217" s="102"/>
      <c r="J217" s="33"/>
      <c r="K217" s="33"/>
      <c r="L217" s="34"/>
      <c r="M217" s="182"/>
      <c r="N217" s="183"/>
      <c r="O217" s="59"/>
      <c r="P217" s="59"/>
      <c r="Q217" s="59"/>
      <c r="R217" s="59"/>
      <c r="S217" s="59"/>
      <c r="T217" s="60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8" t="s">
        <v>148</v>
      </c>
      <c r="AU217" s="18" t="s">
        <v>83</v>
      </c>
    </row>
    <row r="218" spans="1:65" s="14" customFormat="1" ht="11.25">
      <c r="B218" s="191"/>
      <c r="D218" s="180" t="s">
        <v>150</v>
      </c>
      <c r="E218" s="192" t="s">
        <v>1</v>
      </c>
      <c r="F218" s="193" t="s">
        <v>345</v>
      </c>
      <c r="H218" s="194">
        <v>30</v>
      </c>
      <c r="I218" s="195"/>
      <c r="L218" s="191"/>
      <c r="M218" s="196"/>
      <c r="N218" s="197"/>
      <c r="O218" s="197"/>
      <c r="P218" s="197"/>
      <c r="Q218" s="197"/>
      <c r="R218" s="197"/>
      <c r="S218" s="197"/>
      <c r="T218" s="198"/>
      <c r="AT218" s="192" t="s">
        <v>150</v>
      </c>
      <c r="AU218" s="192" t="s">
        <v>83</v>
      </c>
      <c r="AV218" s="14" t="s">
        <v>83</v>
      </c>
      <c r="AW218" s="14" t="s">
        <v>32</v>
      </c>
      <c r="AX218" s="14" t="s">
        <v>81</v>
      </c>
      <c r="AY218" s="192" t="s">
        <v>138</v>
      </c>
    </row>
    <row r="219" spans="1:65" s="2" customFormat="1" ht="21.75" customHeight="1">
      <c r="A219" s="33"/>
      <c r="B219" s="166"/>
      <c r="C219" s="167" t="s">
        <v>349</v>
      </c>
      <c r="D219" s="167" t="s">
        <v>141</v>
      </c>
      <c r="E219" s="168" t="s">
        <v>822</v>
      </c>
      <c r="F219" s="169" t="s">
        <v>823</v>
      </c>
      <c r="G219" s="170" t="s">
        <v>519</v>
      </c>
      <c r="H219" s="171">
        <v>20</v>
      </c>
      <c r="I219" s="172"/>
      <c r="J219" s="173">
        <f>ROUND(I219*H219,2)</f>
        <v>0</v>
      </c>
      <c r="K219" s="169" t="s">
        <v>145</v>
      </c>
      <c r="L219" s="34"/>
      <c r="M219" s="174" t="s">
        <v>1</v>
      </c>
      <c r="N219" s="175" t="s">
        <v>40</v>
      </c>
      <c r="O219" s="59"/>
      <c r="P219" s="176">
        <f>O219*H219</f>
        <v>0</v>
      </c>
      <c r="Q219" s="176">
        <v>1.1900000000000001E-3</v>
      </c>
      <c r="R219" s="176">
        <f>Q219*H219</f>
        <v>2.3800000000000002E-2</v>
      </c>
      <c r="S219" s="176">
        <v>0</v>
      </c>
      <c r="T219" s="177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78" t="s">
        <v>261</v>
      </c>
      <c r="AT219" s="178" t="s">
        <v>141</v>
      </c>
      <c r="AU219" s="178" t="s">
        <v>83</v>
      </c>
      <c r="AY219" s="18" t="s">
        <v>138</v>
      </c>
      <c r="BE219" s="179">
        <f>IF(N219="základní",J219,0)</f>
        <v>0</v>
      </c>
      <c r="BF219" s="179">
        <f>IF(N219="snížená",J219,0)</f>
        <v>0</v>
      </c>
      <c r="BG219" s="179">
        <f>IF(N219="zákl. přenesená",J219,0)</f>
        <v>0</v>
      </c>
      <c r="BH219" s="179">
        <f>IF(N219="sníž. přenesená",J219,0)</f>
        <v>0</v>
      </c>
      <c r="BI219" s="179">
        <f>IF(N219="nulová",J219,0)</f>
        <v>0</v>
      </c>
      <c r="BJ219" s="18" t="s">
        <v>81</v>
      </c>
      <c r="BK219" s="179">
        <f>ROUND(I219*H219,2)</f>
        <v>0</v>
      </c>
      <c r="BL219" s="18" t="s">
        <v>261</v>
      </c>
      <c r="BM219" s="178" t="s">
        <v>824</v>
      </c>
    </row>
    <row r="220" spans="1:65" s="2" customFormat="1" ht="19.5">
      <c r="A220" s="33"/>
      <c r="B220" s="34"/>
      <c r="C220" s="33"/>
      <c r="D220" s="180" t="s">
        <v>148</v>
      </c>
      <c r="E220" s="33"/>
      <c r="F220" s="181" t="s">
        <v>825</v>
      </c>
      <c r="G220" s="33"/>
      <c r="H220" s="33"/>
      <c r="I220" s="102"/>
      <c r="J220" s="33"/>
      <c r="K220" s="33"/>
      <c r="L220" s="34"/>
      <c r="M220" s="182"/>
      <c r="N220" s="183"/>
      <c r="O220" s="59"/>
      <c r="P220" s="59"/>
      <c r="Q220" s="59"/>
      <c r="R220" s="59"/>
      <c r="S220" s="59"/>
      <c r="T220" s="60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8" t="s">
        <v>148</v>
      </c>
      <c r="AU220" s="18" t="s">
        <v>83</v>
      </c>
    </row>
    <row r="221" spans="1:65" s="14" customFormat="1" ht="11.25">
      <c r="B221" s="191"/>
      <c r="D221" s="180" t="s">
        <v>150</v>
      </c>
      <c r="E221" s="192" t="s">
        <v>1</v>
      </c>
      <c r="F221" s="193" t="s">
        <v>284</v>
      </c>
      <c r="H221" s="194">
        <v>20</v>
      </c>
      <c r="I221" s="195"/>
      <c r="L221" s="191"/>
      <c r="M221" s="196"/>
      <c r="N221" s="197"/>
      <c r="O221" s="197"/>
      <c r="P221" s="197"/>
      <c r="Q221" s="197"/>
      <c r="R221" s="197"/>
      <c r="S221" s="197"/>
      <c r="T221" s="198"/>
      <c r="AT221" s="192" t="s">
        <v>150</v>
      </c>
      <c r="AU221" s="192" t="s">
        <v>83</v>
      </c>
      <c r="AV221" s="14" t="s">
        <v>83</v>
      </c>
      <c r="AW221" s="14" t="s">
        <v>32</v>
      </c>
      <c r="AX221" s="14" t="s">
        <v>81</v>
      </c>
      <c r="AY221" s="192" t="s">
        <v>138</v>
      </c>
    </row>
    <row r="222" spans="1:65" s="2" customFormat="1" ht="33" customHeight="1">
      <c r="A222" s="33"/>
      <c r="B222" s="166"/>
      <c r="C222" s="167" t="s">
        <v>354</v>
      </c>
      <c r="D222" s="167" t="s">
        <v>141</v>
      </c>
      <c r="E222" s="168" t="s">
        <v>826</v>
      </c>
      <c r="F222" s="169" t="s">
        <v>827</v>
      </c>
      <c r="G222" s="170" t="s">
        <v>519</v>
      </c>
      <c r="H222" s="171">
        <v>20</v>
      </c>
      <c r="I222" s="172"/>
      <c r="J222" s="173">
        <f>ROUND(I222*H222,2)</f>
        <v>0</v>
      </c>
      <c r="K222" s="169" t="s">
        <v>145</v>
      </c>
      <c r="L222" s="34"/>
      <c r="M222" s="174" t="s">
        <v>1</v>
      </c>
      <c r="N222" s="175" t="s">
        <v>40</v>
      </c>
      <c r="O222" s="59"/>
      <c r="P222" s="176">
        <f>O222*H222</f>
        <v>0</v>
      </c>
      <c r="Q222" s="176">
        <v>6.9999999999999994E-5</v>
      </c>
      <c r="R222" s="176">
        <f>Q222*H222</f>
        <v>1.3999999999999998E-3</v>
      </c>
      <c r="S222" s="176">
        <v>0</v>
      </c>
      <c r="T222" s="177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78" t="s">
        <v>261</v>
      </c>
      <c r="AT222" s="178" t="s">
        <v>141</v>
      </c>
      <c r="AU222" s="178" t="s">
        <v>83</v>
      </c>
      <c r="AY222" s="18" t="s">
        <v>138</v>
      </c>
      <c r="BE222" s="179">
        <f>IF(N222="základní",J222,0)</f>
        <v>0</v>
      </c>
      <c r="BF222" s="179">
        <f>IF(N222="snížená",J222,0)</f>
        <v>0</v>
      </c>
      <c r="BG222" s="179">
        <f>IF(N222="zákl. přenesená",J222,0)</f>
        <v>0</v>
      </c>
      <c r="BH222" s="179">
        <f>IF(N222="sníž. přenesená",J222,0)</f>
        <v>0</v>
      </c>
      <c r="BI222" s="179">
        <f>IF(N222="nulová",J222,0)</f>
        <v>0</v>
      </c>
      <c r="BJ222" s="18" t="s">
        <v>81</v>
      </c>
      <c r="BK222" s="179">
        <f>ROUND(I222*H222,2)</f>
        <v>0</v>
      </c>
      <c r="BL222" s="18" t="s">
        <v>261</v>
      </c>
      <c r="BM222" s="178" t="s">
        <v>828</v>
      </c>
    </row>
    <row r="223" spans="1:65" s="2" customFormat="1" ht="29.25">
      <c r="A223" s="33"/>
      <c r="B223" s="34"/>
      <c r="C223" s="33"/>
      <c r="D223" s="180" t="s">
        <v>148</v>
      </c>
      <c r="E223" s="33"/>
      <c r="F223" s="181" t="s">
        <v>829</v>
      </c>
      <c r="G223" s="33"/>
      <c r="H223" s="33"/>
      <c r="I223" s="102"/>
      <c r="J223" s="33"/>
      <c r="K223" s="33"/>
      <c r="L223" s="34"/>
      <c r="M223" s="182"/>
      <c r="N223" s="183"/>
      <c r="O223" s="59"/>
      <c r="P223" s="59"/>
      <c r="Q223" s="59"/>
      <c r="R223" s="59"/>
      <c r="S223" s="59"/>
      <c r="T223" s="60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8" t="s">
        <v>148</v>
      </c>
      <c r="AU223" s="18" t="s">
        <v>83</v>
      </c>
    </row>
    <row r="224" spans="1:65" s="2" customFormat="1" ht="33" customHeight="1">
      <c r="A224" s="33"/>
      <c r="B224" s="166"/>
      <c r="C224" s="167" t="s">
        <v>358</v>
      </c>
      <c r="D224" s="167" t="s">
        <v>141</v>
      </c>
      <c r="E224" s="168" t="s">
        <v>830</v>
      </c>
      <c r="F224" s="169" t="s">
        <v>831</v>
      </c>
      <c r="G224" s="170" t="s">
        <v>519</v>
      </c>
      <c r="H224" s="171">
        <v>100</v>
      </c>
      <c r="I224" s="172"/>
      <c r="J224" s="173">
        <f>ROUND(I224*H224,2)</f>
        <v>0</v>
      </c>
      <c r="K224" s="169" t="s">
        <v>145</v>
      </c>
      <c r="L224" s="34"/>
      <c r="M224" s="174" t="s">
        <v>1</v>
      </c>
      <c r="N224" s="175" t="s">
        <v>40</v>
      </c>
      <c r="O224" s="59"/>
      <c r="P224" s="176">
        <f>O224*H224</f>
        <v>0</v>
      </c>
      <c r="Q224" s="176">
        <v>1.6000000000000001E-4</v>
      </c>
      <c r="R224" s="176">
        <f>Q224*H224</f>
        <v>1.6E-2</v>
      </c>
      <c r="S224" s="176">
        <v>0</v>
      </c>
      <c r="T224" s="177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78" t="s">
        <v>261</v>
      </c>
      <c r="AT224" s="178" t="s">
        <v>141</v>
      </c>
      <c r="AU224" s="178" t="s">
        <v>83</v>
      </c>
      <c r="AY224" s="18" t="s">
        <v>138</v>
      </c>
      <c r="BE224" s="179">
        <f>IF(N224="základní",J224,0)</f>
        <v>0</v>
      </c>
      <c r="BF224" s="179">
        <f>IF(N224="snížená",J224,0)</f>
        <v>0</v>
      </c>
      <c r="BG224" s="179">
        <f>IF(N224="zákl. přenesená",J224,0)</f>
        <v>0</v>
      </c>
      <c r="BH224" s="179">
        <f>IF(N224="sníž. přenesená",J224,0)</f>
        <v>0</v>
      </c>
      <c r="BI224" s="179">
        <f>IF(N224="nulová",J224,0)</f>
        <v>0</v>
      </c>
      <c r="BJ224" s="18" t="s">
        <v>81</v>
      </c>
      <c r="BK224" s="179">
        <f>ROUND(I224*H224,2)</f>
        <v>0</v>
      </c>
      <c r="BL224" s="18" t="s">
        <v>261</v>
      </c>
      <c r="BM224" s="178" t="s">
        <v>832</v>
      </c>
    </row>
    <row r="225" spans="1:65" s="2" customFormat="1" ht="29.25">
      <c r="A225" s="33"/>
      <c r="B225" s="34"/>
      <c r="C225" s="33"/>
      <c r="D225" s="180" t="s">
        <v>148</v>
      </c>
      <c r="E225" s="33"/>
      <c r="F225" s="181" t="s">
        <v>833</v>
      </c>
      <c r="G225" s="33"/>
      <c r="H225" s="33"/>
      <c r="I225" s="102"/>
      <c r="J225" s="33"/>
      <c r="K225" s="33"/>
      <c r="L225" s="34"/>
      <c r="M225" s="182"/>
      <c r="N225" s="183"/>
      <c r="O225" s="59"/>
      <c r="P225" s="59"/>
      <c r="Q225" s="59"/>
      <c r="R225" s="59"/>
      <c r="S225" s="59"/>
      <c r="T225" s="60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8" t="s">
        <v>148</v>
      </c>
      <c r="AU225" s="18" t="s">
        <v>83</v>
      </c>
    </row>
    <row r="226" spans="1:65" s="14" customFormat="1" ht="11.25">
      <c r="B226" s="191"/>
      <c r="D226" s="180" t="s">
        <v>150</v>
      </c>
      <c r="E226" s="192" t="s">
        <v>1</v>
      </c>
      <c r="F226" s="193" t="s">
        <v>834</v>
      </c>
      <c r="H226" s="194">
        <v>100</v>
      </c>
      <c r="I226" s="195"/>
      <c r="L226" s="191"/>
      <c r="M226" s="196"/>
      <c r="N226" s="197"/>
      <c r="O226" s="197"/>
      <c r="P226" s="197"/>
      <c r="Q226" s="197"/>
      <c r="R226" s="197"/>
      <c r="S226" s="197"/>
      <c r="T226" s="198"/>
      <c r="AT226" s="192" t="s">
        <v>150</v>
      </c>
      <c r="AU226" s="192" t="s">
        <v>83</v>
      </c>
      <c r="AV226" s="14" t="s">
        <v>83</v>
      </c>
      <c r="AW226" s="14" t="s">
        <v>32</v>
      </c>
      <c r="AX226" s="14" t="s">
        <v>81</v>
      </c>
      <c r="AY226" s="192" t="s">
        <v>138</v>
      </c>
    </row>
    <row r="227" spans="1:65" s="2" customFormat="1" ht="16.5" customHeight="1">
      <c r="A227" s="33"/>
      <c r="B227" s="166"/>
      <c r="C227" s="167" t="s">
        <v>365</v>
      </c>
      <c r="D227" s="167" t="s">
        <v>141</v>
      </c>
      <c r="E227" s="168" t="s">
        <v>835</v>
      </c>
      <c r="F227" s="169" t="s">
        <v>836</v>
      </c>
      <c r="G227" s="170" t="s">
        <v>269</v>
      </c>
      <c r="H227" s="171">
        <v>17</v>
      </c>
      <c r="I227" s="172"/>
      <c r="J227" s="173">
        <f>ROUND(I227*H227,2)</f>
        <v>0</v>
      </c>
      <c r="K227" s="169" t="s">
        <v>145</v>
      </c>
      <c r="L227" s="34"/>
      <c r="M227" s="174" t="s">
        <v>1</v>
      </c>
      <c r="N227" s="175" t="s">
        <v>40</v>
      </c>
      <c r="O227" s="59"/>
      <c r="P227" s="176">
        <f>O227*H227</f>
        <v>0</v>
      </c>
      <c r="Q227" s="176">
        <v>7.5000000000000002E-4</v>
      </c>
      <c r="R227" s="176">
        <f>Q227*H227</f>
        <v>1.2750000000000001E-2</v>
      </c>
      <c r="S227" s="176">
        <v>0</v>
      </c>
      <c r="T227" s="177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78" t="s">
        <v>261</v>
      </c>
      <c r="AT227" s="178" t="s">
        <v>141</v>
      </c>
      <c r="AU227" s="178" t="s">
        <v>83</v>
      </c>
      <c r="AY227" s="18" t="s">
        <v>138</v>
      </c>
      <c r="BE227" s="179">
        <f>IF(N227="základní",J227,0)</f>
        <v>0</v>
      </c>
      <c r="BF227" s="179">
        <f>IF(N227="snížená",J227,0)</f>
        <v>0</v>
      </c>
      <c r="BG227" s="179">
        <f>IF(N227="zákl. přenesená",J227,0)</f>
        <v>0</v>
      </c>
      <c r="BH227" s="179">
        <f>IF(N227="sníž. přenesená",J227,0)</f>
        <v>0</v>
      </c>
      <c r="BI227" s="179">
        <f>IF(N227="nulová",J227,0)</f>
        <v>0</v>
      </c>
      <c r="BJ227" s="18" t="s">
        <v>81</v>
      </c>
      <c r="BK227" s="179">
        <f>ROUND(I227*H227,2)</f>
        <v>0</v>
      </c>
      <c r="BL227" s="18" t="s">
        <v>261</v>
      </c>
      <c r="BM227" s="178" t="s">
        <v>837</v>
      </c>
    </row>
    <row r="228" spans="1:65" s="2" customFormat="1" ht="11.25">
      <c r="A228" s="33"/>
      <c r="B228" s="34"/>
      <c r="C228" s="33"/>
      <c r="D228" s="180" t="s">
        <v>148</v>
      </c>
      <c r="E228" s="33"/>
      <c r="F228" s="181" t="s">
        <v>838</v>
      </c>
      <c r="G228" s="33"/>
      <c r="H228" s="33"/>
      <c r="I228" s="102"/>
      <c r="J228" s="33"/>
      <c r="K228" s="33"/>
      <c r="L228" s="34"/>
      <c r="M228" s="182"/>
      <c r="N228" s="183"/>
      <c r="O228" s="59"/>
      <c r="P228" s="59"/>
      <c r="Q228" s="59"/>
      <c r="R228" s="59"/>
      <c r="S228" s="59"/>
      <c r="T228" s="60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8" t="s">
        <v>148</v>
      </c>
      <c r="AU228" s="18" t="s">
        <v>83</v>
      </c>
    </row>
    <row r="229" spans="1:65" s="14" customFormat="1" ht="11.25">
      <c r="B229" s="191"/>
      <c r="D229" s="180" t="s">
        <v>150</v>
      </c>
      <c r="E229" s="192" t="s">
        <v>1</v>
      </c>
      <c r="F229" s="193" t="s">
        <v>266</v>
      </c>
      <c r="H229" s="194">
        <v>17</v>
      </c>
      <c r="I229" s="195"/>
      <c r="L229" s="191"/>
      <c r="M229" s="196"/>
      <c r="N229" s="197"/>
      <c r="O229" s="197"/>
      <c r="P229" s="197"/>
      <c r="Q229" s="197"/>
      <c r="R229" s="197"/>
      <c r="S229" s="197"/>
      <c r="T229" s="198"/>
      <c r="AT229" s="192" t="s">
        <v>150</v>
      </c>
      <c r="AU229" s="192" t="s">
        <v>83</v>
      </c>
      <c r="AV229" s="14" t="s">
        <v>83</v>
      </c>
      <c r="AW229" s="14" t="s">
        <v>32</v>
      </c>
      <c r="AX229" s="14" t="s">
        <v>81</v>
      </c>
      <c r="AY229" s="192" t="s">
        <v>138</v>
      </c>
    </row>
    <row r="230" spans="1:65" s="2" customFormat="1" ht="16.5" customHeight="1">
      <c r="A230" s="33"/>
      <c r="B230" s="166"/>
      <c r="C230" s="167" t="s">
        <v>373</v>
      </c>
      <c r="D230" s="167" t="s">
        <v>141</v>
      </c>
      <c r="E230" s="168" t="s">
        <v>839</v>
      </c>
      <c r="F230" s="169" t="s">
        <v>840</v>
      </c>
      <c r="G230" s="170" t="s">
        <v>269</v>
      </c>
      <c r="H230" s="171">
        <v>2</v>
      </c>
      <c r="I230" s="172"/>
      <c r="J230" s="173">
        <f>ROUND(I230*H230,2)</f>
        <v>0</v>
      </c>
      <c r="K230" s="169" t="s">
        <v>145</v>
      </c>
      <c r="L230" s="34"/>
      <c r="M230" s="174" t="s">
        <v>1</v>
      </c>
      <c r="N230" s="175" t="s">
        <v>40</v>
      </c>
      <c r="O230" s="59"/>
      <c r="P230" s="176">
        <f>O230*H230</f>
        <v>0</v>
      </c>
      <c r="Q230" s="176">
        <v>1.23E-3</v>
      </c>
      <c r="R230" s="176">
        <f>Q230*H230</f>
        <v>2.4599999999999999E-3</v>
      </c>
      <c r="S230" s="176">
        <v>0</v>
      </c>
      <c r="T230" s="177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78" t="s">
        <v>261</v>
      </c>
      <c r="AT230" s="178" t="s">
        <v>141</v>
      </c>
      <c r="AU230" s="178" t="s">
        <v>83</v>
      </c>
      <c r="AY230" s="18" t="s">
        <v>138</v>
      </c>
      <c r="BE230" s="179">
        <f>IF(N230="základní",J230,0)</f>
        <v>0</v>
      </c>
      <c r="BF230" s="179">
        <f>IF(N230="snížená",J230,0)</f>
        <v>0</v>
      </c>
      <c r="BG230" s="179">
        <f>IF(N230="zákl. přenesená",J230,0)</f>
        <v>0</v>
      </c>
      <c r="BH230" s="179">
        <f>IF(N230="sníž. přenesená",J230,0)</f>
        <v>0</v>
      </c>
      <c r="BI230" s="179">
        <f>IF(N230="nulová",J230,0)</f>
        <v>0</v>
      </c>
      <c r="BJ230" s="18" t="s">
        <v>81</v>
      </c>
      <c r="BK230" s="179">
        <f>ROUND(I230*H230,2)</f>
        <v>0</v>
      </c>
      <c r="BL230" s="18" t="s">
        <v>261</v>
      </c>
      <c r="BM230" s="178" t="s">
        <v>841</v>
      </c>
    </row>
    <row r="231" spans="1:65" s="2" customFormat="1" ht="11.25">
      <c r="A231" s="33"/>
      <c r="B231" s="34"/>
      <c r="C231" s="33"/>
      <c r="D231" s="180" t="s">
        <v>148</v>
      </c>
      <c r="E231" s="33"/>
      <c r="F231" s="181" t="s">
        <v>840</v>
      </c>
      <c r="G231" s="33"/>
      <c r="H231" s="33"/>
      <c r="I231" s="102"/>
      <c r="J231" s="33"/>
      <c r="K231" s="33"/>
      <c r="L231" s="34"/>
      <c r="M231" s="182"/>
      <c r="N231" s="183"/>
      <c r="O231" s="59"/>
      <c r="P231" s="59"/>
      <c r="Q231" s="59"/>
      <c r="R231" s="59"/>
      <c r="S231" s="59"/>
      <c r="T231" s="60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8" t="s">
        <v>148</v>
      </c>
      <c r="AU231" s="18" t="s">
        <v>83</v>
      </c>
    </row>
    <row r="232" spans="1:65" s="14" customFormat="1" ht="11.25">
      <c r="B232" s="191"/>
      <c r="D232" s="180" t="s">
        <v>150</v>
      </c>
      <c r="E232" s="192" t="s">
        <v>1</v>
      </c>
      <c r="F232" s="193" t="s">
        <v>83</v>
      </c>
      <c r="H232" s="194">
        <v>2</v>
      </c>
      <c r="I232" s="195"/>
      <c r="L232" s="191"/>
      <c r="M232" s="196"/>
      <c r="N232" s="197"/>
      <c r="O232" s="197"/>
      <c r="P232" s="197"/>
      <c r="Q232" s="197"/>
      <c r="R232" s="197"/>
      <c r="S232" s="197"/>
      <c r="T232" s="198"/>
      <c r="AT232" s="192" t="s">
        <v>150</v>
      </c>
      <c r="AU232" s="192" t="s">
        <v>83</v>
      </c>
      <c r="AV232" s="14" t="s">
        <v>83</v>
      </c>
      <c r="AW232" s="14" t="s">
        <v>32</v>
      </c>
      <c r="AX232" s="14" t="s">
        <v>81</v>
      </c>
      <c r="AY232" s="192" t="s">
        <v>138</v>
      </c>
    </row>
    <row r="233" spans="1:65" s="2" customFormat="1" ht="21.75" customHeight="1">
      <c r="A233" s="33"/>
      <c r="B233" s="166"/>
      <c r="C233" s="167" t="s">
        <v>379</v>
      </c>
      <c r="D233" s="167" t="s">
        <v>141</v>
      </c>
      <c r="E233" s="168" t="s">
        <v>842</v>
      </c>
      <c r="F233" s="169" t="s">
        <v>843</v>
      </c>
      <c r="G233" s="170" t="s">
        <v>519</v>
      </c>
      <c r="H233" s="171">
        <v>120</v>
      </c>
      <c r="I233" s="172"/>
      <c r="J233" s="173">
        <f>ROUND(I233*H233,2)</f>
        <v>0</v>
      </c>
      <c r="K233" s="169" t="s">
        <v>145</v>
      </c>
      <c r="L233" s="34"/>
      <c r="M233" s="174" t="s">
        <v>1</v>
      </c>
      <c r="N233" s="175" t="s">
        <v>40</v>
      </c>
      <c r="O233" s="59"/>
      <c r="P233" s="176">
        <f>O233*H233</f>
        <v>0</v>
      </c>
      <c r="Q233" s="176">
        <v>4.0000000000000002E-4</v>
      </c>
      <c r="R233" s="176">
        <f>Q233*H233</f>
        <v>4.8000000000000001E-2</v>
      </c>
      <c r="S233" s="176">
        <v>0</v>
      </c>
      <c r="T233" s="177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78" t="s">
        <v>261</v>
      </c>
      <c r="AT233" s="178" t="s">
        <v>141</v>
      </c>
      <c r="AU233" s="178" t="s">
        <v>83</v>
      </c>
      <c r="AY233" s="18" t="s">
        <v>138</v>
      </c>
      <c r="BE233" s="179">
        <f>IF(N233="základní",J233,0)</f>
        <v>0</v>
      </c>
      <c r="BF233" s="179">
        <f>IF(N233="snížená",J233,0)</f>
        <v>0</v>
      </c>
      <c r="BG233" s="179">
        <f>IF(N233="zákl. přenesená",J233,0)</f>
        <v>0</v>
      </c>
      <c r="BH233" s="179">
        <f>IF(N233="sníž. přenesená",J233,0)</f>
        <v>0</v>
      </c>
      <c r="BI233" s="179">
        <f>IF(N233="nulová",J233,0)</f>
        <v>0</v>
      </c>
      <c r="BJ233" s="18" t="s">
        <v>81</v>
      </c>
      <c r="BK233" s="179">
        <f>ROUND(I233*H233,2)</f>
        <v>0</v>
      </c>
      <c r="BL233" s="18" t="s">
        <v>261</v>
      </c>
      <c r="BM233" s="178" t="s">
        <v>844</v>
      </c>
    </row>
    <row r="234" spans="1:65" s="2" customFormat="1" ht="29.25">
      <c r="A234" s="33"/>
      <c r="B234" s="34"/>
      <c r="C234" s="33"/>
      <c r="D234" s="180" t="s">
        <v>148</v>
      </c>
      <c r="E234" s="33"/>
      <c r="F234" s="181" t="s">
        <v>845</v>
      </c>
      <c r="G234" s="33"/>
      <c r="H234" s="33"/>
      <c r="I234" s="102"/>
      <c r="J234" s="33"/>
      <c r="K234" s="33"/>
      <c r="L234" s="34"/>
      <c r="M234" s="182"/>
      <c r="N234" s="183"/>
      <c r="O234" s="59"/>
      <c r="P234" s="59"/>
      <c r="Q234" s="59"/>
      <c r="R234" s="59"/>
      <c r="S234" s="59"/>
      <c r="T234" s="60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8" t="s">
        <v>148</v>
      </c>
      <c r="AU234" s="18" t="s">
        <v>83</v>
      </c>
    </row>
    <row r="235" spans="1:65" s="14" customFormat="1" ht="11.25">
      <c r="B235" s="191"/>
      <c r="D235" s="180" t="s">
        <v>150</v>
      </c>
      <c r="E235" s="192" t="s">
        <v>1</v>
      </c>
      <c r="F235" s="193" t="s">
        <v>846</v>
      </c>
      <c r="H235" s="194">
        <v>120</v>
      </c>
      <c r="I235" s="195"/>
      <c r="L235" s="191"/>
      <c r="M235" s="196"/>
      <c r="N235" s="197"/>
      <c r="O235" s="197"/>
      <c r="P235" s="197"/>
      <c r="Q235" s="197"/>
      <c r="R235" s="197"/>
      <c r="S235" s="197"/>
      <c r="T235" s="198"/>
      <c r="AT235" s="192" t="s">
        <v>150</v>
      </c>
      <c r="AU235" s="192" t="s">
        <v>83</v>
      </c>
      <c r="AV235" s="14" t="s">
        <v>83</v>
      </c>
      <c r="AW235" s="14" t="s">
        <v>32</v>
      </c>
      <c r="AX235" s="14" t="s">
        <v>81</v>
      </c>
      <c r="AY235" s="192" t="s">
        <v>138</v>
      </c>
    </row>
    <row r="236" spans="1:65" s="2" customFormat="1" ht="16.5" customHeight="1">
      <c r="A236" s="33"/>
      <c r="B236" s="166"/>
      <c r="C236" s="167" t="s">
        <v>384</v>
      </c>
      <c r="D236" s="167" t="s">
        <v>141</v>
      </c>
      <c r="E236" s="168" t="s">
        <v>847</v>
      </c>
      <c r="F236" s="169" t="s">
        <v>848</v>
      </c>
      <c r="G236" s="170" t="s">
        <v>519</v>
      </c>
      <c r="H236" s="171">
        <v>120</v>
      </c>
      <c r="I236" s="172"/>
      <c r="J236" s="173">
        <f>ROUND(I236*H236,2)</f>
        <v>0</v>
      </c>
      <c r="K236" s="169" t="s">
        <v>145</v>
      </c>
      <c r="L236" s="34"/>
      <c r="M236" s="174" t="s">
        <v>1</v>
      </c>
      <c r="N236" s="175" t="s">
        <v>40</v>
      </c>
      <c r="O236" s="59"/>
      <c r="P236" s="176">
        <f>O236*H236</f>
        <v>0</v>
      </c>
      <c r="Q236" s="176">
        <v>1.0000000000000001E-5</v>
      </c>
      <c r="R236" s="176">
        <f>Q236*H236</f>
        <v>1.2000000000000001E-3</v>
      </c>
      <c r="S236" s="176">
        <v>0</v>
      </c>
      <c r="T236" s="177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78" t="s">
        <v>261</v>
      </c>
      <c r="AT236" s="178" t="s">
        <v>141</v>
      </c>
      <c r="AU236" s="178" t="s">
        <v>83</v>
      </c>
      <c r="AY236" s="18" t="s">
        <v>138</v>
      </c>
      <c r="BE236" s="179">
        <f>IF(N236="základní",J236,0)</f>
        <v>0</v>
      </c>
      <c r="BF236" s="179">
        <f>IF(N236="snížená",J236,0)</f>
        <v>0</v>
      </c>
      <c r="BG236" s="179">
        <f>IF(N236="zákl. přenesená",J236,0)</f>
        <v>0</v>
      </c>
      <c r="BH236" s="179">
        <f>IF(N236="sníž. přenesená",J236,0)</f>
        <v>0</v>
      </c>
      <c r="BI236" s="179">
        <f>IF(N236="nulová",J236,0)</f>
        <v>0</v>
      </c>
      <c r="BJ236" s="18" t="s">
        <v>81</v>
      </c>
      <c r="BK236" s="179">
        <f>ROUND(I236*H236,2)</f>
        <v>0</v>
      </c>
      <c r="BL236" s="18" t="s">
        <v>261</v>
      </c>
      <c r="BM236" s="178" t="s">
        <v>849</v>
      </c>
    </row>
    <row r="237" spans="1:65" s="2" customFormat="1" ht="19.5">
      <c r="A237" s="33"/>
      <c r="B237" s="34"/>
      <c r="C237" s="33"/>
      <c r="D237" s="180" t="s">
        <v>148</v>
      </c>
      <c r="E237" s="33"/>
      <c r="F237" s="181" t="s">
        <v>850</v>
      </c>
      <c r="G237" s="33"/>
      <c r="H237" s="33"/>
      <c r="I237" s="102"/>
      <c r="J237" s="33"/>
      <c r="K237" s="33"/>
      <c r="L237" s="34"/>
      <c r="M237" s="182"/>
      <c r="N237" s="183"/>
      <c r="O237" s="59"/>
      <c r="P237" s="59"/>
      <c r="Q237" s="59"/>
      <c r="R237" s="59"/>
      <c r="S237" s="59"/>
      <c r="T237" s="60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8" t="s">
        <v>148</v>
      </c>
      <c r="AU237" s="18" t="s">
        <v>83</v>
      </c>
    </row>
    <row r="238" spans="1:65" s="2" customFormat="1" ht="21.75" customHeight="1">
      <c r="A238" s="33"/>
      <c r="B238" s="166"/>
      <c r="C238" s="167" t="s">
        <v>389</v>
      </c>
      <c r="D238" s="167" t="s">
        <v>141</v>
      </c>
      <c r="E238" s="168" t="s">
        <v>851</v>
      </c>
      <c r="F238" s="169" t="s">
        <v>852</v>
      </c>
      <c r="G238" s="170" t="s">
        <v>155</v>
      </c>
      <c r="H238" s="171">
        <v>0.17399999999999999</v>
      </c>
      <c r="I238" s="172"/>
      <c r="J238" s="173">
        <f>ROUND(I238*H238,2)</f>
        <v>0</v>
      </c>
      <c r="K238" s="169" t="s">
        <v>145</v>
      </c>
      <c r="L238" s="34"/>
      <c r="M238" s="174" t="s">
        <v>1</v>
      </c>
      <c r="N238" s="175" t="s">
        <v>40</v>
      </c>
      <c r="O238" s="59"/>
      <c r="P238" s="176">
        <f>O238*H238</f>
        <v>0</v>
      </c>
      <c r="Q238" s="176">
        <v>0</v>
      </c>
      <c r="R238" s="176">
        <f>Q238*H238</f>
        <v>0</v>
      </c>
      <c r="S238" s="176">
        <v>0</v>
      </c>
      <c r="T238" s="177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78" t="s">
        <v>261</v>
      </c>
      <c r="AT238" s="178" t="s">
        <v>141</v>
      </c>
      <c r="AU238" s="178" t="s">
        <v>83</v>
      </c>
      <c r="AY238" s="18" t="s">
        <v>138</v>
      </c>
      <c r="BE238" s="179">
        <f>IF(N238="základní",J238,0)</f>
        <v>0</v>
      </c>
      <c r="BF238" s="179">
        <f>IF(N238="snížená",J238,0)</f>
        <v>0</v>
      </c>
      <c r="BG238" s="179">
        <f>IF(N238="zákl. přenesená",J238,0)</f>
        <v>0</v>
      </c>
      <c r="BH238" s="179">
        <f>IF(N238="sníž. přenesená",J238,0)</f>
        <v>0</v>
      </c>
      <c r="BI238" s="179">
        <f>IF(N238="nulová",J238,0)</f>
        <v>0</v>
      </c>
      <c r="BJ238" s="18" t="s">
        <v>81</v>
      </c>
      <c r="BK238" s="179">
        <f>ROUND(I238*H238,2)</f>
        <v>0</v>
      </c>
      <c r="BL238" s="18" t="s">
        <v>261</v>
      </c>
      <c r="BM238" s="178" t="s">
        <v>853</v>
      </c>
    </row>
    <row r="239" spans="1:65" s="2" customFormat="1" ht="29.25">
      <c r="A239" s="33"/>
      <c r="B239" s="34"/>
      <c r="C239" s="33"/>
      <c r="D239" s="180" t="s">
        <v>148</v>
      </c>
      <c r="E239" s="33"/>
      <c r="F239" s="181" t="s">
        <v>854</v>
      </c>
      <c r="G239" s="33"/>
      <c r="H239" s="33"/>
      <c r="I239" s="102"/>
      <c r="J239" s="33"/>
      <c r="K239" s="33"/>
      <c r="L239" s="34"/>
      <c r="M239" s="182"/>
      <c r="N239" s="183"/>
      <c r="O239" s="59"/>
      <c r="P239" s="59"/>
      <c r="Q239" s="59"/>
      <c r="R239" s="59"/>
      <c r="S239" s="59"/>
      <c r="T239" s="60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T239" s="18" t="s">
        <v>148</v>
      </c>
      <c r="AU239" s="18" t="s">
        <v>83</v>
      </c>
    </row>
    <row r="240" spans="1:65" s="12" customFormat="1" ht="22.9" customHeight="1">
      <c r="B240" s="153"/>
      <c r="D240" s="154" t="s">
        <v>74</v>
      </c>
      <c r="E240" s="164" t="s">
        <v>855</v>
      </c>
      <c r="F240" s="164" t="s">
        <v>856</v>
      </c>
      <c r="I240" s="156"/>
      <c r="J240" s="165">
        <f>BK240</f>
        <v>0</v>
      </c>
      <c r="L240" s="153"/>
      <c r="M240" s="158"/>
      <c r="N240" s="159"/>
      <c r="O240" s="159"/>
      <c r="P240" s="160">
        <f>SUM(P241:P261)</f>
        <v>0</v>
      </c>
      <c r="Q240" s="159"/>
      <c r="R240" s="160">
        <f>SUM(R241:R261)</f>
        <v>6.4969999999999986E-2</v>
      </c>
      <c r="S240" s="159"/>
      <c r="T240" s="161">
        <f>SUM(T241:T261)</f>
        <v>3.8790000000000005E-2</v>
      </c>
      <c r="AR240" s="154" t="s">
        <v>83</v>
      </c>
      <c r="AT240" s="162" t="s">
        <v>74</v>
      </c>
      <c r="AU240" s="162" t="s">
        <v>81</v>
      </c>
      <c r="AY240" s="154" t="s">
        <v>138</v>
      </c>
      <c r="BK240" s="163">
        <f>SUM(BK241:BK261)</f>
        <v>0</v>
      </c>
    </row>
    <row r="241" spans="1:65" s="2" customFormat="1" ht="16.5" customHeight="1">
      <c r="A241" s="33"/>
      <c r="B241" s="166"/>
      <c r="C241" s="167" t="s">
        <v>393</v>
      </c>
      <c r="D241" s="167" t="s">
        <v>141</v>
      </c>
      <c r="E241" s="168" t="s">
        <v>857</v>
      </c>
      <c r="F241" s="169" t="s">
        <v>858</v>
      </c>
      <c r="G241" s="170" t="s">
        <v>859</v>
      </c>
      <c r="H241" s="171">
        <v>1</v>
      </c>
      <c r="I241" s="172"/>
      <c r="J241" s="173">
        <f>ROUND(I241*H241,2)</f>
        <v>0</v>
      </c>
      <c r="K241" s="169" t="s">
        <v>145</v>
      </c>
      <c r="L241" s="34"/>
      <c r="M241" s="174" t="s">
        <v>1</v>
      </c>
      <c r="N241" s="175" t="s">
        <v>40</v>
      </c>
      <c r="O241" s="59"/>
      <c r="P241" s="176">
        <f>O241*H241</f>
        <v>0</v>
      </c>
      <c r="Q241" s="176">
        <v>0</v>
      </c>
      <c r="R241" s="176">
        <f>Q241*H241</f>
        <v>0</v>
      </c>
      <c r="S241" s="176">
        <v>1.933E-2</v>
      </c>
      <c r="T241" s="177">
        <f>S241*H241</f>
        <v>1.933E-2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78" t="s">
        <v>261</v>
      </c>
      <c r="AT241" s="178" t="s">
        <v>141</v>
      </c>
      <c r="AU241" s="178" t="s">
        <v>83</v>
      </c>
      <c r="AY241" s="18" t="s">
        <v>138</v>
      </c>
      <c r="BE241" s="179">
        <f>IF(N241="základní",J241,0)</f>
        <v>0</v>
      </c>
      <c r="BF241" s="179">
        <f>IF(N241="snížená",J241,0)</f>
        <v>0</v>
      </c>
      <c r="BG241" s="179">
        <f>IF(N241="zákl. přenesená",J241,0)</f>
        <v>0</v>
      </c>
      <c r="BH241" s="179">
        <f>IF(N241="sníž. přenesená",J241,0)</f>
        <v>0</v>
      </c>
      <c r="BI241" s="179">
        <f>IF(N241="nulová",J241,0)</f>
        <v>0</v>
      </c>
      <c r="BJ241" s="18" t="s">
        <v>81</v>
      </c>
      <c r="BK241" s="179">
        <f>ROUND(I241*H241,2)</f>
        <v>0</v>
      </c>
      <c r="BL241" s="18" t="s">
        <v>261</v>
      </c>
      <c r="BM241" s="178" t="s">
        <v>860</v>
      </c>
    </row>
    <row r="242" spans="1:65" s="2" customFormat="1" ht="19.5">
      <c r="A242" s="33"/>
      <c r="B242" s="34"/>
      <c r="C242" s="33"/>
      <c r="D242" s="180" t="s">
        <v>148</v>
      </c>
      <c r="E242" s="33"/>
      <c r="F242" s="181" t="s">
        <v>861</v>
      </c>
      <c r="G242" s="33"/>
      <c r="H242" s="33"/>
      <c r="I242" s="102"/>
      <c r="J242" s="33"/>
      <c r="K242" s="33"/>
      <c r="L242" s="34"/>
      <c r="M242" s="182"/>
      <c r="N242" s="183"/>
      <c r="O242" s="59"/>
      <c r="P242" s="59"/>
      <c r="Q242" s="59"/>
      <c r="R242" s="59"/>
      <c r="S242" s="59"/>
      <c r="T242" s="60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T242" s="18" t="s">
        <v>148</v>
      </c>
      <c r="AU242" s="18" t="s">
        <v>83</v>
      </c>
    </row>
    <row r="243" spans="1:65" s="14" customFormat="1" ht="11.25">
      <c r="B243" s="191"/>
      <c r="D243" s="180" t="s">
        <v>150</v>
      </c>
      <c r="E243" s="192" t="s">
        <v>1</v>
      </c>
      <c r="F243" s="193" t="s">
        <v>81</v>
      </c>
      <c r="H243" s="194">
        <v>1</v>
      </c>
      <c r="I243" s="195"/>
      <c r="L243" s="191"/>
      <c r="M243" s="196"/>
      <c r="N243" s="197"/>
      <c r="O243" s="197"/>
      <c r="P243" s="197"/>
      <c r="Q243" s="197"/>
      <c r="R243" s="197"/>
      <c r="S243" s="197"/>
      <c r="T243" s="198"/>
      <c r="AT243" s="192" t="s">
        <v>150</v>
      </c>
      <c r="AU243" s="192" t="s">
        <v>83</v>
      </c>
      <c r="AV243" s="14" t="s">
        <v>83</v>
      </c>
      <c r="AW243" s="14" t="s">
        <v>32</v>
      </c>
      <c r="AX243" s="14" t="s">
        <v>81</v>
      </c>
      <c r="AY243" s="192" t="s">
        <v>138</v>
      </c>
    </row>
    <row r="244" spans="1:65" s="2" customFormat="1" ht="33" customHeight="1">
      <c r="A244" s="33"/>
      <c r="B244" s="166"/>
      <c r="C244" s="167" t="s">
        <v>399</v>
      </c>
      <c r="D244" s="167" t="s">
        <v>141</v>
      </c>
      <c r="E244" s="168" t="s">
        <v>862</v>
      </c>
      <c r="F244" s="169" t="s">
        <v>863</v>
      </c>
      <c r="G244" s="170" t="s">
        <v>859</v>
      </c>
      <c r="H244" s="171">
        <v>1</v>
      </c>
      <c r="I244" s="172"/>
      <c r="J244" s="173">
        <f>ROUND(I244*H244,2)</f>
        <v>0</v>
      </c>
      <c r="K244" s="169" t="s">
        <v>145</v>
      </c>
      <c r="L244" s="34"/>
      <c r="M244" s="174" t="s">
        <v>1</v>
      </c>
      <c r="N244" s="175" t="s">
        <v>40</v>
      </c>
      <c r="O244" s="59"/>
      <c r="P244" s="176">
        <f>O244*H244</f>
        <v>0</v>
      </c>
      <c r="Q244" s="176">
        <v>2.3199999999999998E-2</v>
      </c>
      <c r="R244" s="176">
        <f>Q244*H244</f>
        <v>2.3199999999999998E-2</v>
      </c>
      <c r="S244" s="176">
        <v>0</v>
      </c>
      <c r="T244" s="177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78" t="s">
        <v>261</v>
      </c>
      <c r="AT244" s="178" t="s">
        <v>141</v>
      </c>
      <c r="AU244" s="178" t="s">
        <v>83</v>
      </c>
      <c r="AY244" s="18" t="s">
        <v>138</v>
      </c>
      <c r="BE244" s="179">
        <f>IF(N244="základní",J244,0)</f>
        <v>0</v>
      </c>
      <c r="BF244" s="179">
        <f>IF(N244="snížená",J244,0)</f>
        <v>0</v>
      </c>
      <c r="BG244" s="179">
        <f>IF(N244="zákl. přenesená",J244,0)</f>
        <v>0</v>
      </c>
      <c r="BH244" s="179">
        <f>IF(N244="sníž. přenesená",J244,0)</f>
        <v>0</v>
      </c>
      <c r="BI244" s="179">
        <f>IF(N244="nulová",J244,0)</f>
        <v>0</v>
      </c>
      <c r="BJ244" s="18" t="s">
        <v>81</v>
      </c>
      <c r="BK244" s="179">
        <f>ROUND(I244*H244,2)</f>
        <v>0</v>
      </c>
      <c r="BL244" s="18" t="s">
        <v>261</v>
      </c>
      <c r="BM244" s="178" t="s">
        <v>864</v>
      </c>
    </row>
    <row r="245" spans="1:65" s="2" customFormat="1" ht="19.5">
      <c r="A245" s="33"/>
      <c r="B245" s="34"/>
      <c r="C245" s="33"/>
      <c r="D245" s="180" t="s">
        <v>148</v>
      </c>
      <c r="E245" s="33"/>
      <c r="F245" s="181" t="s">
        <v>863</v>
      </c>
      <c r="G245" s="33"/>
      <c r="H245" s="33"/>
      <c r="I245" s="102"/>
      <c r="J245" s="33"/>
      <c r="K245" s="33"/>
      <c r="L245" s="34"/>
      <c r="M245" s="182"/>
      <c r="N245" s="183"/>
      <c r="O245" s="59"/>
      <c r="P245" s="59"/>
      <c r="Q245" s="59"/>
      <c r="R245" s="59"/>
      <c r="S245" s="59"/>
      <c r="T245" s="60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T245" s="18" t="s">
        <v>148</v>
      </c>
      <c r="AU245" s="18" t="s">
        <v>83</v>
      </c>
    </row>
    <row r="246" spans="1:65" s="14" customFormat="1" ht="11.25">
      <c r="B246" s="191"/>
      <c r="D246" s="180" t="s">
        <v>150</v>
      </c>
      <c r="E246" s="192" t="s">
        <v>1</v>
      </c>
      <c r="F246" s="193" t="s">
        <v>81</v>
      </c>
      <c r="H246" s="194">
        <v>1</v>
      </c>
      <c r="I246" s="195"/>
      <c r="L246" s="191"/>
      <c r="M246" s="196"/>
      <c r="N246" s="197"/>
      <c r="O246" s="197"/>
      <c r="P246" s="197"/>
      <c r="Q246" s="197"/>
      <c r="R246" s="197"/>
      <c r="S246" s="197"/>
      <c r="T246" s="198"/>
      <c r="AT246" s="192" t="s">
        <v>150</v>
      </c>
      <c r="AU246" s="192" t="s">
        <v>83</v>
      </c>
      <c r="AV246" s="14" t="s">
        <v>83</v>
      </c>
      <c r="AW246" s="14" t="s">
        <v>32</v>
      </c>
      <c r="AX246" s="14" t="s">
        <v>81</v>
      </c>
      <c r="AY246" s="192" t="s">
        <v>138</v>
      </c>
    </row>
    <row r="247" spans="1:65" s="2" customFormat="1" ht="16.5" customHeight="1">
      <c r="A247" s="33"/>
      <c r="B247" s="166"/>
      <c r="C247" s="167" t="s">
        <v>404</v>
      </c>
      <c r="D247" s="167" t="s">
        <v>141</v>
      </c>
      <c r="E247" s="168" t="s">
        <v>865</v>
      </c>
      <c r="F247" s="169" t="s">
        <v>866</v>
      </c>
      <c r="G247" s="170" t="s">
        <v>859</v>
      </c>
      <c r="H247" s="171">
        <v>1</v>
      </c>
      <c r="I247" s="172"/>
      <c r="J247" s="173">
        <f>ROUND(I247*H247,2)</f>
        <v>0</v>
      </c>
      <c r="K247" s="169" t="s">
        <v>145</v>
      </c>
      <c r="L247" s="34"/>
      <c r="M247" s="174" t="s">
        <v>1</v>
      </c>
      <c r="N247" s="175" t="s">
        <v>40</v>
      </c>
      <c r="O247" s="59"/>
      <c r="P247" s="176">
        <f>O247*H247</f>
        <v>0</v>
      </c>
      <c r="Q247" s="176">
        <v>0</v>
      </c>
      <c r="R247" s="176">
        <f>Q247*H247</f>
        <v>0</v>
      </c>
      <c r="S247" s="176">
        <v>1.9460000000000002E-2</v>
      </c>
      <c r="T247" s="177">
        <f>S247*H247</f>
        <v>1.9460000000000002E-2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78" t="s">
        <v>261</v>
      </c>
      <c r="AT247" s="178" t="s">
        <v>141</v>
      </c>
      <c r="AU247" s="178" t="s">
        <v>83</v>
      </c>
      <c r="AY247" s="18" t="s">
        <v>138</v>
      </c>
      <c r="BE247" s="179">
        <f>IF(N247="základní",J247,0)</f>
        <v>0</v>
      </c>
      <c r="BF247" s="179">
        <f>IF(N247="snížená",J247,0)</f>
        <v>0</v>
      </c>
      <c r="BG247" s="179">
        <f>IF(N247="zákl. přenesená",J247,0)</f>
        <v>0</v>
      </c>
      <c r="BH247" s="179">
        <f>IF(N247="sníž. přenesená",J247,0)</f>
        <v>0</v>
      </c>
      <c r="BI247" s="179">
        <f>IF(N247="nulová",J247,0)</f>
        <v>0</v>
      </c>
      <c r="BJ247" s="18" t="s">
        <v>81</v>
      </c>
      <c r="BK247" s="179">
        <f>ROUND(I247*H247,2)</f>
        <v>0</v>
      </c>
      <c r="BL247" s="18" t="s">
        <v>261</v>
      </c>
      <c r="BM247" s="178" t="s">
        <v>867</v>
      </c>
    </row>
    <row r="248" spans="1:65" s="2" customFormat="1" ht="11.25">
      <c r="A248" s="33"/>
      <c r="B248" s="34"/>
      <c r="C248" s="33"/>
      <c r="D248" s="180" t="s">
        <v>148</v>
      </c>
      <c r="E248" s="33"/>
      <c r="F248" s="181" t="s">
        <v>868</v>
      </c>
      <c r="G248" s="33"/>
      <c r="H248" s="33"/>
      <c r="I248" s="102"/>
      <c r="J248" s="33"/>
      <c r="K248" s="33"/>
      <c r="L248" s="34"/>
      <c r="M248" s="182"/>
      <c r="N248" s="183"/>
      <c r="O248" s="59"/>
      <c r="P248" s="59"/>
      <c r="Q248" s="59"/>
      <c r="R248" s="59"/>
      <c r="S248" s="59"/>
      <c r="T248" s="60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18" t="s">
        <v>148</v>
      </c>
      <c r="AU248" s="18" t="s">
        <v>83</v>
      </c>
    </row>
    <row r="249" spans="1:65" s="14" customFormat="1" ht="11.25">
      <c r="B249" s="191"/>
      <c r="D249" s="180" t="s">
        <v>150</v>
      </c>
      <c r="E249" s="192" t="s">
        <v>1</v>
      </c>
      <c r="F249" s="193" t="s">
        <v>81</v>
      </c>
      <c r="H249" s="194">
        <v>1</v>
      </c>
      <c r="I249" s="195"/>
      <c r="L249" s="191"/>
      <c r="M249" s="196"/>
      <c r="N249" s="197"/>
      <c r="O249" s="197"/>
      <c r="P249" s="197"/>
      <c r="Q249" s="197"/>
      <c r="R249" s="197"/>
      <c r="S249" s="197"/>
      <c r="T249" s="198"/>
      <c r="AT249" s="192" t="s">
        <v>150</v>
      </c>
      <c r="AU249" s="192" t="s">
        <v>83</v>
      </c>
      <c r="AV249" s="14" t="s">
        <v>83</v>
      </c>
      <c r="AW249" s="14" t="s">
        <v>32</v>
      </c>
      <c r="AX249" s="14" t="s">
        <v>81</v>
      </c>
      <c r="AY249" s="192" t="s">
        <v>138</v>
      </c>
    </row>
    <row r="250" spans="1:65" s="2" customFormat="1" ht="33" customHeight="1">
      <c r="A250" s="33"/>
      <c r="B250" s="166"/>
      <c r="C250" s="167" t="s">
        <v>410</v>
      </c>
      <c r="D250" s="167" t="s">
        <v>141</v>
      </c>
      <c r="E250" s="168" t="s">
        <v>869</v>
      </c>
      <c r="F250" s="169" t="s">
        <v>870</v>
      </c>
      <c r="G250" s="170" t="s">
        <v>859</v>
      </c>
      <c r="H250" s="171">
        <v>1</v>
      </c>
      <c r="I250" s="172"/>
      <c r="J250" s="173">
        <f>ROUND(I250*H250,2)</f>
        <v>0</v>
      </c>
      <c r="K250" s="169" t="s">
        <v>145</v>
      </c>
      <c r="L250" s="34"/>
      <c r="M250" s="174" t="s">
        <v>1</v>
      </c>
      <c r="N250" s="175" t="s">
        <v>40</v>
      </c>
      <c r="O250" s="59"/>
      <c r="P250" s="176">
        <f>O250*H250</f>
        <v>0</v>
      </c>
      <c r="Q250" s="176">
        <v>1.6469999999999999E-2</v>
      </c>
      <c r="R250" s="176">
        <f>Q250*H250</f>
        <v>1.6469999999999999E-2</v>
      </c>
      <c r="S250" s="176">
        <v>0</v>
      </c>
      <c r="T250" s="177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78" t="s">
        <v>261</v>
      </c>
      <c r="AT250" s="178" t="s">
        <v>141</v>
      </c>
      <c r="AU250" s="178" t="s">
        <v>83</v>
      </c>
      <c r="AY250" s="18" t="s">
        <v>138</v>
      </c>
      <c r="BE250" s="179">
        <f>IF(N250="základní",J250,0)</f>
        <v>0</v>
      </c>
      <c r="BF250" s="179">
        <f>IF(N250="snížená",J250,0)</f>
        <v>0</v>
      </c>
      <c r="BG250" s="179">
        <f>IF(N250="zákl. přenesená",J250,0)</f>
        <v>0</v>
      </c>
      <c r="BH250" s="179">
        <f>IF(N250="sníž. přenesená",J250,0)</f>
        <v>0</v>
      </c>
      <c r="BI250" s="179">
        <f>IF(N250="nulová",J250,0)</f>
        <v>0</v>
      </c>
      <c r="BJ250" s="18" t="s">
        <v>81</v>
      </c>
      <c r="BK250" s="179">
        <f>ROUND(I250*H250,2)</f>
        <v>0</v>
      </c>
      <c r="BL250" s="18" t="s">
        <v>261</v>
      </c>
      <c r="BM250" s="178" t="s">
        <v>871</v>
      </c>
    </row>
    <row r="251" spans="1:65" s="2" customFormat="1" ht="19.5">
      <c r="A251" s="33"/>
      <c r="B251" s="34"/>
      <c r="C251" s="33"/>
      <c r="D251" s="180" t="s">
        <v>148</v>
      </c>
      <c r="E251" s="33"/>
      <c r="F251" s="181" t="s">
        <v>872</v>
      </c>
      <c r="G251" s="33"/>
      <c r="H251" s="33"/>
      <c r="I251" s="102"/>
      <c r="J251" s="33"/>
      <c r="K251" s="33"/>
      <c r="L251" s="34"/>
      <c r="M251" s="182"/>
      <c r="N251" s="183"/>
      <c r="O251" s="59"/>
      <c r="P251" s="59"/>
      <c r="Q251" s="59"/>
      <c r="R251" s="59"/>
      <c r="S251" s="59"/>
      <c r="T251" s="60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T251" s="18" t="s">
        <v>148</v>
      </c>
      <c r="AU251" s="18" t="s">
        <v>83</v>
      </c>
    </row>
    <row r="252" spans="1:65" s="14" customFormat="1" ht="11.25">
      <c r="B252" s="191"/>
      <c r="D252" s="180" t="s">
        <v>150</v>
      </c>
      <c r="E252" s="192" t="s">
        <v>1</v>
      </c>
      <c r="F252" s="193" t="s">
        <v>81</v>
      </c>
      <c r="H252" s="194">
        <v>1</v>
      </c>
      <c r="I252" s="195"/>
      <c r="L252" s="191"/>
      <c r="M252" s="196"/>
      <c r="N252" s="197"/>
      <c r="O252" s="197"/>
      <c r="P252" s="197"/>
      <c r="Q252" s="197"/>
      <c r="R252" s="197"/>
      <c r="S252" s="197"/>
      <c r="T252" s="198"/>
      <c r="AT252" s="192" t="s">
        <v>150</v>
      </c>
      <c r="AU252" s="192" t="s">
        <v>83</v>
      </c>
      <c r="AV252" s="14" t="s">
        <v>83</v>
      </c>
      <c r="AW252" s="14" t="s">
        <v>32</v>
      </c>
      <c r="AX252" s="14" t="s">
        <v>81</v>
      </c>
      <c r="AY252" s="192" t="s">
        <v>138</v>
      </c>
    </row>
    <row r="253" spans="1:65" s="2" customFormat="1" ht="21.75" customHeight="1">
      <c r="A253" s="33"/>
      <c r="B253" s="166"/>
      <c r="C253" s="167" t="s">
        <v>415</v>
      </c>
      <c r="D253" s="167" t="s">
        <v>141</v>
      </c>
      <c r="E253" s="168" t="s">
        <v>873</v>
      </c>
      <c r="F253" s="169" t="s">
        <v>874</v>
      </c>
      <c r="G253" s="170" t="s">
        <v>859</v>
      </c>
      <c r="H253" s="171">
        <v>1</v>
      </c>
      <c r="I253" s="172"/>
      <c r="J253" s="173">
        <f>ROUND(I253*H253,2)</f>
        <v>0</v>
      </c>
      <c r="K253" s="169" t="s">
        <v>145</v>
      </c>
      <c r="L253" s="34"/>
      <c r="M253" s="174" t="s">
        <v>1</v>
      </c>
      <c r="N253" s="175" t="s">
        <v>40</v>
      </c>
      <c r="O253" s="59"/>
      <c r="P253" s="176">
        <f>O253*H253</f>
        <v>0</v>
      </c>
      <c r="Q253" s="176">
        <v>1.175E-2</v>
      </c>
      <c r="R253" s="176">
        <f>Q253*H253</f>
        <v>1.175E-2</v>
      </c>
      <c r="S253" s="176">
        <v>0</v>
      </c>
      <c r="T253" s="177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78" t="s">
        <v>261</v>
      </c>
      <c r="AT253" s="178" t="s">
        <v>141</v>
      </c>
      <c r="AU253" s="178" t="s">
        <v>83</v>
      </c>
      <c r="AY253" s="18" t="s">
        <v>138</v>
      </c>
      <c r="BE253" s="179">
        <f>IF(N253="základní",J253,0)</f>
        <v>0</v>
      </c>
      <c r="BF253" s="179">
        <f>IF(N253="snížená",J253,0)</f>
        <v>0</v>
      </c>
      <c r="BG253" s="179">
        <f>IF(N253="zákl. přenesená",J253,0)</f>
        <v>0</v>
      </c>
      <c r="BH253" s="179">
        <f>IF(N253="sníž. přenesená",J253,0)</f>
        <v>0</v>
      </c>
      <c r="BI253" s="179">
        <f>IF(N253="nulová",J253,0)</f>
        <v>0</v>
      </c>
      <c r="BJ253" s="18" t="s">
        <v>81</v>
      </c>
      <c r="BK253" s="179">
        <f>ROUND(I253*H253,2)</f>
        <v>0</v>
      </c>
      <c r="BL253" s="18" t="s">
        <v>261</v>
      </c>
      <c r="BM253" s="178" t="s">
        <v>875</v>
      </c>
    </row>
    <row r="254" spans="1:65" s="2" customFormat="1" ht="19.5">
      <c r="A254" s="33"/>
      <c r="B254" s="34"/>
      <c r="C254" s="33"/>
      <c r="D254" s="180" t="s">
        <v>148</v>
      </c>
      <c r="E254" s="33"/>
      <c r="F254" s="181" t="s">
        <v>874</v>
      </c>
      <c r="G254" s="33"/>
      <c r="H254" s="33"/>
      <c r="I254" s="102"/>
      <c r="J254" s="33"/>
      <c r="K254" s="33"/>
      <c r="L254" s="34"/>
      <c r="M254" s="182"/>
      <c r="N254" s="183"/>
      <c r="O254" s="59"/>
      <c r="P254" s="59"/>
      <c r="Q254" s="59"/>
      <c r="R254" s="59"/>
      <c r="S254" s="59"/>
      <c r="T254" s="60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T254" s="18" t="s">
        <v>148</v>
      </c>
      <c r="AU254" s="18" t="s">
        <v>83</v>
      </c>
    </row>
    <row r="255" spans="1:65" s="2" customFormat="1" ht="21.75" customHeight="1">
      <c r="A255" s="33"/>
      <c r="B255" s="166"/>
      <c r="C255" s="167" t="s">
        <v>422</v>
      </c>
      <c r="D255" s="167" t="s">
        <v>141</v>
      </c>
      <c r="E255" s="168" t="s">
        <v>876</v>
      </c>
      <c r="F255" s="169" t="s">
        <v>877</v>
      </c>
      <c r="G255" s="170" t="s">
        <v>859</v>
      </c>
      <c r="H255" s="171">
        <v>1</v>
      </c>
      <c r="I255" s="172"/>
      <c r="J255" s="173">
        <f>ROUND(I255*H255,2)</f>
        <v>0</v>
      </c>
      <c r="K255" s="169" t="s">
        <v>1</v>
      </c>
      <c r="L255" s="34"/>
      <c r="M255" s="174" t="s">
        <v>1</v>
      </c>
      <c r="N255" s="175" t="s">
        <v>40</v>
      </c>
      <c r="O255" s="59"/>
      <c r="P255" s="176">
        <f>O255*H255</f>
        <v>0</v>
      </c>
      <c r="Q255" s="176">
        <v>1.175E-2</v>
      </c>
      <c r="R255" s="176">
        <f>Q255*H255</f>
        <v>1.175E-2</v>
      </c>
      <c r="S255" s="176">
        <v>0</v>
      </c>
      <c r="T255" s="177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78" t="s">
        <v>261</v>
      </c>
      <c r="AT255" s="178" t="s">
        <v>141</v>
      </c>
      <c r="AU255" s="178" t="s">
        <v>83</v>
      </c>
      <c r="AY255" s="18" t="s">
        <v>138</v>
      </c>
      <c r="BE255" s="179">
        <f>IF(N255="základní",J255,0)</f>
        <v>0</v>
      </c>
      <c r="BF255" s="179">
        <f>IF(N255="snížená",J255,0)</f>
        <v>0</v>
      </c>
      <c r="BG255" s="179">
        <f>IF(N255="zákl. přenesená",J255,0)</f>
        <v>0</v>
      </c>
      <c r="BH255" s="179">
        <f>IF(N255="sníž. přenesená",J255,0)</f>
        <v>0</v>
      </c>
      <c r="BI255" s="179">
        <f>IF(N255="nulová",J255,0)</f>
        <v>0</v>
      </c>
      <c r="BJ255" s="18" t="s">
        <v>81</v>
      </c>
      <c r="BK255" s="179">
        <f>ROUND(I255*H255,2)</f>
        <v>0</v>
      </c>
      <c r="BL255" s="18" t="s">
        <v>261</v>
      </c>
      <c r="BM255" s="178" t="s">
        <v>878</v>
      </c>
    </row>
    <row r="256" spans="1:65" s="2" customFormat="1" ht="19.5">
      <c r="A256" s="33"/>
      <c r="B256" s="34"/>
      <c r="C256" s="33"/>
      <c r="D256" s="180" t="s">
        <v>148</v>
      </c>
      <c r="E256" s="33"/>
      <c r="F256" s="181" t="s">
        <v>877</v>
      </c>
      <c r="G256" s="33"/>
      <c r="H256" s="33"/>
      <c r="I256" s="102"/>
      <c r="J256" s="33"/>
      <c r="K256" s="33"/>
      <c r="L256" s="34"/>
      <c r="M256" s="182"/>
      <c r="N256" s="183"/>
      <c r="O256" s="59"/>
      <c r="P256" s="59"/>
      <c r="Q256" s="59"/>
      <c r="R256" s="59"/>
      <c r="S256" s="59"/>
      <c r="T256" s="60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8" t="s">
        <v>148</v>
      </c>
      <c r="AU256" s="18" t="s">
        <v>83</v>
      </c>
    </row>
    <row r="257" spans="1:65" s="2" customFormat="1" ht="16.5" customHeight="1">
      <c r="A257" s="33"/>
      <c r="B257" s="166"/>
      <c r="C257" s="167" t="s">
        <v>431</v>
      </c>
      <c r="D257" s="167" t="s">
        <v>141</v>
      </c>
      <c r="E257" s="168" t="s">
        <v>879</v>
      </c>
      <c r="F257" s="169" t="s">
        <v>880</v>
      </c>
      <c r="G257" s="170" t="s">
        <v>859</v>
      </c>
      <c r="H257" s="171">
        <v>1</v>
      </c>
      <c r="I257" s="172"/>
      <c r="J257" s="173">
        <f>ROUND(I257*H257,2)</f>
        <v>0</v>
      </c>
      <c r="K257" s="169" t="s">
        <v>145</v>
      </c>
      <c r="L257" s="34"/>
      <c r="M257" s="174" t="s">
        <v>1</v>
      </c>
      <c r="N257" s="175" t="s">
        <v>40</v>
      </c>
      <c r="O257" s="59"/>
      <c r="P257" s="176">
        <f>O257*H257</f>
        <v>0</v>
      </c>
      <c r="Q257" s="176">
        <v>1.8E-3</v>
      </c>
      <c r="R257" s="176">
        <f>Q257*H257</f>
        <v>1.8E-3</v>
      </c>
      <c r="S257" s="176">
        <v>0</v>
      </c>
      <c r="T257" s="177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78" t="s">
        <v>261</v>
      </c>
      <c r="AT257" s="178" t="s">
        <v>141</v>
      </c>
      <c r="AU257" s="178" t="s">
        <v>83</v>
      </c>
      <c r="AY257" s="18" t="s">
        <v>138</v>
      </c>
      <c r="BE257" s="179">
        <f>IF(N257="základní",J257,0)</f>
        <v>0</v>
      </c>
      <c r="BF257" s="179">
        <f>IF(N257="snížená",J257,0)</f>
        <v>0</v>
      </c>
      <c r="BG257" s="179">
        <f>IF(N257="zákl. přenesená",J257,0)</f>
        <v>0</v>
      </c>
      <c r="BH257" s="179">
        <f>IF(N257="sníž. přenesená",J257,0)</f>
        <v>0</v>
      </c>
      <c r="BI257" s="179">
        <f>IF(N257="nulová",J257,0)</f>
        <v>0</v>
      </c>
      <c r="BJ257" s="18" t="s">
        <v>81</v>
      </c>
      <c r="BK257" s="179">
        <f>ROUND(I257*H257,2)</f>
        <v>0</v>
      </c>
      <c r="BL257" s="18" t="s">
        <v>261</v>
      </c>
      <c r="BM257" s="178" t="s">
        <v>881</v>
      </c>
    </row>
    <row r="258" spans="1:65" s="2" customFormat="1" ht="11.25">
      <c r="A258" s="33"/>
      <c r="B258" s="34"/>
      <c r="C258" s="33"/>
      <c r="D258" s="180" t="s">
        <v>148</v>
      </c>
      <c r="E258" s="33"/>
      <c r="F258" s="181" t="s">
        <v>882</v>
      </c>
      <c r="G258" s="33"/>
      <c r="H258" s="33"/>
      <c r="I258" s="102"/>
      <c r="J258" s="33"/>
      <c r="K258" s="33"/>
      <c r="L258" s="34"/>
      <c r="M258" s="182"/>
      <c r="N258" s="183"/>
      <c r="O258" s="59"/>
      <c r="P258" s="59"/>
      <c r="Q258" s="59"/>
      <c r="R258" s="59"/>
      <c r="S258" s="59"/>
      <c r="T258" s="60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T258" s="18" t="s">
        <v>148</v>
      </c>
      <c r="AU258" s="18" t="s">
        <v>83</v>
      </c>
    </row>
    <row r="259" spans="1:65" s="14" customFormat="1" ht="11.25">
      <c r="B259" s="191"/>
      <c r="D259" s="180" t="s">
        <v>150</v>
      </c>
      <c r="E259" s="192" t="s">
        <v>1</v>
      </c>
      <c r="F259" s="193" t="s">
        <v>883</v>
      </c>
      <c r="H259" s="194">
        <v>1</v>
      </c>
      <c r="I259" s="195"/>
      <c r="L259" s="191"/>
      <c r="M259" s="196"/>
      <c r="N259" s="197"/>
      <c r="O259" s="197"/>
      <c r="P259" s="197"/>
      <c r="Q259" s="197"/>
      <c r="R259" s="197"/>
      <c r="S259" s="197"/>
      <c r="T259" s="198"/>
      <c r="AT259" s="192" t="s">
        <v>150</v>
      </c>
      <c r="AU259" s="192" t="s">
        <v>83</v>
      </c>
      <c r="AV259" s="14" t="s">
        <v>83</v>
      </c>
      <c r="AW259" s="14" t="s">
        <v>32</v>
      </c>
      <c r="AX259" s="14" t="s">
        <v>81</v>
      </c>
      <c r="AY259" s="192" t="s">
        <v>138</v>
      </c>
    </row>
    <row r="260" spans="1:65" s="2" customFormat="1" ht="21.75" customHeight="1">
      <c r="A260" s="33"/>
      <c r="B260" s="166"/>
      <c r="C260" s="167" t="s">
        <v>438</v>
      </c>
      <c r="D260" s="167" t="s">
        <v>141</v>
      </c>
      <c r="E260" s="168" t="s">
        <v>884</v>
      </c>
      <c r="F260" s="169" t="s">
        <v>885</v>
      </c>
      <c r="G260" s="170" t="s">
        <v>155</v>
      </c>
      <c r="H260" s="171">
        <v>6.5000000000000002E-2</v>
      </c>
      <c r="I260" s="172"/>
      <c r="J260" s="173">
        <f>ROUND(I260*H260,2)</f>
        <v>0</v>
      </c>
      <c r="K260" s="169" t="s">
        <v>145</v>
      </c>
      <c r="L260" s="34"/>
      <c r="M260" s="174" t="s">
        <v>1</v>
      </c>
      <c r="N260" s="175" t="s">
        <v>40</v>
      </c>
      <c r="O260" s="59"/>
      <c r="P260" s="176">
        <f>O260*H260</f>
        <v>0</v>
      </c>
      <c r="Q260" s="176">
        <v>0</v>
      </c>
      <c r="R260" s="176">
        <f>Q260*H260</f>
        <v>0</v>
      </c>
      <c r="S260" s="176">
        <v>0</v>
      </c>
      <c r="T260" s="177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78" t="s">
        <v>261</v>
      </c>
      <c r="AT260" s="178" t="s">
        <v>141</v>
      </c>
      <c r="AU260" s="178" t="s">
        <v>83</v>
      </c>
      <c r="AY260" s="18" t="s">
        <v>138</v>
      </c>
      <c r="BE260" s="179">
        <f>IF(N260="základní",J260,0)</f>
        <v>0</v>
      </c>
      <c r="BF260" s="179">
        <f>IF(N260="snížená",J260,0)</f>
        <v>0</v>
      </c>
      <c r="BG260" s="179">
        <f>IF(N260="zákl. přenesená",J260,0)</f>
        <v>0</v>
      </c>
      <c r="BH260" s="179">
        <f>IF(N260="sníž. přenesená",J260,0)</f>
        <v>0</v>
      </c>
      <c r="BI260" s="179">
        <f>IF(N260="nulová",J260,0)</f>
        <v>0</v>
      </c>
      <c r="BJ260" s="18" t="s">
        <v>81</v>
      </c>
      <c r="BK260" s="179">
        <f>ROUND(I260*H260,2)</f>
        <v>0</v>
      </c>
      <c r="BL260" s="18" t="s">
        <v>261</v>
      </c>
      <c r="BM260" s="178" t="s">
        <v>886</v>
      </c>
    </row>
    <row r="261" spans="1:65" s="2" customFormat="1" ht="29.25">
      <c r="A261" s="33"/>
      <c r="B261" s="34"/>
      <c r="C261" s="33"/>
      <c r="D261" s="180" t="s">
        <v>148</v>
      </c>
      <c r="E261" s="33"/>
      <c r="F261" s="181" t="s">
        <v>887</v>
      </c>
      <c r="G261" s="33"/>
      <c r="H261" s="33"/>
      <c r="I261" s="102"/>
      <c r="J261" s="33"/>
      <c r="K261" s="33"/>
      <c r="L261" s="34"/>
      <c r="M261" s="182"/>
      <c r="N261" s="183"/>
      <c r="O261" s="59"/>
      <c r="P261" s="59"/>
      <c r="Q261" s="59"/>
      <c r="R261" s="59"/>
      <c r="S261" s="59"/>
      <c r="T261" s="60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T261" s="18" t="s">
        <v>148</v>
      </c>
      <c r="AU261" s="18" t="s">
        <v>83</v>
      </c>
    </row>
    <row r="262" spans="1:65" s="12" customFormat="1" ht="22.9" customHeight="1">
      <c r="B262" s="153"/>
      <c r="D262" s="154" t="s">
        <v>74</v>
      </c>
      <c r="E262" s="164" t="s">
        <v>888</v>
      </c>
      <c r="F262" s="164" t="s">
        <v>889</v>
      </c>
      <c r="I262" s="156"/>
      <c r="J262" s="165">
        <f>BK262</f>
        <v>0</v>
      </c>
      <c r="L262" s="153"/>
      <c r="M262" s="158"/>
      <c r="N262" s="159"/>
      <c r="O262" s="159"/>
      <c r="P262" s="160">
        <f>SUM(P263:P278)</f>
        <v>0</v>
      </c>
      <c r="Q262" s="159"/>
      <c r="R262" s="160">
        <f>SUM(R263:R278)</f>
        <v>0</v>
      </c>
      <c r="S262" s="159"/>
      <c r="T262" s="161">
        <f>SUM(T263:T278)</f>
        <v>2.3800000000000002E-2</v>
      </c>
      <c r="AR262" s="154" t="s">
        <v>83</v>
      </c>
      <c r="AT262" s="162" t="s">
        <v>74</v>
      </c>
      <c r="AU262" s="162" t="s">
        <v>81</v>
      </c>
      <c r="AY262" s="154" t="s">
        <v>138</v>
      </c>
      <c r="BK262" s="163">
        <f>SUM(BK263:BK278)</f>
        <v>0</v>
      </c>
    </row>
    <row r="263" spans="1:65" s="2" customFormat="1" ht="16.5" customHeight="1">
      <c r="A263" s="33"/>
      <c r="B263" s="166"/>
      <c r="C263" s="167" t="s">
        <v>444</v>
      </c>
      <c r="D263" s="167" t="s">
        <v>141</v>
      </c>
      <c r="E263" s="168" t="s">
        <v>890</v>
      </c>
      <c r="F263" s="169" t="s">
        <v>891</v>
      </c>
      <c r="G263" s="170" t="s">
        <v>291</v>
      </c>
      <c r="H263" s="171">
        <v>4</v>
      </c>
      <c r="I263" s="172"/>
      <c r="J263" s="173">
        <f>ROUND(I263*H263,2)</f>
        <v>0</v>
      </c>
      <c r="K263" s="169" t="s">
        <v>1</v>
      </c>
      <c r="L263" s="34"/>
      <c r="M263" s="174" t="s">
        <v>1</v>
      </c>
      <c r="N263" s="175" t="s">
        <v>40</v>
      </c>
      <c r="O263" s="59"/>
      <c r="P263" s="176">
        <f>O263*H263</f>
        <v>0</v>
      </c>
      <c r="Q263" s="176">
        <v>0</v>
      </c>
      <c r="R263" s="176">
        <f>Q263*H263</f>
        <v>0</v>
      </c>
      <c r="S263" s="176">
        <v>0</v>
      </c>
      <c r="T263" s="177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78" t="s">
        <v>261</v>
      </c>
      <c r="AT263" s="178" t="s">
        <v>141</v>
      </c>
      <c r="AU263" s="178" t="s">
        <v>83</v>
      </c>
      <c r="AY263" s="18" t="s">
        <v>138</v>
      </c>
      <c r="BE263" s="179">
        <f>IF(N263="základní",J263,0)</f>
        <v>0</v>
      </c>
      <c r="BF263" s="179">
        <f>IF(N263="snížená",J263,0)</f>
        <v>0</v>
      </c>
      <c r="BG263" s="179">
        <f>IF(N263="zákl. přenesená",J263,0)</f>
        <v>0</v>
      </c>
      <c r="BH263" s="179">
        <f>IF(N263="sníž. přenesená",J263,0)</f>
        <v>0</v>
      </c>
      <c r="BI263" s="179">
        <f>IF(N263="nulová",J263,0)</f>
        <v>0</v>
      </c>
      <c r="BJ263" s="18" t="s">
        <v>81</v>
      </c>
      <c r="BK263" s="179">
        <f>ROUND(I263*H263,2)</f>
        <v>0</v>
      </c>
      <c r="BL263" s="18" t="s">
        <v>261</v>
      </c>
      <c r="BM263" s="178" t="s">
        <v>892</v>
      </c>
    </row>
    <row r="264" spans="1:65" s="2" customFormat="1" ht="39">
      <c r="A264" s="33"/>
      <c r="B264" s="34"/>
      <c r="C264" s="33"/>
      <c r="D264" s="180" t="s">
        <v>148</v>
      </c>
      <c r="E264" s="33"/>
      <c r="F264" s="181" t="s">
        <v>893</v>
      </c>
      <c r="G264" s="33"/>
      <c r="H264" s="33"/>
      <c r="I264" s="102"/>
      <c r="J264" s="33"/>
      <c r="K264" s="33"/>
      <c r="L264" s="34"/>
      <c r="M264" s="182"/>
      <c r="N264" s="183"/>
      <c r="O264" s="59"/>
      <c r="P264" s="59"/>
      <c r="Q264" s="59"/>
      <c r="R264" s="59"/>
      <c r="S264" s="59"/>
      <c r="T264" s="60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8" t="s">
        <v>148</v>
      </c>
      <c r="AU264" s="18" t="s">
        <v>83</v>
      </c>
    </row>
    <row r="265" spans="1:65" s="14" customFormat="1" ht="11.25">
      <c r="B265" s="191"/>
      <c r="D265" s="180" t="s">
        <v>150</v>
      </c>
      <c r="E265" s="192" t="s">
        <v>1</v>
      </c>
      <c r="F265" s="193" t="s">
        <v>146</v>
      </c>
      <c r="H265" s="194">
        <v>4</v>
      </c>
      <c r="I265" s="195"/>
      <c r="L265" s="191"/>
      <c r="M265" s="196"/>
      <c r="N265" s="197"/>
      <c r="O265" s="197"/>
      <c r="P265" s="197"/>
      <c r="Q265" s="197"/>
      <c r="R265" s="197"/>
      <c r="S265" s="197"/>
      <c r="T265" s="198"/>
      <c r="AT265" s="192" t="s">
        <v>150</v>
      </c>
      <c r="AU265" s="192" t="s">
        <v>83</v>
      </c>
      <c r="AV265" s="14" t="s">
        <v>83</v>
      </c>
      <c r="AW265" s="14" t="s">
        <v>32</v>
      </c>
      <c r="AX265" s="14" t="s">
        <v>81</v>
      </c>
      <c r="AY265" s="192" t="s">
        <v>138</v>
      </c>
    </row>
    <row r="266" spans="1:65" s="2" customFormat="1" ht="16.5" customHeight="1">
      <c r="A266" s="33"/>
      <c r="B266" s="166"/>
      <c r="C266" s="167" t="s">
        <v>449</v>
      </c>
      <c r="D266" s="167" t="s">
        <v>141</v>
      </c>
      <c r="E266" s="168" t="s">
        <v>894</v>
      </c>
      <c r="F266" s="169" t="s">
        <v>895</v>
      </c>
      <c r="G266" s="170" t="s">
        <v>751</v>
      </c>
      <c r="H266" s="171">
        <v>40</v>
      </c>
      <c r="I266" s="172"/>
      <c r="J266" s="173">
        <f>ROUND(I266*H266,2)</f>
        <v>0</v>
      </c>
      <c r="K266" s="169" t="s">
        <v>1</v>
      </c>
      <c r="L266" s="34"/>
      <c r="M266" s="174" t="s">
        <v>1</v>
      </c>
      <c r="N266" s="175" t="s">
        <v>40</v>
      </c>
      <c r="O266" s="59"/>
      <c r="P266" s="176">
        <f>O266*H266</f>
        <v>0</v>
      </c>
      <c r="Q266" s="176">
        <v>0</v>
      </c>
      <c r="R266" s="176">
        <f>Q266*H266</f>
        <v>0</v>
      </c>
      <c r="S266" s="176">
        <v>0</v>
      </c>
      <c r="T266" s="177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78" t="s">
        <v>261</v>
      </c>
      <c r="AT266" s="178" t="s">
        <v>141</v>
      </c>
      <c r="AU266" s="178" t="s">
        <v>83</v>
      </c>
      <c r="AY266" s="18" t="s">
        <v>138</v>
      </c>
      <c r="BE266" s="179">
        <f>IF(N266="základní",J266,0)</f>
        <v>0</v>
      </c>
      <c r="BF266" s="179">
        <f>IF(N266="snížená",J266,0)</f>
        <v>0</v>
      </c>
      <c r="BG266" s="179">
        <f>IF(N266="zákl. přenesená",J266,0)</f>
        <v>0</v>
      </c>
      <c r="BH266" s="179">
        <f>IF(N266="sníž. přenesená",J266,0)</f>
        <v>0</v>
      </c>
      <c r="BI266" s="179">
        <f>IF(N266="nulová",J266,0)</f>
        <v>0</v>
      </c>
      <c r="BJ266" s="18" t="s">
        <v>81</v>
      </c>
      <c r="BK266" s="179">
        <f>ROUND(I266*H266,2)</f>
        <v>0</v>
      </c>
      <c r="BL266" s="18" t="s">
        <v>261</v>
      </c>
      <c r="BM266" s="178" t="s">
        <v>896</v>
      </c>
    </row>
    <row r="267" spans="1:65" s="2" customFormat="1" ht="11.25">
      <c r="A267" s="33"/>
      <c r="B267" s="34"/>
      <c r="C267" s="33"/>
      <c r="D267" s="180" t="s">
        <v>148</v>
      </c>
      <c r="E267" s="33"/>
      <c r="F267" s="181" t="s">
        <v>895</v>
      </c>
      <c r="G267" s="33"/>
      <c r="H267" s="33"/>
      <c r="I267" s="102"/>
      <c r="J267" s="33"/>
      <c r="K267" s="33"/>
      <c r="L267" s="34"/>
      <c r="M267" s="182"/>
      <c r="N267" s="183"/>
      <c r="O267" s="59"/>
      <c r="P267" s="59"/>
      <c r="Q267" s="59"/>
      <c r="R267" s="59"/>
      <c r="S267" s="59"/>
      <c r="T267" s="60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T267" s="18" t="s">
        <v>148</v>
      </c>
      <c r="AU267" s="18" t="s">
        <v>83</v>
      </c>
    </row>
    <row r="268" spans="1:65" s="2" customFormat="1" ht="16.5" customHeight="1">
      <c r="A268" s="33"/>
      <c r="B268" s="166"/>
      <c r="C268" s="167" t="s">
        <v>457</v>
      </c>
      <c r="D268" s="167" t="s">
        <v>141</v>
      </c>
      <c r="E268" s="168" t="s">
        <v>897</v>
      </c>
      <c r="F268" s="169" t="s">
        <v>898</v>
      </c>
      <c r="G268" s="170" t="s">
        <v>751</v>
      </c>
      <c r="H268" s="171">
        <v>40</v>
      </c>
      <c r="I268" s="172"/>
      <c r="J268" s="173">
        <f>ROUND(I268*H268,2)</f>
        <v>0</v>
      </c>
      <c r="K268" s="169" t="s">
        <v>1</v>
      </c>
      <c r="L268" s="34"/>
      <c r="M268" s="174" t="s">
        <v>1</v>
      </c>
      <c r="N268" s="175" t="s">
        <v>40</v>
      </c>
      <c r="O268" s="59"/>
      <c r="P268" s="176">
        <f>O268*H268</f>
        <v>0</v>
      </c>
      <c r="Q268" s="176">
        <v>0</v>
      </c>
      <c r="R268" s="176">
        <f>Q268*H268</f>
        <v>0</v>
      </c>
      <c r="S268" s="176">
        <v>0</v>
      </c>
      <c r="T268" s="177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78" t="s">
        <v>261</v>
      </c>
      <c r="AT268" s="178" t="s">
        <v>141</v>
      </c>
      <c r="AU268" s="178" t="s">
        <v>83</v>
      </c>
      <c r="AY268" s="18" t="s">
        <v>138</v>
      </c>
      <c r="BE268" s="179">
        <f>IF(N268="základní",J268,0)</f>
        <v>0</v>
      </c>
      <c r="BF268" s="179">
        <f>IF(N268="snížená",J268,0)</f>
        <v>0</v>
      </c>
      <c r="BG268" s="179">
        <f>IF(N268="zákl. přenesená",J268,0)</f>
        <v>0</v>
      </c>
      <c r="BH268" s="179">
        <f>IF(N268="sníž. přenesená",J268,0)</f>
        <v>0</v>
      </c>
      <c r="BI268" s="179">
        <f>IF(N268="nulová",J268,0)</f>
        <v>0</v>
      </c>
      <c r="BJ268" s="18" t="s">
        <v>81</v>
      </c>
      <c r="BK268" s="179">
        <f>ROUND(I268*H268,2)</f>
        <v>0</v>
      </c>
      <c r="BL268" s="18" t="s">
        <v>261</v>
      </c>
      <c r="BM268" s="178" t="s">
        <v>899</v>
      </c>
    </row>
    <row r="269" spans="1:65" s="2" customFormat="1" ht="11.25">
      <c r="A269" s="33"/>
      <c r="B269" s="34"/>
      <c r="C269" s="33"/>
      <c r="D269" s="180" t="s">
        <v>148</v>
      </c>
      <c r="E269" s="33"/>
      <c r="F269" s="181" t="s">
        <v>900</v>
      </c>
      <c r="G269" s="33"/>
      <c r="H269" s="33"/>
      <c r="I269" s="102"/>
      <c r="J269" s="33"/>
      <c r="K269" s="33"/>
      <c r="L269" s="34"/>
      <c r="M269" s="182"/>
      <c r="N269" s="183"/>
      <c r="O269" s="59"/>
      <c r="P269" s="59"/>
      <c r="Q269" s="59"/>
      <c r="R269" s="59"/>
      <c r="S269" s="59"/>
      <c r="T269" s="60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T269" s="18" t="s">
        <v>148</v>
      </c>
      <c r="AU269" s="18" t="s">
        <v>83</v>
      </c>
    </row>
    <row r="270" spans="1:65" s="2" customFormat="1" ht="16.5" customHeight="1">
      <c r="A270" s="33"/>
      <c r="B270" s="166"/>
      <c r="C270" s="167" t="s">
        <v>462</v>
      </c>
      <c r="D270" s="167" t="s">
        <v>141</v>
      </c>
      <c r="E270" s="168" t="s">
        <v>901</v>
      </c>
      <c r="F270" s="169" t="s">
        <v>902</v>
      </c>
      <c r="G270" s="170" t="s">
        <v>751</v>
      </c>
      <c r="H270" s="171">
        <v>8</v>
      </c>
      <c r="I270" s="172"/>
      <c r="J270" s="173">
        <f>ROUND(I270*H270,2)</f>
        <v>0</v>
      </c>
      <c r="K270" s="169" t="s">
        <v>1</v>
      </c>
      <c r="L270" s="34"/>
      <c r="M270" s="174" t="s">
        <v>1</v>
      </c>
      <c r="N270" s="175" t="s">
        <v>40</v>
      </c>
      <c r="O270" s="59"/>
      <c r="P270" s="176">
        <f>O270*H270</f>
        <v>0</v>
      </c>
      <c r="Q270" s="176">
        <v>0</v>
      </c>
      <c r="R270" s="176">
        <f>Q270*H270</f>
        <v>0</v>
      </c>
      <c r="S270" s="176">
        <v>0</v>
      </c>
      <c r="T270" s="177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78" t="s">
        <v>261</v>
      </c>
      <c r="AT270" s="178" t="s">
        <v>141</v>
      </c>
      <c r="AU270" s="178" t="s">
        <v>83</v>
      </c>
      <c r="AY270" s="18" t="s">
        <v>138</v>
      </c>
      <c r="BE270" s="179">
        <f>IF(N270="základní",J270,0)</f>
        <v>0</v>
      </c>
      <c r="BF270" s="179">
        <f>IF(N270="snížená",J270,0)</f>
        <v>0</v>
      </c>
      <c r="BG270" s="179">
        <f>IF(N270="zákl. přenesená",J270,0)</f>
        <v>0</v>
      </c>
      <c r="BH270" s="179">
        <f>IF(N270="sníž. přenesená",J270,0)</f>
        <v>0</v>
      </c>
      <c r="BI270" s="179">
        <f>IF(N270="nulová",J270,0)</f>
        <v>0</v>
      </c>
      <c r="BJ270" s="18" t="s">
        <v>81</v>
      </c>
      <c r="BK270" s="179">
        <f>ROUND(I270*H270,2)</f>
        <v>0</v>
      </c>
      <c r="BL270" s="18" t="s">
        <v>261</v>
      </c>
      <c r="BM270" s="178" t="s">
        <v>903</v>
      </c>
    </row>
    <row r="271" spans="1:65" s="2" customFormat="1" ht="11.25">
      <c r="A271" s="33"/>
      <c r="B271" s="34"/>
      <c r="C271" s="33"/>
      <c r="D271" s="180" t="s">
        <v>148</v>
      </c>
      <c r="E271" s="33"/>
      <c r="F271" s="181" t="s">
        <v>902</v>
      </c>
      <c r="G271" s="33"/>
      <c r="H271" s="33"/>
      <c r="I271" s="102"/>
      <c r="J271" s="33"/>
      <c r="K271" s="33"/>
      <c r="L271" s="34"/>
      <c r="M271" s="182"/>
      <c r="N271" s="183"/>
      <c r="O271" s="59"/>
      <c r="P271" s="59"/>
      <c r="Q271" s="59"/>
      <c r="R271" s="59"/>
      <c r="S271" s="59"/>
      <c r="T271" s="60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T271" s="18" t="s">
        <v>148</v>
      </c>
      <c r="AU271" s="18" t="s">
        <v>83</v>
      </c>
    </row>
    <row r="272" spans="1:65" s="2" customFormat="1" ht="16.5" customHeight="1">
      <c r="A272" s="33"/>
      <c r="B272" s="166"/>
      <c r="C272" s="167" t="s">
        <v>467</v>
      </c>
      <c r="D272" s="167" t="s">
        <v>141</v>
      </c>
      <c r="E272" s="168" t="s">
        <v>904</v>
      </c>
      <c r="F272" s="169" t="s">
        <v>905</v>
      </c>
      <c r="G272" s="170" t="s">
        <v>751</v>
      </c>
      <c r="H272" s="171">
        <v>8</v>
      </c>
      <c r="I272" s="172"/>
      <c r="J272" s="173">
        <f>ROUND(I272*H272,2)</f>
        <v>0</v>
      </c>
      <c r="K272" s="169" t="s">
        <v>1</v>
      </c>
      <c r="L272" s="34"/>
      <c r="M272" s="174" t="s">
        <v>1</v>
      </c>
      <c r="N272" s="175" t="s">
        <v>40</v>
      </c>
      <c r="O272" s="59"/>
      <c r="P272" s="176">
        <f>O272*H272</f>
        <v>0</v>
      </c>
      <c r="Q272" s="176">
        <v>0</v>
      </c>
      <c r="R272" s="176">
        <f>Q272*H272</f>
        <v>0</v>
      </c>
      <c r="S272" s="176">
        <v>0</v>
      </c>
      <c r="T272" s="177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78" t="s">
        <v>261</v>
      </c>
      <c r="AT272" s="178" t="s">
        <v>141</v>
      </c>
      <c r="AU272" s="178" t="s">
        <v>83</v>
      </c>
      <c r="AY272" s="18" t="s">
        <v>138</v>
      </c>
      <c r="BE272" s="179">
        <f>IF(N272="základní",J272,0)</f>
        <v>0</v>
      </c>
      <c r="BF272" s="179">
        <f>IF(N272="snížená",J272,0)</f>
        <v>0</v>
      </c>
      <c r="BG272" s="179">
        <f>IF(N272="zákl. přenesená",J272,0)</f>
        <v>0</v>
      </c>
      <c r="BH272" s="179">
        <f>IF(N272="sníž. přenesená",J272,0)</f>
        <v>0</v>
      </c>
      <c r="BI272" s="179">
        <f>IF(N272="nulová",J272,0)</f>
        <v>0</v>
      </c>
      <c r="BJ272" s="18" t="s">
        <v>81</v>
      </c>
      <c r="BK272" s="179">
        <f>ROUND(I272*H272,2)</f>
        <v>0</v>
      </c>
      <c r="BL272" s="18" t="s">
        <v>261</v>
      </c>
      <c r="BM272" s="178" t="s">
        <v>906</v>
      </c>
    </row>
    <row r="273" spans="1:65" s="2" customFormat="1" ht="11.25">
      <c r="A273" s="33"/>
      <c r="B273" s="34"/>
      <c r="C273" s="33"/>
      <c r="D273" s="180" t="s">
        <v>148</v>
      </c>
      <c r="E273" s="33"/>
      <c r="F273" s="181" t="s">
        <v>905</v>
      </c>
      <c r="G273" s="33"/>
      <c r="H273" s="33"/>
      <c r="I273" s="102"/>
      <c r="J273" s="33"/>
      <c r="K273" s="33"/>
      <c r="L273" s="34"/>
      <c r="M273" s="182"/>
      <c r="N273" s="183"/>
      <c r="O273" s="59"/>
      <c r="P273" s="59"/>
      <c r="Q273" s="59"/>
      <c r="R273" s="59"/>
      <c r="S273" s="59"/>
      <c r="T273" s="60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T273" s="18" t="s">
        <v>148</v>
      </c>
      <c r="AU273" s="18" t="s">
        <v>83</v>
      </c>
    </row>
    <row r="274" spans="1:65" s="2" customFormat="1" ht="21.75" customHeight="1">
      <c r="A274" s="33"/>
      <c r="B274" s="166"/>
      <c r="C274" s="167" t="s">
        <v>472</v>
      </c>
      <c r="D274" s="167" t="s">
        <v>141</v>
      </c>
      <c r="E274" s="168" t="s">
        <v>907</v>
      </c>
      <c r="F274" s="169" t="s">
        <v>908</v>
      </c>
      <c r="G274" s="170" t="s">
        <v>291</v>
      </c>
      <c r="H274" s="171">
        <v>1</v>
      </c>
      <c r="I274" s="172"/>
      <c r="J274" s="173">
        <f>ROUND(I274*H274,2)</f>
        <v>0</v>
      </c>
      <c r="K274" s="169" t="s">
        <v>1</v>
      </c>
      <c r="L274" s="34"/>
      <c r="M274" s="174" t="s">
        <v>1</v>
      </c>
      <c r="N274" s="175" t="s">
        <v>40</v>
      </c>
      <c r="O274" s="59"/>
      <c r="P274" s="176">
        <f>O274*H274</f>
        <v>0</v>
      </c>
      <c r="Q274" s="176">
        <v>0</v>
      </c>
      <c r="R274" s="176">
        <f>Q274*H274</f>
        <v>0</v>
      </c>
      <c r="S274" s="176">
        <v>2.3800000000000002E-2</v>
      </c>
      <c r="T274" s="177">
        <f>S274*H274</f>
        <v>2.3800000000000002E-2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78" t="s">
        <v>261</v>
      </c>
      <c r="AT274" s="178" t="s">
        <v>141</v>
      </c>
      <c r="AU274" s="178" t="s">
        <v>83</v>
      </c>
      <c r="AY274" s="18" t="s">
        <v>138</v>
      </c>
      <c r="BE274" s="179">
        <f>IF(N274="základní",J274,0)</f>
        <v>0</v>
      </c>
      <c r="BF274" s="179">
        <f>IF(N274="snížená",J274,0)</f>
        <v>0</v>
      </c>
      <c r="BG274" s="179">
        <f>IF(N274="zákl. přenesená",J274,0)</f>
        <v>0</v>
      </c>
      <c r="BH274" s="179">
        <f>IF(N274="sníž. přenesená",J274,0)</f>
        <v>0</v>
      </c>
      <c r="BI274" s="179">
        <f>IF(N274="nulová",J274,0)</f>
        <v>0</v>
      </c>
      <c r="BJ274" s="18" t="s">
        <v>81</v>
      </c>
      <c r="BK274" s="179">
        <f>ROUND(I274*H274,2)</f>
        <v>0</v>
      </c>
      <c r="BL274" s="18" t="s">
        <v>261</v>
      </c>
      <c r="BM274" s="178" t="s">
        <v>909</v>
      </c>
    </row>
    <row r="275" spans="1:65" s="2" customFormat="1" ht="11.25">
      <c r="A275" s="33"/>
      <c r="B275" s="34"/>
      <c r="C275" s="33"/>
      <c r="D275" s="180" t="s">
        <v>148</v>
      </c>
      <c r="E275" s="33"/>
      <c r="F275" s="181" t="s">
        <v>908</v>
      </c>
      <c r="G275" s="33"/>
      <c r="H275" s="33"/>
      <c r="I275" s="102"/>
      <c r="J275" s="33"/>
      <c r="K275" s="33"/>
      <c r="L275" s="34"/>
      <c r="M275" s="182"/>
      <c r="N275" s="183"/>
      <c r="O275" s="59"/>
      <c r="P275" s="59"/>
      <c r="Q275" s="59"/>
      <c r="R275" s="59"/>
      <c r="S275" s="59"/>
      <c r="T275" s="60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T275" s="18" t="s">
        <v>148</v>
      </c>
      <c r="AU275" s="18" t="s">
        <v>83</v>
      </c>
    </row>
    <row r="276" spans="1:65" s="14" customFormat="1" ht="11.25">
      <c r="B276" s="191"/>
      <c r="D276" s="180" t="s">
        <v>150</v>
      </c>
      <c r="E276" s="192" t="s">
        <v>1</v>
      </c>
      <c r="F276" s="193" t="s">
        <v>81</v>
      </c>
      <c r="H276" s="194">
        <v>1</v>
      </c>
      <c r="I276" s="195"/>
      <c r="L276" s="191"/>
      <c r="M276" s="196"/>
      <c r="N276" s="197"/>
      <c r="O276" s="197"/>
      <c r="P276" s="197"/>
      <c r="Q276" s="197"/>
      <c r="R276" s="197"/>
      <c r="S276" s="197"/>
      <c r="T276" s="198"/>
      <c r="AT276" s="192" t="s">
        <v>150</v>
      </c>
      <c r="AU276" s="192" t="s">
        <v>83</v>
      </c>
      <c r="AV276" s="14" t="s">
        <v>83</v>
      </c>
      <c r="AW276" s="14" t="s">
        <v>32</v>
      </c>
      <c r="AX276" s="14" t="s">
        <v>81</v>
      </c>
      <c r="AY276" s="192" t="s">
        <v>138</v>
      </c>
    </row>
    <row r="277" spans="1:65" s="2" customFormat="1" ht="21.75" customHeight="1">
      <c r="A277" s="33"/>
      <c r="B277" s="166"/>
      <c r="C277" s="167" t="s">
        <v>478</v>
      </c>
      <c r="D277" s="167" t="s">
        <v>141</v>
      </c>
      <c r="E277" s="168" t="s">
        <v>910</v>
      </c>
      <c r="F277" s="169" t="s">
        <v>911</v>
      </c>
      <c r="G277" s="170" t="s">
        <v>269</v>
      </c>
      <c r="H277" s="171">
        <v>1</v>
      </c>
      <c r="I277" s="172"/>
      <c r="J277" s="173">
        <f>ROUND(I277*H277,2)</f>
        <v>0</v>
      </c>
      <c r="K277" s="169" t="s">
        <v>145</v>
      </c>
      <c r="L277" s="34"/>
      <c r="M277" s="174" t="s">
        <v>1</v>
      </c>
      <c r="N277" s="175" t="s">
        <v>40</v>
      </c>
      <c r="O277" s="59"/>
      <c r="P277" s="176">
        <f>O277*H277</f>
        <v>0</v>
      </c>
      <c r="Q277" s="176">
        <v>0</v>
      </c>
      <c r="R277" s="176">
        <f>Q277*H277</f>
        <v>0</v>
      </c>
      <c r="S277" s="176">
        <v>0</v>
      </c>
      <c r="T277" s="177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178" t="s">
        <v>261</v>
      </c>
      <c r="AT277" s="178" t="s">
        <v>141</v>
      </c>
      <c r="AU277" s="178" t="s">
        <v>83</v>
      </c>
      <c r="AY277" s="18" t="s">
        <v>138</v>
      </c>
      <c r="BE277" s="179">
        <f>IF(N277="základní",J277,0)</f>
        <v>0</v>
      </c>
      <c r="BF277" s="179">
        <f>IF(N277="snížená",J277,0)</f>
        <v>0</v>
      </c>
      <c r="BG277" s="179">
        <f>IF(N277="zákl. přenesená",J277,0)</f>
        <v>0</v>
      </c>
      <c r="BH277" s="179">
        <f>IF(N277="sníž. přenesená",J277,0)</f>
        <v>0</v>
      </c>
      <c r="BI277" s="179">
        <f>IF(N277="nulová",J277,0)</f>
        <v>0</v>
      </c>
      <c r="BJ277" s="18" t="s">
        <v>81</v>
      </c>
      <c r="BK277" s="179">
        <f>ROUND(I277*H277,2)</f>
        <v>0</v>
      </c>
      <c r="BL277" s="18" t="s">
        <v>261</v>
      </c>
      <c r="BM277" s="178" t="s">
        <v>912</v>
      </c>
    </row>
    <row r="278" spans="1:65" s="2" customFormat="1" ht="19.5">
      <c r="A278" s="33"/>
      <c r="B278" s="34"/>
      <c r="C278" s="33"/>
      <c r="D278" s="180" t="s">
        <v>148</v>
      </c>
      <c r="E278" s="33"/>
      <c r="F278" s="181" t="s">
        <v>911</v>
      </c>
      <c r="G278" s="33"/>
      <c r="H278" s="33"/>
      <c r="I278" s="102"/>
      <c r="J278" s="33"/>
      <c r="K278" s="33"/>
      <c r="L278" s="34"/>
      <c r="M278" s="182"/>
      <c r="N278" s="183"/>
      <c r="O278" s="59"/>
      <c r="P278" s="59"/>
      <c r="Q278" s="59"/>
      <c r="R278" s="59"/>
      <c r="S278" s="59"/>
      <c r="T278" s="60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T278" s="18" t="s">
        <v>148</v>
      </c>
      <c r="AU278" s="18" t="s">
        <v>83</v>
      </c>
    </row>
    <row r="279" spans="1:65" s="12" customFormat="1" ht="22.9" customHeight="1">
      <c r="B279" s="153"/>
      <c r="D279" s="154" t="s">
        <v>74</v>
      </c>
      <c r="E279" s="164" t="s">
        <v>913</v>
      </c>
      <c r="F279" s="164" t="s">
        <v>914</v>
      </c>
      <c r="I279" s="156"/>
      <c r="J279" s="165">
        <f>BK279</f>
        <v>0</v>
      </c>
      <c r="L279" s="153"/>
      <c r="M279" s="158"/>
      <c r="N279" s="159"/>
      <c r="O279" s="159"/>
      <c r="P279" s="160">
        <f>SUM(P280:P287)</f>
        <v>0</v>
      </c>
      <c r="Q279" s="159"/>
      <c r="R279" s="160">
        <f>SUM(R280:R287)</f>
        <v>0</v>
      </c>
      <c r="S279" s="159"/>
      <c r="T279" s="161">
        <f>SUM(T280:T287)</f>
        <v>0</v>
      </c>
      <c r="AR279" s="154" t="s">
        <v>146</v>
      </c>
      <c r="AT279" s="162" t="s">
        <v>74</v>
      </c>
      <c r="AU279" s="162" t="s">
        <v>81</v>
      </c>
      <c r="AY279" s="154" t="s">
        <v>138</v>
      </c>
      <c r="BK279" s="163">
        <f>SUM(BK280:BK287)</f>
        <v>0</v>
      </c>
    </row>
    <row r="280" spans="1:65" s="2" customFormat="1" ht="16.5" customHeight="1">
      <c r="A280" s="33"/>
      <c r="B280" s="166"/>
      <c r="C280" s="167" t="s">
        <v>485</v>
      </c>
      <c r="D280" s="167" t="s">
        <v>141</v>
      </c>
      <c r="E280" s="168" t="s">
        <v>915</v>
      </c>
      <c r="F280" s="169" t="s">
        <v>916</v>
      </c>
      <c r="G280" s="170" t="s">
        <v>751</v>
      </c>
      <c r="H280" s="171">
        <v>40</v>
      </c>
      <c r="I280" s="172"/>
      <c r="J280" s="173">
        <f>ROUND(I280*H280,2)</f>
        <v>0</v>
      </c>
      <c r="K280" s="169" t="s">
        <v>1</v>
      </c>
      <c r="L280" s="34"/>
      <c r="M280" s="174" t="s">
        <v>1</v>
      </c>
      <c r="N280" s="175" t="s">
        <v>40</v>
      </c>
      <c r="O280" s="59"/>
      <c r="P280" s="176">
        <f>O280*H280</f>
        <v>0</v>
      </c>
      <c r="Q280" s="176">
        <v>0</v>
      </c>
      <c r="R280" s="176">
        <f>Q280*H280</f>
        <v>0</v>
      </c>
      <c r="S280" s="176">
        <v>0</v>
      </c>
      <c r="T280" s="177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78" t="s">
        <v>917</v>
      </c>
      <c r="AT280" s="178" t="s">
        <v>141</v>
      </c>
      <c r="AU280" s="178" t="s">
        <v>83</v>
      </c>
      <c r="AY280" s="18" t="s">
        <v>138</v>
      </c>
      <c r="BE280" s="179">
        <f>IF(N280="základní",J280,0)</f>
        <v>0</v>
      </c>
      <c r="BF280" s="179">
        <f>IF(N280="snížená",J280,0)</f>
        <v>0</v>
      </c>
      <c r="BG280" s="179">
        <f>IF(N280="zákl. přenesená",J280,0)</f>
        <v>0</v>
      </c>
      <c r="BH280" s="179">
        <f>IF(N280="sníž. přenesená",J280,0)</f>
        <v>0</v>
      </c>
      <c r="BI280" s="179">
        <f>IF(N280="nulová",J280,0)</f>
        <v>0</v>
      </c>
      <c r="BJ280" s="18" t="s">
        <v>81</v>
      </c>
      <c r="BK280" s="179">
        <f>ROUND(I280*H280,2)</f>
        <v>0</v>
      </c>
      <c r="BL280" s="18" t="s">
        <v>917</v>
      </c>
      <c r="BM280" s="178" t="s">
        <v>918</v>
      </c>
    </row>
    <row r="281" spans="1:65" s="2" customFormat="1" ht="11.25">
      <c r="A281" s="33"/>
      <c r="B281" s="34"/>
      <c r="C281" s="33"/>
      <c r="D281" s="180" t="s">
        <v>148</v>
      </c>
      <c r="E281" s="33"/>
      <c r="F281" s="181" t="s">
        <v>916</v>
      </c>
      <c r="G281" s="33"/>
      <c r="H281" s="33"/>
      <c r="I281" s="102"/>
      <c r="J281" s="33"/>
      <c r="K281" s="33"/>
      <c r="L281" s="34"/>
      <c r="M281" s="182"/>
      <c r="N281" s="183"/>
      <c r="O281" s="59"/>
      <c r="P281" s="59"/>
      <c r="Q281" s="59"/>
      <c r="R281" s="59"/>
      <c r="S281" s="59"/>
      <c r="T281" s="60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T281" s="18" t="s">
        <v>148</v>
      </c>
      <c r="AU281" s="18" t="s">
        <v>83</v>
      </c>
    </row>
    <row r="282" spans="1:65" s="2" customFormat="1" ht="16.5" customHeight="1">
      <c r="A282" s="33"/>
      <c r="B282" s="166"/>
      <c r="C282" s="167" t="s">
        <v>489</v>
      </c>
      <c r="D282" s="167" t="s">
        <v>141</v>
      </c>
      <c r="E282" s="168" t="s">
        <v>919</v>
      </c>
      <c r="F282" s="169" t="s">
        <v>920</v>
      </c>
      <c r="G282" s="170" t="s">
        <v>751</v>
      </c>
      <c r="H282" s="171">
        <v>40</v>
      </c>
      <c r="I282" s="172"/>
      <c r="J282" s="173">
        <f>ROUND(I282*H282,2)</f>
        <v>0</v>
      </c>
      <c r="K282" s="169" t="s">
        <v>1</v>
      </c>
      <c r="L282" s="34"/>
      <c r="M282" s="174" t="s">
        <v>1</v>
      </c>
      <c r="N282" s="175" t="s">
        <v>40</v>
      </c>
      <c r="O282" s="59"/>
      <c r="P282" s="176">
        <f>O282*H282</f>
        <v>0</v>
      </c>
      <c r="Q282" s="176">
        <v>0</v>
      </c>
      <c r="R282" s="176">
        <f>Q282*H282</f>
        <v>0</v>
      </c>
      <c r="S282" s="176">
        <v>0</v>
      </c>
      <c r="T282" s="177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78" t="s">
        <v>917</v>
      </c>
      <c r="AT282" s="178" t="s">
        <v>141</v>
      </c>
      <c r="AU282" s="178" t="s">
        <v>83</v>
      </c>
      <c r="AY282" s="18" t="s">
        <v>138</v>
      </c>
      <c r="BE282" s="179">
        <f>IF(N282="základní",J282,0)</f>
        <v>0</v>
      </c>
      <c r="BF282" s="179">
        <f>IF(N282="snížená",J282,0)</f>
        <v>0</v>
      </c>
      <c r="BG282" s="179">
        <f>IF(N282="zákl. přenesená",J282,0)</f>
        <v>0</v>
      </c>
      <c r="BH282" s="179">
        <f>IF(N282="sníž. přenesená",J282,0)</f>
        <v>0</v>
      </c>
      <c r="BI282" s="179">
        <f>IF(N282="nulová",J282,0)</f>
        <v>0</v>
      </c>
      <c r="BJ282" s="18" t="s">
        <v>81</v>
      </c>
      <c r="BK282" s="179">
        <f>ROUND(I282*H282,2)</f>
        <v>0</v>
      </c>
      <c r="BL282" s="18" t="s">
        <v>917</v>
      </c>
      <c r="BM282" s="178" t="s">
        <v>921</v>
      </c>
    </row>
    <row r="283" spans="1:65" s="2" customFormat="1" ht="29.25">
      <c r="A283" s="33"/>
      <c r="B283" s="34"/>
      <c r="C283" s="33"/>
      <c r="D283" s="180" t="s">
        <v>148</v>
      </c>
      <c r="E283" s="33"/>
      <c r="F283" s="181" t="s">
        <v>922</v>
      </c>
      <c r="G283" s="33"/>
      <c r="H283" s="33"/>
      <c r="I283" s="102"/>
      <c r="J283" s="33"/>
      <c r="K283" s="33"/>
      <c r="L283" s="34"/>
      <c r="M283" s="182"/>
      <c r="N283" s="183"/>
      <c r="O283" s="59"/>
      <c r="P283" s="59"/>
      <c r="Q283" s="59"/>
      <c r="R283" s="59"/>
      <c r="S283" s="59"/>
      <c r="T283" s="60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T283" s="18" t="s">
        <v>148</v>
      </c>
      <c r="AU283" s="18" t="s">
        <v>83</v>
      </c>
    </row>
    <row r="284" spans="1:65" s="2" customFormat="1" ht="21.75" customHeight="1">
      <c r="A284" s="33"/>
      <c r="B284" s="166"/>
      <c r="C284" s="167" t="s">
        <v>493</v>
      </c>
      <c r="D284" s="167" t="s">
        <v>141</v>
      </c>
      <c r="E284" s="168" t="s">
        <v>923</v>
      </c>
      <c r="F284" s="169" t="s">
        <v>924</v>
      </c>
      <c r="G284" s="170" t="s">
        <v>302</v>
      </c>
      <c r="H284" s="171">
        <v>1</v>
      </c>
      <c r="I284" s="172"/>
      <c r="J284" s="173">
        <f>ROUND(I284*H284,2)</f>
        <v>0</v>
      </c>
      <c r="K284" s="169" t="s">
        <v>1</v>
      </c>
      <c r="L284" s="34"/>
      <c r="M284" s="174" t="s">
        <v>1</v>
      </c>
      <c r="N284" s="175" t="s">
        <v>40</v>
      </c>
      <c r="O284" s="59"/>
      <c r="P284" s="176">
        <f>O284*H284</f>
        <v>0</v>
      </c>
      <c r="Q284" s="176">
        <v>0</v>
      </c>
      <c r="R284" s="176">
        <f>Q284*H284</f>
        <v>0</v>
      </c>
      <c r="S284" s="176">
        <v>0</v>
      </c>
      <c r="T284" s="177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78" t="s">
        <v>917</v>
      </c>
      <c r="AT284" s="178" t="s">
        <v>141</v>
      </c>
      <c r="AU284" s="178" t="s">
        <v>83</v>
      </c>
      <c r="AY284" s="18" t="s">
        <v>138</v>
      </c>
      <c r="BE284" s="179">
        <f>IF(N284="základní",J284,0)</f>
        <v>0</v>
      </c>
      <c r="BF284" s="179">
        <f>IF(N284="snížená",J284,0)</f>
        <v>0</v>
      </c>
      <c r="BG284" s="179">
        <f>IF(N284="zákl. přenesená",J284,0)</f>
        <v>0</v>
      </c>
      <c r="BH284" s="179">
        <f>IF(N284="sníž. přenesená",J284,0)</f>
        <v>0</v>
      </c>
      <c r="BI284" s="179">
        <f>IF(N284="nulová",J284,0)</f>
        <v>0</v>
      </c>
      <c r="BJ284" s="18" t="s">
        <v>81</v>
      </c>
      <c r="BK284" s="179">
        <f>ROUND(I284*H284,2)</f>
        <v>0</v>
      </c>
      <c r="BL284" s="18" t="s">
        <v>917</v>
      </c>
      <c r="BM284" s="178" t="s">
        <v>925</v>
      </c>
    </row>
    <row r="285" spans="1:65" s="2" customFormat="1" ht="19.5">
      <c r="A285" s="33"/>
      <c r="B285" s="34"/>
      <c r="C285" s="33"/>
      <c r="D285" s="180" t="s">
        <v>148</v>
      </c>
      <c r="E285" s="33"/>
      <c r="F285" s="181" t="s">
        <v>924</v>
      </c>
      <c r="G285" s="33"/>
      <c r="H285" s="33"/>
      <c r="I285" s="102"/>
      <c r="J285" s="33"/>
      <c r="K285" s="33"/>
      <c r="L285" s="34"/>
      <c r="M285" s="182"/>
      <c r="N285" s="183"/>
      <c r="O285" s="59"/>
      <c r="P285" s="59"/>
      <c r="Q285" s="59"/>
      <c r="R285" s="59"/>
      <c r="S285" s="59"/>
      <c r="T285" s="60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T285" s="18" t="s">
        <v>148</v>
      </c>
      <c r="AU285" s="18" t="s">
        <v>83</v>
      </c>
    </row>
    <row r="286" spans="1:65" s="2" customFormat="1" ht="16.5" customHeight="1">
      <c r="A286" s="33"/>
      <c r="B286" s="166"/>
      <c r="C286" s="167" t="s">
        <v>499</v>
      </c>
      <c r="D286" s="167" t="s">
        <v>141</v>
      </c>
      <c r="E286" s="168" t="s">
        <v>926</v>
      </c>
      <c r="F286" s="169" t="s">
        <v>927</v>
      </c>
      <c r="G286" s="170" t="s">
        <v>302</v>
      </c>
      <c r="H286" s="171">
        <v>1</v>
      </c>
      <c r="I286" s="172"/>
      <c r="J286" s="173">
        <f>ROUND(I286*H286,2)</f>
        <v>0</v>
      </c>
      <c r="K286" s="169" t="s">
        <v>1</v>
      </c>
      <c r="L286" s="34"/>
      <c r="M286" s="174" t="s">
        <v>1</v>
      </c>
      <c r="N286" s="175" t="s">
        <v>40</v>
      </c>
      <c r="O286" s="59"/>
      <c r="P286" s="176">
        <f>O286*H286</f>
        <v>0</v>
      </c>
      <c r="Q286" s="176">
        <v>0</v>
      </c>
      <c r="R286" s="176">
        <f>Q286*H286</f>
        <v>0</v>
      </c>
      <c r="S286" s="176">
        <v>0</v>
      </c>
      <c r="T286" s="177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78" t="s">
        <v>917</v>
      </c>
      <c r="AT286" s="178" t="s">
        <v>141</v>
      </c>
      <c r="AU286" s="178" t="s">
        <v>83</v>
      </c>
      <c r="AY286" s="18" t="s">
        <v>138</v>
      </c>
      <c r="BE286" s="179">
        <f>IF(N286="základní",J286,0)</f>
        <v>0</v>
      </c>
      <c r="BF286" s="179">
        <f>IF(N286="snížená",J286,0)</f>
        <v>0</v>
      </c>
      <c r="BG286" s="179">
        <f>IF(N286="zákl. přenesená",J286,0)</f>
        <v>0</v>
      </c>
      <c r="BH286" s="179">
        <f>IF(N286="sníž. přenesená",J286,0)</f>
        <v>0</v>
      </c>
      <c r="BI286" s="179">
        <f>IF(N286="nulová",J286,0)</f>
        <v>0</v>
      </c>
      <c r="BJ286" s="18" t="s">
        <v>81</v>
      </c>
      <c r="BK286" s="179">
        <f>ROUND(I286*H286,2)</f>
        <v>0</v>
      </c>
      <c r="BL286" s="18" t="s">
        <v>917</v>
      </c>
      <c r="BM286" s="178" t="s">
        <v>928</v>
      </c>
    </row>
    <row r="287" spans="1:65" s="2" customFormat="1" ht="11.25">
      <c r="A287" s="33"/>
      <c r="B287" s="34"/>
      <c r="C287" s="33"/>
      <c r="D287" s="180" t="s">
        <v>148</v>
      </c>
      <c r="E287" s="33"/>
      <c r="F287" s="181" t="s">
        <v>927</v>
      </c>
      <c r="G287" s="33"/>
      <c r="H287" s="33"/>
      <c r="I287" s="102"/>
      <c r="J287" s="33"/>
      <c r="K287" s="33"/>
      <c r="L287" s="34"/>
      <c r="M287" s="227"/>
      <c r="N287" s="228"/>
      <c r="O287" s="229"/>
      <c r="P287" s="229"/>
      <c r="Q287" s="229"/>
      <c r="R287" s="229"/>
      <c r="S287" s="229"/>
      <c r="T287" s="230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T287" s="18" t="s">
        <v>148</v>
      </c>
      <c r="AU287" s="18" t="s">
        <v>83</v>
      </c>
    </row>
    <row r="288" spans="1:65" s="2" customFormat="1" ht="6.95" customHeight="1">
      <c r="A288" s="33"/>
      <c r="B288" s="48"/>
      <c r="C288" s="49"/>
      <c r="D288" s="49"/>
      <c r="E288" s="49"/>
      <c r="F288" s="49"/>
      <c r="G288" s="49"/>
      <c r="H288" s="49"/>
      <c r="I288" s="126"/>
      <c r="J288" s="49"/>
      <c r="K288" s="49"/>
      <c r="L288" s="34"/>
      <c r="M288" s="33"/>
      <c r="O288" s="33"/>
      <c r="P288" s="33"/>
      <c r="Q288" s="33"/>
      <c r="R288" s="33"/>
      <c r="S288" s="33"/>
      <c r="T288" s="3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</row>
  </sheetData>
  <autoFilter ref="C130:K287"/>
  <mergeCells count="12">
    <mergeCell ref="E123:H123"/>
    <mergeCell ref="L2:V2"/>
    <mergeCell ref="E85:H85"/>
    <mergeCell ref="E87:H87"/>
    <mergeCell ref="E89:H89"/>
    <mergeCell ref="E119:H119"/>
    <mergeCell ref="E121:H12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54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9"/>
      <c r="L2" s="273" t="s">
        <v>5</v>
      </c>
      <c r="M2" s="258"/>
      <c r="N2" s="258"/>
      <c r="O2" s="258"/>
      <c r="P2" s="258"/>
      <c r="Q2" s="258"/>
      <c r="R2" s="258"/>
      <c r="S2" s="258"/>
      <c r="T2" s="258"/>
      <c r="U2" s="258"/>
      <c r="V2" s="258"/>
      <c r="AT2" s="18" t="s">
        <v>94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100"/>
      <c r="J3" s="20"/>
      <c r="K3" s="20"/>
      <c r="L3" s="21"/>
      <c r="AT3" s="18" t="s">
        <v>83</v>
      </c>
    </row>
    <row r="4" spans="1:46" s="1" customFormat="1" ht="24.95" customHeight="1">
      <c r="B4" s="21"/>
      <c r="D4" s="22" t="s">
        <v>98</v>
      </c>
      <c r="I4" s="99"/>
      <c r="L4" s="21"/>
      <c r="M4" s="101" t="s">
        <v>10</v>
      </c>
      <c r="AT4" s="18" t="s">
        <v>3</v>
      </c>
    </row>
    <row r="5" spans="1:46" s="1" customFormat="1" ht="6.95" customHeight="1">
      <c r="B5" s="21"/>
      <c r="I5" s="99"/>
      <c r="L5" s="21"/>
    </row>
    <row r="6" spans="1:46" s="1" customFormat="1" ht="12" customHeight="1">
      <c r="B6" s="21"/>
      <c r="D6" s="28" t="s">
        <v>16</v>
      </c>
      <c r="I6" s="99"/>
      <c r="L6" s="21"/>
    </row>
    <row r="7" spans="1:46" s="1" customFormat="1" ht="16.5" customHeight="1">
      <c r="B7" s="21"/>
      <c r="E7" s="274" t="str">
        <f>'Rekapitulace stavby'!K6</f>
        <v>Oprava výdejny – ZŠ Skřečoň, 1. máje 217, Bohumín</v>
      </c>
      <c r="F7" s="275"/>
      <c r="G7" s="275"/>
      <c r="H7" s="275"/>
      <c r="I7" s="99"/>
      <c r="L7" s="21"/>
    </row>
    <row r="8" spans="1:46" s="1" customFormat="1" ht="12" customHeight="1">
      <c r="B8" s="21"/>
      <c r="D8" s="28" t="s">
        <v>99</v>
      </c>
      <c r="I8" s="99"/>
      <c r="L8" s="21"/>
    </row>
    <row r="9" spans="1:46" s="2" customFormat="1" ht="16.5" customHeight="1">
      <c r="A9" s="33"/>
      <c r="B9" s="34"/>
      <c r="C9" s="33"/>
      <c r="D9" s="33"/>
      <c r="E9" s="274" t="s">
        <v>100</v>
      </c>
      <c r="F9" s="276"/>
      <c r="G9" s="276"/>
      <c r="H9" s="276"/>
      <c r="I9" s="102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101</v>
      </c>
      <c r="E10" s="33"/>
      <c r="F10" s="33"/>
      <c r="G10" s="33"/>
      <c r="H10" s="33"/>
      <c r="I10" s="102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31" t="s">
        <v>929</v>
      </c>
      <c r="F11" s="276"/>
      <c r="G11" s="276"/>
      <c r="H11" s="276"/>
      <c r="I11" s="102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4"/>
      <c r="C12" s="33"/>
      <c r="D12" s="33"/>
      <c r="E12" s="33"/>
      <c r="F12" s="33"/>
      <c r="G12" s="33"/>
      <c r="H12" s="33"/>
      <c r="I12" s="102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18</v>
      </c>
      <c r="E13" s="33"/>
      <c r="F13" s="26" t="s">
        <v>1</v>
      </c>
      <c r="G13" s="33"/>
      <c r="H13" s="33"/>
      <c r="I13" s="103" t="s">
        <v>19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20</v>
      </c>
      <c r="E14" s="33"/>
      <c r="F14" s="26" t="s">
        <v>21</v>
      </c>
      <c r="G14" s="33"/>
      <c r="H14" s="33"/>
      <c r="I14" s="103" t="s">
        <v>22</v>
      </c>
      <c r="J14" s="56" t="str">
        <f>'Rekapitulace stavby'!AN8</f>
        <v>20. 1. 2020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4"/>
      <c r="C15" s="33"/>
      <c r="D15" s="33"/>
      <c r="E15" s="33"/>
      <c r="F15" s="33"/>
      <c r="G15" s="33"/>
      <c r="H15" s="33"/>
      <c r="I15" s="102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24</v>
      </c>
      <c r="E16" s="33"/>
      <c r="F16" s="33"/>
      <c r="G16" s="33"/>
      <c r="H16" s="33"/>
      <c r="I16" s="103" t="s">
        <v>25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26</v>
      </c>
      <c r="F17" s="33"/>
      <c r="G17" s="33"/>
      <c r="H17" s="33"/>
      <c r="I17" s="103" t="s">
        <v>27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4"/>
      <c r="C18" s="33"/>
      <c r="D18" s="33"/>
      <c r="E18" s="33"/>
      <c r="F18" s="33"/>
      <c r="G18" s="33"/>
      <c r="H18" s="33"/>
      <c r="I18" s="102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28</v>
      </c>
      <c r="E19" s="33"/>
      <c r="F19" s="33"/>
      <c r="G19" s="33"/>
      <c r="H19" s="33"/>
      <c r="I19" s="103" t="s">
        <v>25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77" t="str">
        <f>'Rekapitulace stavby'!E14</f>
        <v>Vyplň údaj</v>
      </c>
      <c r="F20" s="257"/>
      <c r="G20" s="257"/>
      <c r="H20" s="257"/>
      <c r="I20" s="103" t="s">
        <v>27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4"/>
      <c r="C21" s="33"/>
      <c r="D21" s="33"/>
      <c r="E21" s="33"/>
      <c r="F21" s="33"/>
      <c r="G21" s="33"/>
      <c r="H21" s="33"/>
      <c r="I21" s="102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30</v>
      </c>
      <c r="E22" s="33"/>
      <c r="F22" s="33"/>
      <c r="G22" s="33"/>
      <c r="H22" s="33"/>
      <c r="I22" s="103" t="s">
        <v>25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31</v>
      </c>
      <c r="F23" s="33"/>
      <c r="G23" s="33"/>
      <c r="H23" s="33"/>
      <c r="I23" s="103" t="s">
        <v>27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4"/>
      <c r="C24" s="33"/>
      <c r="D24" s="33"/>
      <c r="E24" s="33"/>
      <c r="F24" s="33"/>
      <c r="G24" s="33"/>
      <c r="H24" s="33"/>
      <c r="I24" s="102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33</v>
      </c>
      <c r="E25" s="33"/>
      <c r="F25" s="33"/>
      <c r="G25" s="33"/>
      <c r="H25" s="33"/>
      <c r="I25" s="103" t="s">
        <v>25</v>
      </c>
      <c r="J25" s="26" t="str">
        <f>IF('Rekapitulace stavby'!AN19="","",'Rekapitulace stavby'!AN19)</f>
        <v/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tr">
        <f>IF('Rekapitulace stavby'!E20="","",'Rekapitulace stavby'!E20)</f>
        <v xml:space="preserve"> </v>
      </c>
      <c r="F26" s="33"/>
      <c r="G26" s="33"/>
      <c r="H26" s="33"/>
      <c r="I26" s="103" t="s">
        <v>27</v>
      </c>
      <c r="J26" s="26" t="str">
        <f>IF('Rekapitulace stavby'!AN20="","",'Rekapitulace stavby'!AN20)</f>
        <v/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102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34</v>
      </c>
      <c r="E28" s="33"/>
      <c r="F28" s="33"/>
      <c r="G28" s="33"/>
      <c r="H28" s="33"/>
      <c r="I28" s="102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4"/>
      <c r="B29" s="105"/>
      <c r="C29" s="104"/>
      <c r="D29" s="104"/>
      <c r="E29" s="262" t="s">
        <v>1</v>
      </c>
      <c r="F29" s="262"/>
      <c r="G29" s="262"/>
      <c r="H29" s="262"/>
      <c r="I29" s="106"/>
      <c r="J29" s="104"/>
      <c r="K29" s="104"/>
      <c r="L29" s="107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</row>
    <row r="30" spans="1:31" s="2" customFormat="1" ht="6.95" customHeight="1">
      <c r="A30" s="33"/>
      <c r="B30" s="34"/>
      <c r="C30" s="33"/>
      <c r="D30" s="33"/>
      <c r="E30" s="33"/>
      <c r="F30" s="33"/>
      <c r="G30" s="33"/>
      <c r="H30" s="33"/>
      <c r="I30" s="102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108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9" t="s">
        <v>35</v>
      </c>
      <c r="E32" s="33"/>
      <c r="F32" s="33"/>
      <c r="G32" s="33"/>
      <c r="H32" s="33"/>
      <c r="I32" s="102"/>
      <c r="J32" s="72">
        <f>ROUND(J124,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4"/>
      <c r="C33" s="33"/>
      <c r="D33" s="67"/>
      <c r="E33" s="67"/>
      <c r="F33" s="67"/>
      <c r="G33" s="67"/>
      <c r="H33" s="67"/>
      <c r="I33" s="108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33"/>
      <c r="F34" s="37" t="s">
        <v>37</v>
      </c>
      <c r="G34" s="33"/>
      <c r="H34" s="33"/>
      <c r="I34" s="110" t="s">
        <v>36</v>
      </c>
      <c r="J34" s="37" t="s">
        <v>38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4"/>
      <c r="C35" s="33"/>
      <c r="D35" s="111" t="s">
        <v>39</v>
      </c>
      <c r="E35" s="28" t="s">
        <v>40</v>
      </c>
      <c r="F35" s="112">
        <f>ROUND((SUM(BE124:BE353)),  2)</f>
        <v>0</v>
      </c>
      <c r="G35" s="33"/>
      <c r="H35" s="33"/>
      <c r="I35" s="113">
        <v>0.21</v>
      </c>
      <c r="J35" s="112">
        <f>ROUND(((SUM(BE124:BE353))*I35),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4"/>
      <c r="C36" s="33"/>
      <c r="D36" s="33"/>
      <c r="E36" s="28" t="s">
        <v>41</v>
      </c>
      <c r="F36" s="112">
        <f>ROUND((SUM(BF124:BF353)),  2)</f>
        <v>0</v>
      </c>
      <c r="G36" s="33"/>
      <c r="H36" s="33"/>
      <c r="I36" s="113">
        <v>0.15</v>
      </c>
      <c r="J36" s="112">
        <f>ROUND(((SUM(BF124:BF353))*I36),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42</v>
      </c>
      <c r="F37" s="112">
        <f>ROUND((SUM(BG124:BG353)),  2)</f>
        <v>0</v>
      </c>
      <c r="G37" s="33"/>
      <c r="H37" s="33"/>
      <c r="I37" s="113">
        <v>0.21</v>
      </c>
      <c r="J37" s="112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43</v>
      </c>
      <c r="F38" s="112">
        <f>ROUND((SUM(BH124:BH353)),  2)</f>
        <v>0</v>
      </c>
      <c r="G38" s="33"/>
      <c r="H38" s="33"/>
      <c r="I38" s="113">
        <v>0.15</v>
      </c>
      <c r="J38" s="112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8" t="s">
        <v>44</v>
      </c>
      <c r="F39" s="112">
        <f>ROUND((SUM(BI124:BI353)),  2)</f>
        <v>0</v>
      </c>
      <c r="G39" s="33"/>
      <c r="H39" s="33"/>
      <c r="I39" s="113">
        <v>0</v>
      </c>
      <c r="J39" s="112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4"/>
      <c r="C40" s="33"/>
      <c r="D40" s="33"/>
      <c r="E40" s="33"/>
      <c r="F40" s="33"/>
      <c r="G40" s="33"/>
      <c r="H40" s="33"/>
      <c r="I40" s="102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14"/>
      <c r="D41" s="115" t="s">
        <v>45</v>
      </c>
      <c r="E41" s="61"/>
      <c r="F41" s="61"/>
      <c r="G41" s="116" t="s">
        <v>46</v>
      </c>
      <c r="H41" s="117" t="s">
        <v>47</v>
      </c>
      <c r="I41" s="118"/>
      <c r="J41" s="119">
        <f>SUM(J32:J39)</f>
        <v>0</v>
      </c>
      <c r="K41" s="120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4"/>
      <c r="C42" s="33"/>
      <c r="D42" s="33"/>
      <c r="E42" s="33"/>
      <c r="F42" s="33"/>
      <c r="G42" s="33"/>
      <c r="H42" s="33"/>
      <c r="I42" s="102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21"/>
      <c r="I43" s="99"/>
      <c r="L43" s="21"/>
    </row>
    <row r="44" spans="1:31" s="1" customFormat="1" ht="14.45" customHeight="1">
      <c r="B44" s="21"/>
      <c r="I44" s="99"/>
      <c r="L44" s="21"/>
    </row>
    <row r="45" spans="1:31" s="1" customFormat="1" ht="14.45" customHeight="1">
      <c r="B45" s="21"/>
      <c r="I45" s="99"/>
      <c r="L45" s="21"/>
    </row>
    <row r="46" spans="1:31" s="1" customFormat="1" ht="14.45" customHeight="1">
      <c r="B46" s="21"/>
      <c r="I46" s="99"/>
      <c r="L46" s="21"/>
    </row>
    <row r="47" spans="1:31" s="1" customFormat="1" ht="14.45" customHeight="1">
      <c r="B47" s="21"/>
      <c r="I47" s="99"/>
      <c r="L47" s="21"/>
    </row>
    <row r="48" spans="1:31" s="1" customFormat="1" ht="14.45" customHeight="1">
      <c r="B48" s="21"/>
      <c r="I48" s="99"/>
      <c r="L48" s="21"/>
    </row>
    <row r="49" spans="1:31" s="1" customFormat="1" ht="14.45" customHeight="1">
      <c r="B49" s="21"/>
      <c r="I49" s="99"/>
      <c r="L49" s="21"/>
    </row>
    <row r="50" spans="1:31" s="2" customFormat="1" ht="14.45" customHeight="1">
      <c r="B50" s="43"/>
      <c r="D50" s="44" t="s">
        <v>48</v>
      </c>
      <c r="E50" s="45"/>
      <c r="F50" s="45"/>
      <c r="G50" s="44" t="s">
        <v>49</v>
      </c>
      <c r="H50" s="45"/>
      <c r="I50" s="121"/>
      <c r="J50" s="45"/>
      <c r="K50" s="45"/>
      <c r="L50" s="4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3"/>
      <c r="B61" s="34"/>
      <c r="C61" s="33"/>
      <c r="D61" s="46" t="s">
        <v>50</v>
      </c>
      <c r="E61" s="36"/>
      <c r="F61" s="122" t="s">
        <v>51</v>
      </c>
      <c r="G61" s="46" t="s">
        <v>50</v>
      </c>
      <c r="H61" s="36"/>
      <c r="I61" s="123"/>
      <c r="J61" s="124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125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3"/>
      <c r="B76" s="34"/>
      <c r="C76" s="33"/>
      <c r="D76" s="46" t="s">
        <v>50</v>
      </c>
      <c r="E76" s="36"/>
      <c r="F76" s="122" t="s">
        <v>51</v>
      </c>
      <c r="G76" s="46" t="s">
        <v>50</v>
      </c>
      <c r="H76" s="36"/>
      <c r="I76" s="123"/>
      <c r="J76" s="124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126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127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103</v>
      </c>
      <c r="D82" s="33"/>
      <c r="E82" s="33"/>
      <c r="F82" s="33"/>
      <c r="G82" s="33"/>
      <c r="H82" s="33"/>
      <c r="I82" s="102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102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102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3"/>
      <c r="D85" s="33"/>
      <c r="E85" s="274" t="str">
        <f>E7</f>
        <v>Oprava výdejny – ZŠ Skřečoň, 1. máje 217, Bohumín</v>
      </c>
      <c r="F85" s="275"/>
      <c r="G85" s="275"/>
      <c r="H85" s="275"/>
      <c r="I85" s="102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99</v>
      </c>
      <c r="I86" s="99"/>
      <c r="L86" s="21"/>
    </row>
    <row r="87" spans="1:31" s="2" customFormat="1" ht="16.5" customHeight="1">
      <c r="A87" s="33"/>
      <c r="B87" s="34"/>
      <c r="C87" s="33"/>
      <c r="D87" s="33"/>
      <c r="E87" s="274" t="s">
        <v>100</v>
      </c>
      <c r="F87" s="276"/>
      <c r="G87" s="276"/>
      <c r="H87" s="276"/>
      <c r="I87" s="102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101</v>
      </c>
      <c r="D88" s="33"/>
      <c r="E88" s="33"/>
      <c r="F88" s="33"/>
      <c r="G88" s="33"/>
      <c r="H88" s="33"/>
      <c r="I88" s="102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31" t="str">
        <f>E11</f>
        <v>003 - Elektroinstalace</v>
      </c>
      <c r="F89" s="276"/>
      <c r="G89" s="276"/>
      <c r="H89" s="276"/>
      <c r="I89" s="102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102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3"/>
      <c r="E91" s="33"/>
      <c r="F91" s="26" t="str">
        <f>F14</f>
        <v xml:space="preserve"> </v>
      </c>
      <c r="G91" s="33"/>
      <c r="H91" s="33"/>
      <c r="I91" s="103" t="s">
        <v>22</v>
      </c>
      <c r="J91" s="56" t="str">
        <f>IF(J14="","",J14)</f>
        <v>20. 1. 2020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102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24</v>
      </c>
      <c r="D93" s="33"/>
      <c r="E93" s="33"/>
      <c r="F93" s="26" t="str">
        <f>E17</f>
        <v>Město Bohumín</v>
      </c>
      <c r="G93" s="33"/>
      <c r="H93" s="33"/>
      <c r="I93" s="103" t="s">
        <v>30</v>
      </c>
      <c r="J93" s="31" t="str">
        <f>E23</f>
        <v>RP Projekt s.r.o.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28</v>
      </c>
      <c r="D94" s="33"/>
      <c r="E94" s="33"/>
      <c r="F94" s="26" t="str">
        <f>IF(E20="","",E20)</f>
        <v>Vyplň údaj</v>
      </c>
      <c r="G94" s="33"/>
      <c r="H94" s="33"/>
      <c r="I94" s="103" t="s">
        <v>33</v>
      </c>
      <c r="J94" s="31" t="str">
        <f>E26</f>
        <v xml:space="preserve"> 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102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28" t="s">
        <v>104</v>
      </c>
      <c r="D96" s="114"/>
      <c r="E96" s="114"/>
      <c r="F96" s="114"/>
      <c r="G96" s="114"/>
      <c r="H96" s="114"/>
      <c r="I96" s="129"/>
      <c r="J96" s="130" t="s">
        <v>105</v>
      </c>
      <c r="K96" s="114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102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31" t="s">
        <v>106</v>
      </c>
      <c r="D98" s="33"/>
      <c r="E98" s="33"/>
      <c r="F98" s="33"/>
      <c r="G98" s="33"/>
      <c r="H98" s="33"/>
      <c r="I98" s="102"/>
      <c r="J98" s="72">
        <f>J124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107</v>
      </c>
    </row>
    <row r="99" spans="1:47" s="9" customFormat="1" ht="24.95" customHeight="1">
      <c r="B99" s="132"/>
      <c r="D99" s="133" t="s">
        <v>108</v>
      </c>
      <c r="E99" s="134"/>
      <c r="F99" s="134"/>
      <c r="G99" s="134"/>
      <c r="H99" s="134"/>
      <c r="I99" s="135"/>
      <c r="J99" s="136">
        <f>J125</f>
        <v>0</v>
      </c>
      <c r="L99" s="132"/>
    </row>
    <row r="100" spans="1:47" s="10" customFormat="1" ht="19.899999999999999" customHeight="1">
      <c r="B100" s="137"/>
      <c r="D100" s="138" t="s">
        <v>111</v>
      </c>
      <c r="E100" s="139"/>
      <c r="F100" s="139"/>
      <c r="G100" s="139"/>
      <c r="H100" s="139"/>
      <c r="I100" s="140"/>
      <c r="J100" s="141">
        <f>J126</f>
        <v>0</v>
      </c>
      <c r="L100" s="137"/>
    </row>
    <row r="101" spans="1:47" s="9" customFormat="1" ht="24.95" customHeight="1">
      <c r="B101" s="132"/>
      <c r="D101" s="133" t="s">
        <v>114</v>
      </c>
      <c r="E101" s="134"/>
      <c r="F101" s="134"/>
      <c r="G101" s="134"/>
      <c r="H101" s="134"/>
      <c r="I101" s="135"/>
      <c r="J101" s="136">
        <f>J154</f>
        <v>0</v>
      </c>
      <c r="L101" s="132"/>
    </row>
    <row r="102" spans="1:47" s="10" customFormat="1" ht="19.899999999999999" customHeight="1">
      <c r="B102" s="137"/>
      <c r="D102" s="138" t="s">
        <v>930</v>
      </c>
      <c r="E102" s="139"/>
      <c r="F102" s="139"/>
      <c r="G102" s="139"/>
      <c r="H102" s="139"/>
      <c r="I102" s="140"/>
      <c r="J102" s="141">
        <f>J155</f>
        <v>0</v>
      </c>
      <c r="L102" s="137"/>
    </row>
    <row r="103" spans="1:47" s="2" customFormat="1" ht="21.75" customHeight="1">
      <c r="A103" s="33"/>
      <c r="B103" s="34"/>
      <c r="C103" s="33"/>
      <c r="D103" s="33"/>
      <c r="E103" s="33"/>
      <c r="F103" s="33"/>
      <c r="G103" s="33"/>
      <c r="H103" s="33"/>
      <c r="I103" s="102"/>
      <c r="J103" s="33"/>
      <c r="K103" s="33"/>
      <c r="L103" s="4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47" s="2" customFormat="1" ht="6.95" customHeight="1">
      <c r="A104" s="33"/>
      <c r="B104" s="48"/>
      <c r="C104" s="49"/>
      <c r="D104" s="49"/>
      <c r="E104" s="49"/>
      <c r="F104" s="49"/>
      <c r="G104" s="49"/>
      <c r="H104" s="49"/>
      <c r="I104" s="126"/>
      <c r="J104" s="49"/>
      <c r="K104" s="49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8" spans="1:47" s="2" customFormat="1" ht="6.95" customHeight="1">
      <c r="A108" s="33"/>
      <c r="B108" s="50"/>
      <c r="C108" s="51"/>
      <c r="D108" s="51"/>
      <c r="E108" s="51"/>
      <c r="F108" s="51"/>
      <c r="G108" s="51"/>
      <c r="H108" s="51"/>
      <c r="I108" s="127"/>
      <c r="J108" s="51"/>
      <c r="K108" s="51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24.95" customHeight="1">
      <c r="A109" s="33"/>
      <c r="B109" s="34"/>
      <c r="C109" s="22" t="s">
        <v>123</v>
      </c>
      <c r="D109" s="33"/>
      <c r="E109" s="33"/>
      <c r="F109" s="33"/>
      <c r="G109" s="33"/>
      <c r="H109" s="33"/>
      <c r="I109" s="102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6.95" customHeight="1">
      <c r="A110" s="33"/>
      <c r="B110" s="34"/>
      <c r="C110" s="33"/>
      <c r="D110" s="33"/>
      <c r="E110" s="33"/>
      <c r="F110" s="33"/>
      <c r="G110" s="33"/>
      <c r="H110" s="33"/>
      <c r="I110" s="102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12" customHeight="1">
      <c r="A111" s="33"/>
      <c r="B111" s="34"/>
      <c r="C111" s="28" t="s">
        <v>16</v>
      </c>
      <c r="D111" s="33"/>
      <c r="E111" s="33"/>
      <c r="F111" s="33"/>
      <c r="G111" s="33"/>
      <c r="H111" s="33"/>
      <c r="I111" s="102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16.5" customHeight="1">
      <c r="A112" s="33"/>
      <c r="B112" s="34"/>
      <c r="C112" s="33"/>
      <c r="D112" s="33"/>
      <c r="E112" s="274" t="str">
        <f>E7</f>
        <v>Oprava výdejny – ZŠ Skřečoň, 1. máje 217, Bohumín</v>
      </c>
      <c r="F112" s="275"/>
      <c r="G112" s="275"/>
      <c r="H112" s="275"/>
      <c r="I112" s="102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1" customFormat="1" ht="12" customHeight="1">
      <c r="B113" s="21"/>
      <c r="C113" s="28" t="s">
        <v>99</v>
      </c>
      <c r="I113" s="99"/>
      <c r="L113" s="21"/>
    </row>
    <row r="114" spans="1:65" s="2" customFormat="1" ht="16.5" customHeight="1">
      <c r="A114" s="33"/>
      <c r="B114" s="34"/>
      <c r="C114" s="33"/>
      <c r="D114" s="33"/>
      <c r="E114" s="274" t="s">
        <v>100</v>
      </c>
      <c r="F114" s="276"/>
      <c r="G114" s="276"/>
      <c r="H114" s="276"/>
      <c r="I114" s="102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101</v>
      </c>
      <c r="D115" s="33"/>
      <c r="E115" s="33"/>
      <c r="F115" s="33"/>
      <c r="G115" s="33"/>
      <c r="H115" s="33"/>
      <c r="I115" s="102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6.5" customHeight="1">
      <c r="A116" s="33"/>
      <c r="B116" s="34"/>
      <c r="C116" s="33"/>
      <c r="D116" s="33"/>
      <c r="E116" s="231" t="str">
        <f>E11</f>
        <v>003 - Elektroinstalace</v>
      </c>
      <c r="F116" s="276"/>
      <c r="G116" s="276"/>
      <c r="H116" s="276"/>
      <c r="I116" s="102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3"/>
      <c r="D117" s="33"/>
      <c r="E117" s="33"/>
      <c r="F117" s="33"/>
      <c r="G117" s="33"/>
      <c r="H117" s="33"/>
      <c r="I117" s="102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2" customHeight="1">
      <c r="A118" s="33"/>
      <c r="B118" s="34"/>
      <c r="C118" s="28" t="s">
        <v>20</v>
      </c>
      <c r="D118" s="33"/>
      <c r="E118" s="33"/>
      <c r="F118" s="26" t="str">
        <f>F14</f>
        <v xml:space="preserve"> </v>
      </c>
      <c r="G118" s="33"/>
      <c r="H118" s="33"/>
      <c r="I118" s="103" t="s">
        <v>22</v>
      </c>
      <c r="J118" s="56" t="str">
        <f>IF(J14="","",J14)</f>
        <v>20. 1. 2020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6.95" customHeight="1">
      <c r="A119" s="33"/>
      <c r="B119" s="34"/>
      <c r="C119" s="33"/>
      <c r="D119" s="33"/>
      <c r="E119" s="33"/>
      <c r="F119" s="33"/>
      <c r="G119" s="33"/>
      <c r="H119" s="33"/>
      <c r="I119" s="102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>
      <c r="A120" s="33"/>
      <c r="B120" s="34"/>
      <c r="C120" s="28" t="s">
        <v>24</v>
      </c>
      <c r="D120" s="33"/>
      <c r="E120" s="33"/>
      <c r="F120" s="26" t="str">
        <f>E17</f>
        <v>Město Bohumín</v>
      </c>
      <c r="G120" s="33"/>
      <c r="H120" s="33"/>
      <c r="I120" s="103" t="s">
        <v>30</v>
      </c>
      <c r="J120" s="31" t="str">
        <f>E23</f>
        <v>RP Projekt s.r.o.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>
      <c r="A121" s="33"/>
      <c r="B121" s="34"/>
      <c r="C121" s="28" t="s">
        <v>28</v>
      </c>
      <c r="D121" s="33"/>
      <c r="E121" s="33"/>
      <c r="F121" s="26" t="str">
        <f>IF(E20="","",E20)</f>
        <v>Vyplň údaj</v>
      </c>
      <c r="G121" s="33"/>
      <c r="H121" s="33"/>
      <c r="I121" s="103" t="s">
        <v>33</v>
      </c>
      <c r="J121" s="31" t="str">
        <f>E26</f>
        <v xml:space="preserve"> 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0.35" customHeight="1">
      <c r="A122" s="33"/>
      <c r="B122" s="34"/>
      <c r="C122" s="33"/>
      <c r="D122" s="33"/>
      <c r="E122" s="33"/>
      <c r="F122" s="33"/>
      <c r="G122" s="33"/>
      <c r="H122" s="33"/>
      <c r="I122" s="102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11" customFormat="1" ht="29.25" customHeight="1">
      <c r="A123" s="142"/>
      <c r="B123" s="143"/>
      <c r="C123" s="144" t="s">
        <v>124</v>
      </c>
      <c r="D123" s="145" t="s">
        <v>60</v>
      </c>
      <c r="E123" s="145" t="s">
        <v>56</v>
      </c>
      <c r="F123" s="145" t="s">
        <v>57</v>
      </c>
      <c r="G123" s="145" t="s">
        <v>125</v>
      </c>
      <c r="H123" s="145" t="s">
        <v>126</v>
      </c>
      <c r="I123" s="146" t="s">
        <v>127</v>
      </c>
      <c r="J123" s="145" t="s">
        <v>105</v>
      </c>
      <c r="K123" s="147" t="s">
        <v>128</v>
      </c>
      <c r="L123" s="148"/>
      <c r="M123" s="63" t="s">
        <v>1</v>
      </c>
      <c r="N123" s="64" t="s">
        <v>39</v>
      </c>
      <c r="O123" s="64" t="s">
        <v>129</v>
      </c>
      <c r="P123" s="64" t="s">
        <v>130</v>
      </c>
      <c r="Q123" s="64" t="s">
        <v>131</v>
      </c>
      <c r="R123" s="64" t="s">
        <v>132</v>
      </c>
      <c r="S123" s="64" t="s">
        <v>133</v>
      </c>
      <c r="T123" s="65" t="s">
        <v>134</v>
      </c>
      <c r="U123" s="142"/>
      <c r="V123" s="142"/>
      <c r="W123" s="142"/>
      <c r="X123" s="142"/>
      <c r="Y123" s="142"/>
      <c r="Z123" s="142"/>
      <c r="AA123" s="142"/>
      <c r="AB123" s="142"/>
      <c r="AC123" s="142"/>
      <c r="AD123" s="142"/>
      <c r="AE123" s="142"/>
    </row>
    <row r="124" spans="1:65" s="2" customFormat="1" ht="22.9" customHeight="1">
      <c r="A124" s="33"/>
      <c r="B124" s="34"/>
      <c r="C124" s="70" t="s">
        <v>135</v>
      </c>
      <c r="D124" s="33"/>
      <c r="E124" s="33"/>
      <c r="F124" s="33"/>
      <c r="G124" s="33"/>
      <c r="H124" s="33"/>
      <c r="I124" s="102"/>
      <c r="J124" s="149">
        <f>BK124</f>
        <v>0</v>
      </c>
      <c r="K124" s="33"/>
      <c r="L124" s="34"/>
      <c r="M124" s="66"/>
      <c r="N124" s="57"/>
      <c r="O124" s="67"/>
      <c r="P124" s="150">
        <f>P125+P154</f>
        <v>0</v>
      </c>
      <c r="Q124" s="67"/>
      <c r="R124" s="150">
        <f>R125+R154</f>
        <v>0.20736999999999997</v>
      </c>
      <c r="S124" s="67"/>
      <c r="T124" s="151">
        <f>T125+T154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8" t="s">
        <v>74</v>
      </c>
      <c r="AU124" s="18" t="s">
        <v>107</v>
      </c>
      <c r="BK124" s="152">
        <f>BK125+BK154</f>
        <v>0</v>
      </c>
    </row>
    <row r="125" spans="1:65" s="12" customFormat="1" ht="25.9" customHeight="1">
      <c r="B125" s="153"/>
      <c r="D125" s="154" t="s">
        <v>74</v>
      </c>
      <c r="E125" s="155" t="s">
        <v>136</v>
      </c>
      <c r="F125" s="155" t="s">
        <v>137</v>
      </c>
      <c r="I125" s="156"/>
      <c r="J125" s="157">
        <f>BK125</f>
        <v>0</v>
      </c>
      <c r="L125" s="153"/>
      <c r="M125" s="158"/>
      <c r="N125" s="159"/>
      <c r="O125" s="159"/>
      <c r="P125" s="160">
        <f>P126</f>
        <v>0</v>
      </c>
      <c r="Q125" s="159"/>
      <c r="R125" s="160">
        <f>R126</f>
        <v>0</v>
      </c>
      <c r="S125" s="159"/>
      <c r="T125" s="161">
        <f>T126</f>
        <v>0</v>
      </c>
      <c r="AR125" s="154" t="s">
        <v>81</v>
      </c>
      <c r="AT125" s="162" t="s">
        <v>74</v>
      </c>
      <c r="AU125" s="162" t="s">
        <v>75</v>
      </c>
      <c r="AY125" s="154" t="s">
        <v>138</v>
      </c>
      <c r="BK125" s="163">
        <f>BK126</f>
        <v>0</v>
      </c>
    </row>
    <row r="126" spans="1:65" s="12" customFormat="1" ht="22.9" customHeight="1">
      <c r="B126" s="153"/>
      <c r="D126" s="154" t="s">
        <v>74</v>
      </c>
      <c r="E126" s="164" t="s">
        <v>200</v>
      </c>
      <c r="F126" s="164" t="s">
        <v>288</v>
      </c>
      <c r="I126" s="156"/>
      <c r="J126" s="165">
        <f>BK126</f>
        <v>0</v>
      </c>
      <c r="L126" s="153"/>
      <c r="M126" s="158"/>
      <c r="N126" s="159"/>
      <c r="O126" s="159"/>
      <c r="P126" s="160">
        <f>SUM(P127:P153)</f>
        <v>0</v>
      </c>
      <c r="Q126" s="159"/>
      <c r="R126" s="160">
        <f>SUM(R127:R153)</f>
        <v>0</v>
      </c>
      <c r="S126" s="159"/>
      <c r="T126" s="161">
        <f>SUM(T127:T153)</f>
        <v>0</v>
      </c>
      <c r="AR126" s="154" t="s">
        <v>81</v>
      </c>
      <c r="AT126" s="162" t="s">
        <v>74</v>
      </c>
      <c r="AU126" s="162" t="s">
        <v>81</v>
      </c>
      <c r="AY126" s="154" t="s">
        <v>138</v>
      </c>
      <c r="BK126" s="163">
        <f>SUM(BK127:BK153)</f>
        <v>0</v>
      </c>
    </row>
    <row r="127" spans="1:65" s="2" customFormat="1" ht="21.75" customHeight="1">
      <c r="A127" s="33"/>
      <c r="B127" s="166"/>
      <c r="C127" s="167" t="s">
        <v>81</v>
      </c>
      <c r="D127" s="167" t="s">
        <v>141</v>
      </c>
      <c r="E127" s="168" t="s">
        <v>931</v>
      </c>
      <c r="F127" s="169" t="s">
        <v>932</v>
      </c>
      <c r="G127" s="170" t="s">
        <v>302</v>
      </c>
      <c r="H127" s="171">
        <v>1</v>
      </c>
      <c r="I127" s="172"/>
      <c r="J127" s="173">
        <f>ROUND(I127*H127,2)</f>
        <v>0</v>
      </c>
      <c r="K127" s="169" t="s">
        <v>1</v>
      </c>
      <c r="L127" s="34"/>
      <c r="M127" s="174" t="s">
        <v>1</v>
      </c>
      <c r="N127" s="175" t="s">
        <v>40</v>
      </c>
      <c r="O127" s="59"/>
      <c r="P127" s="176">
        <f>O127*H127</f>
        <v>0</v>
      </c>
      <c r="Q127" s="176">
        <v>0</v>
      </c>
      <c r="R127" s="176">
        <f>Q127*H127</f>
        <v>0</v>
      </c>
      <c r="S127" s="176">
        <v>0</v>
      </c>
      <c r="T127" s="177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78" t="s">
        <v>146</v>
      </c>
      <c r="AT127" s="178" t="s">
        <v>141</v>
      </c>
      <c r="AU127" s="178" t="s">
        <v>83</v>
      </c>
      <c r="AY127" s="18" t="s">
        <v>138</v>
      </c>
      <c r="BE127" s="179">
        <f>IF(N127="základní",J127,0)</f>
        <v>0</v>
      </c>
      <c r="BF127" s="179">
        <f>IF(N127="snížená",J127,0)</f>
        <v>0</v>
      </c>
      <c r="BG127" s="179">
        <f>IF(N127="zákl. přenesená",J127,0)</f>
        <v>0</v>
      </c>
      <c r="BH127" s="179">
        <f>IF(N127="sníž. přenesená",J127,0)</f>
        <v>0</v>
      </c>
      <c r="BI127" s="179">
        <f>IF(N127="nulová",J127,0)</f>
        <v>0</v>
      </c>
      <c r="BJ127" s="18" t="s">
        <v>81</v>
      </c>
      <c r="BK127" s="179">
        <f>ROUND(I127*H127,2)</f>
        <v>0</v>
      </c>
      <c r="BL127" s="18" t="s">
        <v>146</v>
      </c>
      <c r="BM127" s="178" t="s">
        <v>933</v>
      </c>
    </row>
    <row r="128" spans="1:65" s="2" customFormat="1" ht="11.25">
      <c r="A128" s="33"/>
      <c r="B128" s="34"/>
      <c r="C128" s="33"/>
      <c r="D128" s="180" t="s">
        <v>148</v>
      </c>
      <c r="E128" s="33"/>
      <c r="F128" s="181" t="s">
        <v>934</v>
      </c>
      <c r="G128" s="33"/>
      <c r="H128" s="33"/>
      <c r="I128" s="102"/>
      <c r="J128" s="33"/>
      <c r="K128" s="33"/>
      <c r="L128" s="34"/>
      <c r="M128" s="182"/>
      <c r="N128" s="183"/>
      <c r="O128" s="59"/>
      <c r="P128" s="59"/>
      <c r="Q128" s="59"/>
      <c r="R128" s="59"/>
      <c r="S128" s="59"/>
      <c r="T128" s="60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8" t="s">
        <v>148</v>
      </c>
      <c r="AU128" s="18" t="s">
        <v>83</v>
      </c>
    </row>
    <row r="129" spans="1:65" s="14" customFormat="1" ht="11.25">
      <c r="B129" s="191"/>
      <c r="D129" s="180" t="s">
        <v>150</v>
      </c>
      <c r="E129" s="192" t="s">
        <v>1</v>
      </c>
      <c r="F129" s="193" t="s">
        <v>81</v>
      </c>
      <c r="H129" s="194">
        <v>1</v>
      </c>
      <c r="I129" s="195"/>
      <c r="L129" s="191"/>
      <c r="M129" s="196"/>
      <c r="N129" s="197"/>
      <c r="O129" s="197"/>
      <c r="P129" s="197"/>
      <c r="Q129" s="197"/>
      <c r="R129" s="197"/>
      <c r="S129" s="197"/>
      <c r="T129" s="198"/>
      <c r="AT129" s="192" t="s">
        <v>150</v>
      </c>
      <c r="AU129" s="192" t="s">
        <v>83</v>
      </c>
      <c r="AV129" s="14" t="s">
        <v>83</v>
      </c>
      <c r="AW129" s="14" t="s">
        <v>32</v>
      </c>
      <c r="AX129" s="14" t="s">
        <v>81</v>
      </c>
      <c r="AY129" s="192" t="s">
        <v>138</v>
      </c>
    </row>
    <row r="130" spans="1:65" s="2" customFormat="1" ht="21.75" customHeight="1">
      <c r="A130" s="33"/>
      <c r="B130" s="166"/>
      <c r="C130" s="167" t="s">
        <v>83</v>
      </c>
      <c r="D130" s="167" t="s">
        <v>141</v>
      </c>
      <c r="E130" s="168" t="s">
        <v>935</v>
      </c>
      <c r="F130" s="169" t="s">
        <v>936</v>
      </c>
      <c r="G130" s="170" t="s">
        <v>751</v>
      </c>
      <c r="H130" s="171">
        <v>40</v>
      </c>
      <c r="I130" s="172"/>
      <c r="J130" s="173">
        <f>ROUND(I130*H130,2)</f>
        <v>0</v>
      </c>
      <c r="K130" s="169" t="s">
        <v>1</v>
      </c>
      <c r="L130" s="34"/>
      <c r="M130" s="174" t="s">
        <v>1</v>
      </c>
      <c r="N130" s="175" t="s">
        <v>40</v>
      </c>
      <c r="O130" s="59"/>
      <c r="P130" s="176">
        <f>O130*H130</f>
        <v>0</v>
      </c>
      <c r="Q130" s="176">
        <v>0</v>
      </c>
      <c r="R130" s="176">
        <f>Q130*H130</f>
        <v>0</v>
      </c>
      <c r="S130" s="176">
        <v>0</v>
      </c>
      <c r="T130" s="177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78" t="s">
        <v>146</v>
      </c>
      <c r="AT130" s="178" t="s">
        <v>141</v>
      </c>
      <c r="AU130" s="178" t="s">
        <v>83</v>
      </c>
      <c r="AY130" s="18" t="s">
        <v>138</v>
      </c>
      <c r="BE130" s="179">
        <f>IF(N130="základní",J130,0)</f>
        <v>0</v>
      </c>
      <c r="BF130" s="179">
        <f>IF(N130="snížená",J130,0)</f>
        <v>0</v>
      </c>
      <c r="BG130" s="179">
        <f>IF(N130="zákl. přenesená",J130,0)</f>
        <v>0</v>
      </c>
      <c r="BH130" s="179">
        <f>IF(N130="sníž. přenesená",J130,0)</f>
        <v>0</v>
      </c>
      <c r="BI130" s="179">
        <f>IF(N130="nulová",J130,0)</f>
        <v>0</v>
      </c>
      <c r="BJ130" s="18" t="s">
        <v>81</v>
      </c>
      <c r="BK130" s="179">
        <f>ROUND(I130*H130,2)</f>
        <v>0</v>
      </c>
      <c r="BL130" s="18" t="s">
        <v>146</v>
      </c>
      <c r="BM130" s="178" t="s">
        <v>937</v>
      </c>
    </row>
    <row r="131" spans="1:65" s="2" customFormat="1" ht="11.25">
      <c r="A131" s="33"/>
      <c r="B131" s="34"/>
      <c r="C131" s="33"/>
      <c r="D131" s="180" t="s">
        <v>148</v>
      </c>
      <c r="E131" s="33"/>
      <c r="F131" s="181" t="s">
        <v>934</v>
      </c>
      <c r="G131" s="33"/>
      <c r="H131" s="33"/>
      <c r="I131" s="102"/>
      <c r="J131" s="33"/>
      <c r="K131" s="33"/>
      <c r="L131" s="34"/>
      <c r="M131" s="182"/>
      <c r="N131" s="183"/>
      <c r="O131" s="59"/>
      <c r="P131" s="59"/>
      <c r="Q131" s="59"/>
      <c r="R131" s="59"/>
      <c r="S131" s="59"/>
      <c r="T131" s="60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8" t="s">
        <v>148</v>
      </c>
      <c r="AU131" s="18" t="s">
        <v>83</v>
      </c>
    </row>
    <row r="132" spans="1:65" s="14" customFormat="1" ht="11.25">
      <c r="B132" s="191"/>
      <c r="D132" s="180" t="s">
        <v>150</v>
      </c>
      <c r="E132" s="192" t="s">
        <v>1</v>
      </c>
      <c r="F132" s="193" t="s">
        <v>399</v>
      </c>
      <c r="H132" s="194">
        <v>40</v>
      </c>
      <c r="I132" s="195"/>
      <c r="L132" s="191"/>
      <c r="M132" s="196"/>
      <c r="N132" s="197"/>
      <c r="O132" s="197"/>
      <c r="P132" s="197"/>
      <c r="Q132" s="197"/>
      <c r="R132" s="197"/>
      <c r="S132" s="197"/>
      <c r="T132" s="198"/>
      <c r="AT132" s="192" t="s">
        <v>150</v>
      </c>
      <c r="AU132" s="192" t="s">
        <v>83</v>
      </c>
      <c r="AV132" s="14" t="s">
        <v>83</v>
      </c>
      <c r="AW132" s="14" t="s">
        <v>32</v>
      </c>
      <c r="AX132" s="14" t="s">
        <v>81</v>
      </c>
      <c r="AY132" s="192" t="s">
        <v>138</v>
      </c>
    </row>
    <row r="133" spans="1:65" s="2" customFormat="1" ht="16.5" customHeight="1">
      <c r="A133" s="33"/>
      <c r="B133" s="166"/>
      <c r="C133" s="167" t="s">
        <v>139</v>
      </c>
      <c r="D133" s="167" t="s">
        <v>141</v>
      </c>
      <c r="E133" s="168" t="s">
        <v>938</v>
      </c>
      <c r="F133" s="169" t="s">
        <v>939</v>
      </c>
      <c r="G133" s="170" t="s">
        <v>302</v>
      </c>
      <c r="H133" s="171">
        <v>1</v>
      </c>
      <c r="I133" s="172"/>
      <c r="J133" s="173">
        <f>ROUND(I133*H133,2)</f>
        <v>0</v>
      </c>
      <c r="K133" s="169" t="s">
        <v>1</v>
      </c>
      <c r="L133" s="34"/>
      <c r="M133" s="174" t="s">
        <v>1</v>
      </c>
      <c r="N133" s="175" t="s">
        <v>40</v>
      </c>
      <c r="O133" s="59"/>
      <c r="P133" s="176">
        <f>O133*H133</f>
        <v>0</v>
      </c>
      <c r="Q133" s="176">
        <v>0</v>
      </c>
      <c r="R133" s="176">
        <f>Q133*H133</f>
        <v>0</v>
      </c>
      <c r="S133" s="176">
        <v>0</v>
      </c>
      <c r="T133" s="177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78" t="s">
        <v>146</v>
      </c>
      <c r="AT133" s="178" t="s">
        <v>141</v>
      </c>
      <c r="AU133" s="178" t="s">
        <v>83</v>
      </c>
      <c r="AY133" s="18" t="s">
        <v>138</v>
      </c>
      <c r="BE133" s="179">
        <f>IF(N133="základní",J133,0)</f>
        <v>0</v>
      </c>
      <c r="BF133" s="179">
        <f>IF(N133="snížená",J133,0)</f>
        <v>0</v>
      </c>
      <c r="BG133" s="179">
        <f>IF(N133="zákl. přenesená",J133,0)</f>
        <v>0</v>
      </c>
      <c r="BH133" s="179">
        <f>IF(N133="sníž. přenesená",J133,0)</f>
        <v>0</v>
      </c>
      <c r="BI133" s="179">
        <f>IF(N133="nulová",J133,0)</f>
        <v>0</v>
      </c>
      <c r="BJ133" s="18" t="s">
        <v>81</v>
      </c>
      <c r="BK133" s="179">
        <f>ROUND(I133*H133,2)</f>
        <v>0</v>
      </c>
      <c r="BL133" s="18" t="s">
        <v>146</v>
      </c>
      <c r="BM133" s="178" t="s">
        <v>940</v>
      </c>
    </row>
    <row r="134" spans="1:65" s="2" customFormat="1" ht="11.25">
      <c r="A134" s="33"/>
      <c r="B134" s="34"/>
      <c r="C134" s="33"/>
      <c r="D134" s="180" t="s">
        <v>148</v>
      </c>
      <c r="E134" s="33"/>
      <c r="F134" s="181" t="s">
        <v>934</v>
      </c>
      <c r="G134" s="33"/>
      <c r="H134" s="33"/>
      <c r="I134" s="102"/>
      <c r="J134" s="33"/>
      <c r="K134" s="33"/>
      <c r="L134" s="34"/>
      <c r="M134" s="182"/>
      <c r="N134" s="183"/>
      <c r="O134" s="59"/>
      <c r="P134" s="59"/>
      <c r="Q134" s="59"/>
      <c r="R134" s="59"/>
      <c r="S134" s="59"/>
      <c r="T134" s="60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8" t="s">
        <v>148</v>
      </c>
      <c r="AU134" s="18" t="s">
        <v>83</v>
      </c>
    </row>
    <row r="135" spans="1:65" s="14" customFormat="1" ht="11.25">
      <c r="B135" s="191"/>
      <c r="D135" s="180" t="s">
        <v>150</v>
      </c>
      <c r="E135" s="192" t="s">
        <v>1</v>
      </c>
      <c r="F135" s="193" t="s">
        <v>81</v>
      </c>
      <c r="H135" s="194">
        <v>1</v>
      </c>
      <c r="I135" s="195"/>
      <c r="L135" s="191"/>
      <c r="M135" s="196"/>
      <c r="N135" s="197"/>
      <c r="O135" s="197"/>
      <c r="P135" s="197"/>
      <c r="Q135" s="197"/>
      <c r="R135" s="197"/>
      <c r="S135" s="197"/>
      <c r="T135" s="198"/>
      <c r="AT135" s="192" t="s">
        <v>150</v>
      </c>
      <c r="AU135" s="192" t="s">
        <v>83</v>
      </c>
      <c r="AV135" s="14" t="s">
        <v>83</v>
      </c>
      <c r="AW135" s="14" t="s">
        <v>32</v>
      </c>
      <c r="AX135" s="14" t="s">
        <v>81</v>
      </c>
      <c r="AY135" s="192" t="s">
        <v>138</v>
      </c>
    </row>
    <row r="136" spans="1:65" s="2" customFormat="1" ht="33" customHeight="1">
      <c r="A136" s="33"/>
      <c r="B136" s="166"/>
      <c r="C136" s="167" t="s">
        <v>146</v>
      </c>
      <c r="D136" s="167" t="s">
        <v>141</v>
      </c>
      <c r="E136" s="168" t="s">
        <v>941</v>
      </c>
      <c r="F136" s="169" t="s">
        <v>942</v>
      </c>
      <c r="G136" s="170" t="s">
        <v>302</v>
      </c>
      <c r="H136" s="171">
        <v>1</v>
      </c>
      <c r="I136" s="172"/>
      <c r="J136" s="173">
        <f>ROUND(I136*H136,2)</f>
        <v>0</v>
      </c>
      <c r="K136" s="169" t="s">
        <v>1</v>
      </c>
      <c r="L136" s="34"/>
      <c r="M136" s="174" t="s">
        <v>1</v>
      </c>
      <c r="N136" s="175" t="s">
        <v>40</v>
      </c>
      <c r="O136" s="59"/>
      <c r="P136" s="176">
        <f>O136*H136</f>
        <v>0</v>
      </c>
      <c r="Q136" s="176">
        <v>0</v>
      </c>
      <c r="R136" s="176">
        <f>Q136*H136</f>
        <v>0</v>
      </c>
      <c r="S136" s="176">
        <v>0</v>
      </c>
      <c r="T136" s="177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78" t="s">
        <v>146</v>
      </c>
      <c r="AT136" s="178" t="s">
        <v>141</v>
      </c>
      <c r="AU136" s="178" t="s">
        <v>83</v>
      </c>
      <c r="AY136" s="18" t="s">
        <v>138</v>
      </c>
      <c r="BE136" s="179">
        <f>IF(N136="základní",J136,0)</f>
        <v>0</v>
      </c>
      <c r="BF136" s="179">
        <f>IF(N136="snížená",J136,0)</f>
        <v>0</v>
      </c>
      <c r="BG136" s="179">
        <f>IF(N136="zákl. přenesená",J136,0)</f>
        <v>0</v>
      </c>
      <c r="BH136" s="179">
        <f>IF(N136="sníž. přenesená",J136,0)</f>
        <v>0</v>
      </c>
      <c r="BI136" s="179">
        <f>IF(N136="nulová",J136,0)</f>
        <v>0</v>
      </c>
      <c r="BJ136" s="18" t="s">
        <v>81</v>
      </c>
      <c r="BK136" s="179">
        <f>ROUND(I136*H136,2)</f>
        <v>0</v>
      </c>
      <c r="BL136" s="18" t="s">
        <v>146</v>
      </c>
      <c r="BM136" s="178" t="s">
        <v>943</v>
      </c>
    </row>
    <row r="137" spans="1:65" s="2" customFormat="1" ht="19.5">
      <c r="A137" s="33"/>
      <c r="B137" s="34"/>
      <c r="C137" s="33"/>
      <c r="D137" s="180" t="s">
        <v>148</v>
      </c>
      <c r="E137" s="33"/>
      <c r="F137" s="181" t="s">
        <v>942</v>
      </c>
      <c r="G137" s="33"/>
      <c r="H137" s="33"/>
      <c r="I137" s="102"/>
      <c r="J137" s="33"/>
      <c r="K137" s="33"/>
      <c r="L137" s="34"/>
      <c r="M137" s="182"/>
      <c r="N137" s="183"/>
      <c r="O137" s="59"/>
      <c r="P137" s="59"/>
      <c r="Q137" s="59"/>
      <c r="R137" s="59"/>
      <c r="S137" s="59"/>
      <c r="T137" s="60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8" t="s">
        <v>148</v>
      </c>
      <c r="AU137" s="18" t="s">
        <v>83</v>
      </c>
    </row>
    <row r="138" spans="1:65" s="14" customFormat="1" ht="11.25">
      <c r="B138" s="191"/>
      <c r="D138" s="180" t="s">
        <v>150</v>
      </c>
      <c r="E138" s="192" t="s">
        <v>1</v>
      </c>
      <c r="F138" s="193" t="s">
        <v>81</v>
      </c>
      <c r="H138" s="194">
        <v>1</v>
      </c>
      <c r="I138" s="195"/>
      <c r="L138" s="191"/>
      <c r="M138" s="196"/>
      <c r="N138" s="197"/>
      <c r="O138" s="197"/>
      <c r="P138" s="197"/>
      <c r="Q138" s="197"/>
      <c r="R138" s="197"/>
      <c r="S138" s="197"/>
      <c r="T138" s="198"/>
      <c r="AT138" s="192" t="s">
        <v>150</v>
      </c>
      <c r="AU138" s="192" t="s">
        <v>83</v>
      </c>
      <c r="AV138" s="14" t="s">
        <v>83</v>
      </c>
      <c r="AW138" s="14" t="s">
        <v>32</v>
      </c>
      <c r="AX138" s="14" t="s">
        <v>81</v>
      </c>
      <c r="AY138" s="192" t="s">
        <v>138</v>
      </c>
    </row>
    <row r="139" spans="1:65" s="2" customFormat="1" ht="16.5" customHeight="1">
      <c r="A139" s="33"/>
      <c r="B139" s="166"/>
      <c r="C139" s="167" t="s">
        <v>180</v>
      </c>
      <c r="D139" s="167" t="s">
        <v>141</v>
      </c>
      <c r="E139" s="168" t="s">
        <v>944</v>
      </c>
      <c r="F139" s="169" t="s">
        <v>934</v>
      </c>
      <c r="G139" s="170" t="s">
        <v>536</v>
      </c>
      <c r="H139" s="171">
        <v>50</v>
      </c>
      <c r="I139" s="172"/>
      <c r="J139" s="173">
        <f>ROUND(I139*H139,2)</f>
        <v>0</v>
      </c>
      <c r="K139" s="169" t="s">
        <v>1</v>
      </c>
      <c r="L139" s="34"/>
      <c r="M139" s="174" t="s">
        <v>1</v>
      </c>
      <c r="N139" s="175" t="s">
        <v>40</v>
      </c>
      <c r="O139" s="59"/>
      <c r="P139" s="176">
        <f>O139*H139</f>
        <v>0</v>
      </c>
      <c r="Q139" s="176">
        <v>0</v>
      </c>
      <c r="R139" s="176">
        <f>Q139*H139</f>
        <v>0</v>
      </c>
      <c r="S139" s="176">
        <v>0</v>
      </c>
      <c r="T139" s="177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78" t="s">
        <v>146</v>
      </c>
      <c r="AT139" s="178" t="s">
        <v>141</v>
      </c>
      <c r="AU139" s="178" t="s">
        <v>83</v>
      </c>
      <c r="AY139" s="18" t="s">
        <v>138</v>
      </c>
      <c r="BE139" s="179">
        <f>IF(N139="základní",J139,0)</f>
        <v>0</v>
      </c>
      <c r="BF139" s="179">
        <f>IF(N139="snížená",J139,0)</f>
        <v>0</v>
      </c>
      <c r="BG139" s="179">
        <f>IF(N139="zákl. přenesená",J139,0)</f>
        <v>0</v>
      </c>
      <c r="BH139" s="179">
        <f>IF(N139="sníž. přenesená",J139,0)</f>
        <v>0</v>
      </c>
      <c r="BI139" s="179">
        <f>IF(N139="nulová",J139,0)</f>
        <v>0</v>
      </c>
      <c r="BJ139" s="18" t="s">
        <v>81</v>
      </c>
      <c r="BK139" s="179">
        <f>ROUND(I139*H139,2)</f>
        <v>0</v>
      </c>
      <c r="BL139" s="18" t="s">
        <v>146</v>
      </c>
      <c r="BM139" s="178" t="s">
        <v>945</v>
      </c>
    </row>
    <row r="140" spans="1:65" s="2" customFormat="1" ht="11.25">
      <c r="A140" s="33"/>
      <c r="B140" s="34"/>
      <c r="C140" s="33"/>
      <c r="D140" s="180" t="s">
        <v>148</v>
      </c>
      <c r="E140" s="33"/>
      <c r="F140" s="181" t="s">
        <v>934</v>
      </c>
      <c r="G140" s="33"/>
      <c r="H140" s="33"/>
      <c r="I140" s="102"/>
      <c r="J140" s="33"/>
      <c r="K140" s="33"/>
      <c r="L140" s="34"/>
      <c r="M140" s="182"/>
      <c r="N140" s="183"/>
      <c r="O140" s="59"/>
      <c r="P140" s="59"/>
      <c r="Q140" s="59"/>
      <c r="R140" s="59"/>
      <c r="S140" s="59"/>
      <c r="T140" s="60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8" t="s">
        <v>148</v>
      </c>
      <c r="AU140" s="18" t="s">
        <v>83</v>
      </c>
    </row>
    <row r="141" spans="1:65" s="14" customFormat="1" ht="11.25">
      <c r="B141" s="191"/>
      <c r="D141" s="180" t="s">
        <v>150</v>
      </c>
      <c r="E141" s="192" t="s">
        <v>1</v>
      </c>
      <c r="F141" s="193" t="s">
        <v>462</v>
      </c>
      <c r="H141" s="194">
        <v>50</v>
      </c>
      <c r="I141" s="195"/>
      <c r="L141" s="191"/>
      <c r="M141" s="196"/>
      <c r="N141" s="197"/>
      <c r="O141" s="197"/>
      <c r="P141" s="197"/>
      <c r="Q141" s="197"/>
      <c r="R141" s="197"/>
      <c r="S141" s="197"/>
      <c r="T141" s="198"/>
      <c r="AT141" s="192" t="s">
        <v>150</v>
      </c>
      <c r="AU141" s="192" t="s">
        <v>83</v>
      </c>
      <c r="AV141" s="14" t="s">
        <v>83</v>
      </c>
      <c r="AW141" s="14" t="s">
        <v>32</v>
      </c>
      <c r="AX141" s="14" t="s">
        <v>81</v>
      </c>
      <c r="AY141" s="192" t="s">
        <v>138</v>
      </c>
    </row>
    <row r="142" spans="1:65" s="2" customFormat="1" ht="16.5" customHeight="1">
      <c r="A142" s="33"/>
      <c r="B142" s="166"/>
      <c r="C142" s="167" t="s">
        <v>168</v>
      </c>
      <c r="D142" s="167" t="s">
        <v>141</v>
      </c>
      <c r="E142" s="168" t="s">
        <v>946</v>
      </c>
      <c r="F142" s="169" t="s">
        <v>947</v>
      </c>
      <c r="G142" s="170" t="s">
        <v>751</v>
      </c>
      <c r="H142" s="171">
        <v>24</v>
      </c>
      <c r="I142" s="172"/>
      <c r="J142" s="173">
        <f>ROUND(I142*H142,2)</f>
        <v>0</v>
      </c>
      <c r="K142" s="169" t="s">
        <v>1</v>
      </c>
      <c r="L142" s="34"/>
      <c r="M142" s="174" t="s">
        <v>1</v>
      </c>
      <c r="N142" s="175" t="s">
        <v>40</v>
      </c>
      <c r="O142" s="59"/>
      <c r="P142" s="176">
        <f>O142*H142</f>
        <v>0</v>
      </c>
      <c r="Q142" s="176">
        <v>0</v>
      </c>
      <c r="R142" s="176">
        <f>Q142*H142</f>
        <v>0</v>
      </c>
      <c r="S142" s="176">
        <v>0</v>
      </c>
      <c r="T142" s="177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78" t="s">
        <v>146</v>
      </c>
      <c r="AT142" s="178" t="s">
        <v>141</v>
      </c>
      <c r="AU142" s="178" t="s">
        <v>83</v>
      </c>
      <c r="AY142" s="18" t="s">
        <v>138</v>
      </c>
      <c r="BE142" s="179">
        <f>IF(N142="základní",J142,0)</f>
        <v>0</v>
      </c>
      <c r="BF142" s="179">
        <f>IF(N142="snížená",J142,0)</f>
        <v>0</v>
      </c>
      <c r="BG142" s="179">
        <f>IF(N142="zákl. přenesená",J142,0)</f>
        <v>0</v>
      </c>
      <c r="BH142" s="179">
        <f>IF(N142="sníž. přenesená",J142,0)</f>
        <v>0</v>
      </c>
      <c r="BI142" s="179">
        <f>IF(N142="nulová",J142,0)</f>
        <v>0</v>
      </c>
      <c r="BJ142" s="18" t="s">
        <v>81</v>
      </c>
      <c r="BK142" s="179">
        <f>ROUND(I142*H142,2)</f>
        <v>0</v>
      </c>
      <c r="BL142" s="18" t="s">
        <v>146</v>
      </c>
      <c r="BM142" s="178" t="s">
        <v>948</v>
      </c>
    </row>
    <row r="143" spans="1:65" s="2" customFormat="1" ht="11.25">
      <c r="A143" s="33"/>
      <c r="B143" s="34"/>
      <c r="C143" s="33"/>
      <c r="D143" s="180" t="s">
        <v>148</v>
      </c>
      <c r="E143" s="33"/>
      <c r="F143" s="181" t="s">
        <v>947</v>
      </c>
      <c r="G143" s="33"/>
      <c r="H143" s="33"/>
      <c r="I143" s="102"/>
      <c r="J143" s="33"/>
      <c r="K143" s="33"/>
      <c r="L143" s="34"/>
      <c r="M143" s="182"/>
      <c r="N143" s="183"/>
      <c r="O143" s="59"/>
      <c r="P143" s="59"/>
      <c r="Q143" s="59"/>
      <c r="R143" s="59"/>
      <c r="S143" s="59"/>
      <c r="T143" s="60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8" t="s">
        <v>148</v>
      </c>
      <c r="AU143" s="18" t="s">
        <v>83</v>
      </c>
    </row>
    <row r="144" spans="1:65" s="14" customFormat="1" ht="11.25">
      <c r="B144" s="191"/>
      <c r="D144" s="180" t="s">
        <v>150</v>
      </c>
      <c r="E144" s="192" t="s">
        <v>1</v>
      </c>
      <c r="F144" s="193" t="s">
        <v>304</v>
      </c>
      <c r="H144" s="194">
        <v>24</v>
      </c>
      <c r="I144" s="195"/>
      <c r="L144" s="191"/>
      <c r="M144" s="196"/>
      <c r="N144" s="197"/>
      <c r="O144" s="197"/>
      <c r="P144" s="197"/>
      <c r="Q144" s="197"/>
      <c r="R144" s="197"/>
      <c r="S144" s="197"/>
      <c r="T144" s="198"/>
      <c r="AT144" s="192" t="s">
        <v>150</v>
      </c>
      <c r="AU144" s="192" t="s">
        <v>83</v>
      </c>
      <c r="AV144" s="14" t="s">
        <v>83</v>
      </c>
      <c r="AW144" s="14" t="s">
        <v>32</v>
      </c>
      <c r="AX144" s="14" t="s">
        <v>81</v>
      </c>
      <c r="AY144" s="192" t="s">
        <v>138</v>
      </c>
    </row>
    <row r="145" spans="1:65" s="2" customFormat="1" ht="21.75" customHeight="1">
      <c r="A145" s="33"/>
      <c r="B145" s="166"/>
      <c r="C145" s="167" t="s">
        <v>190</v>
      </c>
      <c r="D145" s="167" t="s">
        <v>141</v>
      </c>
      <c r="E145" s="168" t="s">
        <v>949</v>
      </c>
      <c r="F145" s="169" t="s">
        <v>950</v>
      </c>
      <c r="G145" s="170" t="s">
        <v>302</v>
      </c>
      <c r="H145" s="171">
        <v>1</v>
      </c>
      <c r="I145" s="172"/>
      <c r="J145" s="173">
        <f>ROUND(I145*H145,2)</f>
        <v>0</v>
      </c>
      <c r="K145" s="169" t="s">
        <v>1</v>
      </c>
      <c r="L145" s="34"/>
      <c r="M145" s="174" t="s">
        <v>1</v>
      </c>
      <c r="N145" s="175" t="s">
        <v>40</v>
      </c>
      <c r="O145" s="59"/>
      <c r="P145" s="176">
        <f>O145*H145</f>
        <v>0</v>
      </c>
      <c r="Q145" s="176">
        <v>0</v>
      </c>
      <c r="R145" s="176">
        <f>Q145*H145</f>
        <v>0</v>
      </c>
      <c r="S145" s="176">
        <v>0</v>
      </c>
      <c r="T145" s="177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78" t="s">
        <v>146</v>
      </c>
      <c r="AT145" s="178" t="s">
        <v>141</v>
      </c>
      <c r="AU145" s="178" t="s">
        <v>83</v>
      </c>
      <c r="AY145" s="18" t="s">
        <v>138</v>
      </c>
      <c r="BE145" s="179">
        <f>IF(N145="základní",J145,0)</f>
        <v>0</v>
      </c>
      <c r="BF145" s="179">
        <f>IF(N145="snížená",J145,0)</f>
        <v>0</v>
      </c>
      <c r="BG145" s="179">
        <f>IF(N145="zákl. přenesená",J145,0)</f>
        <v>0</v>
      </c>
      <c r="BH145" s="179">
        <f>IF(N145="sníž. přenesená",J145,0)</f>
        <v>0</v>
      </c>
      <c r="BI145" s="179">
        <f>IF(N145="nulová",J145,0)</f>
        <v>0</v>
      </c>
      <c r="BJ145" s="18" t="s">
        <v>81</v>
      </c>
      <c r="BK145" s="179">
        <f>ROUND(I145*H145,2)</f>
        <v>0</v>
      </c>
      <c r="BL145" s="18" t="s">
        <v>146</v>
      </c>
      <c r="BM145" s="178" t="s">
        <v>951</v>
      </c>
    </row>
    <row r="146" spans="1:65" s="2" customFormat="1" ht="19.5">
      <c r="A146" s="33"/>
      <c r="B146" s="34"/>
      <c r="C146" s="33"/>
      <c r="D146" s="180" t="s">
        <v>148</v>
      </c>
      <c r="E146" s="33"/>
      <c r="F146" s="181" t="s">
        <v>950</v>
      </c>
      <c r="G146" s="33"/>
      <c r="H146" s="33"/>
      <c r="I146" s="102"/>
      <c r="J146" s="33"/>
      <c r="K146" s="33"/>
      <c r="L146" s="34"/>
      <c r="M146" s="182"/>
      <c r="N146" s="183"/>
      <c r="O146" s="59"/>
      <c r="P146" s="59"/>
      <c r="Q146" s="59"/>
      <c r="R146" s="59"/>
      <c r="S146" s="59"/>
      <c r="T146" s="60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8" t="s">
        <v>148</v>
      </c>
      <c r="AU146" s="18" t="s">
        <v>83</v>
      </c>
    </row>
    <row r="147" spans="1:65" s="14" customFormat="1" ht="11.25">
      <c r="B147" s="191"/>
      <c r="D147" s="180" t="s">
        <v>150</v>
      </c>
      <c r="E147" s="192" t="s">
        <v>1</v>
      </c>
      <c r="F147" s="193" t="s">
        <v>81</v>
      </c>
      <c r="H147" s="194">
        <v>1</v>
      </c>
      <c r="I147" s="195"/>
      <c r="L147" s="191"/>
      <c r="M147" s="196"/>
      <c r="N147" s="197"/>
      <c r="O147" s="197"/>
      <c r="P147" s="197"/>
      <c r="Q147" s="197"/>
      <c r="R147" s="197"/>
      <c r="S147" s="197"/>
      <c r="T147" s="198"/>
      <c r="AT147" s="192" t="s">
        <v>150</v>
      </c>
      <c r="AU147" s="192" t="s">
        <v>83</v>
      </c>
      <c r="AV147" s="14" t="s">
        <v>83</v>
      </c>
      <c r="AW147" s="14" t="s">
        <v>32</v>
      </c>
      <c r="AX147" s="14" t="s">
        <v>81</v>
      </c>
      <c r="AY147" s="192" t="s">
        <v>138</v>
      </c>
    </row>
    <row r="148" spans="1:65" s="2" customFormat="1" ht="21.75" customHeight="1">
      <c r="A148" s="33"/>
      <c r="B148" s="166"/>
      <c r="C148" s="167" t="s">
        <v>195</v>
      </c>
      <c r="D148" s="167" t="s">
        <v>141</v>
      </c>
      <c r="E148" s="168" t="s">
        <v>300</v>
      </c>
      <c r="F148" s="169" t="s">
        <v>952</v>
      </c>
      <c r="G148" s="170" t="s">
        <v>302</v>
      </c>
      <c r="H148" s="171">
        <v>1</v>
      </c>
      <c r="I148" s="172"/>
      <c r="J148" s="173">
        <f>ROUND(I148*H148,2)</f>
        <v>0</v>
      </c>
      <c r="K148" s="169" t="s">
        <v>1</v>
      </c>
      <c r="L148" s="34"/>
      <c r="M148" s="174" t="s">
        <v>1</v>
      </c>
      <c r="N148" s="175" t="s">
        <v>40</v>
      </c>
      <c r="O148" s="59"/>
      <c r="P148" s="176">
        <f>O148*H148</f>
        <v>0</v>
      </c>
      <c r="Q148" s="176">
        <v>0</v>
      </c>
      <c r="R148" s="176">
        <f>Q148*H148</f>
        <v>0</v>
      </c>
      <c r="S148" s="176">
        <v>0</v>
      </c>
      <c r="T148" s="177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78" t="s">
        <v>146</v>
      </c>
      <c r="AT148" s="178" t="s">
        <v>141</v>
      </c>
      <c r="AU148" s="178" t="s">
        <v>83</v>
      </c>
      <c r="AY148" s="18" t="s">
        <v>138</v>
      </c>
      <c r="BE148" s="179">
        <f>IF(N148="základní",J148,0)</f>
        <v>0</v>
      </c>
      <c r="BF148" s="179">
        <f>IF(N148="snížená",J148,0)</f>
        <v>0</v>
      </c>
      <c r="BG148" s="179">
        <f>IF(N148="zákl. přenesená",J148,0)</f>
        <v>0</v>
      </c>
      <c r="BH148" s="179">
        <f>IF(N148="sníž. přenesená",J148,0)</f>
        <v>0</v>
      </c>
      <c r="BI148" s="179">
        <f>IF(N148="nulová",J148,0)</f>
        <v>0</v>
      </c>
      <c r="BJ148" s="18" t="s">
        <v>81</v>
      </c>
      <c r="BK148" s="179">
        <f>ROUND(I148*H148,2)</f>
        <v>0</v>
      </c>
      <c r="BL148" s="18" t="s">
        <v>146</v>
      </c>
      <c r="BM148" s="178" t="s">
        <v>953</v>
      </c>
    </row>
    <row r="149" spans="1:65" s="2" customFormat="1" ht="19.5">
      <c r="A149" s="33"/>
      <c r="B149" s="34"/>
      <c r="C149" s="33"/>
      <c r="D149" s="180" t="s">
        <v>148</v>
      </c>
      <c r="E149" s="33"/>
      <c r="F149" s="181" t="s">
        <v>952</v>
      </c>
      <c r="G149" s="33"/>
      <c r="H149" s="33"/>
      <c r="I149" s="102"/>
      <c r="J149" s="33"/>
      <c r="K149" s="33"/>
      <c r="L149" s="34"/>
      <c r="M149" s="182"/>
      <c r="N149" s="183"/>
      <c r="O149" s="59"/>
      <c r="P149" s="59"/>
      <c r="Q149" s="59"/>
      <c r="R149" s="59"/>
      <c r="S149" s="59"/>
      <c r="T149" s="60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8" t="s">
        <v>148</v>
      </c>
      <c r="AU149" s="18" t="s">
        <v>83</v>
      </c>
    </row>
    <row r="150" spans="1:65" s="14" customFormat="1" ht="11.25">
      <c r="B150" s="191"/>
      <c r="D150" s="180" t="s">
        <v>150</v>
      </c>
      <c r="E150" s="192" t="s">
        <v>1</v>
      </c>
      <c r="F150" s="193" t="s">
        <v>81</v>
      </c>
      <c r="H150" s="194">
        <v>1</v>
      </c>
      <c r="I150" s="195"/>
      <c r="L150" s="191"/>
      <c r="M150" s="196"/>
      <c r="N150" s="197"/>
      <c r="O150" s="197"/>
      <c r="P150" s="197"/>
      <c r="Q150" s="197"/>
      <c r="R150" s="197"/>
      <c r="S150" s="197"/>
      <c r="T150" s="198"/>
      <c r="AT150" s="192" t="s">
        <v>150</v>
      </c>
      <c r="AU150" s="192" t="s">
        <v>83</v>
      </c>
      <c r="AV150" s="14" t="s">
        <v>83</v>
      </c>
      <c r="AW150" s="14" t="s">
        <v>32</v>
      </c>
      <c r="AX150" s="14" t="s">
        <v>81</v>
      </c>
      <c r="AY150" s="192" t="s">
        <v>138</v>
      </c>
    </row>
    <row r="151" spans="1:65" s="2" customFormat="1" ht="21.75" customHeight="1">
      <c r="A151" s="33"/>
      <c r="B151" s="166"/>
      <c r="C151" s="167" t="s">
        <v>200</v>
      </c>
      <c r="D151" s="167" t="s">
        <v>141</v>
      </c>
      <c r="E151" s="168" t="s">
        <v>954</v>
      </c>
      <c r="F151" s="169" t="s">
        <v>955</v>
      </c>
      <c r="G151" s="170" t="s">
        <v>302</v>
      </c>
      <c r="H151" s="171">
        <v>1</v>
      </c>
      <c r="I151" s="172"/>
      <c r="J151" s="173">
        <f>ROUND(I151*H151,2)</f>
        <v>0</v>
      </c>
      <c r="K151" s="169" t="s">
        <v>1</v>
      </c>
      <c r="L151" s="34"/>
      <c r="M151" s="174" t="s">
        <v>1</v>
      </c>
      <c r="N151" s="175" t="s">
        <v>40</v>
      </c>
      <c r="O151" s="59"/>
      <c r="P151" s="176">
        <f>O151*H151</f>
        <v>0</v>
      </c>
      <c r="Q151" s="176">
        <v>0</v>
      </c>
      <c r="R151" s="176">
        <f>Q151*H151</f>
        <v>0</v>
      </c>
      <c r="S151" s="176">
        <v>0</v>
      </c>
      <c r="T151" s="177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78" t="s">
        <v>146</v>
      </c>
      <c r="AT151" s="178" t="s">
        <v>141</v>
      </c>
      <c r="AU151" s="178" t="s">
        <v>83</v>
      </c>
      <c r="AY151" s="18" t="s">
        <v>138</v>
      </c>
      <c r="BE151" s="179">
        <f>IF(N151="základní",J151,0)</f>
        <v>0</v>
      </c>
      <c r="BF151" s="179">
        <f>IF(N151="snížená",J151,0)</f>
        <v>0</v>
      </c>
      <c r="BG151" s="179">
        <f>IF(N151="zákl. přenesená",J151,0)</f>
        <v>0</v>
      </c>
      <c r="BH151" s="179">
        <f>IF(N151="sníž. přenesená",J151,0)</f>
        <v>0</v>
      </c>
      <c r="BI151" s="179">
        <f>IF(N151="nulová",J151,0)</f>
        <v>0</v>
      </c>
      <c r="BJ151" s="18" t="s">
        <v>81</v>
      </c>
      <c r="BK151" s="179">
        <f>ROUND(I151*H151,2)</f>
        <v>0</v>
      </c>
      <c r="BL151" s="18" t="s">
        <v>146</v>
      </c>
      <c r="BM151" s="178" t="s">
        <v>956</v>
      </c>
    </row>
    <row r="152" spans="1:65" s="2" customFormat="1" ht="19.5">
      <c r="A152" s="33"/>
      <c r="B152" s="34"/>
      <c r="C152" s="33"/>
      <c r="D152" s="180" t="s">
        <v>148</v>
      </c>
      <c r="E152" s="33"/>
      <c r="F152" s="181" t="s">
        <v>955</v>
      </c>
      <c r="G152" s="33"/>
      <c r="H152" s="33"/>
      <c r="I152" s="102"/>
      <c r="J152" s="33"/>
      <c r="K152" s="33"/>
      <c r="L152" s="34"/>
      <c r="M152" s="182"/>
      <c r="N152" s="183"/>
      <c r="O152" s="59"/>
      <c r="P152" s="59"/>
      <c r="Q152" s="59"/>
      <c r="R152" s="59"/>
      <c r="S152" s="59"/>
      <c r="T152" s="60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8" t="s">
        <v>148</v>
      </c>
      <c r="AU152" s="18" t="s">
        <v>83</v>
      </c>
    </row>
    <row r="153" spans="1:65" s="14" customFormat="1" ht="11.25">
      <c r="B153" s="191"/>
      <c r="D153" s="180" t="s">
        <v>150</v>
      </c>
      <c r="E153" s="192" t="s">
        <v>1</v>
      </c>
      <c r="F153" s="193" t="s">
        <v>81</v>
      </c>
      <c r="H153" s="194">
        <v>1</v>
      </c>
      <c r="I153" s="195"/>
      <c r="L153" s="191"/>
      <c r="M153" s="196"/>
      <c r="N153" s="197"/>
      <c r="O153" s="197"/>
      <c r="P153" s="197"/>
      <c r="Q153" s="197"/>
      <c r="R153" s="197"/>
      <c r="S153" s="197"/>
      <c r="T153" s="198"/>
      <c r="AT153" s="192" t="s">
        <v>150</v>
      </c>
      <c r="AU153" s="192" t="s">
        <v>83</v>
      </c>
      <c r="AV153" s="14" t="s">
        <v>83</v>
      </c>
      <c r="AW153" s="14" t="s">
        <v>32</v>
      </c>
      <c r="AX153" s="14" t="s">
        <v>81</v>
      </c>
      <c r="AY153" s="192" t="s">
        <v>138</v>
      </c>
    </row>
    <row r="154" spans="1:65" s="12" customFormat="1" ht="25.9" customHeight="1">
      <c r="B154" s="153"/>
      <c r="D154" s="154" t="s">
        <v>74</v>
      </c>
      <c r="E154" s="155" t="s">
        <v>427</v>
      </c>
      <c r="F154" s="155" t="s">
        <v>428</v>
      </c>
      <c r="I154" s="156"/>
      <c r="J154" s="157">
        <f>BK154</f>
        <v>0</v>
      </c>
      <c r="L154" s="153"/>
      <c r="M154" s="158"/>
      <c r="N154" s="159"/>
      <c r="O154" s="159"/>
      <c r="P154" s="160">
        <f>P155</f>
        <v>0</v>
      </c>
      <c r="Q154" s="159"/>
      <c r="R154" s="160">
        <f>R155</f>
        <v>0.20736999999999997</v>
      </c>
      <c r="S154" s="159"/>
      <c r="T154" s="161">
        <f>T155</f>
        <v>0</v>
      </c>
      <c r="AR154" s="154" t="s">
        <v>83</v>
      </c>
      <c r="AT154" s="162" t="s">
        <v>74</v>
      </c>
      <c r="AU154" s="162" t="s">
        <v>75</v>
      </c>
      <c r="AY154" s="154" t="s">
        <v>138</v>
      </c>
      <c r="BK154" s="163">
        <f>BK155</f>
        <v>0</v>
      </c>
    </row>
    <row r="155" spans="1:65" s="12" customFormat="1" ht="22.9" customHeight="1">
      <c r="B155" s="153"/>
      <c r="D155" s="154" t="s">
        <v>74</v>
      </c>
      <c r="E155" s="164" t="s">
        <v>957</v>
      </c>
      <c r="F155" s="164" t="s">
        <v>958</v>
      </c>
      <c r="I155" s="156"/>
      <c r="J155" s="165">
        <f>BK155</f>
        <v>0</v>
      </c>
      <c r="L155" s="153"/>
      <c r="M155" s="158"/>
      <c r="N155" s="159"/>
      <c r="O155" s="159"/>
      <c r="P155" s="160">
        <f>SUM(P156:P353)</f>
        <v>0</v>
      </c>
      <c r="Q155" s="159"/>
      <c r="R155" s="160">
        <f>SUM(R156:R353)</f>
        <v>0.20736999999999997</v>
      </c>
      <c r="S155" s="159"/>
      <c r="T155" s="161">
        <f>SUM(T156:T353)</f>
        <v>0</v>
      </c>
      <c r="AR155" s="154" t="s">
        <v>83</v>
      </c>
      <c r="AT155" s="162" t="s">
        <v>74</v>
      </c>
      <c r="AU155" s="162" t="s">
        <v>81</v>
      </c>
      <c r="AY155" s="154" t="s">
        <v>138</v>
      </c>
      <c r="BK155" s="163">
        <f>SUM(BK156:BK353)</f>
        <v>0</v>
      </c>
    </row>
    <row r="156" spans="1:65" s="2" customFormat="1" ht="33" customHeight="1">
      <c r="A156" s="33"/>
      <c r="B156" s="166"/>
      <c r="C156" s="167" t="s">
        <v>205</v>
      </c>
      <c r="D156" s="167" t="s">
        <v>141</v>
      </c>
      <c r="E156" s="168" t="s">
        <v>959</v>
      </c>
      <c r="F156" s="169" t="s">
        <v>960</v>
      </c>
      <c r="G156" s="170" t="s">
        <v>859</v>
      </c>
      <c r="H156" s="171">
        <v>1</v>
      </c>
      <c r="I156" s="172"/>
      <c r="J156" s="173">
        <f>ROUND(I156*H156,2)</f>
        <v>0</v>
      </c>
      <c r="K156" s="169" t="s">
        <v>1</v>
      </c>
      <c r="L156" s="34"/>
      <c r="M156" s="174" t="s">
        <v>1</v>
      </c>
      <c r="N156" s="175" t="s">
        <v>40</v>
      </c>
      <c r="O156" s="59"/>
      <c r="P156" s="176">
        <f>O156*H156</f>
        <v>0</v>
      </c>
      <c r="Q156" s="176">
        <v>0</v>
      </c>
      <c r="R156" s="176">
        <f>Q156*H156</f>
        <v>0</v>
      </c>
      <c r="S156" s="176">
        <v>0</v>
      </c>
      <c r="T156" s="177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78" t="s">
        <v>261</v>
      </c>
      <c r="AT156" s="178" t="s">
        <v>141</v>
      </c>
      <c r="AU156" s="178" t="s">
        <v>83</v>
      </c>
      <c r="AY156" s="18" t="s">
        <v>138</v>
      </c>
      <c r="BE156" s="179">
        <f>IF(N156="základní",J156,0)</f>
        <v>0</v>
      </c>
      <c r="BF156" s="179">
        <f>IF(N156="snížená",J156,0)</f>
        <v>0</v>
      </c>
      <c r="BG156" s="179">
        <f>IF(N156="zákl. přenesená",J156,0)</f>
        <v>0</v>
      </c>
      <c r="BH156" s="179">
        <f>IF(N156="sníž. přenesená",J156,0)</f>
        <v>0</v>
      </c>
      <c r="BI156" s="179">
        <f>IF(N156="nulová",J156,0)</f>
        <v>0</v>
      </c>
      <c r="BJ156" s="18" t="s">
        <v>81</v>
      </c>
      <c r="BK156" s="179">
        <f>ROUND(I156*H156,2)</f>
        <v>0</v>
      </c>
      <c r="BL156" s="18" t="s">
        <v>261</v>
      </c>
      <c r="BM156" s="178" t="s">
        <v>961</v>
      </c>
    </row>
    <row r="157" spans="1:65" s="2" customFormat="1" ht="29.25">
      <c r="A157" s="33"/>
      <c r="B157" s="34"/>
      <c r="C157" s="33"/>
      <c r="D157" s="180" t="s">
        <v>148</v>
      </c>
      <c r="E157" s="33"/>
      <c r="F157" s="181" t="s">
        <v>960</v>
      </c>
      <c r="G157" s="33"/>
      <c r="H157" s="33"/>
      <c r="I157" s="102"/>
      <c r="J157" s="33"/>
      <c r="K157" s="33"/>
      <c r="L157" s="34"/>
      <c r="M157" s="182"/>
      <c r="N157" s="183"/>
      <c r="O157" s="59"/>
      <c r="P157" s="59"/>
      <c r="Q157" s="59"/>
      <c r="R157" s="59"/>
      <c r="S157" s="59"/>
      <c r="T157" s="60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8" t="s">
        <v>148</v>
      </c>
      <c r="AU157" s="18" t="s">
        <v>83</v>
      </c>
    </row>
    <row r="158" spans="1:65" s="14" customFormat="1" ht="11.25">
      <c r="B158" s="191"/>
      <c r="D158" s="180" t="s">
        <v>150</v>
      </c>
      <c r="E158" s="192" t="s">
        <v>1</v>
      </c>
      <c r="F158" s="193" t="s">
        <v>81</v>
      </c>
      <c r="H158" s="194">
        <v>1</v>
      </c>
      <c r="I158" s="195"/>
      <c r="L158" s="191"/>
      <c r="M158" s="196"/>
      <c r="N158" s="197"/>
      <c r="O158" s="197"/>
      <c r="P158" s="197"/>
      <c r="Q158" s="197"/>
      <c r="R158" s="197"/>
      <c r="S158" s="197"/>
      <c r="T158" s="198"/>
      <c r="AT158" s="192" t="s">
        <v>150</v>
      </c>
      <c r="AU158" s="192" t="s">
        <v>83</v>
      </c>
      <c r="AV158" s="14" t="s">
        <v>83</v>
      </c>
      <c r="AW158" s="14" t="s">
        <v>32</v>
      </c>
      <c r="AX158" s="14" t="s">
        <v>81</v>
      </c>
      <c r="AY158" s="192" t="s">
        <v>138</v>
      </c>
    </row>
    <row r="159" spans="1:65" s="2" customFormat="1" ht="21.75" customHeight="1">
      <c r="A159" s="33"/>
      <c r="B159" s="166"/>
      <c r="C159" s="167" t="s">
        <v>225</v>
      </c>
      <c r="D159" s="167" t="s">
        <v>141</v>
      </c>
      <c r="E159" s="168" t="s">
        <v>962</v>
      </c>
      <c r="F159" s="169" t="s">
        <v>963</v>
      </c>
      <c r="G159" s="170" t="s">
        <v>291</v>
      </c>
      <c r="H159" s="171">
        <v>35</v>
      </c>
      <c r="I159" s="172"/>
      <c r="J159" s="173">
        <f>ROUND(I159*H159,2)</f>
        <v>0</v>
      </c>
      <c r="K159" s="169" t="s">
        <v>1</v>
      </c>
      <c r="L159" s="34"/>
      <c r="M159" s="174" t="s">
        <v>1</v>
      </c>
      <c r="N159" s="175" t="s">
        <v>40</v>
      </c>
      <c r="O159" s="59"/>
      <c r="P159" s="176">
        <f>O159*H159</f>
        <v>0</v>
      </c>
      <c r="Q159" s="176">
        <v>0</v>
      </c>
      <c r="R159" s="176">
        <f>Q159*H159</f>
        <v>0</v>
      </c>
      <c r="S159" s="176">
        <v>0</v>
      </c>
      <c r="T159" s="177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78" t="s">
        <v>261</v>
      </c>
      <c r="AT159" s="178" t="s">
        <v>141</v>
      </c>
      <c r="AU159" s="178" t="s">
        <v>83</v>
      </c>
      <c r="AY159" s="18" t="s">
        <v>138</v>
      </c>
      <c r="BE159" s="179">
        <f>IF(N159="základní",J159,0)</f>
        <v>0</v>
      </c>
      <c r="BF159" s="179">
        <f>IF(N159="snížená",J159,0)</f>
        <v>0</v>
      </c>
      <c r="BG159" s="179">
        <f>IF(N159="zákl. přenesená",J159,0)</f>
        <v>0</v>
      </c>
      <c r="BH159" s="179">
        <f>IF(N159="sníž. přenesená",J159,0)</f>
        <v>0</v>
      </c>
      <c r="BI159" s="179">
        <f>IF(N159="nulová",J159,0)</f>
        <v>0</v>
      </c>
      <c r="BJ159" s="18" t="s">
        <v>81</v>
      </c>
      <c r="BK159" s="179">
        <f>ROUND(I159*H159,2)</f>
        <v>0</v>
      </c>
      <c r="BL159" s="18" t="s">
        <v>261</v>
      </c>
      <c r="BM159" s="178" t="s">
        <v>964</v>
      </c>
    </row>
    <row r="160" spans="1:65" s="2" customFormat="1" ht="19.5">
      <c r="A160" s="33"/>
      <c r="B160" s="34"/>
      <c r="C160" s="33"/>
      <c r="D160" s="180" t="s">
        <v>148</v>
      </c>
      <c r="E160" s="33"/>
      <c r="F160" s="181" t="s">
        <v>963</v>
      </c>
      <c r="G160" s="33"/>
      <c r="H160" s="33"/>
      <c r="I160" s="102"/>
      <c r="J160" s="33"/>
      <c r="K160" s="33"/>
      <c r="L160" s="34"/>
      <c r="M160" s="182"/>
      <c r="N160" s="183"/>
      <c r="O160" s="59"/>
      <c r="P160" s="59"/>
      <c r="Q160" s="59"/>
      <c r="R160" s="59"/>
      <c r="S160" s="59"/>
      <c r="T160" s="60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8" t="s">
        <v>148</v>
      </c>
      <c r="AU160" s="18" t="s">
        <v>83</v>
      </c>
    </row>
    <row r="161" spans="1:65" s="14" customFormat="1" ht="11.25">
      <c r="B161" s="191"/>
      <c r="D161" s="180" t="s">
        <v>150</v>
      </c>
      <c r="E161" s="192" t="s">
        <v>1</v>
      </c>
      <c r="F161" s="193" t="s">
        <v>373</v>
      </c>
      <c r="H161" s="194">
        <v>35</v>
      </c>
      <c r="I161" s="195"/>
      <c r="L161" s="191"/>
      <c r="M161" s="196"/>
      <c r="N161" s="197"/>
      <c r="O161" s="197"/>
      <c r="P161" s="197"/>
      <c r="Q161" s="197"/>
      <c r="R161" s="197"/>
      <c r="S161" s="197"/>
      <c r="T161" s="198"/>
      <c r="AT161" s="192" t="s">
        <v>150</v>
      </c>
      <c r="AU161" s="192" t="s">
        <v>83</v>
      </c>
      <c r="AV161" s="14" t="s">
        <v>83</v>
      </c>
      <c r="AW161" s="14" t="s">
        <v>32</v>
      </c>
      <c r="AX161" s="14" t="s">
        <v>81</v>
      </c>
      <c r="AY161" s="192" t="s">
        <v>138</v>
      </c>
    </row>
    <row r="162" spans="1:65" s="2" customFormat="1" ht="21.75" customHeight="1">
      <c r="A162" s="33"/>
      <c r="B162" s="166"/>
      <c r="C162" s="167" t="s">
        <v>234</v>
      </c>
      <c r="D162" s="167" t="s">
        <v>141</v>
      </c>
      <c r="E162" s="168" t="s">
        <v>965</v>
      </c>
      <c r="F162" s="169" t="s">
        <v>966</v>
      </c>
      <c r="G162" s="170" t="s">
        <v>291</v>
      </c>
      <c r="H162" s="171">
        <v>15</v>
      </c>
      <c r="I162" s="172"/>
      <c r="J162" s="173">
        <f>ROUND(I162*H162,2)</f>
        <v>0</v>
      </c>
      <c r="K162" s="169" t="s">
        <v>1</v>
      </c>
      <c r="L162" s="34"/>
      <c r="M162" s="174" t="s">
        <v>1</v>
      </c>
      <c r="N162" s="175" t="s">
        <v>40</v>
      </c>
      <c r="O162" s="59"/>
      <c r="P162" s="176">
        <f>O162*H162</f>
        <v>0</v>
      </c>
      <c r="Q162" s="176">
        <v>0</v>
      </c>
      <c r="R162" s="176">
        <f>Q162*H162</f>
        <v>0</v>
      </c>
      <c r="S162" s="176">
        <v>0</v>
      </c>
      <c r="T162" s="177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78" t="s">
        <v>261</v>
      </c>
      <c r="AT162" s="178" t="s">
        <v>141</v>
      </c>
      <c r="AU162" s="178" t="s">
        <v>83</v>
      </c>
      <c r="AY162" s="18" t="s">
        <v>138</v>
      </c>
      <c r="BE162" s="179">
        <f>IF(N162="základní",J162,0)</f>
        <v>0</v>
      </c>
      <c r="BF162" s="179">
        <f>IF(N162="snížená",J162,0)</f>
        <v>0</v>
      </c>
      <c r="BG162" s="179">
        <f>IF(N162="zákl. přenesená",J162,0)</f>
        <v>0</v>
      </c>
      <c r="BH162" s="179">
        <f>IF(N162="sníž. přenesená",J162,0)</f>
        <v>0</v>
      </c>
      <c r="BI162" s="179">
        <f>IF(N162="nulová",J162,0)</f>
        <v>0</v>
      </c>
      <c r="BJ162" s="18" t="s">
        <v>81</v>
      </c>
      <c r="BK162" s="179">
        <f>ROUND(I162*H162,2)</f>
        <v>0</v>
      </c>
      <c r="BL162" s="18" t="s">
        <v>261</v>
      </c>
      <c r="BM162" s="178" t="s">
        <v>967</v>
      </c>
    </row>
    <row r="163" spans="1:65" s="2" customFormat="1" ht="11.25">
      <c r="A163" s="33"/>
      <c r="B163" s="34"/>
      <c r="C163" s="33"/>
      <c r="D163" s="180" t="s">
        <v>148</v>
      </c>
      <c r="E163" s="33"/>
      <c r="F163" s="181" t="s">
        <v>966</v>
      </c>
      <c r="G163" s="33"/>
      <c r="H163" s="33"/>
      <c r="I163" s="102"/>
      <c r="J163" s="33"/>
      <c r="K163" s="33"/>
      <c r="L163" s="34"/>
      <c r="M163" s="182"/>
      <c r="N163" s="183"/>
      <c r="O163" s="59"/>
      <c r="P163" s="59"/>
      <c r="Q163" s="59"/>
      <c r="R163" s="59"/>
      <c r="S163" s="59"/>
      <c r="T163" s="60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8" t="s">
        <v>148</v>
      </c>
      <c r="AU163" s="18" t="s">
        <v>83</v>
      </c>
    </row>
    <row r="164" spans="1:65" s="14" customFormat="1" ht="11.25">
      <c r="B164" s="191"/>
      <c r="D164" s="180" t="s">
        <v>150</v>
      </c>
      <c r="E164" s="192" t="s">
        <v>1</v>
      </c>
      <c r="F164" s="193" t="s">
        <v>8</v>
      </c>
      <c r="H164" s="194">
        <v>15</v>
      </c>
      <c r="I164" s="195"/>
      <c r="L164" s="191"/>
      <c r="M164" s="196"/>
      <c r="N164" s="197"/>
      <c r="O164" s="197"/>
      <c r="P164" s="197"/>
      <c r="Q164" s="197"/>
      <c r="R164" s="197"/>
      <c r="S164" s="197"/>
      <c r="T164" s="198"/>
      <c r="AT164" s="192" t="s">
        <v>150</v>
      </c>
      <c r="AU164" s="192" t="s">
        <v>83</v>
      </c>
      <c r="AV164" s="14" t="s">
        <v>83</v>
      </c>
      <c r="AW164" s="14" t="s">
        <v>32</v>
      </c>
      <c r="AX164" s="14" t="s">
        <v>81</v>
      </c>
      <c r="AY164" s="192" t="s">
        <v>138</v>
      </c>
    </row>
    <row r="165" spans="1:65" s="2" customFormat="1" ht="16.5" customHeight="1">
      <c r="A165" s="33"/>
      <c r="B165" s="166"/>
      <c r="C165" s="167" t="s">
        <v>240</v>
      </c>
      <c r="D165" s="167" t="s">
        <v>141</v>
      </c>
      <c r="E165" s="168" t="s">
        <v>968</v>
      </c>
      <c r="F165" s="169" t="s">
        <v>969</v>
      </c>
      <c r="G165" s="170" t="s">
        <v>291</v>
      </c>
      <c r="H165" s="171">
        <v>1</v>
      </c>
      <c r="I165" s="172"/>
      <c r="J165" s="173">
        <f>ROUND(I165*H165,2)</f>
        <v>0</v>
      </c>
      <c r="K165" s="169" t="s">
        <v>1</v>
      </c>
      <c r="L165" s="34"/>
      <c r="M165" s="174" t="s">
        <v>1</v>
      </c>
      <c r="N165" s="175" t="s">
        <v>40</v>
      </c>
      <c r="O165" s="59"/>
      <c r="P165" s="176">
        <f>O165*H165</f>
        <v>0</v>
      </c>
      <c r="Q165" s="176">
        <v>0</v>
      </c>
      <c r="R165" s="176">
        <f>Q165*H165</f>
        <v>0</v>
      </c>
      <c r="S165" s="176">
        <v>0</v>
      </c>
      <c r="T165" s="177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78" t="s">
        <v>261</v>
      </c>
      <c r="AT165" s="178" t="s">
        <v>141</v>
      </c>
      <c r="AU165" s="178" t="s">
        <v>83</v>
      </c>
      <c r="AY165" s="18" t="s">
        <v>138</v>
      </c>
      <c r="BE165" s="179">
        <f>IF(N165="základní",J165,0)</f>
        <v>0</v>
      </c>
      <c r="BF165" s="179">
        <f>IF(N165="snížená",J165,0)</f>
        <v>0</v>
      </c>
      <c r="BG165" s="179">
        <f>IF(N165="zákl. přenesená",J165,0)</f>
        <v>0</v>
      </c>
      <c r="BH165" s="179">
        <f>IF(N165="sníž. přenesená",J165,0)</f>
        <v>0</v>
      </c>
      <c r="BI165" s="179">
        <f>IF(N165="nulová",J165,0)</f>
        <v>0</v>
      </c>
      <c r="BJ165" s="18" t="s">
        <v>81</v>
      </c>
      <c r="BK165" s="179">
        <f>ROUND(I165*H165,2)</f>
        <v>0</v>
      </c>
      <c r="BL165" s="18" t="s">
        <v>261</v>
      </c>
      <c r="BM165" s="178" t="s">
        <v>970</v>
      </c>
    </row>
    <row r="166" spans="1:65" s="2" customFormat="1" ht="11.25">
      <c r="A166" s="33"/>
      <c r="B166" s="34"/>
      <c r="C166" s="33"/>
      <c r="D166" s="180" t="s">
        <v>148</v>
      </c>
      <c r="E166" s="33"/>
      <c r="F166" s="181" t="s">
        <v>969</v>
      </c>
      <c r="G166" s="33"/>
      <c r="H166" s="33"/>
      <c r="I166" s="102"/>
      <c r="J166" s="33"/>
      <c r="K166" s="33"/>
      <c r="L166" s="34"/>
      <c r="M166" s="182"/>
      <c r="N166" s="183"/>
      <c r="O166" s="59"/>
      <c r="P166" s="59"/>
      <c r="Q166" s="59"/>
      <c r="R166" s="59"/>
      <c r="S166" s="59"/>
      <c r="T166" s="60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8" t="s">
        <v>148</v>
      </c>
      <c r="AU166" s="18" t="s">
        <v>83</v>
      </c>
    </row>
    <row r="167" spans="1:65" s="14" customFormat="1" ht="11.25">
      <c r="B167" s="191"/>
      <c r="D167" s="180" t="s">
        <v>150</v>
      </c>
      <c r="E167" s="192" t="s">
        <v>1</v>
      </c>
      <c r="F167" s="193" t="s">
        <v>81</v>
      </c>
      <c r="H167" s="194">
        <v>1</v>
      </c>
      <c r="I167" s="195"/>
      <c r="L167" s="191"/>
      <c r="M167" s="196"/>
      <c r="N167" s="197"/>
      <c r="O167" s="197"/>
      <c r="P167" s="197"/>
      <c r="Q167" s="197"/>
      <c r="R167" s="197"/>
      <c r="S167" s="197"/>
      <c r="T167" s="198"/>
      <c r="AT167" s="192" t="s">
        <v>150</v>
      </c>
      <c r="AU167" s="192" t="s">
        <v>83</v>
      </c>
      <c r="AV167" s="14" t="s">
        <v>83</v>
      </c>
      <c r="AW167" s="14" t="s">
        <v>32</v>
      </c>
      <c r="AX167" s="14" t="s">
        <v>81</v>
      </c>
      <c r="AY167" s="192" t="s">
        <v>138</v>
      </c>
    </row>
    <row r="168" spans="1:65" s="2" customFormat="1" ht="21.75" customHeight="1">
      <c r="A168" s="33"/>
      <c r="B168" s="166"/>
      <c r="C168" s="167" t="s">
        <v>249</v>
      </c>
      <c r="D168" s="167" t="s">
        <v>141</v>
      </c>
      <c r="E168" s="168" t="s">
        <v>971</v>
      </c>
      <c r="F168" s="169" t="s">
        <v>972</v>
      </c>
      <c r="G168" s="170" t="s">
        <v>519</v>
      </c>
      <c r="H168" s="171">
        <v>1</v>
      </c>
      <c r="I168" s="172"/>
      <c r="J168" s="173">
        <f>ROUND(I168*H168,2)</f>
        <v>0</v>
      </c>
      <c r="K168" s="169" t="s">
        <v>1</v>
      </c>
      <c r="L168" s="34"/>
      <c r="M168" s="174" t="s">
        <v>1</v>
      </c>
      <c r="N168" s="175" t="s">
        <v>40</v>
      </c>
      <c r="O168" s="59"/>
      <c r="P168" s="176">
        <f>O168*H168</f>
        <v>0</v>
      </c>
      <c r="Q168" s="176">
        <v>0</v>
      </c>
      <c r="R168" s="176">
        <f>Q168*H168</f>
        <v>0</v>
      </c>
      <c r="S168" s="176">
        <v>0</v>
      </c>
      <c r="T168" s="177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78" t="s">
        <v>261</v>
      </c>
      <c r="AT168" s="178" t="s">
        <v>141</v>
      </c>
      <c r="AU168" s="178" t="s">
        <v>83</v>
      </c>
      <c r="AY168" s="18" t="s">
        <v>138</v>
      </c>
      <c r="BE168" s="179">
        <f>IF(N168="základní",J168,0)</f>
        <v>0</v>
      </c>
      <c r="BF168" s="179">
        <f>IF(N168="snížená",J168,0)</f>
        <v>0</v>
      </c>
      <c r="BG168" s="179">
        <f>IF(N168="zákl. přenesená",J168,0)</f>
        <v>0</v>
      </c>
      <c r="BH168" s="179">
        <f>IF(N168="sníž. přenesená",J168,0)</f>
        <v>0</v>
      </c>
      <c r="BI168" s="179">
        <f>IF(N168="nulová",J168,0)</f>
        <v>0</v>
      </c>
      <c r="BJ168" s="18" t="s">
        <v>81</v>
      </c>
      <c r="BK168" s="179">
        <f>ROUND(I168*H168,2)</f>
        <v>0</v>
      </c>
      <c r="BL168" s="18" t="s">
        <v>261</v>
      </c>
      <c r="BM168" s="178" t="s">
        <v>973</v>
      </c>
    </row>
    <row r="169" spans="1:65" s="2" customFormat="1" ht="19.5">
      <c r="A169" s="33"/>
      <c r="B169" s="34"/>
      <c r="C169" s="33"/>
      <c r="D169" s="180" t="s">
        <v>148</v>
      </c>
      <c r="E169" s="33"/>
      <c r="F169" s="181" t="s">
        <v>972</v>
      </c>
      <c r="G169" s="33"/>
      <c r="H169" s="33"/>
      <c r="I169" s="102"/>
      <c r="J169" s="33"/>
      <c r="K169" s="33"/>
      <c r="L169" s="34"/>
      <c r="M169" s="182"/>
      <c r="N169" s="183"/>
      <c r="O169" s="59"/>
      <c r="P169" s="59"/>
      <c r="Q169" s="59"/>
      <c r="R169" s="59"/>
      <c r="S169" s="59"/>
      <c r="T169" s="60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8" t="s">
        <v>148</v>
      </c>
      <c r="AU169" s="18" t="s">
        <v>83</v>
      </c>
    </row>
    <row r="170" spans="1:65" s="14" customFormat="1" ht="11.25">
      <c r="B170" s="191"/>
      <c r="D170" s="180" t="s">
        <v>150</v>
      </c>
      <c r="E170" s="192" t="s">
        <v>1</v>
      </c>
      <c r="F170" s="193" t="s">
        <v>81</v>
      </c>
      <c r="H170" s="194">
        <v>1</v>
      </c>
      <c r="I170" s="195"/>
      <c r="L170" s="191"/>
      <c r="M170" s="196"/>
      <c r="N170" s="197"/>
      <c r="O170" s="197"/>
      <c r="P170" s="197"/>
      <c r="Q170" s="197"/>
      <c r="R170" s="197"/>
      <c r="S170" s="197"/>
      <c r="T170" s="198"/>
      <c r="AT170" s="192" t="s">
        <v>150</v>
      </c>
      <c r="AU170" s="192" t="s">
        <v>83</v>
      </c>
      <c r="AV170" s="14" t="s">
        <v>83</v>
      </c>
      <c r="AW170" s="14" t="s">
        <v>32</v>
      </c>
      <c r="AX170" s="14" t="s">
        <v>81</v>
      </c>
      <c r="AY170" s="192" t="s">
        <v>138</v>
      </c>
    </row>
    <row r="171" spans="1:65" s="2" customFormat="1" ht="21.75" customHeight="1">
      <c r="A171" s="33"/>
      <c r="B171" s="166"/>
      <c r="C171" s="167" t="s">
        <v>8</v>
      </c>
      <c r="D171" s="167" t="s">
        <v>141</v>
      </c>
      <c r="E171" s="168" t="s">
        <v>974</v>
      </c>
      <c r="F171" s="169" t="s">
        <v>975</v>
      </c>
      <c r="G171" s="170" t="s">
        <v>519</v>
      </c>
      <c r="H171" s="171">
        <v>20</v>
      </c>
      <c r="I171" s="172"/>
      <c r="J171" s="173">
        <f>ROUND(I171*H171,2)</f>
        <v>0</v>
      </c>
      <c r="K171" s="169" t="s">
        <v>145</v>
      </c>
      <c r="L171" s="34"/>
      <c r="M171" s="174" t="s">
        <v>1</v>
      </c>
      <c r="N171" s="175" t="s">
        <v>40</v>
      </c>
      <c r="O171" s="59"/>
      <c r="P171" s="176">
        <f>O171*H171</f>
        <v>0</v>
      </c>
      <c r="Q171" s="176">
        <v>0</v>
      </c>
      <c r="R171" s="176">
        <f>Q171*H171</f>
        <v>0</v>
      </c>
      <c r="S171" s="176">
        <v>0</v>
      </c>
      <c r="T171" s="177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78" t="s">
        <v>261</v>
      </c>
      <c r="AT171" s="178" t="s">
        <v>141</v>
      </c>
      <c r="AU171" s="178" t="s">
        <v>83</v>
      </c>
      <c r="AY171" s="18" t="s">
        <v>138</v>
      </c>
      <c r="BE171" s="179">
        <f>IF(N171="základní",J171,0)</f>
        <v>0</v>
      </c>
      <c r="BF171" s="179">
        <f>IF(N171="snížená",J171,0)</f>
        <v>0</v>
      </c>
      <c r="BG171" s="179">
        <f>IF(N171="zákl. přenesená",J171,0)</f>
        <v>0</v>
      </c>
      <c r="BH171" s="179">
        <f>IF(N171="sníž. přenesená",J171,0)</f>
        <v>0</v>
      </c>
      <c r="BI171" s="179">
        <f>IF(N171="nulová",J171,0)</f>
        <v>0</v>
      </c>
      <c r="BJ171" s="18" t="s">
        <v>81</v>
      </c>
      <c r="BK171" s="179">
        <f>ROUND(I171*H171,2)</f>
        <v>0</v>
      </c>
      <c r="BL171" s="18" t="s">
        <v>261</v>
      </c>
      <c r="BM171" s="178" t="s">
        <v>976</v>
      </c>
    </row>
    <row r="172" spans="1:65" s="2" customFormat="1" ht="29.25">
      <c r="A172" s="33"/>
      <c r="B172" s="34"/>
      <c r="C172" s="33"/>
      <c r="D172" s="180" t="s">
        <v>148</v>
      </c>
      <c r="E172" s="33"/>
      <c r="F172" s="181" t="s">
        <v>977</v>
      </c>
      <c r="G172" s="33"/>
      <c r="H172" s="33"/>
      <c r="I172" s="102"/>
      <c r="J172" s="33"/>
      <c r="K172" s="33"/>
      <c r="L172" s="34"/>
      <c r="M172" s="182"/>
      <c r="N172" s="183"/>
      <c r="O172" s="59"/>
      <c r="P172" s="59"/>
      <c r="Q172" s="59"/>
      <c r="R172" s="59"/>
      <c r="S172" s="59"/>
      <c r="T172" s="60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8" t="s">
        <v>148</v>
      </c>
      <c r="AU172" s="18" t="s">
        <v>83</v>
      </c>
    </row>
    <row r="173" spans="1:65" s="14" customFormat="1" ht="11.25">
      <c r="B173" s="191"/>
      <c r="D173" s="180" t="s">
        <v>150</v>
      </c>
      <c r="E173" s="192" t="s">
        <v>1</v>
      </c>
      <c r="F173" s="193" t="s">
        <v>284</v>
      </c>
      <c r="H173" s="194">
        <v>20</v>
      </c>
      <c r="I173" s="195"/>
      <c r="L173" s="191"/>
      <c r="M173" s="196"/>
      <c r="N173" s="197"/>
      <c r="O173" s="197"/>
      <c r="P173" s="197"/>
      <c r="Q173" s="197"/>
      <c r="R173" s="197"/>
      <c r="S173" s="197"/>
      <c r="T173" s="198"/>
      <c r="AT173" s="192" t="s">
        <v>150</v>
      </c>
      <c r="AU173" s="192" t="s">
        <v>83</v>
      </c>
      <c r="AV173" s="14" t="s">
        <v>83</v>
      </c>
      <c r="AW173" s="14" t="s">
        <v>32</v>
      </c>
      <c r="AX173" s="14" t="s">
        <v>81</v>
      </c>
      <c r="AY173" s="192" t="s">
        <v>138</v>
      </c>
    </row>
    <row r="174" spans="1:65" s="2" customFormat="1" ht="16.5" customHeight="1">
      <c r="A174" s="33"/>
      <c r="B174" s="166"/>
      <c r="C174" s="216" t="s">
        <v>261</v>
      </c>
      <c r="D174" s="216" t="s">
        <v>276</v>
      </c>
      <c r="E174" s="217" t="s">
        <v>978</v>
      </c>
      <c r="F174" s="218" t="s">
        <v>979</v>
      </c>
      <c r="G174" s="219" t="s">
        <v>519</v>
      </c>
      <c r="H174" s="220">
        <v>22</v>
      </c>
      <c r="I174" s="221"/>
      <c r="J174" s="222">
        <f>ROUND(I174*H174,2)</f>
        <v>0</v>
      </c>
      <c r="K174" s="218" t="s">
        <v>145</v>
      </c>
      <c r="L174" s="223"/>
      <c r="M174" s="224" t="s">
        <v>1</v>
      </c>
      <c r="N174" s="225" t="s">
        <v>40</v>
      </c>
      <c r="O174" s="59"/>
      <c r="P174" s="176">
        <f>O174*H174</f>
        <v>0</v>
      </c>
      <c r="Q174" s="176">
        <v>4.0000000000000003E-5</v>
      </c>
      <c r="R174" s="176">
        <f>Q174*H174</f>
        <v>8.8000000000000003E-4</v>
      </c>
      <c r="S174" s="176">
        <v>0</v>
      </c>
      <c r="T174" s="177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78" t="s">
        <v>354</v>
      </c>
      <c r="AT174" s="178" t="s">
        <v>276</v>
      </c>
      <c r="AU174" s="178" t="s">
        <v>83</v>
      </c>
      <c r="AY174" s="18" t="s">
        <v>138</v>
      </c>
      <c r="BE174" s="179">
        <f>IF(N174="základní",J174,0)</f>
        <v>0</v>
      </c>
      <c r="BF174" s="179">
        <f>IF(N174="snížená",J174,0)</f>
        <v>0</v>
      </c>
      <c r="BG174" s="179">
        <f>IF(N174="zákl. přenesená",J174,0)</f>
        <v>0</v>
      </c>
      <c r="BH174" s="179">
        <f>IF(N174="sníž. přenesená",J174,0)</f>
        <v>0</v>
      </c>
      <c r="BI174" s="179">
        <f>IF(N174="nulová",J174,0)</f>
        <v>0</v>
      </c>
      <c r="BJ174" s="18" t="s">
        <v>81</v>
      </c>
      <c r="BK174" s="179">
        <f>ROUND(I174*H174,2)</f>
        <v>0</v>
      </c>
      <c r="BL174" s="18" t="s">
        <v>261</v>
      </c>
      <c r="BM174" s="178" t="s">
        <v>980</v>
      </c>
    </row>
    <row r="175" spans="1:65" s="2" customFormat="1" ht="11.25">
      <c r="A175" s="33"/>
      <c r="B175" s="34"/>
      <c r="C175" s="33"/>
      <c r="D175" s="180" t="s">
        <v>148</v>
      </c>
      <c r="E175" s="33"/>
      <c r="F175" s="181" t="s">
        <v>981</v>
      </c>
      <c r="G175" s="33"/>
      <c r="H175" s="33"/>
      <c r="I175" s="102"/>
      <c r="J175" s="33"/>
      <c r="K175" s="33"/>
      <c r="L175" s="34"/>
      <c r="M175" s="182"/>
      <c r="N175" s="183"/>
      <c r="O175" s="59"/>
      <c r="P175" s="59"/>
      <c r="Q175" s="59"/>
      <c r="R175" s="59"/>
      <c r="S175" s="59"/>
      <c r="T175" s="60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8" t="s">
        <v>148</v>
      </c>
      <c r="AU175" s="18" t="s">
        <v>83</v>
      </c>
    </row>
    <row r="176" spans="1:65" s="14" customFormat="1" ht="11.25">
      <c r="B176" s="191"/>
      <c r="D176" s="180" t="s">
        <v>150</v>
      </c>
      <c r="F176" s="193" t="s">
        <v>982</v>
      </c>
      <c r="H176" s="194">
        <v>22</v>
      </c>
      <c r="I176" s="195"/>
      <c r="L176" s="191"/>
      <c r="M176" s="196"/>
      <c r="N176" s="197"/>
      <c r="O176" s="197"/>
      <c r="P176" s="197"/>
      <c r="Q176" s="197"/>
      <c r="R176" s="197"/>
      <c r="S176" s="197"/>
      <c r="T176" s="198"/>
      <c r="AT176" s="192" t="s">
        <v>150</v>
      </c>
      <c r="AU176" s="192" t="s">
        <v>83</v>
      </c>
      <c r="AV176" s="14" t="s">
        <v>83</v>
      </c>
      <c r="AW176" s="14" t="s">
        <v>3</v>
      </c>
      <c r="AX176" s="14" t="s">
        <v>81</v>
      </c>
      <c r="AY176" s="192" t="s">
        <v>138</v>
      </c>
    </row>
    <row r="177" spans="1:65" s="2" customFormat="1" ht="21.75" customHeight="1">
      <c r="A177" s="33"/>
      <c r="B177" s="166"/>
      <c r="C177" s="167" t="s">
        <v>266</v>
      </c>
      <c r="D177" s="167" t="s">
        <v>141</v>
      </c>
      <c r="E177" s="168" t="s">
        <v>983</v>
      </c>
      <c r="F177" s="169" t="s">
        <v>984</v>
      </c>
      <c r="G177" s="170" t="s">
        <v>519</v>
      </c>
      <c r="H177" s="171">
        <v>25</v>
      </c>
      <c r="I177" s="172"/>
      <c r="J177" s="173">
        <f>ROUND(I177*H177,2)</f>
        <v>0</v>
      </c>
      <c r="K177" s="169" t="s">
        <v>145</v>
      </c>
      <c r="L177" s="34"/>
      <c r="M177" s="174" t="s">
        <v>1</v>
      </c>
      <c r="N177" s="175" t="s">
        <v>40</v>
      </c>
      <c r="O177" s="59"/>
      <c r="P177" s="176">
        <f>O177*H177</f>
        <v>0</v>
      </c>
      <c r="Q177" s="176">
        <v>0</v>
      </c>
      <c r="R177" s="176">
        <f>Q177*H177</f>
        <v>0</v>
      </c>
      <c r="S177" s="176">
        <v>0</v>
      </c>
      <c r="T177" s="177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78" t="s">
        <v>261</v>
      </c>
      <c r="AT177" s="178" t="s">
        <v>141</v>
      </c>
      <c r="AU177" s="178" t="s">
        <v>83</v>
      </c>
      <c r="AY177" s="18" t="s">
        <v>138</v>
      </c>
      <c r="BE177" s="179">
        <f>IF(N177="základní",J177,0)</f>
        <v>0</v>
      </c>
      <c r="BF177" s="179">
        <f>IF(N177="snížená",J177,0)</f>
        <v>0</v>
      </c>
      <c r="BG177" s="179">
        <f>IF(N177="zákl. přenesená",J177,0)</f>
        <v>0</v>
      </c>
      <c r="BH177" s="179">
        <f>IF(N177="sníž. přenesená",J177,0)</f>
        <v>0</v>
      </c>
      <c r="BI177" s="179">
        <f>IF(N177="nulová",J177,0)</f>
        <v>0</v>
      </c>
      <c r="BJ177" s="18" t="s">
        <v>81</v>
      </c>
      <c r="BK177" s="179">
        <f>ROUND(I177*H177,2)</f>
        <v>0</v>
      </c>
      <c r="BL177" s="18" t="s">
        <v>261</v>
      </c>
      <c r="BM177" s="178" t="s">
        <v>985</v>
      </c>
    </row>
    <row r="178" spans="1:65" s="2" customFormat="1" ht="29.25">
      <c r="A178" s="33"/>
      <c r="B178" s="34"/>
      <c r="C178" s="33"/>
      <c r="D178" s="180" t="s">
        <v>148</v>
      </c>
      <c r="E178" s="33"/>
      <c r="F178" s="181" t="s">
        <v>986</v>
      </c>
      <c r="G178" s="33"/>
      <c r="H178" s="33"/>
      <c r="I178" s="102"/>
      <c r="J178" s="33"/>
      <c r="K178" s="33"/>
      <c r="L178" s="34"/>
      <c r="M178" s="182"/>
      <c r="N178" s="183"/>
      <c r="O178" s="59"/>
      <c r="P178" s="59"/>
      <c r="Q178" s="59"/>
      <c r="R178" s="59"/>
      <c r="S178" s="59"/>
      <c r="T178" s="60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8" t="s">
        <v>148</v>
      </c>
      <c r="AU178" s="18" t="s">
        <v>83</v>
      </c>
    </row>
    <row r="179" spans="1:65" s="14" customFormat="1" ht="11.25">
      <c r="B179" s="191"/>
      <c r="D179" s="180" t="s">
        <v>150</v>
      </c>
      <c r="E179" s="192" t="s">
        <v>1</v>
      </c>
      <c r="F179" s="193" t="s">
        <v>311</v>
      </c>
      <c r="H179" s="194">
        <v>25</v>
      </c>
      <c r="I179" s="195"/>
      <c r="L179" s="191"/>
      <c r="M179" s="196"/>
      <c r="N179" s="197"/>
      <c r="O179" s="197"/>
      <c r="P179" s="197"/>
      <c r="Q179" s="197"/>
      <c r="R179" s="197"/>
      <c r="S179" s="197"/>
      <c r="T179" s="198"/>
      <c r="AT179" s="192" t="s">
        <v>150</v>
      </c>
      <c r="AU179" s="192" t="s">
        <v>83</v>
      </c>
      <c r="AV179" s="14" t="s">
        <v>83</v>
      </c>
      <c r="AW179" s="14" t="s">
        <v>32</v>
      </c>
      <c r="AX179" s="14" t="s">
        <v>81</v>
      </c>
      <c r="AY179" s="192" t="s">
        <v>138</v>
      </c>
    </row>
    <row r="180" spans="1:65" s="2" customFormat="1" ht="16.5" customHeight="1">
      <c r="A180" s="33"/>
      <c r="B180" s="166"/>
      <c r="C180" s="216" t="s">
        <v>275</v>
      </c>
      <c r="D180" s="216" t="s">
        <v>276</v>
      </c>
      <c r="E180" s="217" t="s">
        <v>987</v>
      </c>
      <c r="F180" s="218" t="s">
        <v>988</v>
      </c>
      <c r="G180" s="219" t="s">
        <v>519</v>
      </c>
      <c r="H180" s="220">
        <v>27.5</v>
      </c>
      <c r="I180" s="221"/>
      <c r="J180" s="222">
        <f>ROUND(I180*H180,2)</f>
        <v>0</v>
      </c>
      <c r="K180" s="218" t="s">
        <v>145</v>
      </c>
      <c r="L180" s="223"/>
      <c r="M180" s="224" t="s">
        <v>1</v>
      </c>
      <c r="N180" s="225" t="s">
        <v>40</v>
      </c>
      <c r="O180" s="59"/>
      <c r="P180" s="176">
        <f>O180*H180</f>
        <v>0</v>
      </c>
      <c r="Q180" s="176">
        <v>1E-4</v>
      </c>
      <c r="R180" s="176">
        <f>Q180*H180</f>
        <v>2.7500000000000003E-3</v>
      </c>
      <c r="S180" s="176">
        <v>0</v>
      </c>
      <c r="T180" s="177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78" t="s">
        <v>354</v>
      </c>
      <c r="AT180" s="178" t="s">
        <v>276</v>
      </c>
      <c r="AU180" s="178" t="s">
        <v>83</v>
      </c>
      <c r="AY180" s="18" t="s">
        <v>138</v>
      </c>
      <c r="BE180" s="179">
        <f>IF(N180="základní",J180,0)</f>
        <v>0</v>
      </c>
      <c r="BF180" s="179">
        <f>IF(N180="snížená",J180,0)</f>
        <v>0</v>
      </c>
      <c r="BG180" s="179">
        <f>IF(N180="zákl. přenesená",J180,0)</f>
        <v>0</v>
      </c>
      <c r="BH180" s="179">
        <f>IF(N180="sníž. přenesená",J180,0)</f>
        <v>0</v>
      </c>
      <c r="BI180" s="179">
        <f>IF(N180="nulová",J180,0)</f>
        <v>0</v>
      </c>
      <c r="BJ180" s="18" t="s">
        <v>81</v>
      </c>
      <c r="BK180" s="179">
        <f>ROUND(I180*H180,2)</f>
        <v>0</v>
      </c>
      <c r="BL180" s="18" t="s">
        <v>261</v>
      </c>
      <c r="BM180" s="178" t="s">
        <v>989</v>
      </c>
    </row>
    <row r="181" spans="1:65" s="2" customFormat="1" ht="11.25">
      <c r="A181" s="33"/>
      <c r="B181" s="34"/>
      <c r="C181" s="33"/>
      <c r="D181" s="180" t="s">
        <v>148</v>
      </c>
      <c r="E181" s="33"/>
      <c r="F181" s="181" t="s">
        <v>988</v>
      </c>
      <c r="G181" s="33"/>
      <c r="H181" s="33"/>
      <c r="I181" s="102"/>
      <c r="J181" s="33"/>
      <c r="K181" s="33"/>
      <c r="L181" s="34"/>
      <c r="M181" s="182"/>
      <c r="N181" s="183"/>
      <c r="O181" s="59"/>
      <c r="P181" s="59"/>
      <c r="Q181" s="59"/>
      <c r="R181" s="59"/>
      <c r="S181" s="59"/>
      <c r="T181" s="60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8" t="s">
        <v>148</v>
      </c>
      <c r="AU181" s="18" t="s">
        <v>83</v>
      </c>
    </row>
    <row r="182" spans="1:65" s="14" customFormat="1" ht="11.25">
      <c r="B182" s="191"/>
      <c r="D182" s="180" t="s">
        <v>150</v>
      </c>
      <c r="F182" s="193" t="s">
        <v>990</v>
      </c>
      <c r="H182" s="194">
        <v>27.5</v>
      </c>
      <c r="I182" s="195"/>
      <c r="L182" s="191"/>
      <c r="M182" s="196"/>
      <c r="N182" s="197"/>
      <c r="O182" s="197"/>
      <c r="P182" s="197"/>
      <c r="Q182" s="197"/>
      <c r="R182" s="197"/>
      <c r="S182" s="197"/>
      <c r="T182" s="198"/>
      <c r="AT182" s="192" t="s">
        <v>150</v>
      </c>
      <c r="AU182" s="192" t="s">
        <v>83</v>
      </c>
      <c r="AV182" s="14" t="s">
        <v>83</v>
      </c>
      <c r="AW182" s="14" t="s">
        <v>3</v>
      </c>
      <c r="AX182" s="14" t="s">
        <v>81</v>
      </c>
      <c r="AY182" s="192" t="s">
        <v>138</v>
      </c>
    </row>
    <row r="183" spans="1:65" s="2" customFormat="1" ht="21.75" customHeight="1">
      <c r="A183" s="33"/>
      <c r="B183" s="166"/>
      <c r="C183" s="167" t="s">
        <v>280</v>
      </c>
      <c r="D183" s="167" t="s">
        <v>141</v>
      </c>
      <c r="E183" s="168" t="s">
        <v>991</v>
      </c>
      <c r="F183" s="169" t="s">
        <v>992</v>
      </c>
      <c r="G183" s="170" t="s">
        <v>519</v>
      </c>
      <c r="H183" s="171">
        <v>90</v>
      </c>
      <c r="I183" s="172"/>
      <c r="J183" s="173">
        <f>ROUND(I183*H183,2)</f>
        <v>0</v>
      </c>
      <c r="K183" s="169" t="s">
        <v>145</v>
      </c>
      <c r="L183" s="34"/>
      <c r="M183" s="174" t="s">
        <v>1</v>
      </c>
      <c r="N183" s="175" t="s">
        <v>40</v>
      </c>
      <c r="O183" s="59"/>
      <c r="P183" s="176">
        <f>O183*H183</f>
        <v>0</v>
      </c>
      <c r="Q183" s="176">
        <v>0</v>
      </c>
      <c r="R183" s="176">
        <f>Q183*H183</f>
        <v>0</v>
      </c>
      <c r="S183" s="176">
        <v>0</v>
      </c>
      <c r="T183" s="177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78" t="s">
        <v>261</v>
      </c>
      <c r="AT183" s="178" t="s">
        <v>141</v>
      </c>
      <c r="AU183" s="178" t="s">
        <v>83</v>
      </c>
      <c r="AY183" s="18" t="s">
        <v>138</v>
      </c>
      <c r="BE183" s="179">
        <f>IF(N183="základní",J183,0)</f>
        <v>0</v>
      </c>
      <c r="BF183" s="179">
        <f>IF(N183="snížená",J183,0)</f>
        <v>0</v>
      </c>
      <c r="BG183" s="179">
        <f>IF(N183="zákl. přenesená",J183,0)</f>
        <v>0</v>
      </c>
      <c r="BH183" s="179">
        <f>IF(N183="sníž. přenesená",J183,0)</f>
        <v>0</v>
      </c>
      <c r="BI183" s="179">
        <f>IF(N183="nulová",J183,0)</f>
        <v>0</v>
      </c>
      <c r="BJ183" s="18" t="s">
        <v>81</v>
      </c>
      <c r="BK183" s="179">
        <f>ROUND(I183*H183,2)</f>
        <v>0</v>
      </c>
      <c r="BL183" s="18" t="s">
        <v>261</v>
      </c>
      <c r="BM183" s="178" t="s">
        <v>993</v>
      </c>
    </row>
    <row r="184" spans="1:65" s="2" customFormat="1" ht="19.5">
      <c r="A184" s="33"/>
      <c r="B184" s="34"/>
      <c r="C184" s="33"/>
      <c r="D184" s="180" t="s">
        <v>148</v>
      </c>
      <c r="E184" s="33"/>
      <c r="F184" s="181" t="s">
        <v>994</v>
      </c>
      <c r="G184" s="33"/>
      <c r="H184" s="33"/>
      <c r="I184" s="102"/>
      <c r="J184" s="33"/>
      <c r="K184" s="33"/>
      <c r="L184" s="34"/>
      <c r="M184" s="182"/>
      <c r="N184" s="183"/>
      <c r="O184" s="59"/>
      <c r="P184" s="59"/>
      <c r="Q184" s="59"/>
      <c r="R184" s="59"/>
      <c r="S184" s="59"/>
      <c r="T184" s="60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8" t="s">
        <v>148</v>
      </c>
      <c r="AU184" s="18" t="s">
        <v>83</v>
      </c>
    </row>
    <row r="185" spans="1:65" s="14" customFormat="1" ht="11.25">
      <c r="B185" s="191"/>
      <c r="D185" s="180" t="s">
        <v>150</v>
      </c>
      <c r="E185" s="192" t="s">
        <v>1</v>
      </c>
      <c r="F185" s="193" t="s">
        <v>995</v>
      </c>
      <c r="H185" s="194">
        <v>90</v>
      </c>
      <c r="I185" s="195"/>
      <c r="L185" s="191"/>
      <c r="M185" s="196"/>
      <c r="N185" s="197"/>
      <c r="O185" s="197"/>
      <c r="P185" s="197"/>
      <c r="Q185" s="197"/>
      <c r="R185" s="197"/>
      <c r="S185" s="197"/>
      <c r="T185" s="198"/>
      <c r="AT185" s="192" t="s">
        <v>150</v>
      </c>
      <c r="AU185" s="192" t="s">
        <v>83</v>
      </c>
      <c r="AV185" s="14" t="s">
        <v>83</v>
      </c>
      <c r="AW185" s="14" t="s">
        <v>32</v>
      </c>
      <c r="AX185" s="14" t="s">
        <v>81</v>
      </c>
      <c r="AY185" s="192" t="s">
        <v>138</v>
      </c>
    </row>
    <row r="186" spans="1:65" s="2" customFormat="1" ht="16.5" customHeight="1">
      <c r="A186" s="33"/>
      <c r="B186" s="166"/>
      <c r="C186" s="216" t="s">
        <v>284</v>
      </c>
      <c r="D186" s="216" t="s">
        <v>276</v>
      </c>
      <c r="E186" s="217" t="s">
        <v>996</v>
      </c>
      <c r="F186" s="218" t="s">
        <v>997</v>
      </c>
      <c r="G186" s="219" t="s">
        <v>519</v>
      </c>
      <c r="H186" s="220">
        <v>66</v>
      </c>
      <c r="I186" s="221"/>
      <c r="J186" s="222">
        <f>ROUND(I186*H186,2)</f>
        <v>0</v>
      </c>
      <c r="K186" s="218" t="s">
        <v>145</v>
      </c>
      <c r="L186" s="223"/>
      <c r="M186" s="224" t="s">
        <v>1</v>
      </c>
      <c r="N186" s="225" t="s">
        <v>40</v>
      </c>
      <c r="O186" s="59"/>
      <c r="P186" s="176">
        <f>O186*H186</f>
        <v>0</v>
      </c>
      <c r="Q186" s="176">
        <v>2.1000000000000001E-4</v>
      </c>
      <c r="R186" s="176">
        <f>Q186*H186</f>
        <v>1.3860000000000001E-2</v>
      </c>
      <c r="S186" s="176">
        <v>0</v>
      </c>
      <c r="T186" s="177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78" t="s">
        <v>354</v>
      </c>
      <c r="AT186" s="178" t="s">
        <v>276</v>
      </c>
      <c r="AU186" s="178" t="s">
        <v>83</v>
      </c>
      <c r="AY186" s="18" t="s">
        <v>138</v>
      </c>
      <c r="BE186" s="179">
        <f>IF(N186="základní",J186,0)</f>
        <v>0</v>
      </c>
      <c r="BF186" s="179">
        <f>IF(N186="snížená",J186,0)</f>
        <v>0</v>
      </c>
      <c r="BG186" s="179">
        <f>IF(N186="zákl. přenesená",J186,0)</f>
        <v>0</v>
      </c>
      <c r="BH186" s="179">
        <f>IF(N186="sníž. přenesená",J186,0)</f>
        <v>0</v>
      </c>
      <c r="BI186" s="179">
        <f>IF(N186="nulová",J186,0)</f>
        <v>0</v>
      </c>
      <c r="BJ186" s="18" t="s">
        <v>81</v>
      </c>
      <c r="BK186" s="179">
        <f>ROUND(I186*H186,2)</f>
        <v>0</v>
      </c>
      <c r="BL186" s="18" t="s">
        <v>261</v>
      </c>
      <c r="BM186" s="178" t="s">
        <v>998</v>
      </c>
    </row>
    <row r="187" spans="1:65" s="2" customFormat="1" ht="11.25">
      <c r="A187" s="33"/>
      <c r="B187" s="34"/>
      <c r="C187" s="33"/>
      <c r="D187" s="180" t="s">
        <v>148</v>
      </c>
      <c r="E187" s="33"/>
      <c r="F187" s="181" t="s">
        <v>997</v>
      </c>
      <c r="G187" s="33"/>
      <c r="H187" s="33"/>
      <c r="I187" s="102"/>
      <c r="J187" s="33"/>
      <c r="K187" s="33"/>
      <c r="L187" s="34"/>
      <c r="M187" s="182"/>
      <c r="N187" s="183"/>
      <c r="O187" s="59"/>
      <c r="P187" s="59"/>
      <c r="Q187" s="59"/>
      <c r="R187" s="59"/>
      <c r="S187" s="59"/>
      <c r="T187" s="60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8" t="s">
        <v>148</v>
      </c>
      <c r="AU187" s="18" t="s">
        <v>83</v>
      </c>
    </row>
    <row r="188" spans="1:65" s="14" customFormat="1" ht="11.25">
      <c r="B188" s="191"/>
      <c r="D188" s="180" t="s">
        <v>150</v>
      </c>
      <c r="F188" s="193" t="s">
        <v>999</v>
      </c>
      <c r="H188" s="194">
        <v>66</v>
      </c>
      <c r="I188" s="195"/>
      <c r="L188" s="191"/>
      <c r="M188" s="196"/>
      <c r="N188" s="197"/>
      <c r="O188" s="197"/>
      <c r="P188" s="197"/>
      <c r="Q188" s="197"/>
      <c r="R188" s="197"/>
      <c r="S188" s="197"/>
      <c r="T188" s="198"/>
      <c r="AT188" s="192" t="s">
        <v>150</v>
      </c>
      <c r="AU188" s="192" t="s">
        <v>83</v>
      </c>
      <c r="AV188" s="14" t="s">
        <v>83</v>
      </c>
      <c r="AW188" s="14" t="s">
        <v>3</v>
      </c>
      <c r="AX188" s="14" t="s">
        <v>81</v>
      </c>
      <c r="AY188" s="192" t="s">
        <v>138</v>
      </c>
    </row>
    <row r="189" spans="1:65" s="2" customFormat="1" ht="16.5" customHeight="1">
      <c r="A189" s="33"/>
      <c r="B189" s="166"/>
      <c r="C189" s="216" t="s">
        <v>7</v>
      </c>
      <c r="D189" s="216" t="s">
        <v>276</v>
      </c>
      <c r="E189" s="217" t="s">
        <v>1000</v>
      </c>
      <c r="F189" s="218" t="s">
        <v>1001</v>
      </c>
      <c r="G189" s="219" t="s">
        <v>519</v>
      </c>
      <c r="H189" s="220">
        <v>33</v>
      </c>
      <c r="I189" s="221"/>
      <c r="J189" s="222">
        <f>ROUND(I189*H189,2)</f>
        <v>0</v>
      </c>
      <c r="K189" s="218" t="s">
        <v>145</v>
      </c>
      <c r="L189" s="223"/>
      <c r="M189" s="224" t="s">
        <v>1</v>
      </c>
      <c r="N189" s="225" t="s">
        <v>40</v>
      </c>
      <c r="O189" s="59"/>
      <c r="P189" s="176">
        <f>O189*H189</f>
        <v>0</v>
      </c>
      <c r="Q189" s="176">
        <v>3.8999999999999999E-4</v>
      </c>
      <c r="R189" s="176">
        <f>Q189*H189</f>
        <v>1.2869999999999999E-2</v>
      </c>
      <c r="S189" s="176">
        <v>0</v>
      </c>
      <c r="T189" s="177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78" t="s">
        <v>354</v>
      </c>
      <c r="AT189" s="178" t="s">
        <v>276</v>
      </c>
      <c r="AU189" s="178" t="s">
        <v>83</v>
      </c>
      <c r="AY189" s="18" t="s">
        <v>138</v>
      </c>
      <c r="BE189" s="179">
        <f>IF(N189="základní",J189,0)</f>
        <v>0</v>
      </c>
      <c r="BF189" s="179">
        <f>IF(N189="snížená",J189,0)</f>
        <v>0</v>
      </c>
      <c r="BG189" s="179">
        <f>IF(N189="zákl. přenesená",J189,0)</f>
        <v>0</v>
      </c>
      <c r="BH189" s="179">
        <f>IF(N189="sníž. přenesená",J189,0)</f>
        <v>0</v>
      </c>
      <c r="BI189" s="179">
        <f>IF(N189="nulová",J189,0)</f>
        <v>0</v>
      </c>
      <c r="BJ189" s="18" t="s">
        <v>81</v>
      </c>
      <c r="BK189" s="179">
        <f>ROUND(I189*H189,2)</f>
        <v>0</v>
      </c>
      <c r="BL189" s="18" t="s">
        <v>261</v>
      </c>
      <c r="BM189" s="178" t="s">
        <v>1002</v>
      </c>
    </row>
    <row r="190" spans="1:65" s="2" customFormat="1" ht="11.25">
      <c r="A190" s="33"/>
      <c r="B190" s="34"/>
      <c r="C190" s="33"/>
      <c r="D190" s="180" t="s">
        <v>148</v>
      </c>
      <c r="E190" s="33"/>
      <c r="F190" s="181" t="s">
        <v>1001</v>
      </c>
      <c r="G190" s="33"/>
      <c r="H190" s="33"/>
      <c r="I190" s="102"/>
      <c r="J190" s="33"/>
      <c r="K190" s="33"/>
      <c r="L190" s="34"/>
      <c r="M190" s="182"/>
      <c r="N190" s="183"/>
      <c r="O190" s="59"/>
      <c r="P190" s="59"/>
      <c r="Q190" s="59"/>
      <c r="R190" s="59"/>
      <c r="S190" s="59"/>
      <c r="T190" s="60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8" t="s">
        <v>148</v>
      </c>
      <c r="AU190" s="18" t="s">
        <v>83</v>
      </c>
    </row>
    <row r="191" spans="1:65" s="14" customFormat="1" ht="11.25">
      <c r="B191" s="191"/>
      <c r="D191" s="180" t="s">
        <v>150</v>
      </c>
      <c r="F191" s="193" t="s">
        <v>1003</v>
      </c>
      <c r="H191" s="194">
        <v>33</v>
      </c>
      <c r="I191" s="195"/>
      <c r="L191" s="191"/>
      <c r="M191" s="196"/>
      <c r="N191" s="197"/>
      <c r="O191" s="197"/>
      <c r="P191" s="197"/>
      <c r="Q191" s="197"/>
      <c r="R191" s="197"/>
      <c r="S191" s="197"/>
      <c r="T191" s="198"/>
      <c r="AT191" s="192" t="s">
        <v>150</v>
      </c>
      <c r="AU191" s="192" t="s">
        <v>83</v>
      </c>
      <c r="AV191" s="14" t="s">
        <v>83</v>
      </c>
      <c r="AW191" s="14" t="s">
        <v>3</v>
      </c>
      <c r="AX191" s="14" t="s">
        <v>81</v>
      </c>
      <c r="AY191" s="192" t="s">
        <v>138</v>
      </c>
    </row>
    <row r="192" spans="1:65" s="2" customFormat="1" ht="16.5" customHeight="1">
      <c r="A192" s="33"/>
      <c r="B192" s="166"/>
      <c r="C192" s="167" t="s">
        <v>294</v>
      </c>
      <c r="D192" s="167" t="s">
        <v>141</v>
      </c>
      <c r="E192" s="168" t="s">
        <v>1004</v>
      </c>
      <c r="F192" s="169" t="s">
        <v>1005</v>
      </c>
      <c r="G192" s="170" t="s">
        <v>269</v>
      </c>
      <c r="H192" s="171">
        <v>76</v>
      </c>
      <c r="I192" s="172"/>
      <c r="J192" s="173">
        <f>ROUND(I192*H192,2)</f>
        <v>0</v>
      </c>
      <c r="K192" s="169" t="s">
        <v>145</v>
      </c>
      <c r="L192" s="34"/>
      <c r="M192" s="174" t="s">
        <v>1</v>
      </c>
      <c r="N192" s="175" t="s">
        <v>40</v>
      </c>
      <c r="O192" s="59"/>
      <c r="P192" s="176">
        <f>O192*H192</f>
        <v>0</v>
      </c>
      <c r="Q192" s="176">
        <v>0</v>
      </c>
      <c r="R192" s="176">
        <f>Q192*H192</f>
        <v>0</v>
      </c>
      <c r="S192" s="176">
        <v>0</v>
      </c>
      <c r="T192" s="177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78" t="s">
        <v>261</v>
      </c>
      <c r="AT192" s="178" t="s">
        <v>141</v>
      </c>
      <c r="AU192" s="178" t="s">
        <v>83</v>
      </c>
      <c r="AY192" s="18" t="s">
        <v>138</v>
      </c>
      <c r="BE192" s="179">
        <f>IF(N192="základní",J192,0)</f>
        <v>0</v>
      </c>
      <c r="BF192" s="179">
        <f>IF(N192="snížená",J192,0)</f>
        <v>0</v>
      </c>
      <c r="BG192" s="179">
        <f>IF(N192="zákl. přenesená",J192,0)</f>
        <v>0</v>
      </c>
      <c r="BH192" s="179">
        <f>IF(N192="sníž. přenesená",J192,0)</f>
        <v>0</v>
      </c>
      <c r="BI192" s="179">
        <f>IF(N192="nulová",J192,0)</f>
        <v>0</v>
      </c>
      <c r="BJ192" s="18" t="s">
        <v>81</v>
      </c>
      <c r="BK192" s="179">
        <f>ROUND(I192*H192,2)</f>
        <v>0</v>
      </c>
      <c r="BL192" s="18" t="s">
        <v>261</v>
      </c>
      <c r="BM192" s="178" t="s">
        <v>1006</v>
      </c>
    </row>
    <row r="193" spans="1:65" s="2" customFormat="1" ht="29.25">
      <c r="A193" s="33"/>
      <c r="B193" s="34"/>
      <c r="C193" s="33"/>
      <c r="D193" s="180" t="s">
        <v>148</v>
      </c>
      <c r="E193" s="33"/>
      <c r="F193" s="181" t="s">
        <v>1007</v>
      </c>
      <c r="G193" s="33"/>
      <c r="H193" s="33"/>
      <c r="I193" s="102"/>
      <c r="J193" s="33"/>
      <c r="K193" s="33"/>
      <c r="L193" s="34"/>
      <c r="M193" s="182"/>
      <c r="N193" s="183"/>
      <c r="O193" s="59"/>
      <c r="P193" s="59"/>
      <c r="Q193" s="59"/>
      <c r="R193" s="59"/>
      <c r="S193" s="59"/>
      <c r="T193" s="60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8" t="s">
        <v>148</v>
      </c>
      <c r="AU193" s="18" t="s">
        <v>83</v>
      </c>
    </row>
    <row r="194" spans="1:65" s="14" customFormat="1" ht="11.25">
      <c r="B194" s="191"/>
      <c r="D194" s="180" t="s">
        <v>150</v>
      </c>
      <c r="E194" s="192" t="s">
        <v>1</v>
      </c>
      <c r="F194" s="193" t="s">
        <v>1008</v>
      </c>
      <c r="H194" s="194">
        <v>76</v>
      </c>
      <c r="I194" s="195"/>
      <c r="L194" s="191"/>
      <c r="M194" s="196"/>
      <c r="N194" s="197"/>
      <c r="O194" s="197"/>
      <c r="P194" s="197"/>
      <c r="Q194" s="197"/>
      <c r="R194" s="197"/>
      <c r="S194" s="197"/>
      <c r="T194" s="198"/>
      <c r="AT194" s="192" t="s">
        <v>150</v>
      </c>
      <c r="AU194" s="192" t="s">
        <v>83</v>
      </c>
      <c r="AV194" s="14" t="s">
        <v>83</v>
      </c>
      <c r="AW194" s="14" t="s">
        <v>32</v>
      </c>
      <c r="AX194" s="14" t="s">
        <v>81</v>
      </c>
      <c r="AY194" s="192" t="s">
        <v>138</v>
      </c>
    </row>
    <row r="195" spans="1:65" s="2" customFormat="1" ht="16.5" customHeight="1">
      <c r="A195" s="33"/>
      <c r="B195" s="166"/>
      <c r="C195" s="216" t="s">
        <v>299</v>
      </c>
      <c r="D195" s="216" t="s">
        <v>276</v>
      </c>
      <c r="E195" s="217" t="s">
        <v>1009</v>
      </c>
      <c r="F195" s="218" t="s">
        <v>1010</v>
      </c>
      <c r="G195" s="219" t="s">
        <v>269</v>
      </c>
      <c r="H195" s="220">
        <v>43</v>
      </c>
      <c r="I195" s="221"/>
      <c r="J195" s="222">
        <f>ROUND(I195*H195,2)</f>
        <v>0</v>
      </c>
      <c r="K195" s="218" t="s">
        <v>1</v>
      </c>
      <c r="L195" s="223"/>
      <c r="M195" s="224" t="s">
        <v>1</v>
      </c>
      <c r="N195" s="225" t="s">
        <v>40</v>
      </c>
      <c r="O195" s="59"/>
      <c r="P195" s="176">
        <f>O195*H195</f>
        <v>0</v>
      </c>
      <c r="Q195" s="176">
        <v>1.3999999999999999E-4</v>
      </c>
      <c r="R195" s="176">
        <f>Q195*H195</f>
        <v>6.0199999999999993E-3</v>
      </c>
      <c r="S195" s="176">
        <v>0</v>
      </c>
      <c r="T195" s="177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78" t="s">
        <v>354</v>
      </c>
      <c r="AT195" s="178" t="s">
        <v>276</v>
      </c>
      <c r="AU195" s="178" t="s">
        <v>83</v>
      </c>
      <c r="AY195" s="18" t="s">
        <v>138</v>
      </c>
      <c r="BE195" s="179">
        <f>IF(N195="základní",J195,0)</f>
        <v>0</v>
      </c>
      <c r="BF195" s="179">
        <f>IF(N195="snížená",J195,0)</f>
        <v>0</v>
      </c>
      <c r="BG195" s="179">
        <f>IF(N195="zákl. přenesená",J195,0)</f>
        <v>0</v>
      </c>
      <c r="BH195" s="179">
        <f>IF(N195="sníž. přenesená",J195,0)</f>
        <v>0</v>
      </c>
      <c r="BI195" s="179">
        <f>IF(N195="nulová",J195,0)</f>
        <v>0</v>
      </c>
      <c r="BJ195" s="18" t="s">
        <v>81</v>
      </c>
      <c r="BK195" s="179">
        <f>ROUND(I195*H195,2)</f>
        <v>0</v>
      </c>
      <c r="BL195" s="18" t="s">
        <v>261</v>
      </c>
      <c r="BM195" s="178" t="s">
        <v>1011</v>
      </c>
    </row>
    <row r="196" spans="1:65" s="2" customFormat="1" ht="11.25">
      <c r="A196" s="33"/>
      <c r="B196" s="34"/>
      <c r="C196" s="33"/>
      <c r="D196" s="180" t="s">
        <v>148</v>
      </c>
      <c r="E196" s="33"/>
      <c r="F196" s="181" t="s">
        <v>1010</v>
      </c>
      <c r="G196" s="33"/>
      <c r="H196" s="33"/>
      <c r="I196" s="102"/>
      <c r="J196" s="33"/>
      <c r="K196" s="33"/>
      <c r="L196" s="34"/>
      <c r="M196" s="182"/>
      <c r="N196" s="183"/>
      <c r="O196" s="59"/>
      <c r="P196" s="59"/>
      <c r="Q196" s="59"/>
      <c r="R196" s="59"/>
      <c r="S196" s="59"/>
      <c r="T196" s="60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8" t="s">
        <v>148</v>
      </c>
      <c r="AU196" s="18" t="s">
        <v>83</v>
      </c>
    </row>
    <row r="197" spans="1:65" s="2" customFormat="1" ht="21.75" customHeight="1">
      <c r="A197" s="33"/>
      <c r="B197" s="166"/>
      <c r="C197" s="216" t="s">
        <v>304</v>
      </c>
      <c r="D197" s="216" t="s">
        <v>276</v>
      </c>
      <c r="E197" s="217" t="s">
        <v>1012</v>
      </c>
      <c r="F197" s="218" t="s">
        <v>1013</v>
      </c>
      <c r="G197" s="219" t="s">
        <v>269</v>
      </c>
      <c r="H197" s="220">
        <v>18</v>
      </c>
      <c r="I197" s="221"/>
      <c r="J197" s="222">
        <f>ROUND(I197*H197,2)</f>
        <v>0</v>
      </c>
      <c r="K197" s="218" t="s">
        <v>1</v>
      </c>
      <c r="L197" s="223"/>
      <c r="M197" s="224" t="s">
        <v>1</v>
      </c>
      <c r="N197" s="225" t="s">
        <v>40</v>
      </c>
      <c r="O197" s="59"/>
      <c r="P197" s="176">
        <f>O197*H197</f>
        <v>0</v>
      </c>
      <c r="Q197" s="176">
        <v>1.3999999999999999E-4</v>
      </c>
      <c r="R197" s="176">
        <f>Q197*H197</f>
        <v>2.5199999999999997E-3</v>
      </c>
      <c r="S197" s="176">
        <v>0</v>
      </c>
      <c r="T197" s="177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78" t="s">
        <v>354</v>
      </c>
      <c r="AT197" s="178" t="s">
        <v>276</v>
      </c>
      <c r="AU197" s="178" t="s">
        <v>83</v>
      </c>
      <c r="AY197" s="18" t="s">
        <v>138</v>
      </c>
      <c r="BE197" s="179">
        <f>IF(N197="základní",J197,0)</f>
        <v>0</v>
      </c>
      <c r="BF197" s="179">
        <f>IF(N197="snížená",J197,0)</f>
        <v>0</v>
      </c>
      <c r="BG197" s="179">
        <f>IF(N197="zákl. přenesená",J197,0)</f>
        <v>0</v>
      </c>
      <c r="BH197" s="179">
        <f>IF(N197="sníž. přenesená",J197,0)</f>
        <v>0</v>
      </c>
      <c r="BI197" s="179">
        <f>IF(N197="nulová",J197,0)</f>
        <v>0</v>
      </c>
      <c r="BJ197" s="18" t="s">
        <v>81</v>
      </c>
      <c r="BK197" s="179">
        <f>ROUND(I197*H197,2)</f>
        <v>0</v>
      </c>
      <c r="BL197" s="18" t="s">
        <v>261</v>
      </c>
      <c r="BM197" s="178" t="s">
        <v>1014</v>
      </c>
    </row>
    <row r="198" spans="1:65" s="2" customFormat="1" ht="19.5">
      <c r="A198" s="33"/>
      <c r="B198" s="34"/>
      <c r="C198" s="33"/>
      <c r="D198" s="180" t="s">
        <v>148</v>
      </c>
      <c r="E198" s="33"/>
      <c r="F198" s="181" t="s">
        <v>1013</v>
      </c>
      <c r="G198" s="33"/>
      <c r="H198" s="33"/>
      <c r="I198" s="102"/>
      <c r="J198" s="33"/>
      <c r="K198" s="33"/>
      <c r="L198" s="34"/>
      <c r="M198" s="182"/>
      <c r="N198" s="183"/>
      <c r="O198" s="59"/>
      <c r="P198" s="59"/>
      <c r="Q198" s="59"/>
      <c r="R198" s="59"/>
      <c r="S198" s="59"/>
      <c r="T198" s="60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8" t="s">
        <v>148</v>
      </c>
      <c r="AU198" s="18" t="s">
        <v>83</v>
      </c>
    </row>
    <row r="199" spans="1:65" s="2" customFormat="1" ht="21.75" customHeight="1">
      <c r="A199" s="33"/>
      <c r="B199" s="166"/>
      <c r="C199" s="216" t="s">
        <v>311</v>
      </c>
      <c r="D199" s="216" t="s">
        <v>276</v>
      </c>
      <c r="E199" s="217" t="s">
        <v>1015</v>
      </c>
      <c r="F199" s="218" t="s">
        <v>1016</v>
      </c>
      <c r="G199" s="219" t="s">
        <v>269</v>
      </c>
      <c r="H199" s="220">
        <v>15</v>
      </c>
      <c r="I199" s="221"/>
      <c r="J199" s="222">
        <f>ROUND(I199*H199,2)</f>
        <v>0</v>
      </c>
      <c r="K199" s="218" t="s">
        <v>1</v>
      </c>
      <c r="L199" s="223"/>
      <c r="M199" s="224" t="s">
        <v>1</v>
      </c>
      <c r="N199" s="225" t="s">
        <v>40</v>
      </c>
      <c r="O199" s="59"/>
      <c r="P199" s="176">
        <f>O199*H199</f>
        <v>0</v>
      </c>
      <c r="Q199" s="176">
        <v>1.3999999999999999E-4</v>
      </c>
      <c r="R199" s="176">
        <f>Q199*H199</f>
        <v>2.0999999999999999E-3</v>
      </c>
      <c r="S199" s="176">
        <v>0</v>
      </c>
      <c r="T199" s="177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78" t="s">
        <v>354</v>
      </c>
      <c r="AT199" s="178" t="s">
        <v>276</v>
      </c>
      <c r="AU199" s="178" t="s">
        <v>83</v>
      </c>
      <c r="AY199" s="18" t="s">
        <v>138</v>
      </c>
      <c r="BE199" s="179">
        <f>IF(N199="základní",J199,0)</f>
        <v>0</v>
      </c>
      <c r="BF199" s="179">
        <f>IF(N199="snížená",J199,0)</f>
        <v>0</v>
      </c>
      <c r="BG199" s="179">
        <f>IF(N199="zákl. přenesená",J199,0)</f>
        <v>0</v>
      </c>
      <c r="BH199" s="179">
        <f>IF(N199="sníž. přenesená",J199,0)</f>
        <v>0</v>
      </c>
      <c r="BI199" s="179">
        <f>IF(N199="nulová",J199,0)</f>
        <v>0</v>
      </c>
      <c r="BJ199" s="18" t="s">
        <v>81</v>
      </c>
      <c r="BK199" s="179">
        <f>ROUND(I199*H199,2)</f>
        <v>0</v>
      </c>
      <c r="BL199" s="18" t="s">
        <v>261</v>
      </c>
      <c r="BM199" s="178" t="s">
        <v>1017</v>
      </c>
    </row>
    <row r="200" spans="1:65" s="2" customFormat="1" ht="19.5">
      <c r="A200" s="33"/>
      <c r="B200" s="34"/>
      <c r="C200" s="33"/>
      <c r="D200" s="180" t="s">
        <v>148</v>
      </c>
      <c r="E200" s="33"/>
      <c r="F200" s="181" t="s">
        <v>1016</v>
      </c>
      <c r="G200" s="33"/>
      <c r="H200" s="33"/>
      <c r="I200" s="102"/>
      <c r="J200" s="33"/>
      <c r="K200" s="33"/>
      <c r="L200" s="34"/>
      <c r="M200" s="182"/>
      <c r="N200" s="183"/>
      <c r="O200" s="59"/>
      <c r="P200" s="59"/>
      <c r="Q200" s="59"/>
      <c r="R200" s="59"/>
      <c r="S200" s="59"/>
      <c r="T200" s="60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8" t="s">
        <v>148</v>
      </c>
      <c r="AU200" s="18" t="s">
        <v>83</v>
      </c>
    </row>
    <row r="201" spans="1:65" s="2" customFormat="1" ht="16.5" customHeight="1">
      <c r="A201" s="33"/>
      <c r="B201" s="166"/>
      <c r="C201" s="167" t="s">
        <v>317</v>
      </c>
      <c r="D201" s="167" t="s">
        <v>141</v>
      </c>
      <c r="E201" s="168" t="s">
        <v>1018</v>
      </c>
      <c r="F201" s="169" t="s">
        <v>1019</v>
      </c>
      <c r="G201" s="170" t="s">
        <v>269</v>
      </c>
      <c r="H201" s="171">
        <v>5</v>
      </c>
      <c r="I201" s="172"/>
      <c r="J201" s="173">
        <f>ROUND(I201*H201,2)</f>
        <v>0</v>
      </c>
      <c r="K201" s="169" t="s">
        <v>145</v>
      </c>
      <c r="L201" s="34"/>
      <c r="M201" s="174" t="s">
        <v>1</v>
      </c>
      <c r="N201" s="175" t="s">
        <v>40</v>
      </c>
      <c r="O201" s="59"/>
      <c r="P201" s="176">
        <f>O201*H201</f>
        <v>0</v>
      </c>
      <c r="Q201" s="176">
        <v>0</v>
      </c>
      <c r="R201" s="176">
        <f>Q201*H201</f>
        <v>0</v>
      </c>
      <c r="S201" s="176">
        <v>0</v>
      </c>
      <c r="T201" s="177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78" t="s">
        <v>261</v>
      </c>
      <c r="AT201" s="178" t="s">
        <v>141</v>
      </c>
      <c r="AU201" s="178" t="s">
        <v>83</v>
      </c>
      <c r="AY201" s="18" t="s">
        <v>138</v>
      </c>
      <c r="BE201" s="179">
        <f>IF(N201="základní",J201,0)</f>
        <v>0</v>
      </c>
      <c r="BF201" s="179">
        <f>IF(N201="snížená",J201,0)</f>
        <v>0</v>
      </c>
      <c r="BG201" s="179">
        <f>IF(N201="zákl. přenesená",J201,0)</f>
        <v>0</v>
      </c>
      <c r="BH201" s="179">
        <f>IF(N201="sníž. přenesená",J201,0)</f>
        <v>0</v>
      </c>
      <c r="BI201" s="179">
        <f>IF(N201="nulová",J201,0)</f>
        <v>0</v>
      </c>
      <c r="BJ201" s="18" t="s">
        <v>81</v>
      </c>
      <c r="BK201" s="179">
        <f>ROUND(I201*H201,2)</f>
        <v>0</v>
      </c>
      <c r="BL201" s="18" t="s">
        <v>261</v>
      </c>
      <c r="BM201" s="178" t="s">
        <v>1020</v>
      </c>
    </row>
    <row r="202" spans="1:65" s="2" customFormat="1" ht="29.25">
      <c r="A202" s="33"/>
      <c r="B202" s="34"/>
      <c r="C202" s="33"/>
      <c r="D202" s="180" t="s">
        <v>148</v>
      </c>
      <c r="E202" s="33"/>
      <c r="F202" s="181" t="s">
        <v>1021</v>
      </c>
      <c r="G202" s="33"/>
      <c r="H202" s="33"/>
      <c r="I202" s="102"/>
      <c r="J202" s="33"/>
      <c r="K202" s="33"/>
      <c r="L202" s="34"/>
      <c r="M202" s="182"/>
      <c r="N202" s="183"/>
      <c r="O202" s="59"/>
      <c r="P202" s="59"/>
      <c r="Q202" s="59"/>
      <c r="R202" s="59"/>
      <c r="S202" s="59"/>
      <c r="T202" s="60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8" t="s">
        <v>148</v>
      </c>
      <c r="AU202" s="18" t="s">
        <v>83</v>
      </c>
    </row>
    <row r="203" spans="1:65" s="14" customFormat="1" ht="11.25">
      <c r="B203" s="191"/>
      <c r="D203" s="180" t="s">
        <v>150</v>
      </c>
      <c r="E203" s="192" t="s">
        <v>1</v>
      </c>
      <c r="F203" s="193" t="s">
        <v>180</v>
      </c>
      <c r="H203" s="194">
        <v>5</v>
      </c>
      <c r="I203" s="195"/>
      <c r="L203" s="191"/>
      <c r="M203" s="196"/>
      <c r="N203" s="197"/>
      <c r="O203" s="197"/>
      <c r="P203" s="197"/>
      <c r="Q203" s="197"/>
      <c r="R203" s="197"/>
      <c r="S203" s="197"/>
      <c r="T203" s="198"/>
      <c r="AT203" s="192" t="s">
        <v>150</v>
      </c>
      <c r="AU203" s="192" t="s">
        <v>83</v>
      </c>
      <c r="AV203" s="14" t="s">
        <v>83</v>
      </c>
      <c r="AW203" s="14" t="s">
        <v>32</v>
      </c>
      <c r="AX203" s="14" t="s">
        <v>81</v>
      </c>
      <c r="AY203" s="192" t="s">
        <v>138</v>
      </c>
    </row>
    <row r="204" spans="1:65" s="2" customFormat="1" ht="21.75" customHeight="1">
      <c r="A204" s="33"/>
      <c r="B204" s="166"/>
      <c r="C204" s="216" t="s">
        <v>323</v>
      </c>
      <c r="D204" s="216" t="s">
        <v>276</v>
      </c>
      <c r="E204" s="217" t="s">
        <v>1022</v>
      </c>
      <c r="F204" s="218" t="s">
        <v>1023</v>
      </c>
      <c r="G204" s="219" t="s">
        <v>269</v>
      </c>
      <c r="H204" s="220">
        <v>5</v>
      </c>
      <c r="I204" s="221"/>
      <c r="J204" s="222">
        <f>ROUND(I204*H204,2)</f>
        <v>0</v>
      </c>
      <c r="K204" s="218" t="s">
        <v>1</v>
      </c>
      <c r="L204" s="223"/>
      <c r="M204" s="224" t="s">
        <v>1</v>
      </c>
      <c r="N204" s="225" t="s">
        <v>40</v>
      </c>
      <c r="O204" s="59"/>
      <c r="P204" s="176">
        <f>O204*H204</f>
        <v>0</v>
      </c>
      <c r="Q204" s="176">
        <v>9.0000000000000006E-5</v>
      </c>
      <c r="R204" s="176">
        <f>Q204*H204</f>
        <v>4.5000000000000004E-4</v>
      </c>
      <c r="S204" s="176">
        <v>0</v>
      </c>
      <c r="T204" s="177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78" t="s">
        <v>354</v>
      </c>
      <c r="AT204" s="178" t="s">
        <v>276</v>
      </c>
      <c r="AU204" s="178" t="s">
        <v>83</v>
      </c>
      <c r="AY204" s="18" t="s">
        <v>138</v>
      </c>
      <c r="BE204" s="179">
        <f>IF(N204="základní",J204,0)</f>
        <v>0</v>
      </c>
      <c r="BF204" s="179">
        <f>IF(N204="snížená",J204,0)</f>
        <v>0</v>
      </c>
      <c r="BG204" s="179">
        <f>IF(N204="zákl. přenesená",J204,0)</f>
        <v>0</v>
      </c>
      <c r="BH204" s="179">
        <f>IF(N204="sníž. přenesená",J204,0)</f>
        <v>0</v>
      </c>
      <c r="BI204" s="179">
        <f>IF(N204="nulová",J204,0)</f>
        <v>0</v>
      </c>
      <c r="BJ204" s="18" t="s">
        <v>81</v>
      </c>
      <c r="BK204" s="179">
        <f>ROUND(I204*H204,2)</f>
        <v>0</v>
      </c>
      <c r="BL204" s="18" t="s">
        <v>261</v>
      </c>
      <c r="BM204" s="178" t="s">
        <v>1024</v>
      </c>
    </row>
    <row r="205" spans="1:65" s="2" customFormat="1" ht="19.5">
      <c r="A205" s="33"/>
      <c r="B205" s="34"/>
      <c r="C205" s="33"/>
      <c r="D205" s="180" t="s">
        <v>148</v>
      </c>
      <c r="E205" s="33"/>
      <c r="F205" s="181" t="s">
        <v>1023</v>
      </c>
      <c r="G205" s="33"/>
      <c r="H205" s="33"/>
      <c r="I205" s="102"/>
      <c r="J205" s="33"/>
      <c r="K205" s="33"/>
      <c r="L205" s="34"/>
      <c r="M205" s="182"/>
      <c r="N205" s="183"/>
      <c r="O205" s="59"/>
      <c r="P205" s="59"/>
      <c r="Q205" s="59"/>
      <c r="R205" s="59"/>
      <c r="S205" s="59"/>
      <c r="T205" s="60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8" t="s">
        <v>148</v>
      </c>
      <c r="AU205" s="18" t="s">
        <v>83</v>
      </c>
    </row>
    <row r="206" spans="1:65" s="2" customFormat="1" ht="21.75" customHeight="1">
      <c r="A206" s="33"/>
      <c r="B206" s="166"/>
      <c r="C206" s="167" t="s">
        <v>329</v>
      </c>
      <c r="D206" s="167" t="s">
        <v>141</v>
      </c>
      <c r="E206" s="168" t="s">
        <v>1025</v>
      </c>
      <c r="F206" s="169" t="s">
        <v>1026</v>
      </c>
      <c r="G206" s="170" t="s">
        <v>519</v>
      </c>
      <c r="H206" s="171">
        <v>80</v>
      </c>
      <c r="I206" s="172"/>
      <c r="J206" s="173">
        <f>ROUND(I206*H206,2)</f>
        <v>0</v>
      </c>
      <c r="K206" s="169" t="s">
        <v>145</v>
      </c>
      <c r="L206" s="34"/>
      <c r="M206" s="174" t="s">
        <v>1</v>
      </c>
      <c r="N206" s="175" t="s">
        <v>40</v>
      </c>
      <c r="O206" s="59"/>
      <c r="P206" s="176">
        <f>O206*H206</f>
        <v>0</v>
      </c>
      <c r="Q206" s="176">
        <v>0</v>
      </c>
      <c r="R206" s="176">
        <f>Q206*H206</f>
        <v>0</v>
      </c>
      <c r="S206" s="176">
        <v>0</v>
      </c>
      <c r="T206" s="177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78" t="s">
        <v>261</v>
      </c>
      <c r="AT206" s="178" t="s">
        <v>141</v>
      </c>
      <c r="AU206" s="178" t="s">
        <v>83</v>
      </c>
      <c r="AY206" s="18" t="s">
        <v>138</v>
      </c>
      <c r="BE206" s="179">
        <f>IF(N206="základní",J206,0)</f>
        <v>0</v>
      </c>
      <c r="BF206" s="179">
        <f>IF(N206="snížená",J206,0)</f>
        <v>0</v>
      </c>
      <c r="BG206" s="179">
        <f>IF(N206="zákl. přenesená",J206,0)</f>
        <v>0</v>
      </c>
      <c r="BH206" s="179">
        <f>IF(N206="sníž. přenesená",J206,0)</f>
        <v>0</v>
      </c>
      <c r="BI206" s="179">
        <f>IF(N206="nulová",J206,0)</f>
        <v>0</v>
      </c>
      <c r="BJ206" s="18" t="s">
        <v>81</v>
      </c>
      <c r="BK206" s="179">
        <f>ROUND(I206*H206,2)</f>
        <v>0</v>
      </c>
      <c r="BL206" s="18" t="s">
        <v>261</v>
      </c>
      <c r="BM206" s="178" t="s">
        <v>1027</v>
      </c>
    </row>
    <row r="207" spans="1:65" s="2" customFormat="1" ht="19.5">
      <c r="A207" s="33"/>
      <c r="B207" s="34"/>
      <c r="C207" s="33"/>
      <c r="D207" s="180" t="s">
        <v>148</v>
      </c>
      <c r="E207" s="33"/>
      <c r="F207" s="181" t="s">
        <v>1028</v>
      </c>
      <c r="G207" s="33"/>
      <c r="H207" s="33"/>
      <c r="I207" s="102"/>
      <c r="J207" s="33"/>
      <c r="K207" s="33"/>
      <c r="L207" s="34"/>
      <c r="M207" s="182"/>
      <c r="N207" s="183"/>
      <c r="O207" s="59"/>
      <c r="P207" s="59"/>
      <c r="Q207" s="59"/>
      <c r="R207" s="59"/>
      <c r="S207" s="59"/>
      <c r="T207" s="60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8" t="s">
        <v>148</v>
      </c>
      <c r="AU207" s="18" t="s">
        <v>83</v>
      </c>
    </row>
    <row r="208" spans="1:65" s="14" customFormat="1" ht="11.25">
      <c r="B208" s="191"/>
      <c r="D208" s="180" t="s">
        <v>150</v>
      </c>
      <c r="E208" s="192" t="s">
        <v>1</v>
      </c>
      <c r="F208" s="193" t="s">
        <v>638</v>
      </c>
      <c r="H208" s="194">
        <v>80</v>
      </c>
      <c r="I208" s="195"/>
      <c r="L208" s="191"/>
      <c r="M208" s="196"/>
      <c r="N208" s="197"/>
      <c r="O208" s="197"/>
      <c r="P208" s="197"/>
      <c r="Q208" s="197"/>
      <c r="R208" s="197"/>
      <c r="S208" s="197"/>
      <c r="T208" s="198"/>
      <c r="AT208" s="192" t="s">
        <v>150</v>
      </c>
      <c r="AU208" s="192" t="s">
        <v>83</v>
      </c>
      <c r="AV208" s="14" t="s">
        <v>83</v>
      </c>
      <c r="AW208" s="14" t="s">
        <v>32</v>
      </c>
      <c r="AX208" s="14" t="s">
        <v>81</v>
      </c>
      <c r="AY208" s="192" t="s">
        <v>138</v>
      </c>
    </row>
    <row r="209" spans="1:65" s="2" customFormat="1" ht="16.5" customHeight="1">
      <c r="A209" s="33"/>
      <c r="B209" s="166"/>
      <c r="C209" s="216" t="s">
        <v>337</v>
      </c>
      <c r="D209" s="216" t="s">
        <v>276</v>
      </c>
      <c r="E209" s="217" t="s">
        <v>1029</v>
      </c>
      <c r="F209" s="218" t="s">
        <v>1030</v>
      </c>
      <c r="G209" s="219" t="s">
        <v>519</v>
      </c>
      <c r="H209" s="220">
        <v>96</v>
      </c>
      <c r="I209" s="221"/>
      <c r="J209" s="222">
        <f>ROUND(I209*H209,2)</f>
        <v>0</v>
      </c>
      <c r="K209" s="218" t="s">
        <v>145</v>
      </c>
      <c r="L209" s="223"/>
      <c r="M209" s="224" t="s">
        <v>1</v>
      </c>
      <c r="N209" s="225" t="s">
        <v>40</v>
      </c>
      <c r="O209" s="59"/>
      <c r="P209" s="176">
        <f>O209*H209</f>
        <v>0</v>
      </c>
      <c r="Q209" s="176">
        <v>8.0000000000000007E-5</v>
      </c>
      <c r="R209" s="176">
        <f>Q209*H209</f>
        <v>7.6800000000000011E-3</v>
      </c>
      <c r="S209" s="176">
        <v>0</v>
      </c>
      <c r="T209" s="177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78" t="s">
        <v>1031</v>
      </c>
      <c r="AT209" s="178" t="s">
        <v>276</v>
      </c>
      <c r="AU209" s="178" t="s">
        <v>83</v>
      </c>
      <c r="AY209" s="18" t="s">
        <v>138</v>
      </c>
      <c r="BE209" s="179">
        <f>IF(N209="základní",J209,0)</f>
        <v>0</v>
      </c>
      <c r="BF209" s="179">
        <f>IF(N209="snížená",J209,0)</f>
        <v>0</v>
      </c>
      <c r="BG209" s="179">
        <f>IF(N209="zákl. přenesená",J209,0)</f>
        <v>0</v>
      </c>
      <c r="BH209" s="179">
        <f>IF(N209="sníž. přenesená",J209,0)</f>
        <v>0</v>
      </c>
      <c r="BI209" s="179">
        <f>IF(N209="nulová",J209,0)</f>
        <v>0</v>
      </c>
      <c r="BJ209" s="18" t="s">
        <v>81</v>
      </c>
      <c r="BK209" s="179">
        <f>ROUND(I209*H209,2)</f>
        <v>0</v>
      </c>
      <c r="BL209" s="18" t="s">
        <v>1031</v>
      </c>
      <c r="BM209" s="178" t="s">
        <v>1032</v>
      </c>
    </row>
    <row r="210" spans="1:65" s="2" customFormat="1" ht="11.25">
      <c r="A210" s="33"/>
      <c r="B210" s="34"/>
      <c r="C210" s="33"/>
      <c r="D210" s="180" t="s">
        <v>148</v>
      </c>
      <c r="E210" s="33"/>
      <c r="F210" s="181" t="s">
        <v>1033</v>
      </c>
      <c r="G210" s="33"/>
      <c r="H210" s="33"/>
      <c r="I210" s="102"/>
      <c r="J210" s="33"/>
      <c r="K210" s="33"/>
      <c r="L210" s="34"/>
      <c r="M210" s="182"/>
      <c r="N210" s="183"/>
      <c r="O210" s="59"/>
      <c r="P210" s="59"/>
      <c r="Q210" s="59"/>
      <c r="R210" s="59"/>
      <c r="S210" s="59"/>
      <c r="T210" s="60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8" t="s">
        <v>148</v>
      </c>
      <c r="AU210" s="18" t="s">
        <v>83</v>
      </c>
    </row>
    <row r="211" spans="1:65" s="14" customFormat="1" ht="11.25">
      <c r="B211" s="191"/>
      <c r="D211" s="180" t="s">
        <v>150</v>
      </c>
      <c r="F211" s="193" t="s">
        <v>1034</v>
      </c>
      <c r="H211" s="194">
        <v>96</v>
      </c>
      <c r="I211" s="195"/>
      <c r="L211" s="191"/>
      <c r="M211" s="196"/>
      <c r="N211" s="197"/>
      <c r="O211" s="197"/>
      <c r="P211" s="197"/>
      <c r="Q211" s="197"/>
      <c r="R211" s="197"/>
      <c r="S211" s="197"/>
      <c r="T211" s="198"/>
      <c r="AT211" s="192" t="s">
        <v>150</v>
      </c>
      <c r="AU211" s="192" t="s">
        <v>83</v>
      </c>
      <c r="AV211" s="14" t="s">
        <v>83</v>
      </c>
      <c r="AW211" s="14" t="s">
        <v>3</v>
      </c>
      <c r="AX211" s="14" t="s">
        <v>81</v>
      </c>
      <c r="AY211" s="192" t="s">
        <v>138</v>
      </c>
    </row>
    <row r="212" spans="1:65" s="2" customFormat="1" ht="21.75" customHeight="1">
      <c r="A212" s="33"/>
      <c r="B212" s="166"/>
      <c r="C212" s="167" t="s">
        <v>345</v>
      </c>
      <c r="D212" s="167" t="s">
        <v>141</v>
      </c>
      <c r="E212" s="168" t="s">
        <v>1035</v>
      </c>
      <c r="F212" s="169" t="s">
        <v>1036</v>
      </c>
      <c r="G212" s="170" t="s">
        <v>519</v>
      </c>
      <c r="H212" s="171">
        <v>105</v>
      </c>
      <c r="I212" s="172"/>
      <c r="J212" s="173">
        <f>ROUND(I212*H212,2)</f>
        <v>0</v>
      </c>
      <c r="K212" s="169" t="s">
        <v>145</v>
      </c>
      <c r="L212" s="34"/>
      <c r="M212" s="174" t="s">
        <v>1</v>
      </c>
      <c r="N212" s="175" t="s">
        <v>40</v>
      </c>
      <c r="O212" s="59"/>
      <c r="P212" s="176">
        <f>O212*H212</f>
        <v>0</v>
      </c>
      <c r="Q212" s="176">
        <v>0</v>
      </c>
      <c r="R212" s="176">
        <f>Q212*H212</f>
        <v>0</v>
      </c>
      <c r="S212" s="176">
        <v>0</v>
      </c>
      <c r="T212" s="177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78" t="s">
        <v>261</v>
      </c>
      <c r="AT212" s="178" t="s">
        <v>141</v>
      </c>
      <c r="AU212" s="178" t="s">
        <v>83</v>
      </c>
      <c r="AY212" s="18" t="s">
        <v>138</v>
      </c>
      <c r="BE212" s="179">
        <f>IF(N212="základní",J212,0)</f>
        <v>0</v>
      </c>
      <c r="BF212" s="179">
        <f>IF(N212="snížená",J212,0)</f>
        <v>0</v>
      </c>
      <c r="BG212" s="179">
        <f>IF(N212="zákl. přenesená",J212,0)</f>
        <v>0</v>
      </c>
      <c r="BH212" s="179">
        <f>IF(N212="sníž. přenesená",J212,0)</f>
        <v>0</v>
      </c>
      <c r="BI212" s="179">
        <f>IF(N212="nulová",J212,0)</f>
        <v>0</v>
      </c>
      <c r="BJ212" s="18" t="s">
        <v>81</v>
      </c>
      <c r="BK212" s="179">
        <f>ROUND(I212*H212,2)</f>
        <v>0</v>
      </c>
      <c r="BL212" s="18" t="s">
        <v>261</v>
      </c>
      <c r="BM212" s="178" t="s">
        <v>1037</v>
      </c>
    </row>
    <row r="213" spans="1:65" s="2" customFormat="1" ht="19.5">
      <c r="A213" s="33"/>
      <c r="B213" s="34"/>
      <c r="C213" s="33"/>
      <c r="D213" s="180" t="s">
        <v>148</v>
      </c>
      <c r="E213" s="33"/>
      <c r="F213" s="181" t="s">
        <v>1038</v>
      </c>
      <c r="G213" s="33"/>
      <c r="H213" s="33"/>
      <c r="I213" s="102"/>
      <c r="J213" s="33"/>
      <c r="K213" s="33"/>
      <c r="L213" s="34"/>
      <c r="M213" s="182"/>
      <c r="N213" s="183"/>
      <c r="O213" s="59"/>
      <c r="P213" s="59"/>
      <c r="Q213" s="59"/>
      <c r="R213" s="59"/>
      <c r="S213" s="59"/>
      <c r="T213" s="60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8" t="s">
        <v>148</v>
      </c>
      <c r="AU213" s="18" t="s">
        <v>83</v>
      </c>
    </row>
    <row r="214" spans="1:65" s="14" customFormat="1" ht="11.25">
      <c r="B214" s="191"/>
      <c r="D214" s="180" t="s">
        <v>150</v>
      </c>
      <c r="E214" s="192" t="s">
        <v>1</v>
      </c>
      <c r="F214" s="193" t="s">
        <v>1039</v>
      </c>
      <c r="H214" s="194">
        <v>105</v>
      </c>
      <c r="I214" s="195"/>
      <c r="L214" s="191"/>
      <c r="M214" s="196"/>
      <c r="N214" s="197"/>
      <c r="O214" s="197"/>
      <c r="P214" s="197"/>
      <c r="Q214" s="197"/>
      <c r="R214" s="197"/>
      <c r="S214" s="197"/>
      <c r="T214" s="198"/>
      <c r="AT214" s="192" t="s">
        <v>150</v>
      </c>
      <c r="AU214" s="192" t="s">
        <v>83</v>
      </c>
      <c r="AV214" s="14" t="s">
        <v>83</v>
      </c>
      <c r="AW214" s="14" t="s">
        <v>32</v>
      </c>
      <c r="AX214" s="14" t="s">
        <v>81</v>
      </c>
      <c r="AY214" s="192" t="s">
        <v>138</v>
      </c>
    </row>
    <row r="215" spans="1:65" s="2" customFormat="1" ht="16.5" customHeight="1">
      <c r="A215" s="33"/>
      <c r="B215" s="166"/>
      <c r="C215" s="216" t="s">
        <v>349</v>
      </c>
      <c r="D215" s="216" t="s">
        <v>276</v>
      </c>
      <c r="E215" s="217" t="s">
        <v>1040</v>
      </c>
      <c r="F215" s="218" t="s">
        <v>1041</v>
      </c>
      <c r="G215" s="219" t="s">
        <v>519</v>
      </c>
      <c r="H215" s="220">
        <v>126</v>
      </c>
      <c r="I215" s="221"/>
      <c r="J215" s="222">
        <f>ROUND(I215*H215,2)</f>
        <v>0</v>
      </c>
      <c r="K215" s="218" t="s">
        <v>1</v>
      </c>
      <c r="L215" s="223"/>
      <c r="M215" s="224" t="s">
        <v>1</v>
      </c>
      <c r="N215" s="225" t="s">
        <v>40</v>
      </c>
      <c r="O215" s="59"/>
      <c r="P215" s="176">
        <f>O215*H215</f>
        <v>0</v>
      </c>
      <c r="Q215" s="176">
        <v>1.2E-4</v>
      </c>
      <c r="R215" s="176">
        <f>Q215*H215</f>
        <v>1.512E-2</v>
      </c>
      <c r="S215" s="176">
        <v>0</v>
      </c>
      <c r="T215" s="177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78" t="s">
        <v>354</v>
      </c>
      <c r="AT215" s="178" t="s">
        <v>276</v>
      </c>
      <c r="AU215" s="178" t="s">
        <v>83</v>
      </c>
      <c r="AY215" s="18" t="s">
        <v>138</v>
      </c>
      <c r="BE215" s="179">
        <f>IF(N215="základní",J215,0)</f>
        <v>0</v>
      </c>
      <c r="BF215" s="179">
        <f>IF(N215="snížená",J215,0)</f>
        <v>0</v>
      </c>
      <c r="BG215" s="179">
        <f>IF(N215="zákl. přenesená",J215,0)</f>
        <v>0</v>
      </c>
      <c r="BH215" s="179">
        <f>IF(N215="sníž. přenesená",J215,0)</f>
        <v>0</v>
      </c>
      <c r="BI215" s="179">
        <f>IF(N215="nulová",J215,0)</f>
        <v>0</v>
      </c>
      <c r="BJ215" s="18" t="s">
        <v>81</v>
      </c>
      <c r="BK215" s="179">
        <f>ROUND(I215*H215,2)</f>
        <v>0</v>
      </c>
      <c r="BL215" s="18" t="s">
        <v>261</v>
      </c>
      <c r="BM215" s="178" t="s">
        <v>1042</v>
      </c>
    </row>
    <row r="216" spans="1:65" s="2" customFormat="1" ht="11.25">
      <c r="A216" s="33"/>
      <c r="B216" s="34"/>
      <c r="C216" s="33"/>
      <c r="D216" s="180" t="s">
        <v>148</v>
      </c>
      <c r="E216" s="33"/>
      <c r="F216" s="181" t="s">
        <v>1043</v>
      </c>
      <c r="G216" s="33"/>
      <c r="H216" s="33"/>
      <c r="I216" s="102"/>
      <c r="J216" s="33"/>
      <c r="K216" s="33"/>
      <c r="L216" s="34"/>
      <c r="M216" s="182"/>
      <c r="N216" s="183"/>
      <c r="O216" s="59"/>
      <c r="P216" s="59"/>
      <c r="Q216" s="59"/>
      <c r="R216" s="59"/>
      <c r="S216" s="59"/>
      <c r="T216" s="60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8" t="s">
        <v>148</v>
      </c>
      <c r="AU216" s="18" t="s">
        <v>83</v>
      </c>
    </row>
    <row r="217" spans="1:65" s="14" customFormat="1" ht="11.25">
      <c r="B217" s="191"/>
      <c r="D217" s="180" t="s">
        <v>150</v>
      </c>
      <c r="F217" s="193" t="s">
        <v>1044</v>
      </c>
      <c r="H217" s="194">
        <v>126</v>
      </c>
      <c r="I217" s="195"/>
      <c r="L217" s="191"/>
      <c r="M217" s="196"/>
      <c r="N217" s="197"/>
      <c r="O217" s="197"/>
      <c r="P217" s="197"/>
      <c r="Q217" s="197"/>
      <c r="R217" s="197"/>
      <c r="S217" s="197"/>
      <c r="T217" s="198"/>
      <c r="AT217" s="192" t="s">
        <v>150</v>
      </c>
      <c r="AU217" s="192" t="s">
        <v>83</v>
      </c>
      <c r="AV217" s="14" t="s">
        <v>83</v>
      </c>
      <c r="AW217" s="14" t="s">
        <v>3</v>
      </c>
      <c r="AX217" s="14" t="s">
        <v>81</v>
      </c>
      <c r="AY217" s="192" t="s">
        <v>138</v>
      </c>
    </row>
    <row r="218" spans="1:65" s="2" customFormat="1" ht="21.75" customHeight="1">
      <c r="A218" s="33"/>
      <c r="B218" s="166"/>
      <c r="C218" s="167" t="s">
        <v>354</v>
      </c>
      <c r="D218" s="167" t="s">
        <v>141</v>
      </c>
      <c r="E218" s="168" t="s">
        <v>1045</v>
      </c>
      <c r="F218" s="169" t="s">
        <v>1046</v>
      </c>
      <c r="G218" s="170" t="s">
        <v>519</v>
      </c>
      <c r="H218" s="171">
        <v>55</v>
      </c>
      <c r="I218" s="172"/>
      <c r="J218" s="173">
        <f>ROUND(I218*H218,2)</f>
        <v>0</v>
      </c>
      <c r="K218" s="169" t="s">
        <v>145</v>
      </c>
      <c r="L218" s="34"/>
      <c r="M218" s="174" t="s">
        <v>1</v>
      </c>
      <c r="N218" s="175" t="s">
        <v>40</v>
      </c>
      <c r="O218" s="59"/>
      <c r="P218" s="176">
        <f>O218*H218</f>
        <v>0</v>
      </c>
      <c r="Q218" s="176">
        <v>0</v>
      </c>
      <c r="R218" s="176">
        <f>Q218*H218</f>
        <v>0</v>
      </c>
      <c r="S218" s="176">
        <v>0</v>
      </c>
      <c r="T218" s="177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78" t="s">
        <v>261</v>
      </c>
      <c r="AT218" s="178" t="s">
        <v>141</v>
      </c>
      <c r="AU218" s="178" t="s">
        <v>83</v>
      </c>
      <c r="AY218" s="18" t="s">
        <v>138</v>
      </c>
      <c r="BE218" s="179">
        <f>IF(N218="základní",J218,0)</f>
        <v>0</v>
      </c>
      <c r="BF218" s="179">
        <f>IF(N218="snížená",J218,0)</f>
        <v>0</v>
      </c>
      <c r="BG218" s="179">
        <f>IF(N218="zákl. přenesená",J218,0)</f>
        <v>0</v>
      </c>
      <c r="BH218" s="179">
        <f>IF(N218="sníž. přenesená",J218,0)</f>
        <v>0</v>
      </c>
      <c r="BI218" s="179">
        <f>IF(N218="nulová",J218,0)</f>
        <v>0</v>
      </c>
      <c r="BJ218" s="18" t="s">
        <v>81</v>
      </c>
      <c r="BK218" s="179">
        <f>ROUND(I218*H218,2)</f>
        <v>0</v>
      </c>
      <c r="BL218" s="18" t="s">
        <v>261</v>
      </c>
      <c r="BM218" s="178" t="s">
        <v>1047</v>
      </c>
    </row>
    <row r="219" spans="1:65" s="2" customFormat="1" ht="19.5">
      <c r="A219" s="33"/>
      <c r="B219" s="34"/>
      <c r="C219" s="33"/>
      <c r="D219" s="180" t="s">
        <v>148</v>
      </c>
      <c r="E219" s="33"/>
      <c r="F219" s="181" t="s">
        <v>1048</v>
      </c>
      <c r="G219" s="33"/>
      <c r="H219" s="33"/>
      <c r="I219" s="102"/>
      <c r="J219" s="33"/>
      <c r="K219" s="33"/>
      <c r="L219" s="34"/>
      <c r="M219" s="182"/>
      <c r="N219" s="183"/>
      <c r="O219" s="59"/>
      <c r="P219" s="59"/>
      <c r="Q219" s="59"/>
      <c r="R219" s="59"/>
      <c r="S219" s="59"/>
      <c r="T219" s="60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8" t="s">
        <v>148</v>
      </c>
      <c r="AU219" s="18" t="s">
        <v>83</v>
      </c>
    </row>
    <row r="220" spans="1:65" s="14" customFormat="1" ht="11.25">
      <c r="B220" s="191"/>
      <c r="D220" s="180" t="s">
        <v>150</v>
      </c>
      <c r="E220" s="192" t="s">
        <v>1</v>
      </c>
      <c r="F220" s="193" t="s">
        <v>1049</v>
      </c>
      <c r="H220" s="194">
        <v>55</v>
      </c>
      <c r="I220" s="195"/>
      <c r="L220" s="191"/>
      <c r="M220" s="196"/>
      <c r="N220" s="197"/>
      <c r="O220" s="197"/>
      <c r="P220" s="197"/>
      <c r="Q220" s="197"/>
      <c r="R220" s="197"/>
      <c r="S220" s="197"/>
      <c r="T220" s="198"/>
      <c r="AT220" s="192" t="s">
        <v>150</v>
      </c>
      <c r="AU220" s="192" t="s">
        <v>83</v>
      </c>
      <c r="AV220" s="14" t="s">
        <v>83</v>
      </c>
      <c r="AW220" s="14" t="s">
        <v>32</v>
      </c>
      <c r="AX220" s="14" t="s">
        <v>81</v>
      </c>
      <c r="AY220" s="192" t="s">
        <v>138</v>
      </c>
    </row>
    <row r="221" spans="1:65" s="2" customFormat="1" ht="21.75" customHeight="1">
      <c r="A221" s="33"/>
      <c r="B221" s="166"/>
      <c r="C221" s="216" t="s">
        <v>358</v>
      </c>
      <c r="D221" s="216" t="s">
        <v>276</v>
      </c>
      <c r="E221" s="217" t="s">
        <v>1050</v>
      </c>
      <c r="F221" s="218" t="s">
        <v>1051</v>
      </c>
      <c r="G221" s="219" t="s">
        <v>519</v>
      </c>
      <c r="H221" s="220">
        <v>18</v>
      </c>
      <c r="I221" s="221"/>
      <c r="J221" s="222">
        <f>ROUND(I221*H221,2)</f>
        <v>0</v>
      </c>
      <c r="K221" s="218" t="s">
        <v>145</v>
      </c>
      <c r="L221" s="223"/>
      <c r="M221" s="224" t="s">
        <v>1</v>
      </c>
      <c r="N221" s="225" t="s">
        <v>40</v>
      </c>
      <c r="O221" s="59"/>
      <c r="P221" s="176">
        <f>O221*H221</f>
        <v>0</v>
      </c>
      <c r="Q221" s="176">
        <v>1.9000000000000001E-4</v>
      </c>
      <c r="R221" s="176">
        <f>Q221*H221</f>
        <v>3.4200000000000003E-3</v>
      </c>
      <c r="S221" s="176">
        <v>0</v>
      </c>
      <c r="T221" s="177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78" t="s">
        <v>354</v>
      </c>
      <c r="AT221" s="178" t="s">
        <v>276</v>
      </c>
      <c r="AU221" s="178" t="s">
        <v>83</v>
      </c>
      <c r="AY221" s="18" t="s">
        <v>138</v>
      </c>
      <c r="BE221" s="179">
        <f>IF(N221="základní",J221,0)</f>
        <v>0</v>
      </c>
      <c r="BF221" s="179">
        <f>IF(N221="snížená",J221,0)</f>
        <v>0</v>
      </c>
      <c r="BG221" s="179">
        <f>IF(N221="zákl. přenesená",J221,0)</f>
        <v>0</v>
      </c>
      <c r="BH221" s="179">
        <f>IF(N221="sníž. přenesená",J221,0)</f>
        <v>0</v>
      </c>
      <c r="BI221" s="179">
        <f>IF(N221="nulová",J221,0)</f>
        <v>0</v>
      </c>
      <c r="BJ221" s="18" t="s">
        <v>81</v>
      </c>
      <c r="BK221" s="179">
        <f>ROUND(I221*H221,2)</f>
        <v>0</v>
      </c>
      <c r="BL221" s="18" t="s">
        <v>261</v>
      </c>
      <c r="BM221" s="178" t="s">
        <v>1052</v>
      </c>
    </row>
    <row r="222" spans="1:65" s="2" customFormat="1" ht="11.25">
      <c r="A222" s="33"/>
      <c r="B222" s="34"/>
      <c r="C222" s="33"/>
      <c r="D222" s="180" t="s">
        <v>148</v>
      </c>
      <c r="E222" s="33"/>
      <c r="F222" s="181" t="s">
        <v>1051</v>
      </c>
      <c r="G222" s="33"/>
      <c r="H222" s="33"/>
      <c r="I222" s="102"/>
      <c r="J222" s="33"/>
      <c r="K222" s="33"/>
      <c r="L222" s="34"/>
      <c r="M222" s="182"/>
      <c r="N222" s="183"/>
      <c r="O222" s="59"/>
      <c r="P222" s="59"/>
      <c r="Q222" s="59"/>
      <c r="R222" s="59"/>
      <c r="S222" s="59"/>
      <c r="T222" s="60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8" t="s">
        <v>148</v>
      </c>
      <c r="AU222" s="18" t="s">
        <v>83</v>
      </c>
    </row>
    <row r="223" spans="1:65" s="14" customFormat="1" ht="11.25">
      <c r="B223" s="191"/>
      <c r="D223" s="180" t="s">
        <v>150</v>
      </c>
      <c r="F223" s="193" t="s">
        <v>1053</v>
      </c>
      <c r="H223" s="194">
        <v>18</v>
      </c>
      <c r="I223" s="195"/>
      <c r="L223" s="191"/>
      <c r="M223" s="196"/>
      <c r="N223" s="197"/>
      <c r="O223" s="197"/>
      <c r="P223" s="197"/>
      <c r="Q223" s="197"/>
      <c r="R223" s="197"/>
      <c r="S223" s="197"/>
      <c r="T223" s="198"/>
      <c r="AT223" s="192" t="s">
        <v>150</v>
      </c>
      <c r="AU223" s="192" t="s">
        <v>83</v>
      </c>
      <c r="AV223" s="14" t="s">
        <v>83</v>
      </c>
      <c r="AW223" s="14" t="s">
        <v>3</v>
      </c>
      <c r="AX223" s="14" t="s">
        <v>81</v>
      </c>
      <c r="AY223" s="192" t="s">
        <v>138</v>
      </c>
    </row>
    <row r="224" spans="1:65" s="2" customFormat="1" ht="21.75" customHeight="1">
      <c r="A224" s="33"/>
      <c r="B224" s="166"/>
      <c r="C224" s="216" t="s">
        <v>365</v>
      </c>
      <c r="D224" s="216" t="s">
        <v>276</v>
      </c>
      <c r="E224" s="217" t="s">
        <v>1054</v>
      </c>
      <c r="F224" s="218" t="s">
        <v>1055</v>
      </c>
      <c r="G224" s="219" t="s">
        <v>519</v>
      </c>
      <c r="H224" s="220">
        <v>12</v>
      </c>
      <c r="I224" s="221"/>
      <c r="J224" s="222">
        <f>ROUND(I224*H224,2)</f>
        <v>0</v>
      </c>
      <c r="K224" s="218" t="s">
        <v>145</v>
      </c>
      <c r="L224" s="223"/>
      <c r="M224" s="224" t="s">
        <v>1</v>
      </c>
      <c r="N224" s="225" t="s">
        <v>40</v>
      </c>
      <c r="O224" s="59"/>
      <c r="P224" s="176">
        <f>O224*H224</f>
        <v>0</v>
      </c>
      <c r="Q224" s="176">
        <v>2.9999999999999997E-4</v>
      </c>
      <c r="R224" s="176">
        <f>Q224*H224</f>
        <v>3.5999999999999999E-3</v>
      </c>
      <c r="S224" s="176">
        <v>0</v>
      </c>
      <c r="T224" s="177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78" t="s">
        <v>354</v>
      </c>
      <c r="AT224" s="178" t="s">
        <v>276</v>
      </c>
      <c r="AU224" s="178" t="s">
        <v>83</v>
      </c>
      <c r="AY224" s="18" t="s">
        <v>138</v>
      </c>
      <c r="BE224" s="179">
        <f>IF(N224="základní",J224,0)</f>
        <v>0</v>
      </c>
      <c r="BF224" s="179">
        <f>IF(N224="snížená",J224,0)</f>
        <v>0</v>
      </c>
      <c r="BG224" s="179">
        <f>IF(N224="zákl. přenesená",J224,0)</f>
        <v>0</v>
      </c>
      <c r="BH224" s="179">
        <f>IF(N224="sníž. přenesená",J224,0)</f>
        <v>0</v>
      </c>
      <c r="BI224" s="179">
        <f>IF(N224="nulová",J224,0)</f>
        <v>0</v>
      </c>
      <c r="BJ224" s="18" t="s">
        <v>81</v>
      </c>
      <c r="BK224" s="179">
        <f>ROUND(I224*H224,2)</f>
        <v>0</v>
      </c>
      <c r="BL224" s="18" t="s">
        <v>261</v>
      </c>
      <c r="BM224" s="178" t="s">
        <v>1056</v>
      </c>
    </row>
    <row r="225" spans="1:65" s="2" customFormat="1" ht="11.25">
      <c r="A225" s="33"/>
      <c r="B225" s="34"/>
      <c r="C225" s="33"/>
      <c r="D225" s="180" t="s">
        <v>148</v>
      </c>
      <c r="E225" s="33"/>
      <c r="F225" s="181" t="s">
        <v>1055</v>
      </c>
      <c r="G225" s="33"/>
      <c r="H225" s="33"/>
      <c r="I225" s="102"/>
      <c r="J225" s="33"/>
      <c r="K225" s="33"/>
      <c r="L225" s="34"/>
      <c r="M225" s="182"/>
      <c r="N225" s="183"/>
      <c r="O225" s="59"/>
      <c r="P225" s="59"/>
      <c r="Q225" s="59"/>
      <c r="R225" s="59"/>
      <c r="S225" s="59"/>
      <c r="T225" s="60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8" t="s">
        <v>148</v>
      </c>
      <c r="AU225" s="18" t="s">
        <v>83</v>
      </c>
    </row>
    <row r="226" spans="1:65" s="14" customFormat="1" ht="11.25">
      <c r="B226" s="191"/>
      <c r="D226" s="180" t="s">
        <v>150</v>
      </c>
      <c r="F226" s="193" t="s">
        <v>1057</v>
      </c>
      <c r="H226" s="194">
        <v>12</v>
      </c>
      <c r="I226" s="195"/>
      <c r="L226" s="191"/>
      <c r="M226" s="196"/>
      <c r="N226" s="197"/>
      <c r="O226" s="197"/>
      <c r="P226" s="197"/>
      <c r="Q226" s="197"/>
      <c r="R226" s="197"/>
      <c r="S226" s="197"/>
      <c r="T226" s="198"/>
      <c r="AT226" s="192" t="s">
        <v>150</v>
      </c>
      <c r="AU226" s="192" t="s">
        <v>83</v>
      </c>
      <c r="AV226" s="14" t="s">
        <v>83</v>
      </c>
      <c r="AW226" s="14" t="s">
        <v>3</v>
      </c>
      <c r="AX226" s="14" t="s">
        <v>81</v>
      </c>
      <c r="AY226" s="192" t="s">
        <v>138</v>
      </c>
    </row>
    <row r="227" spans="1:65" s="2" customFormat="1" ht="16.5" customHeight="1">
      <c r="A227" s="33"/>
      <c r="B227" s="166"/>
      <c r="C227" s="216" t="s">
        <v>373</v>
      </c>
      <c r="D227" s="216" t="s">
        <v>276</v>
      </c>
      <c r="E227" s="217" t="s">
        <v>1058</v>
      </c>
      <c r="F227" s="218" t="s">
        <v>1059</v>
      </c>
      <c r="G227" s="219" t="s">
        <v>519</v>
      </c>
      <c r="H227" s="220">
        <v>24</v>
      </c>
      <c r="I227" s="221"/>
      <c r="J227" s="222">
        <f>ROUND(I227*H227,2)</f>
        <v>0</v>
      </c>
      <c r="K227" s="218" t="s">
        <v>1</v>
      </c>
      <c r="L227" s="223"/>
      <c r="M227" s="224" t="s">
        <v>1</v>
      </c>
      <c r="N227" s="225" t="s">
        <v>40</v>
      </c>
      <c r="O227" s="59"/>
      <c r="P227" s="176">
        <f>O227*H227</f>
        <v>0</v>
      </c>
      <c r="Q227" s="176">
        <v>2.9999999999999997E-4</v>
      </c>
      <c r="R227" s="176">
        <f>Q227*H227</f>
        <v>7.1999999999999998E-3</v>
      </c>
      <c r="S227" s="176">
        <v>0</v>
      </c>
      <c r="T227" s="177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78" t="s">
        <v>354</v>
      </c>
      <c r="AT227" s="178" t="s">
        <v>276</v>
      </c>
      <c r="AU227" s="178" t="s">
        <v>83</v>
      </c>
      <c r="AY227" s="18" t="s">
        <v>138</v>
      </c>
      <c r="BE227" s="179">
        <f>IF(N227="základní",J227,0)</f>
        <v>0</v>
      </c>
      <c r="BF227" s="179">
        <f>IF(N227="snížená",J227,0)</f>
        <v>0</v>
      </c>
      <c r="BG227" s="179">
        <f>IF(N227="zákl. přenesená",J227,0)</f>
        <v>0</v>
      </c>
      <c r="BH227" s="179">
        <f>IF(N227="sníž. přenesená",J227,0)</f>
        <v>0</v>
      </c>
      <c r="BI227" s="179">
        <f>IF(N227="nulová",J227,0)</f>
        <v>0</v>
      </c>
      <c r="BJ227" s="18" t="s">
        <v>81</v>
      </c>
      <c r="BK227" s="179">
        <f>ROUND(I227*H227,2)</f>
        <v>0</v>
      </c>
      <c r="BL227" s="18" t="s">
        <v>261</v>
      </c>
      <c r="BM227" s="178" t="s">
        <v>1060</v>
      </c>
    </row>
    <row r="228" spans="1:65" s="2" customFormat="1" ht="11.25">
      <c r="A228" s="33"/>
      <c r="B228" s="34"/>
      <c r="C228" s="33"/>
      <c r="D228" s="180" t="s">
        <v>148</v>
      </c>
      <c r="E228" s="33"/>
      <c r="F228" s="181" t="s">
        <v>1059</v>
      </c>
      <c r="G228" s="33"/>
      <c r="H228" s="33"/>
      <c r="I228" s="102"/>
      <c r="J228" s="33"/>
      <c r="K228" s="33"/>
      <c r="L228" s="34"/>
      <c r="M228" s="182"/>
      <c r="N228" s="183"/>
      <c r="O228" s="59"/>
      <c r="P228" s="59"/>
      <c r="Q228" s="59"/>
      <c r="R228" s="59"/>
      <c r="S228" s="59"/>
      <c r="T228" s="60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8" t="s">
        <v>148</v>
      </c>
      <c r="AU228" s="18" t="s">
        <v>83</v>
      </c>
    </row>
    <row r="229" spans="1:65" s="14" customFormat="1" ht="11.25">
      <c r="B229" s="191"/>
      <c r="D229" s="180" t="s">
        <v>150</v>
      </c>
      <c r="F229" s="193" t="s">
        <v>1061</v>
      </c>
      <c r="H229" s="194">
        <v>24</v>
      </c>
      <c r="I229" s="195"/>
      <c r="L229" s="191"/>
      <c r="M229" s="196"/>
      <c r="N229" s="197"/>
      <c r="O229" s="197"/>
      <c r="P229" s="197"/>
      <c r="Q229" s="197"/>
      <c r="R229" s="197"/>
      <c r="S229" s="197"/>
      <c r="T229" s="198"/>
      <c r="AT229" s="192" t="s">
        <v>150</v>
      </c>
      <c r="AU229" s="192" t="s">
        <v>83</v>
      </c>
      <c r="AV229" s="14" t="s">
        <v>83</v>
      </c>
      <c r="AW229" s="14" t="s">
        <v>3</v>
      </c>
      <c r="AX229" s="14" t="s">
        <v>81</v>
      </c>
      <c r="AY229" s="192" t="s">
        <v>138</v>
      </c>
    </row>
    <row r="230" spans="1:65" s="2" customFormat="1" ht="21.75" customHeight="1">
      <c r="A230" s="33"/>
      <c r="B230" s="166"/>
      <c r="C230" s="216" t="s">
        <v>379</v>
      </c>
      <c r="D230" s="216" t="s">
        <v>276</v>
      </c>
      <c r="E230" s="217" t="s">
        <v>1062</v>
      </c>
      <c r="F230" s="218" t="s">
        <v>1063</v>
      </c>
      <c r="G230" s="219" t="s">
        <v>519</v>
      </c>
      <c r="H230" s="220">
        <v>12</v>
      </c>
      <c r="I230" s="221"/>
      <c r="J230" s="222">
        <f>ROUND(I230*H230,2)</f>
        <v>0</v>
      </c>
      <c r="K230" s="218" t="s">
        <v>1</v>
      </c>
      <c r="L230" s="223"/>
      <c r="M230" s="224" t="s">
        <v>1</v>
      </c>
      <c r="N230" s="225" t="s">
        <v>40</v>
      </c>
      <c r="O230" s="59"/>
      <c r="P230" s="176">
        <f>O230*H230</f>
        <v>0</v>
      </c>
      <c r="Q230" s="176">
        <v>2.9999999999999997E-4</v>
      </c>
      <c r="R230" s="176">
        <f>Q230*H230</f>
        <v>3.5999999999999999E-3</v>
      </c>
      <c r="S230" s="176">
        <v>0</v>
      </c>
      <c r="T230" s="177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78" t="s">
        <v>354</v>
      </c>
      <c r="AT230" s="178" t="s">
        <v>276</v>
      </c>
      <c r="AU230" s="178" t="s">
        <v>83</v>
      </c>
      <c r="AY230" s="18" t="s">
        <v>138</v>
      </c>
      <c r="BE230" s="179">
        <f>IF(N230="základní",J230,0)</f>
        <v>0</v>
      </c>
      <c r="BF230" s="179">
        <f>IF(N230="snížená",J230,0)</f>
        <v>0</v>
      </c>
      <c r="BG230" s="179">
        <f>IF(N230="zákl. přenesená",J230,0)</f>
        <v>0</v>
      </c>
      <c r="BH230" s="179">
        <f>IF(N230="sníž. přenesená",J230,0)</f>
        <v>0</v>
      </c>
      <c r="BI230" s="179">
        <f>IF(N230="nulová",J230,0)</f>
        <v>0</v>
      </c>
      <c r="BJ230" s="18" t="s">
        <v>81</v>
      </c>
      <c r="BK230" s="179">
        <f>ROUND(I230*H230,2)</f>
        <v>0</v>
      </c>
      <c r="BL230" s="18" t="s">
        <v>261</v>
      </c>
      <c r="BM230" s="178" t="s">
        <v>1064</v>
      </c>
    </row>
    <row r="231" spans="1:65" s="2" customFormat="1" ht="11.25">
      <c r="A231" s="33"/>
      <c r="B231" s="34"/>
      <c r="C231" s="33"/>
      <c r="D231" s="180" t="s">
        <v>148</v>
      </c>
      <c r="E231" s="33"/>
      <c r="F231" s="181" t="s">
        <v>1063</v>
      </c>
      <c r="G231" s="33"/>
      <c r="H231" s="33"/>
      <c r="I231" s="102"/>
      <c r="J231" s="33"/>
      <c r="K231" s="33"/>
      <c r="L231" s="34"/>
      <c r="M231" s="182"/>
      <c r="N231" s="183"/>
      <c r="O231" s="59"/>
      <c r="P231" s="59"/>
      <c r="Q231" s="59"/>
      <c r="R231" s="59"/>
      <c r="S231" s="59"/>
      <c r="T231" s="60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8" t="s">
        <v>148</v>
      </c>
      <c r="AU231" s="18" t="s">
        <v>83</v>
      </c>
    </row>
    <row r="232" spans="1:65" s="14" customFormat="1" ht="11.25">
      <c r="B232" s="191"/>
      <c r="D232" s="180" t="s">
        <v>150</v>
      </c>
      <c r="F232" s="193" t="s">
        <v>1057</v>
      </c>
      <c r="H232" s="194">
        <v>12</v>
      </c>
      <c r="I232" s="195"/>
      <c r="L232" s="191"/>
      <c r="M232" s="196"/>
      <c r="N232" s="197"/>
      <c r="O232" s="197"/>
      <c r="P232" s="197"/>
      <c r="Q232" s="197"/>
      <c r="R232" s="197"/>
      <c r="S232" s="197"/>
      <c r="T232" s="198"/>
      <c r="AT232" s="192" t="s">
        <v>150</v>
      </c>
      <c r="AU232" s="192" t="s">
        <v>83</v>
      </c>
      <c r="AV232" s="14" t="s">
        <v>83</v>
      </c>
      <c r="AW232" s="14" t="s">
        <v>3</v>
      </c>
      <c r="AX232" s="14" t="s">
        <v>81</v>
      </c>
      <c r="AY232" s="192" t="s">
        <v>138</v>
      </c>
    </row>
    <row r="233" spans="1:65" s="2" customFormat="1" ht="21.75" customHeight="1">
      <c r="A233" s="33"/>
      <c r="B233" s="166"/>
      <c r="C233" s="167" t="s">
        <v>384</v>
      </c>
      <c r="D233" s="167" t="s">
        <v>141</v>
      </c>
      <c r="E233" s="168" t="s">
        <v>1065</v>
      </c>
      <c r="F233" s="169" t="s">
        <v>1066</v>
      </c>
      <c r="G233" s="170" t="s">
        <v>519</v>
      </c>
      <c r="H233" s="171">
        <v>40</v>
      </c>
      <c r="I233" s="172"/>
      <c r="J233" s="173">
        <f>ROUND(I233*H233,2)</f>
        <v>0</v>
      </c>
      <c r="K233" s="169" t="s">
        <v>145</v>
      </c>
      <c r="L233" s="34"/>
      <c r="M233" s="174" t="s">
        <v>1</v>
      </c>
      <c r="N233" s="175" t="s">
        <v>40</v>
      </c>
      <c r="O233" s="59"/>
      <c r="P233" s="176">
        <f>O233*H233</f>
        <v>0</v>
      </c>
      <c r="Q233" s="176">
        <v>0</v>
      </c>
      <c r="R233" s="176">
        <f>Q233*H233</f>
        <v>0</v>
      </c>
      <c r="S233" s="176">
        <v>0</v>
      </c>
      <c r="T233" s="177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78" t="s">
        <v>261</v>
      </c>
      <c r="AT233" s="178" t="s">
        <v>141</v>
      </c>
      <c r="AU233" s="178" t="s">
        <v>83</v>
      </c>
      <c r="AY233" s="18" t="s">
        <v>138</v>
      </c>
      <c r="BE233" s="179">
        <f>IF(N233="základní",J233,0)</f>
        <v>0</v>
      </c>
      <c r="BF233" s="179">
        <f>IF(N233="snížená",J233,0)</f>
        <v>0</v>
      </c>
      <c r="BG233" s="179">
        <f>IF(N233="zákl. přenesená",J233,0)</f>
        <v>0</v>
      </c>
      <c r="BH233" s="179">
        <f>IF(N233="sníž. přenesená",J233,0)</f>
        <v>0</v>
      </c>
      <c r="BI233" s="179">
        <f>IF(N233="nulová",J233,0)</f>
        <v>0</v>
      </c>
      <c r="BJ233" s="18" t="s">
        <v>81</v>
      </c>
      <c r="BK233" s="179">
        <f>ROUND(I233*H233,2)</f>
        <v>0</v>
      </c>
      <c r="BL233" s="18" t="s">
        <v>261</v>
      </c>
      <c r="BM233" s="178" t="s">
        <v>1067</v>
      </c>
    </row>
    <row r="234" spans="1:65" s="2" customFormat="1" ht="19.5">
      <c r="A234" s="33"/>
      <c r="B234" s="34"/>
      <c r="C234" s="33"/>
      <c r="D234" s="180" t="s">
        <v>148</v>
      </c>
      <c r="E234" s="33"/>
      <c r="F234" s="181" t="s">
        <v>1068</v>
      </c>
      <c r="G234" s="33"/>
      <c r="H234" s="33"/>
      <c r="I234" s="102"/>
      <c r="J234" s="33"/>
      <c r="K234" s="33"/>
      <c r="L234" s="34"/>
      <c r="M234" s="182"/>
      <c r="N234" s="183"/>
      <c r="O234" s="59"/>
      <c r="P234" s="59"/>
      <c r="Q234" s="59"/>
      <c r="R234" s="59"/>
      <c r="S234" s="59"/>
      <c r="T234" s="60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8" t="s">
        <v>148</v>
      </c>
      <c r="AU234" s="18" t="s">
        <v>83</v>
      </c>
    </row>
    <row r="235" spans="1:65" s="14" customFormat="1" ht="11.25">
      <c r="B235" s="191"/>
      <c r="D235" s="180" t="s">
        <v>150</v>
      </c>
      <c r="E235" s="192" t="s">
        <v>1</v>
      </c>
      <c r="F235" s="193" t="s">
        <v>399</v>
      </c>
      <c r="H235" s="194">
        <v>40</v>
      </c>
      <c r="I235" s="195"/>
      <c r="L235" s="191"/>
      <c r="M235" s="196"/>
      <c r="N235" s="197"/>
      <c r="O235" s="197"/>
      <c r="P235" s="197"/>
      <c r="Q235" s="197"/>
      <c r="R235" s="197"/>
      <c r="S235" s="197"/>
      <c r="T235" s="198"/>
      <c r="AT235" s="192" t="s">
        <v>150</v>
      </c>
      <c r="AU235" s="192" t="s">
        <v>83</v>
      </c>
      <c r="AV235" s="14" t="s">
        <v>83</v>
      </c>
      <c r="AW235" s="14" t="s">
        <v>32</v>
      </c>
      <c r="AX235" s="14" t="s">
        <v>81</v>
      </c>
      <c r="AY235" s="192" t="s">
        <v>138</v>
      </c>
    </row>
    <row r="236" spans="1:65" s="2" customFormat="1" ht="16.5" customHeight="1">
      <c r="A236" s="33"/>
      <c r="B236" s="166"/>
      <c r="C236" s="216" t="s">
        <v>389</v>
      </c>
      <c r="D236" s="216" t="s">
        <v>276</v>
      </c>
      <c r="E236" s="217" t="s">
        <v>1069</v>
      </c>
      <c r="F236" s="218" t="s">
        <v>1070</v>
      </c>
      <c r="G236" s="219" t="s">
        <v>519</v>
      </c>
      <c r="H236" s="220">
        <v>48</v>
      </c>
      <c r="I236" s="221"/>
      <c r="J236" s="222">
        <f>ROUND(I236*H236,2)</f>
        <v>0</v>
      </c>
      <c r="K236" s="218" t="s">
        <v>145</v>
      </c>
      <c r="L236" s="223"/>
      <c r="M236" s="224" t="s">
        <v>1</v>
      </c>
      <c r="N236" s="225" t="s">
        <v>40</v>
      </c>
      <c r="O236" s="59"/>
      <c r="P236" s="176">
        <f>O236*H236</f>
        <v>0</v>
      </c>
      <c r="Q236" s="176">
        <v>1.3999999999999999E-4</v>
      </c>
      <c r="R236" s="176">
        <f>Q236*H236</f>
        <v>6.7199999999999994E-3</v>
      </c>
      <c r="S236" s="176">
        <v>0</v>
      </c>
      <c r="T236" s="177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78" t="s">
        <v>354</v>
      </c>
      <c r="AT236" s="178" t="s">
        <v>276</v>
      </c>
      <c r="AU236" s="178" t="s">
        <v>83</v>
      </c>
      <c r="AY236" s="18" t="s">
        <v>138</v>
      </c>
      <c r="BE236" s="179">
        <f>IF(N236="základní",J236,0)</f>
        <v>0</v>
      </c>
      <c r="BF236" s="179">
        <f>IF(N236="snížená",J236,0)</f>
        <v>0</v>
      </c>
      <c r="BG236" s="179">
        <f>IF(N236="zákl. přenesená",J236,0)</f>
        <v>0</v>
      </c>
      <c r="BH236" s="179">
        <f>IF(N236="sníž. přenesená",J236,0)</f>
        <v>0</v>
      </c>
      <c r="BI236" s="179">
        <f>IF(N236="nulová",J236,0)</f>
        <v>0</v>
      </c>
      <c r="BJ236" s="18" t="s">
        <v>81</v>
      </c>
      <c r="BK236" s="179">
        <f>ROUND(I236*H236,2)</f>
        <v>0</v>
      </c>
      <c r="BL236" s="18" t="s">
        <v>261</v>
      </c>
      <c r="BM236" s="178" t="s">
        <v>1071</v>
      </c>
    </row>
    <row r="237" spans="1:65" s="2" customFormat="1" ht="11.25">
      <c r="A237" s="33"/>
      <c r="B237" s="34"/>
      <c r="C237" s="33"/>
      <c r="D237" s="180" t="s">
        <v>148</v>
      </c>
      <c r="E237" s="33"/>
      <c r="F237" s="181" t="s">
        <v>1072</v>
      </c>
      <c r="G237" s="33"/>
      <c r="H237" s="33"/>
      <c r="I237" s="102"/>
      <c r="J237" s="33"/>
      <c r="K237" s="33"/>
      <c r="L237" s="34"/>
      <c r="M237" s="182"/>
      <c r="N237" s="183"/>
      <c r="O237" s="59"/>
      <c r="P237" s="59"/>
      <c r="Q237" s="59"/>
      <c r="R237" s="59"/>
      <c r="S237" s="59"/>
      <c r="T237" s="60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8" t="s">
        <v>148</v>
      </c>
      <c r="AU237" s="18" t="s">
        <v>83</v>
      </c>
    </row>
    <row r="238" spans="1:65" s="14" customFormat="1" ht="11.25">
      <c r="B238" s="191"/>
      <c r="D238" s="180" t="s">
        <v>150</v>
      </c>
      <c r="F238" s="193" t="s">
        <v>1073</v>
      </c>
      <c r="H238" s="194">
        <v>48</v>
      </c>
      <c r="I238" s="195"/>
      <c r="L238" s="191"/>
      <c r="M238" s="196"/>
      <c r="N238" s="197"/>
      <c r="O238" s="197"/>
      <c r="P238" s="197"/>
      <c r="Q238" s="197"/>
      <c r="R238" s="197"/>
      <c r="S238" s="197"/>
      <c r="T238" s="198"/>
      <c r="AT238" s="192" t="s">
        <v>150</v>
      </c>
      <c r="AU238" s="192" t="s">
        <v>83</v>
      </c>
      <c r="AV238" s="14" t="s">
        <v>83</v>
      </c>
      <c r="AW238" s="14" t="s">
        <v>3</v>
      </c>
      <c r="AX238" s="14" t="s">
        <v>81</v>
      </c>
      <c r="AY238" s="192" t="s">
        <v>138</v>
      </c>
    </row>
    <row r="239" spans="1:65" s="2" customFormat="1" ht="21.75" customHeight="1">
      <c r="A239" s="33"/>
      <c r="B239" s="166"/>
      <c r="C239" s="167" t="s">
        <v>393</v>
      </c>
      <c r="D239" s="167" t="s">
        <v>141</v>
      </c>
      <c r="E239" s="168" t="s">
        <v>1074</v>
      </c>
      <c r="F239" s="169" t="s">
        <v>1075</v>
      </c>
      <c r="G239" s="170" t="s">
        <v>519</v>
      </c>
      <c r="H239" s="171">
        <v>230</v>
      </c>
      <c r="I239" s="172"/>
      <c r="J239" s="173">
        <f>ROUND(I239*H239,2)</f>
        <v>0</v>
      </c>
      <c r="K239" s="169" t="s">
        <v>145</v>
      </c>
      <c r="L239" s="34"/>
      <c r="M239" s="174" t="s">
        <v>1</v>
      </c>
      <c r="N239" s="175" t="s">
        <v>40</v>
      </c>
      <c r="O239" s="59"/>
      <c r="P239" s="176">
        <f>O239*H239</f>
        <v>0</v>
      </c>
      <c r="Q239" s="176">
        <v>0</v>
      </c>
      <c r="R239" s="176">
        <f>Q239*H239</f>
        <v>0</v>
      </c>
      <c r="S239" s="176">
        <v>0</v>
      </c>
      <c r="T239" s="177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78" t="s">
        <v>261</v>
      </c>
      <c r="AT239" s="178" t="s">
        <v>141</v>
      </c>
      <c r="AU239" s="178" t="s">
        <v>83</v>
      </c>
      <c r="AY239" s="18" t="s">
        <v>138</v>
      </c>
      <c r="BE239" s="179">
        <f>IF(N239="základní",J239,0)</f>
        <v>0</v>
      </c>
      <c r="BF239" s="179">
        <f>IF(N239="snížená",J239,0)</f>
        <v>0</v>
      </c>
      <c r="BG239" s="179">
        <f>IF(N239="zákl. přenesená",J239,0)</f>
        <v>0</v>
      </c>
      <c r="BH239" s="179">
        <f>IF(N239="sníž. přenesená",J239,0)</f>
        <v>0</v>
      </c>
      <c r="BI239" s="179">
        <f>IF(N239="nulová",J239,0)</f>
        <v>0</v>
      </c>
      <c r="BJ239" s="18" t="s">
        <v>81</v>
      </c>
      <c r="BK239" s="179">
        <f>ROUND(I239*H239,2)</f>
        <v>0</v>
      </c>
      <c r="BL239" s="18" t="s">
        <v>261</v>
      </c>
      <c r="BM239" s="178" t="s">
        <v>1076</v>
      </c>
    </row>
    <row r="240" spans="1:65" s="2" customFormat="1" ht="19.5">
      <c r="A240" s="33"/>
      <c r="B240" s="34"/>
      <c r="C240" s="33"/>
      <c r="D240" s="180" t="s">
        <v>148</v>
      </c>
      <c r="E240" s="33"/>
      <c r="F240" s="181" t="s">
        <v>1077</v>
      </c>
      <c r="G240" s="33"/>
      <c r="H240" s="33"/>
      <c r="I240" s="102"/>
      <c r="J240" s="33"/>
      <c r="K240" s="33"/>
      <c r="L240" s="34"/>
      <c r="M240" s="182"/>
      <c r="N240" s="183"/>
      <c r="O240" s="59"/>
      <c r="P240" s="59"/>
      <c r="Q240" s="59"/>
      <c r="R240" s="59"/>
      <c r="S240" s="59"/>
      <c r="T240" s="60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8" t="s">
        <v>148</v>
      </c>
      <c r="AU240" s="18" t="s">
        <v>83</v>
      </c>
    </row>
    <row r="241" spans="1:65" s="14" customFormat="1" ht="11.25">
      <c r="B241" s="191"/>
      <c r="D241" s="180" t="s">
        <v>150</v>
      </c>
      <c r="E241" s="192" t="s">
        <v>1</v>
      </c>
      <c r="F241" s="193" t="s">
        <v>1078</v>
      </c>
      <c r="H241" s="194">
        <v>230</v>
      </c>
      <c r="I241" s="195"/>
      <c r="L241" s="191"/>
      <c r="M241" s="196"/>
      <c r="N241" s="197"/>
      <c r="O241" s="197"/>
      <c r="P241" s="197"/>
      <c r="Q241" s="197"/>
      <c r="R241" s="197"/>
      <c r="S241" s="197"/>
      <c r="T241" s="198"/>
      <c r="AT241" s="192" t="s">
        <v>150</v>
      </c>
      <c r="AU241" s="192" t="s">
        <v>83</v>
      </c>
      <c r="AV241" s="14" t="s">
        <v>83</v>
      </c>
      <c r="AW241" s="14" t="s">
        <v>32</v>
      </c>
      <c r="AX241" s="14" t="s">
        <v>81</v>
      </c>
      <c r="AY241" s="192" t="s">
        <v>138</v>
      </c>
    </row>
    <row r="242" spans="1:65" s="2" customFormat="1" ht="16.5" customHeight="1">
      <c r="A242" s="33"/>
      <c r="B242" s="166"/>
      <c r="C242" s="216" t="s">
        <v>399</v>
      </c>
      <c r="D242" s="216" t="s">
        <v>276</v>
      </c>
      <c r="E242" s="217" t="s">
        <v>1079</v>
      </c>
      <c r="F242" s="218" t="s">
        <v>1080</v>
      </c>
      <c r="G242" s="219" t="s">
        <v>519</v>
      </c>
      <c r="H242" s="220">
        <v>204</v>
      </c>
      <c r="I242" s="221"/>
      <c r="J242" s="222">
        <f>ROUND(I242*H242,2)</f>
        <v>0</v>
      </c>
      <c r="K242" s="218" t="s">
        <v>1</v>
      </c>
      <c r="L242" s="223"/>
      <c r="M242" s="224" t="s">
        <v>1</v>
      </c>
      <c r="N242" s="225" t="s">
        <v>40</v>
      </c>
      <c r="O242" s="59"/>
      <c r="P242" s="176">
        <f>O242*H242</f>
        <v>0</v>
      </c>
      <c r="Q242" s="176">
        <v>1.2E-4</v>
      </c>
      <c r="R242" s="176">
        <f>Q242*H242</f>
        <v>2.4480000000000002E-2</v>
      </c>
      <c r="S242" s="176">
        <v>0</v>
      </c>
      <c r="T242" s="177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78" t="s">
        <v>354</v>
      </c>
      <c r="AT242" s="178" t="s">
        <v>276</v>
      </c>
      <c r="AU242" s="178" t="s">
        <v>83</v>
      </c>
      <c r="AY242" s="18" t="s">
        <v>138</v>
      </c>
      <c r="BE242" s="179">
        <f>IF(N242="základní",J242,0)</f>
        <v>0</v>
      </c>
      <c r="BF242" s="179">
        <f>IF(N242="snížená",J242,0)</f>
        <v>0</v>
      </c>
      <c r="BG242" s="179">
        <f>IF(N242="zákl. přenesená",J242,0)</f>
        <v>0</v>
      </c>
      <c r="BH242" s="179">
        <f>IF(N242="sníž. přenesená",J242,0)</f>
        <v>0</v>
      </c>
      <c r="BI242" s="179">
        <f>IF(N242="nulová",J242,0)</f>
        <v>0</v>
      </c>
      <c r="BJ242" s="18" t="s">
        <v>81</v>
      </c>
      <c r="BK242" s="179">
        <f>ROUND(I242*H242,2)</f>
        <v>0</v>
      </c>
      <c r="BL242" s="18" t="s">
        <v>261</v>
      </c>
      <c r="BM242" s="178" t="s">
        <v>1081</v>
      </c>
    </row>
    <row r="243" spans="1:65" s="2" customFormat="1" ht="11.25">
      <c r="A243" s="33"/>
      <c r="B243" s="34"/>
      <c r="C243" s="33"/>
      <c r="D243" s="180" t="s">
        <v>148</v>
      </c>
      <c r="E243" s="33"/>
      <c r="F243" s="181" t="s">
        <v>1082</v>
      </c>
      <c r="G243" s="33"/>
      <c r="H243" s="33"/>
      <c r="I243" s="102"/>
      <c r="J243" s="33"/>
      <c r="K243" s="33"/>
      <c r="L243" s="34"/>
      <c r="M243" s="182"/>
      <c r="N243" s="183"/>
      <c r="O243" s="59"/>
      <c r="P243" s="59"/>
      <c r="Q243" s="59"/>
      <c r="R243" s="59"/>
      <c r="S243" s="59"/>
      <c r="T243" s="60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8" t="s">
        <v>148</v>
      </c>
      <c r="AU243" s="18" t="s">
        <v>83</v>
      </c>
    </row>
    <row r="244" spans="1:65" s="14" customFormat="1" ht="11.25">
      <c r="B244" s="191"/>
      <c r="D244" s="180" t="s">
        <v>150</v>
      </c>
      <c r="F244" s="193" t="s">
        <v>1083</v>
      </c>
      <c r="H244" s="194">
        <v>204</v>
      </c>
      <c r="I244" s="195"/>
      <c r="L244" s="191"/>
      <c r="M244" s="196"/>
      <c r="N244" s="197"/>
      <c r="O244" s="197"/>
      <c r="P244" s="197"/>
      <c r="Q244" s="197"/>
      <c r="R244" s="197"/>
      <c r="S244" s="197"/>
      <c r="T244" s="198"/>
      <c r="AT244" s="192" t="s">
        <v>150</v>
      </c>
      <c r="AU244" s="192" t="s">
        <v>83</v>
      </c>
      <c r="AV244" s="14" t="s">
        <v>83</v>
      </c>
      <c r="AW244" s="14" t="s">
        <v>3</v>
      </c>
      <c r="AX244" s="14" t="s">
        <v>81</v>
      </c>
      <c r="AY244" s="192" t="s">
        <v>138</v>
      </c>
    </row>
    <row r="245" spans="1:65" s="2" customFormat="1" ht="16.5" customHeight="1">
      <c r="A245" s="33"/>
      <c r="B245" s="166"/>
      <c r="C245" s="216" t="s">
        <v>404</v>
      </c>
      <c r="D245" s="216" t="s">
        <v>276</v>
      </c>
      <c r="E245" s="217" t="s">
        <v>1084</v>
      </c>
      <c r="F245" s="218" t="s">
        <v>1085</v>
      </c>
      <c r="G245" s="219" t="s">
        <v>519</v>
      </c>
      <c r="H245" s="220">
        <v>72</v>
      </c>
      <c r="I245" s="221"/>
      <c r="J245" s="222">
        <f>ROUND(I245*H245,2)</f>
        <v>0</v>
      </c>
      <c r="K245" s="218" t="s">
        <v>1</v>
      </c>
      <c r="L245" s="223"/>
      <c r="M245" s="224" t="s">
        <v>1</v>
      </c>
      <c r="N245" s="225" t="s">
        <v>40</v>
      </c>
      <c r="O245" s="59"/>
      <c r="P245" s="176">
        <f>O245*H245</f>
        <v>0</v>
      </c>
      <c r="Q245" s="176">
        <v>1.2E-4</v>
      </c>
      <c r="R245" s="176">
        <f>Q245*H245</f>
        <v>8.6400000000000001E-3</v>
      </c>
      <c r="S245" s="176">
        <v>0</v>
      </c>
      <c r="T245" s="177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78" t="s">
        <v>354</v>
      </c>
      <c r="AT245" s="178" t="s">
        <v>276</v>
      </c>
      <c r="AU245" s="178" t="s">
        <v>83</v>
      </c>
      <c r="AY245" s="18" t="s">
        <v>138</v>
      </c>
      <c r="BE245" s="179">
        <f>IF(N245="základní",J245,0)</f>
        <v>0</v>
      </c>
      <c r="BF245" s="179">
        <f>IF(N245="snížená",J245,0)</f>
        <v>0</v>
      </c>
      <c r="BG245" s="179">
        <f>IF(N245="zákl. přenesená",J245,0)</f>
        <v>0</v>
      </c>
      <c r="BH245" s="179">
        <f>IF(N245="sníž. přenesená",J245,0)</f>
        <v>0</v>
      </c>
      <c r="BI245" s="179">
        <f>IF(N245="nulová",J245,0)</f>
        <v>0</v>
      </c>
      <c r="BJ245" s="18" t="s">
        <v>81</v>
      </c>
      <c r="BK245" s="179">
        <f>ROUND(I245*H245,2)</f>
        <v>0</v>
      </c>
      <c r="BL245" s="18" t="s">
        <v>261</v>
      </c>
      <c r="BM245" s="178" t="s">
        <v>1086</v>
      </c>
    </row>
    <row r="246" spans="1:65" s="2" customFormat="1" ht="11.25">
      <c r="A246" s="33"/>
      <c r="B246" s="34"/>
      <c r="C246" s="33"/>
      <c r="D246" s="180" t="s">
        <v>148</v>
      </c>
      <c r="E246" s="33"/>
      <c r="F246" s="181" t="s">
        <v>1082</v>
      </c>
      <c r="G246" s="33"/>
      <c r="H246" s="33"/>
      <c r="I246" s="102"/>
      <c r="J246" s="33"/>
      <c r="K246" s="33"/>
      <c r="L246" s="34"/>
      <c r="M246" s="182"/>
      <c r="N246" s="183"/>
      <c r="O246" s="59"/>
      <c r="P246" s="59"/>
      <c r="Q246" s="59"/>
      <c r="R246" s="59"/>
      <c r="S246" s="59"/>
      <c r="T246" s="60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8" t="s">
        <v>148</v>
      </c>
      <c r="AU246" s="18" t="s">
        <v>83</v>
      </c>
    </row>
    <row r="247" spans="1:65" s="14" customFormat="1" ht="11.25">
      <c r="B247" s="191"/>
      <c r="D247" s="180" t="s">
        <v>150</v>
      </c>
      <c r="F247" s="193" t="s">
        <v>1087</v>
      </c>
      <c r="H247" s="194">
        <v>72</v>
      </c>
      <c r="I247" s="195"/>
      <c r="L247" s="191"/>
      <c r="M247" s="196"/>
      <c r="N247" s="197"/>
      <c r="O247" s="197"/>
      <c r="P247" s="197"/>
      <c r="Q247" s="197"/>
      <c r="R247" s="197"/>
      <c r="S247" s="197"/>
      <c r="T247" s="198"/>
      <c r="AT247" s="192" t="s">
        <v>150</v>
      </c>
      <c r="AU247" s="192" t="s">
        <v>83</v>
      </c>
      <c r="AV247" s="14" t="s">
        <v>83</v>
      </c>
      <c r="AW247" s="14" t="s">
        <v>3</v>
      </c>
      <c r="AX247" s="14" t="s">
        <v>81</v>
      </c>
      <c r="AY247" s="192" t="s">
        <v>138</v>
      </c>
    </row>
    <row r="248" spans="1:65" s="2" customFormat="1" ht="21.75" customHeight="1">
      <c r="A248" s="33"/>
      <c r="B248" s="166"/>
      <c r="C248" s="167" t="s">
        <v>410</v>
      </c>
      <c r="D248" s="167" t="s">
        <v>141</v>
      </c>
      <c r="E248" s="168" t="s">
        <v>1088</v>
      </c>
      <c r="F248" s="169" t="s">
        <v>1089</v>
      </c>
      <c r="G248" s="170" t="s">
        <v>519</v>
      </c>
      <c r="H248" s="171">
        <v>240</v>
      </c>
      <c r="I248" s="172"/>
      <c r="J248" s="173">
        <f>ROUND(I248*H248,2)</f>
        <v>0</v>
      </c>
      <c r="K248" s="169" t="s">
        <v>145</v>
      </c>
      <c r="L248" s="34"/>
      <c r="M248" s="174" t="s">
        <v>1</v>
      </c>
      <c r="N248" s="175" t="s">
        <v>40</v>
      </c>
      <c r="O248" s="59"/>
      <c r="P248" s="176">
        <f>O248*H248</f>
        <v>0</v>
      </c>
      <c r="Q248" s="176">
        <v>0</v>
      </c>
      <c r="R248" s="176">
        <f>Q248*H248</f>
        <v>0</v>
      </c>
      <c r="S248" s="176">
        <v>0</v>
      </c>
      <c r="T248" s="177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78" t="s">
        <v>261</v>
      </c>
      <c r="AT248" s="178" t="s">
        <v>141</v>
      </c>
      <c r="AU248" s="178" t="s">
        <v>83</v>
      </c>
      <c r="AY248" s="18" t="s">
        <v>138</v>
      </c>
      <c r="BE248" s="179">
        <f>IF(N248="základní",J248,0)</f>
        <v>0</v>
      </c>
      <c r="BF248" s="179">
        <f>IF(N248="snížená",J248,0)</f>
        <v>0</v>
      </c>
      <c r="BG248" s="179">
        <f>IF(N248="zákl. přenesená",J248,0)</f>
        <v>0</v>
      </c>
      <c r="BH248" s="179">
        <f>IF(N248="sníž. přenesená",J248,0)</f>
        <v>0</v>
      </c>
      <c r="BI248" s="179">
        <f>IF(N248="nulová",J248,0)</f>
        <v>0</v>
      </c>
      <c r="BJ248" s="18" t="s">
        <v>81</v>
      </c>
      <c r="BK248" s="179">
        <f>ROUND(I248*H248,2)</f>
        <v>0</v>
      </c>
      <c r="BL248" s="18" t="s">
        <v>261</v>
      </c>
      <c r="BM248" s="178" t="s">
        <v>1090</v>
      </c>
    </row>
    <row r="249" spans="1:65" s="2" customFormat="1" ht="19.5">
      <c r="A249" s="33"/>
      <c r="B249" s="34"/>
      <c r="C249" s="33"/>
      <c r="D249" s="180" t="s">
        <v>148</v>
      </c>
      <c r="E249" s="33"/>
      <c r="F249" s="181" t="s">
        <v>1091</v>
      </c>
      <c r="G249" s="33"/>
      <c r="H249" s="33"/>
      <c r="I249" s="102"/>
      <c r="J249" s="33"/>
      <c r="K249" s="33"/>
      <c r="L249" s="34"/>
      <c r="M249" s="182"/>
      <c r="N249" s="183"/>
      <c r="O249" s="59"/>
      <c r="P249" s="59"/>
      <c r="Q249" s="59"/>
      <c r="R249" s="59"/>
      <c r="S249" s="59"/>
      <c r="T249" s="60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18" t="s">
        <v>148</v>
      </c>
      <c r="AU249" s="18" t="s">
        <v>83</v>
      </c>
    </row>
    <row r="250" spans="1:65" s="14" customFormat="1" ht="11.25">
      <c r="B250" s="191"/>
      <c r="D250" s="180" t="s">
        <v>150</v>
      </c>
      <c r="E250" s="192" t="s">
        <v>1</v>
      </c>
      <c r="F250" s="193" t="s">
        <v>1092</v>
      </c>
      <c r="H250" s="194">
        <v>240</v>
      </c>
      <c r="I250" s="195"/>
      <c r="L250" s="191"/>
      <c r="M250" s="196"/>
      <c r="N250" s="197"/>
      <c r="O250" s="197"/>
      <c r="P250" s="197"/>
      <c r="Q250" s="197"/>
      <c r="R250" s="197"/>
      <c r="S250" s="197"/>
      <c r="T250" s="198"/>
      <c r="AT250" s="192" t="s">
        <v>150</v>
      </c>
      <c r="AU250" s="192" t="s">
        <v>83</v>
      </c>
      <c r="AV250" s="14" t="s">
        <v>83</v>
      </c>
      <c r="AW250" s="14" t="s">
        <v>32</v>
      </c>
      <c r="AX250" s="14" t="s">
        <v>81</v>
      </c>
      <c r="AY250" s="192" t="s">
        <v>138</v>
      </c>
    </row>
    <row r="251" spans="1:65" s="2" customFormat="1" ht="16.5" customHeight="1">
      <c r="A251" s="33"/>
      <c r="B251" s="166"/>
      <c r="C251" s="216" t="s">
        <v>415</v>
      </c>
      <c r="D251" s="216" t="s">
        <v>276</v>
      </c>
      <c r="E251" s="217" t="s">
        <v>1093</v>
      </c>
      <c r="F251" s="218" t="s">
        <v>1094</v>
      </c>
      <c r="G251" s="219" t="s">
        <v>519</v>
      </c>
      <c r="H251" s="220">
        <v>288</v>
      </c>
      <c r="I251" s="221"/>
      <c r="J251" s="222">
        <f>ROUND(I251*H251,2)</f>
        <v>0</v>
      </c>
      <c r="K251" s="218" t="s">
        <v>145</v>
      </c>
      <c r="L251" s="223"/>
      <c r="M251" s="224" t="s">
        <v>1</v>
      </c>
      <c r="N251" s="225" t="s">
        <v>40</v>
      </c>
      <c r="O251" s="59"/>
      <c r="P251" s="176">
        <f>O251*H251</f>
        <v>0</v>
      </c>
      <c r="Q251" s="176">
        <v>1.7000000000000001E-4</v>
      </c>
      <c r="R251" s="176">
        <f>Q251*H251</f>
        <v>4.8960000000000004E-2</v>
      </c>
      <c r="S251" s="176">
        <v>0</v>
      </c>
      <c r="T251" s="177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78" t="s">
        <v>354</v>
      </c>
      <c r="AT251" s="178" t="s">
        <v>276</v>
      </c>
      <c r="AU251" s="178" t="s">
        <v>83</v>
      </c>
      <c r="AY251" s="18" t="s">
        <v>138</v>
      </c>
      <c r="BE251" s="179">
        <f>IF(N251="základní",J251,0)</f>
        <v>0</v>
      </c>
      <c r="BF251" s="179">
        <f>IF(N251="snížená",J251,0)</f>
        <v>0</v>
      </c>
      <c r="BG251" s="179">
        <f>IF(N251="zákl. přenesená",J251,0)</f>
        <v>0</v>
      </c>
      <c r="BH251" s="179">
        <f>IF(N251="sníž. přenesená",J251,0)</f>
        <v>0</v>
      </c>
      <c r="BI251" s="179">
        <f>IF(N251="nulová",J251,0)</f>
        <v>0</v>
      </c>
      <c r="BJ251" s="18" t="s">
        <v>81</v>
      </c>
      <c r="BK251" s="179">
        <f>ROUND(I251*H251,2)</f>
        <v>0</v>
      </c>
      <c r="BL251" s="18" t="s">
        <v>261</v>
      </c>
      <c r="BM251" s="178" t="s">
        <v>1095</v>
      </c>
    </row>
    <row r="252" spans="1:65" s="2" customFormat="1" ht="11.25">
      <c r="A252" s="33"/>
      <c r="B252" s="34"/>
      <c r="C252" s="33"/>
      <c r="D252" s="180" t="s">
        <v>148</v>
      </c>
      <c r="E252" s="33"/>
      <c r="F252" s="181" t="s">
        <v>1096</v>
      </c>
      <c r="G252" s="33"/>
      <c r="H252" s="33"/>
      <c r="I252" s="102"/>
      <c r="J252" s="33"/>
      <c r="K252" s="33"/>
      <c r="L252" s="34"/>
      <c r="M252" s="182"/>
      <c r="N252" s="183"/>
      <c r="O252" s="59"/>
      <c r="P252" s="59"/>
      <c r="Q252" s="59"/>
      <c r="R252" s="59"/>
      <c r="S252" s="59"/>
      <c r="T252" s="60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T252" s="18" t="s">
        <v>148</v>
      </c>
      <c r="AU252" s="18" t="s">
        <v>83</v>
      </c>
    </row>
    <row r="253" spans="1:65" s="14" customFormat="1" ht="11.25">
      <c r="B253" s="191"/>
      <c r="D253" s="180" t="s">
        <v>150</v>
      </c>
      <c r="F253" s="193" t="s">
        <v>1097</v>
      </c>
      <c r="H253" s="194">
        <v>288</v>
      </c>
      <c r="I253" s="195"/>
      <c r="L253" s="191"/>
      <c r="M253" s="196"/>
      <c r="N253" s="197"/>
      <c r="O253" s="197"/>
      <c r="P253" s="197"/>
      <c r="Q253" s="197"/>
      <c r="R253" s="197"/>
      <c r="S253" s="197"/>
      <c r="T253" s="198"/>
      <c r="AT253" s="192" t="s">
        <v>150</v>
      </c>
      <c r="AU253" s="192" t="s">
        <v>83</v>
      </c>
      <c r="AV253" s="14" t="s">
        <v>83</v>
      </c>
      <c r="AW253" s="14" t="s">
        <v>3</v>
      </c>
      <c r="AX253" s="14" t="s">
        <v>81</v>
      </c>
      <c r="AY253" s="192" t="s">
        <v>138</v>
      </c>
    </row>
    <row r="254" spans="1:65" s="2" customFormat="1" ht="21.75" customHeight="1">
      <c r="A254" s="33"/>
      <c r="B254" s="166"/>
      <c r="C254" s="167" t="s">
        <v>422</v>
      </c>
      <c r="D254" s="167" t="s">
        <v>141</v>
      </c>
      <c r="E254" s="168" t="s">
        <v>1098</v>
      </c>
      <c r="F254" s="169" t="s">
        <v>1099</v>
      </c>
      <c r="G254" s="170" t="s">
        <v>519</v>
      </c>
      <c r="H254" s="171">
        <v>45</v>
      </c>
      <c r="I254" s="172"/>
      <c r="J254" s="173">
        <f>ROUND(I254*H254,2)</f>
        <v>0</v>
      </c>
      <c r="K254" s="169" t="s">
        <v>145</v>
      </c>
      <c r="L254" s="34"/>
      <c r="M254" s="174" t="s">
        <v>1</v>
      </c>
      <c r="N254" s="175" t="s">
        <v>40</v>
      </c>
      <c r="O254" s="59"/>
      <c r="P254" s="176">
        <f>O254*H254</f>
        <v>0</v>
      </c>
      <c r="Q254" s="176">
        <v>0</v>
      </c>
      <c r="R254" s="176">
        <f>Q254*H254</f>
        <v>0</v>
      </c>
      <c r="S254" s="176">
        <v>0</v>
      </c>
      <c r="T254" s="177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78" t="s">
        <v>261</v>
      </c>
      <c r="AT254" s="178" t="s">
        <v>141</v>
      </c>
      <c r="AU254" s="178" t="s">
        <v>83</v>
      </c>
      <c r="AY254" s="18" t="s">
        <v>138</v>
      </c>
      <c r="BE254" s="179">
        <f>IF(N254="základní",J254,0)</f>
        <v>0</v>
      </c>
      <c r="BF254" s="179">
        <f>IF(N254="snížená",J254,0)</f>
        <v>0</v>
      </c>
      <c r="BG254" s="179">
        <f>IF(N254="zákl. přenesená",J254,0)</f>
        <v>0</v>
      </c>
      <c r="BH254" s="179">
        <f>IF(N254="sníž. přenesená",J254,0)</f>
        <v>0</v>
      </c>
      <c r="BI254" s="179">
        <f>IF(N254="nulová",J254,0)</f>
        <v>0</v>
      </c>
      <c r="BJ254" s="18" t="s">
        <v>81</v>
      </c>
      <c r="BK254" s="179">
        <f>ROUND(I254*H254,2)</f>
        <v>0</v>
      </c>
      <c r="BL254" s="18" t="s">
        <v>261</v>
      </c>
      <c r="BM254" s="178" t="s">
        <v>1100</v>
      </c>
    </row>
    <row r="255" spans="1:65" s="2" customFormat="1" ht="19.5">
      <c r="A255" s="33"/>
      <c r="B255" s="34"/>
      <c r="C255" s="33"/>
      <c r="D255" s="180" t="s">
        <v>148</v>
      </c>
      <c r="E255" s="33"/>
      <c r="F255" s="181" t="s">
        <v>1101</v>
      </c>
      <c r="G255" s="33"/>
      <c r="H255" s="33"/>
      <c r="I255" s="102"/>
      <c r="J255" s="33"/>
      <c r="K255" s="33"/>
      <c r="L255" s="34"/>
      <c r="M255" s="182"/>
      <c r="N255" s="183"/>
      <c r="O255" s="59"/>
      <c r="P255" s="59"/>
      <c r="Q255" s="59"/>
      <c r="R255" s="59"/>
      <c r="S255" s="59"/>
      <c r="T255" s="60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T255" s="18" t="s">
        <v>148</v>
      </c>
      <c r="AU255" s="18" t="s">
        <v>83</v>
      </c>
    </row>
    <row r="256" spans="1:65" s="14" customFormat="1" ht="11.25">
      <c r="B256" s="191"/>
      <c r="D256" s="180" t="s">
        <v>150</v>
      </c>
      <c r="E256" s="192" t="s">
        <v>1</v>
      </c>
      <c r="F256" s="193" t="s">
        <v>1102</v>
      </c>
      <c r="H256" s="194">
        <v>45</v>
      </c>
      <c r="I256" s="195"/>
      <c r="L256" s="191"/>
      <c r="M256" s="196"/>
      <c r="N256" s="197"/>
      <c r="O256" s="197"/>
      <c r="P256" s="197"/>
      <c r="Q256" s="197"/>
      <c r="R256" s="197"/>
      <c r="S256" s="197"/>
      <c r="T256" s="198"/>
      <c r="AT256" s="192" t="s">
        <v>150</v>
      </c>
      <c r="AU256" s="192" t="s">
        <v>83</v>
      </c>
      <c r="AV256" s="14" t="s">
        <v>83</v>
      </c>
      <c r="AW256" s="14" t="s">
        <v>32</v>
      </c>
      <c r="AX256" s="14" t="s">
        <v>81</v>
      </c>
      <c r="AY256" s="192" t="s">
        <v>138</v>
      </c>
    </row>
    <row r="257" spans="1:65" s="2" customFormat="1" ht="16.5" customHeight="1">
      <c r="A257" s="33"/>
      <c r="B257" s="166"/>
      <c r="C257" s="216" t="s">
        <v>431</v>
      </c>
      <c r="D257" s="216" t="s">
        <v>276</v>
      </c>
      <c r="E257" s="217" t="s">
        <v>1103</v>
      </c>
      <c r="F257" s="218" t="s">
        <v>1104</v>
      </c>
      <c r="G257" s="219" t="s">
        <v>519</v>
      </c>
      <c r="H257" s="220">
        <v>36</v>
      </c>
      <c r="I257" s="221"/>
      <c r="J257" s="222">
        <f>ROUND(I257*H257,2)</f>
        <v>0</v>
      </c>
      <c r="K257" s="218" t="s">
        <v>145</v>
      </c>
      <c r="L257" s="223"/>
      <c r="M257" s="224" t="s">
        <v>1</v>
      </c>
      <c r="N257" s="225" t="s">
        <v>40</v>
      </c>
      <c r="O257" s="59"/>
      <c r="P257" s="176">
        <f>O257*H257</f>
        <v>0</v>
      </c>
      <c r="Q257" s="176">
        <v>1.6000000000000001E-4</v>
      </c>
      <c r="R257" s="176">
        <f>Q257*H257</f>
        <v>5.7600000000000004E-3</v>
      </c>
      <c r="S257" s="176">
        <v>0</v>
      </c>
      <c r="T257" s="177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78" t="s">
        <v>354</v>
      </c>
      <c r="AT257" s="178" t="s">
        <v>276</v>
      </c>
      <c r="AU257" s="178" t="s">
        <v>83</v>
      </c>
      <c r="AY257" s="18" t="s">
        <v>138</v>
      </c>
      <c r="BE257" s="179">
        <f>IF(N257="základní",J257,0)</f>
        <v>0</v>
      </c>
      <c r="BF257" s="179">
        <f>IF(N257="snížená",J257,0)</f>
        <v>0</v>
      </c>
      <c r="BG257" s="179">
        <f>IF(N257="zákl. přenesená",J257,0)</f>
        <v>0</v>
      </c>
      <c r="BH257" s="179">
        <f>IF(N257="sníž. přenesená",J257,0)</f>
        <v>0</v>
      </c>
      <c r="BI257" s="179">
        <f>IF(N257="nulová",J257,0)</f>
        <v>0</v>
      </c>
      <c r="BJ257" s="18" t="s">
        <v>81</v>
      </c>
      <c r="BK257" s="179">
        <f>ROUND(I257*H257,2)</f>
        <v>0</v>
      </c>
      <c r="BL257" s="18" t="s">
        <v>261</v>
      </c>
      <c r="BM257" s="178" t="s">
        <v>1105</v>
      </c>
    </row>
    <row r="258" spans="1:65" s="2" customFormat="1" ht="11.25">
      <c r="A258" s="33"/>
      <c r="B258" s="34"/>
      <c r="C258" s="33"/>
      <c r="D258" s="180" t="s">
        <v>148</v>
      </c>
      <c r="E258" s="33"/>
      <c r="F258" s="181" t="s">
        <v>1104</v>
      </c>
      <c r="G258" s="33"/>
      <c r="H258" s="33"/>
      <c r="I258" s="102"/>
      <c r="J258" s="33"/>
      <c r="K258" s="33"/>
      <c r="L258" s="34"/>
      <c r="M258" s="182"/>
      <c r="N258" s="183"/>
      <c r="O258" s="59"/>
      <c r="P258" s="59"/>
      <c r="Q258" s="59"/>
      <c r="R258" s="59"/>
      <c r="S258" s="59"/>
      <c r="T258" s="60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T258" s="18" t="s">
        <v>148</v>
      </c>
      <c r="AU258" s="18" t="s">
        <v>83</v>
      </c>
    </row>
    <row r="259" spans="1:65" s="14" customFormat="1" ht="11.25">
      <c r="B259" s="191"/>
      <c r="D259" s="180" t="s">
        <v>150</v>
      </c>
      <c r="F259" s="193" t="s">
        <v>1106</v>
      </c>
      <c r="H259" s="194">
        <v>36</v>
      </c>
      <c r="I259" s="195"/>
      <c r="L259" s="191"/>
      <c r="M259" s="196"/>
      <c r="N259" s="197"/>
      <c r="O259" s="197"/>
      <c r="P259" s="197"/>
      <c r="Q259" s="197"/>
      <c r="R259" s="197"/>
      <c r="S259" s="197"/>
      <c r="T259" s="198"/>
      <c r="AT259" s="192" t="s">
        <v>150</v>
      </c>
      <c r="AU259" s="192" t="s">
        <v>83</v>
      </c>
      <c r="AV259" s="14" t="s">
        <v>83</v>
      </c>
      <c r="AW259" s="14" t="s">
        <v>3</v>
      </c>
      <c r="AX259" s="14" t="s">
        <v>81</v>
      </c>
      <c r="AY259" s="192" t="s">
        <v>138</v>
      </c>
    </row>
    <row r="260" spans="1:65" s="2" customFormat="1" ht="16.5" customHeight="1">
      <c r="A260" s="33"/>
      <c r="B260" s="166"/>
      <c r="C260" s="216" t="s">
        <v>438</v>
      </c>
      <c r="D260" s="216" t="s">
        <v>276</v>
      </c>
      <c r="E260" s="217" t="s">
        <v>1107</v>
      </c>
      <c r="F260" s="218" t="s">
        <v>1108</v>
      </c>
      <c r="G260" s="219" t="s">
        <v>519</v>
      </c>
      <c r="H260" s="220">
        <v>18</v>
      </c>
      <c r="I260" s="221"/>
      <c r="J260" s="222">
        <f>ROUND(I260*H260,2)</f>
        <v>0</v>
      </c>
      <c r="K260" s="218" t="s">
        <v>145</v>
      </c>
      <c r="L260" s="223"/>
      <c r="M260" s="224" t="s">
        <v>1</v>
      </c>
      <c r="N260" s="225" t="s">
        <v>40</v>
      </c>
      <c r="O260" s="59"/>
      <c r="P260" s="176">
        <f>O260*H260</f>
        <v>0</v>
      </c>
      <c r="Q260" s="176">
        <v>2.5000000000000001E-4</v>
      </c>
      <c r="R260" s="176">
        <f>Q260*H260</f>
        <v>4.5000000000000005E-3</v>
      </c>
      <c r="S260" s="176">
        <v>0</v>
      </c>
      <c r="T260" s="177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78" t="s">
        <v>354</v>
      </c>
      <c r="AT260" s="178" t="s">
        <v>276</v>
      </c>
      <c r="AU260" s="178" t="s">
        <v>83</v>
      </c>
      <c r="AY260" s="18" t="s">
        <v>138</v>
      </c>
      <c r="BE260" s="179">
        <f>IF(N260="základní",J260,0)</f>
        <v>0</v>
      </c>
      <c r="BF260" s="179">
        <f>IF(N260="snížená",J260,0)</f>
        <v>0</v>
      </c>
      <c r="BG260" s="179">
        <f>IF(N260="zákl. přenesená",J260,0)</f>
        <v>0</v>
      </c>
      <c r="BH260" s="179">
        <f>IF(N260="sníž. přenesená",J260,0)</f>
        <v>0</v>
      </c>
      <c r="BI260" s="179">
        <f>IF(N260="nulová",J260,0)</f>
        <v>0</v>
      </c>
      <c r="BJ260" s="18" t="s">
        <v>81</v>
      </c>
      <c r="BK260" s="179">
        <f>ROUND(I260*H260,2)</f>
        <v>0</v>
      </c>
      <c r="BL260" s="18" t="s">
        <v>261</v>
      </c>
      <c r="BM260" s="178" t="s">
        <v>1109</v>
      </c>
    </row>
    <row r="261" spans="1:65" s="2" customFormat="1" ht="11.25">
      <c r="A261" s="33"/>
      <c r="B261" s="34"/>
      <c r="C261" s="33"/>
      <c r="D261" s="180" t="s">
        <v>148</v>
      </c>
      <c r="E261" s="33"/>
      <c r="F261" s="181" t="s">
        <v>1110</v>
      </c>
      <c r="G261" s="33"/>
      <c r="H261" s="33"/>
      <c r="I261" s="102"/>
      <c r="J261" s="33"/>
      <c r="K261" s="33"/>
      <c r="L261" s="34"/>
      <c r="M261" s="182"/>
      <c r="N261" s="183"/>
      <c r="O261" s="59"/>
      <c r="P261" s="59"/>
      <c r="Q261" s="59"/>
      <c r="R261" s="59"/>
      <c r="S261" s="59"/>
      <c r="T261" s="60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T261" s="18" t="s">
        <v>148</v>
      </c>
      <c r="AU261" s="18" t="s">
        <v>83</v>
      </c>
    </row>
    <row r="262" spans="1:65" s="14" customFormat="1" ht="11.25">
      <c r="B262" s="191"/>
      <c r="D262" s="180" t="s">
        <v>150</v>
      </c>
      <c r="F262" s="193" t="s">
        <v>1053</v>
      </c>
      <c r="H262" s="194">
        <v>18</v>
      </c>
      <c r="I262" s="195"/>
      <c r="L262" s="191"/>
      <c r="M262" s="196"/>
      <c r="N262" s="197"/>
      <c r="O262" s="197"/>
      <c r="P262" s="197"/>
      <c r="Q262" s="197"/>
      <c r="R262" s="197"/>
      <c r="S262" s="197"/>
      <c r="T262" s="198"/>
      <c r="AT262" s="192" t="s">
        <v>150</v>
      </c>
      <c r="AU262" s="192" t="s">
        <v>83</v>
      </c>
      <c r="AV262" s="14" t="s">
        <v>83</v>
      </c>
      <c r="AW262" s="14" t="s">
        <v>3</v>
      </c>
      <c r="AX262" s="14" t="s">
        <v>81</v>
      </c>
      <c r="AY262" s="192" t="s">
        <v>138</v>
      </c>
    </row>
    <row r="263" spans="1:65" s="2" customFormat="1" ht="21.75" customHeight="1">
      <c r="A263" s="33"/>
      <c r="B263" s="166"/>
      <c r="C263" s="167" t="s">
        <v>444</v>
      </c>
      <c r="D263" s="167" t="s">
        <v>141</v>
      </c>
      <c r="E263" s="168" t="s">
        <v>1111</v>
      </c>
      <c r="F263" s="169" t="s">
        <v>1112</v>
      </c>
      <c r="G263" s="170" t="s">
        <v>519</v>
      </c>
      <c r="H263" s="171">
        <v>25</v>
      </c>
      <c r="I263" s="172"/>
      <c r="J263" s="173">
        <f>ROUND(I263*H263,2)</f>
        <v>0</v>
      </c>
      <c r="K263" s="169" t="s">
        <v>145</v>
      </c>
      <c r="L263" s="34"/>
      <c r="M263" s="174" t="s">
        <v>1</v>
      </c>
      <c r="N263" s="175" t="s">
        <v>40</v>
      </c>
      <c r="O263" s="59"/>
      <c r="P263" s="176">
        <f>O263*H263</f>
        <v>0</v>
      </c>
      <c r="Q263" s="176">
        <v>0</v>
      </c>
      <c r="R263" s="176">
        <f>Q263*H263</f>
        <v>0</v>
      </c>
      <c r="S263" s="176">
        <v>0</v>
      </c>
      <c r="T263" s="177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78" t="s">
        <v>261</v>
      </c>
      <c r="AT263" s="178" t="s">
        <v>141</v>
      </c>
      <c r="AU263" s="178" t="s">
        <v>83</v>
      </c>
      <c r="AY263" s="18" t="s">
        <v>138</v>
      </c>
      <c r="BE263" s="179">
        <f>IF(N263="základní",J263,0)</f>
        <v>0</v>
      </c>
      <c r="BF263" s="179">
        <f>IF(N263="snížená",J263,0)</f>
        <v>0</v>
      </c>
      <c r="BG263" s="179">
        <f>IF(N263="zákl. přenesená",J263,0)</f>
        <v>0</v>
      </c>
      <c r="BH263" s="179">
        <f>IF(N263="sníž. přenesená",J263,0)</f>
        <v>0</v>
      </c>
      <c r="BI263" s="179">
        <f>IF(N263="nulová",J263,0)</f>
        <v>0</v>
      </c>
      <c r="BJ263" s="18" t="s">
        <v>81</v>
      </c>
      <c r="BK263" s="179">
        <f>ROUND(I263*H263,2)</f>
        <v>0</v>
      </c>
      <c r="BL263" s="18" t="s">
        <v>261</v>
      </c>
      <c r="BM263" s="178" t="s">
        <v>1113</v>
      </c>
    </row>
    <row r="264" spans="1:65" s="2" customFormat="1" ht="19.5">
      <c r="A264" s="33"/>
      <c r="B264" s="34"/>
      <c r="C264" s="33"/>
      <c r="D264" s="180" t="s">
        <v>148</v>
      </c>
      <c r="E264" s="33"/>
      <c r="F264" s="181" t="s">
        <v>1114</v>
      </c>
      <c r="G264" s="33"/>
      <c r="H264" s="33"/>
      <c r="I264" s="102"/>
      <c r="J264" s="33"/>
      <c r="K264" s="33"/>
      <c r="L264" s="34"/>
      <c r="M264" s="182"/>
      <c r="N264" s="183"/>
      <c r="O264" s="59"/>
      <c r="P264" s="59"/>
      <c r="Q264" s="59"/>
      <c r="R264" s="59"/>
      <c r="S264" s="59"/>
      <c r="T264" s="60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8" t="s">
        <v>148</v>
      </c>
      <c r="AU264" s="18" t="s">
        <v>83</v>
      </c>
    </row>
    <row r="265" spans="1:65" s="14" customFormat="1" ht="11.25">
      <c r="B265" s="191"/>
      <c r="D265" s="180" t="s">
        <v>150</v>
      </c>
      <c r="E265" s="192" t="s">
        <v>1</v>
      </c>
      <c r="F265" s="193" t="s">
        <v>311</v>
      </c>
      <c r="H265" s="194">
        <v>25</v>
      </c>
      <c r="I265" s="195"/>
      <c r="L265" s="191"/>
      <c r="M265" s="196"/>
      <c r="N265" s="197"/>
      <c r="O265" s="197"/>
      <c r="P265" s="197"/>
      <c r="Q265" s="197"/>
      <c r="R265" s="197"/>
      <c r="S265" s="197"/>
      <c r="T265" s="198"/>
      <c r="AT265" s="192" t="s">
        <v>150</v>
      </c>
      <c r="AU265" s="192" t="s">
        <v>83</v>
      </c>
      <c r="AV265" s="14" t="s">
        <v>83</v>
      </c>
      <c r="AW265" s="14" t="s">
        <v>32</v>
      </c>
      <c r="AX265" s="14" t="s">
        <v>81</v>
      </c>
      <c r="AY265" s="192" t="s">
        <v>138</v>
      </c>
    </row>
    <row r="266" spans="1:65" s="2" customFormat="1" ht="16.5" customHeight="1">
      <c r="A266" s="33"/>
      <c r="B266" s="166"/>
      <c r="C266" s="216" t="s">
        <v>449</v>
      </c>
      <c r="D266" s="216" t="s">
        <v>276</v>
      </c>
      <c r="E266" s="217" t="s">
        <v>1115</v>
      </c>
      <c r="F266" s="218" t="s">
        <v>1116</v>
      </c>
      <c r="G266" s="219" t="s">
        <v>519</v>
      </c>
      <c r="H266" s="220">
        <v>30</v>
      </c>
      <c r="I266" s="221"/>
      <c r="J266" s="222">
        <f>ROUND(I266*H266,2)</f>
        <v>0</v>
      </c>
      <c r="K266" s="218" t="s">
        <v>145</v>
      </c>
      <c r="L266" s="223"/>
      <c r="M266" s="224" t="s">
        <v>1</v>
      </c>
      <c r="N266" s="225" t="s">
        <v>40</v>
      </c>
      <c r="O266" s="59"/>
      <c r="P266" s="176">
        <f>O266*H266</f>
        <v>0</v>
      </c>
      <c r="Q266" s="176">
        <v>3.4000000000000002E-4</v>
      </c>
      <c r="R266" s="176">
        <f>Q266*H266</f>
        <v>1.0200000000000001E-2</v>
      </c>
      <c r="S266" s="176">
        <v>0</v>
      </c>
      <c r="T266" s="177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78" t="s">
        <v>354</v>
      </c>
      <c r="AT266" s="178" t="s">
        <v>276</v>
      </c>
      <c r="AU266" s="178" t="s">
        <v>83</v>
      </c>
      <c r="AY266" s="18" t="s">
        <v>138</v>
      </c>
      <c r="BE266" s="179">
        <f>IF(N266="základní",J266,0)</f>
        <v>0</v>
      </c>
      <c r="BF266" s="179">
        <f>IF(N266="snížená",J266,0)</f>
        <v>0</v>
      </c>
      <c r="BG266" s="179">
        <f>IF(N266="zákl. přenesená",J266,0)</f>
        <v>0</v>
      </c>
      <c r="BH266" s="179">
        <f>IF(N266="sníž. přenesená",J266,0)</f>
        <v>0</v>
      </c>
      <c r="BI266" s="179">
        <f>IF(N266="nulová",J266,0)</f>
        <v>0</v>
      </c>
      <c r="BJ266" s="18" t="s">
        <v>81</v>
      </c>
      <c r="BK266" s="179">
        <f>ROUND(I266*H266,2)</f>
        <v>0</v>
      </c>
      <c r="BL266" s="18" t="s">
        <v>261</v>
      </c>
      <c r="BM266" s="178" t="s">
        <v>1117</v>
      </c>
    </row>
    <row r="267" spans="1:65" s="2" customFormat="1" ht="11.25">
      <c r="A267" s="33"/>
      <c r="B267" s="34"/>
      <c r="C267" s="33"/>
      <c r="D267" s="180" t="s">
        <v>148</v>
      </c>
      <c r="E267" s="33"/>
      <c r="F267" s="181" t="s">
        <v>1118</v>
      </c>
      <c r="G267" s="33"/>
      <c r="H267" s="33"/>
      <c r="I267" s="102"/>
      <c r="J267" s="33"/>
      <c r="K267" s="33"/>
      <c r="L267" s="34"/>
      <c r="M267" s="182"/>
      <c r="N267" s="183"/>
      <c r="O267" s="59"/>
      <c r="P267" s="59"/>
      <c r="Q267" s="59"/>
      <c r="R267" s="59"/>
      <c r="S267" s="59"/>
      <c r="T267" s="60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T267" s="18" t="s">
        <v>148</v>
      </c>
      <c r="AU267" s="18" t="s">
        <v>83</v>
      </c>
    </row>
    <row r="268" spans="1:65" s="14" customFormat="1" ht="11.25">
      <c r="B268" s="191"/>
      <c r="D268" s="180" t="s">
        <v>150</v>
      </c>
      <c r="F268" s="193" t="s">
        <v>1119</v>
      </c>
      <c r="H268" s="194">
        <v>30</v>
      </c>
      <c r="I268" s="195"/>
      <c r="L268" s="191"/>
      <c r="M268" s="196"/>
      <c r="N268" s="197"/>
      <c r="O268" s="197"/>
      <c r="P268" s="197"/>
      <c r="Q268" s="197"/>
      <c r="R268" s="197"/>
      <c r="S268" s="197"/>
      <c r="T268" s="198"/>
      <c r="AT268" s="192" t="s">
        <v>150</v>
      </c>
      <c r="AU268" s="192" t="s">
        <v>83</v>
      </c>
      <c r="AV268" s="14" t="s">
        <v>83</v>
      </c>
      <c r="AW268" s="14" t="s">
        <v>3</v>
      </c>
      <c r="AX268" s="14" t="s">
        <v>81</v>
      </c>
      <c r="AY268" s="192" t="s">
        <v>138</v>
      </c>
    </row>
    <row r="269" spans="1:65" s="2" customFormat="1" ht="21.75" customHeight="1">
      <c r="A269" s="33"/>
      <c r="B269" s="166"/>
      <c r="C269" s="167" t="s">
        <v>457</v>
      </c>
      <c r="D269" s="167" t="s">
        <v>141</v>
      </c>
      <c r="E269" s="168" t="s">
        <v>1120</v>
      </c>
      <c r="F269" s="169" t="s">
        <v>1121</v>
      </c>
      <c r="G269" s="170" t="s">
        <v>519</v>
      </c>
      <c r="H269" s="171">
        <v>15</v>
      </c>
      <c r="I269" s="172"/>
      <c r="J269" s="173">
        <f>ROUND(I269*H269,2)</f>
        <v>0</v>
      </c>
      <c r="K269" s="169" t="s">
        <v>145</v>
      </c>
      <c r="L269" s="34"/>
      <c r="M269" s="174" t="s">
        <v>1</v>
      </c>
      <c r="N269" s="175" t="s">
        <v>40</v>
      </c>
      <c r="O269" s="59"/>
      <c r="P269" s="176">
        <f>O269*H269</f>
        <v>0</v>
      </c>
      <c r="Q269" s="176">
        <v>0</v>
      </c>
      <c r="R269" s="176">
        <f>Q269*H269</f>
        <v>0</v>
      </c>
      <c r="S269" s="176">
        <v>0</v>
      </c>
      <c r="T269" s="177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78" t="s">
        <v>261</v>
      </c>
      <c r="AT269" s="178" t="s">
        <v>141</v>
      </c>
      <c r="AU269" s="178" t="s">
        <v>83</v>
      </c>
      <c r="AY269" s="18" t="s">
        <v>138</v>
      </c>
      <c r="BE269" s="179">
        <f>IF(N269="základní",J269,0)</f>
        <v>0</v>
      </c>
      <c r="BF269" s="179">
        <f>IF(N269="snížená",J269,0)</f>
        <v>0</v>
      </c>
      <c r="BG269" s="179">
        <f>IF(N269="zákl. přenesená",J269,0)</f>
        <v>0</v>
      </c>
      <c r="BH269" s="179">
        <f>IF(N269="sníž. přenesená",J269,0)</f>
        <v>0</v>
      </c>
      <c r="BI269" s="179">
        <f>IF(N269="nulová",J269,0)</f>
        <v>0</v>
      </c>
      <c r="BJ269" s="18" t="s">
        <v>81</v>
      </c>
      <c r="BK269" s="179">
        <f>ROUND(I269*H269,2)</f>
        <v>0</v>
      </c>
      <c r="BL269" s="18" t="s">
        <v>261</v>
      </c>
      <c r="BM269" s="178" t="s">
        <v>1122</v>
      </c>
    </row>
    <row r="270" spans="1:65" s="2" customFormat="1" ht="19.5">
      <c r="A270" s="33"/>
      <c r="B270" s="34"/>
      <c r="C270" s="33"/>
      <c r="D270" s="180" t="s">
        <v>148</v>
      </c>
      <c r="E270" s="33"/>
      <c r="F270" s="181" t="s">
        <v>1123</v>
      </c>
      <c r="G270" s="33"/>
      <c r="H270" s="33"/>
      <c r="I270" s="102"/>
      <c r="J270" s="33"/>
      <c r="K270" s="33"/>
      <c r="L270" s="34"/>
      <c r="M270" s="182"/>
      <c r="N270" s="183"/>
      <c r="O270" s="59"/>
      <c r="P270" s="59"/>
      <c r="Q270" s="59"/>
      <c r="R270" s="59"/>
      <c r="S270" s="59"/>
      <c r="T270" s="60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T270" s="18" t="s">
        <v>148</v>
      </c>
      <c r="AU270" s="18" t="s">
        <v>83</v>
      </c>
    </row>
    <row r="271" spans="1:65" s="14" customFormat="1" ht="11.25">
      <c r="B271" s="191"/>
      <c r="D271" s="180" t="s">
        <v>150</v>
      </c>
      <c r="E271" s="192" t="s">
        <v>1</v>
      </c>
      <c r="F271" s="193" t="s">
        <v>8</v>
      </c>
      <c r="H271" s="194">
        <v>15</v>
      </c>
      <c r="I271" s="195"/>
      <c r="L271" s="191"/>
      <c r="M271" s="196"/>
      <c r="N271" s="197"/>
      <c r="O271" s="197"/>
      <c r="P271" s="197"/>
      <c r="Q271" s="197"/>
      <c r="R271" s="197"/>
      <c r="S271" s="197"/>
      <c r="T271" s="198"/>
      <c r="AT271" s="192" t="s">
        <v>150</v>
      </c>
      <c r="AU271" s="192" t="s">
        <v>83</v>
      </c>
      <c r="AV271" s="14" t="s">
        <v>83</v>
      </c>
      <c r="AW271" s="14" t="s">
        <v>32</v>
      </c>
      <c r="AX271" s="14" t="s">
        <v>81</v>
      </c>
      <c r="AY271" s="192" t="s">
        <v>138</v>
      </c>
    </row>
    <row r="272" spans="1:65" s="2" customFormat="1" ht="16.5" customHeight="1">
      <c r="A272" s="33"/>
      <c r="B272" s="166"/>
      <c r="C272" s="216" t="s">
        <v>462</v>
      </c>
      <c r="D272" s="216" t="s">
        <v>276</v>
      </c>
      <c r="E272" s="217" t="s">
        <v>1124</v>
      </c>
      <c r="F272" s="218" t="s">
        <v>1125</v>
      </c>
      <c r="G272" s="219" t="s">
        <v>519</v>
      </c>
      <c r="H272" s="220">
        <v>18</v>
      </c>
      <c r="I272" s="221"/>
      <c r="J272" s="222">
        <f>ROUND(I272*H272,2)</f>
        <v>0</v>
      </c>
      <c r="K272" s="218" t="s">
        <v>1</v>
      </c>
      <c r="L272" s="223"/>
      <c r="M272" s="224" t="s">
        <v>1</v>
      </c>
      <c r="N272" s="225" t="s">
        <v>40</v>
      </c>
      <c r="O272" s="59"/>
      <c r="P272" s="176">
        <f>O272*H272</f>
        <v>0</v>
      </c>
      <c r="Q272" s="176">
        <v>5.2999999999999998E-4</v>
      </c>
      <c r="R272" s="176">
        <f>Q272*H272</f>
        <v>9.5399999999999999E-3</v>
      </c>
      <c r="S272" s="176">
        <v>0</v>
      </c>
      <c r="T272" s="177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78" t="s">
        <v>354</v>
      </c>
      <c r="AT272" s="178" t="s">
        <v>276</v>
      </c>
      <c r="AU272" s="178" t="s">
        <v>83</v>
      </c>
      <c r="AY272" s="18" t="s">
        <v>138</v>
      </c>
      <c r="BE272" s="179">
        <f>IF(N272="základní",J272,0)</f>
        <v>0</v>
      </c>
      <c r="BF272" s="179">
        <f>IF(N272="snížená",J272,0)</f>
        <v>0</v>
      </c>
      <c r="BG272" s="179">
        <f>IF(N272="zákl. přenesená",J272,0)</f>
        <v>0</v>
      </c>
      <c r="BH272" s="179">
        <f>IF(N272="sníž. přenesená",J272,0)</f>
        <v>0</v>
      </c>
      <c r="BI272" s="179">
        <f>IF(N272="nulová",J272,0)</f>
        <v>0</v>
      </c>
      <c r="BJ272" s="18" t="s">
        <v>81</v>
      </c>
      <c r="BK272" s="179">
        <f>ROUND(I272*H272,2)</f>
        <v>0</v>
      </c>
      <c r="BL272" s="18" t="s">
        <v>261</v>
      </c>
      <c r="BM272" s="178" t="s">
        <v>1126</v>
      </c>
    </row>
    <row r="273" spans="1:65" s="2" customFormat="1" ht="11.25">
      <c r="A273" s="33"/>
      <c r="B273" s="34"/>
      <c r="C273" s="33"/>
      <c r="D273" s="180" t="s">
        <v>148</v>
      </c>
      <c r="E273" s="33"/>
      <c r="F273" s="181" t="s">
        <v>1125</v>
      </c>
      <c r="G273" s="33"/>
      <c r="H273" s="33"/>
      <c r="I273" s="102"/>
      <c r="J273" s="33"/>
      <c r="K273" s="33"/>
      <c r="L273" s="34"/>
      <c r="M273" s="182"/>
      <c r="N273" s="183"/>
      <c r="O273" s="59"/>
      <c r="P273" s="59"/>
      <c r="Q273" s="59"/>
      <c r="R273" s="59"/>
      <c r="S273" s="59"/>
      <c r="T273" s="60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T273" s="18" t="s">
        <v>148</v>
      </c>
      <c r="AU273" s="18" t="s">
        <v>83</v>
      </c>
    </row>
    <row r="274" spans="1:65" s="14" customFormat="1" ht="11.25">
      <c r="B274" s="191"/>
      <c r="D274" s="180" t="s">
        <v>150</v>
      </c>
      <c r="F274" s="193" t="s">
        <v>1053</v>
      </c>
      <c r="H274" s="194">
        <v>18</v>
      </c>
      <c r="I274" s="195"/>
      <c r="L274" s="191"/>
      <c r="M274" s="196"/>
      <c r="N274" s="197"/>
      <c r="O274" s="197"/>
      <c r="P274" s="197"/>
      <c r="Q274" s="197"/>
      <c r="R274" s="197"/>
      <c r="S274" s="197"/>
      <c r="T274" s="198"/>
      <c r="AT274" s="192" t="s">
        <v>150</v>
      </c>
      <c r="AU274" s="192" t="s">
        <v>83</v>
      </c>
      <c r="AV274" s="14" t="s">
        <v>83</v>
      </c>
      <c r="AW274" s="14" t="s">
        <v>3</v>
      </c>
      <c r="AX274" s="14" t="s">
        <v>81</v>
      </c>
      <c r="AY274" s="192" t="s">
        <v>138</v>
      </c>
    </row>
    <row r="275" spans="1:65" s="2" customFormat="1" ht="21.75" customHeight="1">
      <c r="A275" s="33"/>
      <c r="B275" s="166"/>
      <c r="C275" s="167" t="s">
        <v>467</v>
      </c>
      <c r="D275" s="167" t="s">
        <v>141</v>
      </c>
      <c r="E275" s="168" t="s">
        <v>1127</v>
      </c>
      <c r="F275" s="169" t="s">
        <v>1128</v>
      </c>
      <c r="G275" s="170" t="s">
        <v>269</v>
      </c>
      <c r="H275" s="171">
        <v>150</v>
      </c>
      <c r="I275" s="172"/>
      <c r="J275" s="173">
        <f>ROUND(I275*H275,2)</f>
        <v>0</v>
      </c>
      <c r="K275" s="169" t="s">
        <v>145</v>
      </c>
      <c r="L275" s="34"/>
      <c r="M275" s="174" t="s">
        <v>1</v>
      </c>
      <c r="N275" s="175" t="s">
        <v>40</v>
      </c>
      <c r="O275" s="59"/>
      <c r="P275" s="176">
        <f>O275*H275</f>
        <v>0</v>
      </c>
      <c r="Q275" s="176">
        <v>0</v>
      </c>
      <c r="R275" s="176">
        <f>Q275*H275</f>
        <v>0</v>
      </c>
      <c r="S275" s="176">
        <v>0</v>
      </c>
      <c r="T275" s="177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78" t="s">
        <v>261</v>
      </c>
      <c r="AT275" s="178" t="s">
        <v>141</v>
      </c>
      <c r="AU275" s="178" t="s">
        <v>83</v>
      </c>
      <c r="AY275" s="18" t="s">
        <v>138</v>
      </c>
      <c r="BE275" s="179">
        <f>IF(N275="základní",J275,0)</f>
        <v>0</v>
      </c>
      <c r="BF275" s="179">
        <f>IF(N275="snížená",J275,0)</f>
        <v>0</v>
      </c>
      <c r="BG275" s="179">
        <f>IF(N275="zákl. přenesená",J275,0)</f>
        <v>0</v>
      </c>
      <c r="BH275" s="179">
        <f>IF(N275="sníž. přenesená",J275,0)</f>
        <v>0</v>
      </c>
      <c r="BI275" s="179">
        <f>IF(N275="nulová",J275,0)</f>
        <v>0</v>
      </c>
      <c r="BJ275" s="18" t="s">
        <v>81</v>
      </c>
      <c r="BK275" s="179">
        <f>ROUND(I275*H275,2)</f>
        <v>0</v>
      </c>
      <c r="BL275" s="18" t="s">
        <v>261</v>
      </c>
      <c r="BM275" s="178" t="s">
        <v>1129</v>
      </c>
    </row>
    <row r="276" spans="1:65" s="2" customFormat="1" ht="19.5">
      <c r="A276" s="33"/>
      <c r="B276" s="34"/>
      <c r="C276" s="33"/>
      <c r="D276" s="180" t="s">
        <v>148</v>
      </c>
      <c r="E276" s="33"/>
      <c r="F276" s="181" t="s">
        <v>1130</v>
      </c>
      <c r="G276" s="33"/>
      <c r="H276" s="33"/>
      <c r="I276" s="102"/>
      <c r="J276" s="33"/>
      <c r="K276" s="33"/>
      <c r="L276" s="34"/>
      <c r="M276" s="182"/>
      <c r="N276" s="183"/>
      <c r="O276" s="59"/>
      <c r="P276" s="59"/>
      <c r="Q276" s="59"/>
      <c r="R276" s="59"/>
      <c r="S276" s="59"/>
      <c r="T276" s="60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T276" s="18" t="s">
        <v>148</v>
      </c>
      <c r="AU276" s="18" t="s">
        <v>83</v>
      </c>
    </row>
    <row r="277" spans="1:65" s="14" customFormat="1" ht="11.25">
      <c r="B277" s="191"/>
      <c r="D277" s="180" t="s">
        <v>150</v>
      </c>
      <c r="E277" s="192" t="s">
        <v>1</v>
      </c>
      <c r="F277" s="193" t="s">
        <v>1131</v>
      </c>
      <c r="H277" s="194">
        <v>150</v>
      </c>
      <c r="I277" s="195"/>
      <c r="L277" s="191"/>
      <c r="M277" s="196"/>
      <c r="N277" s="197"/>
      <c r="O277" s="197"/>
      <c r="P277" s="197"/>
      <c r="Q277" s="197"/>
      <c r="R277" s="197"/>
      <c r="S277" s="197"/>
      <c r="T277" s="198"/>
      <c r="AT277" s="192" t="s">
        <v>150</v>
      </c>
      <c r="AU277" s="192" t="s">
        <v>83</v>
      </c>
      <c r="AV277" s="14" t="s">
        <v>83</v>
      </c>
      <c r="AW277" s="14" t="s">
        <v>32</v>
      </c>
      <c r="AX277" s="14" t="s">
        <v>81</v>
      </c>
      <c r="AY277" s="192" t="s">
        <v>138</v>
      </c>
    </row>
    <row r="278" spans="1:65" s="2" customFormat="1" ht="21.75" customHeight="1">
      <c r="A278" s="33"/>
      <c r="B278" s="166"/>
      <c r="C278" s="167" t="s">
        <v>472</v>
      </c>
      <c r="D278" s="167" t="s">
        <v>141</v>
      </c>
      <c r="E278" s="168" t="s">
        <v>1132</v>
      </c>
      <c r="F278" s="169" t="s">
        <v>1133</v>
      </c>
      <c r="G278" s="170" t="s">
        <v>269</v>
      </c>
      <c r="H278" s="171">
        <v>1</v>
      </c>
      <c r="I278" s="172"/>
      <c r="J278" s="173">
        <f>ROUND(I278*H278,2)</f>
        <v>0</v>
      </c>
      <c r="K278" s="169" t="s">
        <v>145</v>
      </c>
      <c r="L278" s="34"/>
      <c r="M278" s="174" t="s">
        <v>1</v>
      </c>
      <c r="N278" s="175" t="s">
        <v>40</v>
      </c>
      <c r="O278" s="59"/>
      <c r="P278" s="176">
        <f>O278*H278</f>
        <v>0</v>
      </c>
      <c r="Q278" s="176">
        <v>0</v>
      </c>
      <c r="R278" s="176">
        <f>Q278*H278</f>
        <v>0</v>
      </c>
      <c r="S278" s="176">
        <v>0</v>
      </c>
      <c r="T278" s="177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78" t="s">
        <v>261</v>
      </c>
      <c r="AT278" s="178" t="s">
        <v>141</v>
      </c>
      <c r="AU278" s="178" t="s">
        <v>83</v>
      </c>
      <c r="AY278" s="18" t="s">
        <v>138</v>
      </c>
      <c r="BE278" s="179">
        <f>IF(N278="základní",J278,0)</f>
        <v>0</v>
      </c>
      <c r="BF278" s="179">
        <f>IF(N278="snížená",J278,0)</f>
        <v>0</v>
      </c>
      <c r="BG278" s="179">
        <f>IF(N278="zákl. přenesená",J278,0)</f>
        <v>0</v>
      </c>
      <c r="BH278" s="179">
        <f>IF(N278="sníž. přenesená",J278,0)</f>
        <v>0</v>
      </c>
      <c r="BI278" s="179">
        <f>IF(N278="nulová",J278,0)</f>
        <v>0</v>
      </c>
      <c r="BJ278" s="18" t="s">
        <v>81</v>
      </c>
      <c r="BK278" s="179">
        <f>ROUND(I278*H278,2)</f>
        <v>0</v>
      </c>
      <c r="BL278" s="18" t="s">
        <v>261</v>
      </c>
      <c r="BM278" s="178" t="s">
        <v>1134</v>
      </c>
    </row>
    <row r="279" spans="1:65" s="2" customFormat="1" ht="29.25">
      <c r="A279" s="33"/>
      <c r="B279" s="34"/>
      <c r="C279" s="33"/>
      <c r="D279" s="180" t="s">
        <v>148</v>
      </c>
      <c r="E279" s="33"/>
      <c r="F279" s="181" t="s">
        <v>1135</v>
      </c>
      <c r="G279" s="33"/>
      <c r="H279" s="33"/>
      <c r="I279" s="102"/>
      <c r="J279" s="33"/>
      <c r="K279" s="33"/>
      <c r="L279" s="34"/>
      <c r="M279" s="182"/>
      <c r="N279" s="183"/>
      <c r="O279" s="59"/>
      <c r="P279" s="59"/>
      <c r="Q279" s="59"/>
      <c r="R279" s="59"/>
      <c r="S279" s="59"/>
      <c r="T279" s="60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T279" s="18" t="s">
        <v>148</v>
      </c>
      <c r="AU279" s="18" t="s">
        <v>83</v>
      </c>
    </row>
    <row r="280" spans="1:65" s="14" customFormat="1" ht="11.25">
      <c r="B280" s="191"/>
      <c r="D280" s="180" t="s">
        <v>150</v>
      </c>
      <c r="E280" s="192" t="s">
        <v>1</v>
      </c>
      <c r="F280" s="193" t="s">
        <v>81</v>
      </c>
      <c r="H280" s="194">
        <v>1</v>
      </c>
      <c r="I280" s="195"/>
      <c r="L280" s="191"/>
      <c r="M280" s="196"/>
      <c r="N280" s="197"/>
      <c r="O280" s="197"/>
      <c r="P280" s="197"/>
      <c r="Q280" s="197"/>
      <c r="R280" s="197"/>
      <c r="S280" s="197"/>
      <c r="T280" s="198"/>
      <c r="AT280" s="192" t="s">
        <v>150</v>
      </c>
      <c r="AU280" s="192" t="s">
        <v>83</v>
      </c>
      <c r="AV280" s="14" t="s">
        <v>83</v>
      </c>
      <c r="AW280" s="14" t="s">
        <v>32</v>
      </c>
      <c r="AX280" s="14" t="s">
        <v>81</v>
      </c>
      <c r="AY280" s="192" t="s">
        <v>138</v>
      </c>
    </row>
    <row r="281" spans="1:65" s="2" customFormat="1" ht="21.75" customHeight="1">
      <c r="A281" s="33"/>
      <c r="B281" s="166"/>
      <c r="C281" s="216" t="s">
        <v>478</v>
      </c>
      <c r="D281" s="216" t="s">
        <v>276</v>
      </c>
      <c r="E281" s="217" t="s">
        <v>1136</v>
      </c>
      <c r="F281" s="218" t="s">
        <v>1137</v>
      </c>
      <c r="G281" s="219" t="s">
        <v>269</v>
      </c>
      <c r="H281" s="220">
        <v>1</v>
      </c>
      <c r="I281" s="221"/>
      <c r="J281" s="222">
        <f>ROUND(I281*H281,2)</f>
        <v>0</v>
      </c>
      <c r="K281" s="218" t="s">
        <v>1</v>
      </c>
      <c r="L281" s="223"/>
      <c r="M281" s="224" t="s">
        <v>1</v>
      </c>
      <c r="N281" s="225" t="s">
        <v>40</v>
      </c>
      <c r="O281" s="59"/>
      <c r="P281" s="176">
        <f>O281*H281</f>
        <v>0</v>
      </c>
      <c r="Q281" s="176">
        <v>5.0000000000000002E-5</v>
      </c>
      <c r="R281" s="176">
        <f>Q281*H281</f>
        <v>5.0000000000000002E-5</v>
      </c>
      <c r="S281" s="176">
        <v>0</v>
      </c>
      <c r="T281" s="177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78" t="s">
        <v>354</v>
      </c>
      <c r="AT281" s="178" t="s">
        <v>276</v>
      </c>
      <c r="AU281" s="178" t="s">
        <v>83</v>
      </c>
      <c r="AY281" s="18" t="s">
        <v>138</v>
      </c>
      <c r="BE281" s="179">
        <f>IF(N281="základní",J281,0)</f>
        <v>0</v>
      </c>
      <c r="BF281" s="179">
        <f>IF(N281="snížená",J281,0)</f>
        <v>0</v>
      </c>
      <c r="BG281" s="179">
        <f>IF(N281="zákl. přenesená",J281,0)</f>
        <v>0</v>
      </c>
      <c r="BH281" s="179">
        <f>IF(N281="sníž. přenesená",J281,0)</f>
        <v>0</v>
      </c>
      <c r="BI281" s="179">
        <f>IF(N281="nulová",J281,0)</f>
        <v>0</v>
      </c>
      <c r="BJ281" s="18" t="s">
        <v>81</v>
      </c>
      <c r="BK281" s="179">
        <f>ROUND(I281*H281,2)</f>
        <v>0</v>
      </c>
      <c r="BL281" s="18" t="s">
        <v>261</v>
      </c>
      <c r="BM281" s="178" t="s">
        <v>1138</v>
      </c>
    </row>
    <row r="282" spans="1:65" s="2" customFormat="1" ht="19.5">
      <c r="A282" s="33"/>
      <c r="B282" s="34"/>
      <c r="C282" s="33"/>
      <c r="D282" s="180" t="s">
        <v>148</v>
      </c>
      <c r="E282" s="33"/>
      <c r="F282" s="181" t="s">
        <v>1137</v>
      </c>
      <c r="G282" s="33"/>
      <c r="H282" s="33"/>
      <c r="I282" s="102"/>
      <c r="J282" s="33"/>
      <c r="K282" s="33"/>
      <c r="L282" s="34"/>
      <c r="M282" s="182"/>
      <c r="N282" s="183"/>
      <c r="O282" s="59"/>
      <c r="P282" s="59"/>
      <c r="Q282" s="59"/>
      <c r="R282" s="59"/>
      <c r="S282" s="59"/>
      <c r="T282" s="60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T282" s="18" t="s">
        <v>148</v>
      </c>
      <c r="AU282" s="18" t="s">
        <v>83</v>
      </c>
    </row>
    <row r="283" spans="1:65" s="2" customFormat="1" ht="21.75" customHeight="1">
      <c r="A283" s="33"/>
      <c r="B283" s="166"/>
      <c r="C283" s="167" t="s">
        <v>485</v>
      </c>
      <c r="D283" s="167" t="s">
        <v>141</v>
      </c>
      <c r="E283" s="168" t="s">
        <v>1139</v>
      </c>
      <c r="F283" s="169" t="s">
        <v>1140</v>
      </c>
      <c r="G283" s="170" t="s">
        <v>269</v>
      </c>
      <c r="H283" s="171">
        <v>1</v>
      </c>
      <c r="I283" s="172"/>
      <c r="J283" s="173">
        <f>ROUND(I283*H283,2)</f>
        <v>0</v>
      </c>
      <c r="K283" s="169" t="s">
        <v>145</v>
      </c>
      <c r="L283" s="34"/>
      <c r="M283" s="174" t="s">
        <v>1</v>
      </c>
      <c r="N283" s="175" t="s">
        <v>40</v>
      </c>
      <c r="O283" s="59"/>
      <c r="P283" s="176">
        <f>O283*H283</f>
        <v>0</v>
      </c>
      <c r="Q283" s="176">
        <v>0</v>
      </c>
      <c r="R283" s="176">
        <f>Q283*H283</f>
        <v>0</v>
      </c>
      <c r="S283" s="176">
        <v>0</v>
      </c>
      <c r="T283" s="177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78" t="s">
        <v>261</v>
      </c>
      <c r="AT283" s="178" t="s">
        <v>141</v>
      </c>
      <c r="AU283" s="178" t="s">
        <v>83</v>
      </c>
      <c r="AY283" s="18" t="s">
        <v>138</v>
      </c>
      <c r="BE283" s="179">
        <f>IF(N283="základní",J283,0)</f>
        <v>0</v>
      </c>
      <c r="BF283" s="179">
        <f>IF(N283="snížená",J283,0)</f>
        <v>0</v>
      </c>
      <c r="BG283" s="179">
        <f>IF(N283="zákl. přenesená",J283,0)</f>
        <v>0</v>
      </c>
      <c r="BH283" s="179">
        <f>IF(N283="sníž. přenesená",J283,0)</f>
        <v>0</v>
      </c>
      <c r="BI283" s="179">
        <f>IF(N283="nulová",J283,0)</f>
        <v>0</v>
      </c>
      <c r="BJ283" s="18" t="s">
        <v>81</v>
      </c>
      <c r="BK283" s="179">
        <f>ROUND(I283*H283,2)</f>
        <v>0</v>
      </c>
      <c r="BL283" s="18" t="s">
        <v>261</v>
      </c>
      <c r="BM283" s="178" t="s">
        <v>1141</v>
      </c>
    </row>
    <row r="284" spans="1:65" s="2" customFormat="1" ht="29.25">
      <c r="A284" s="33"/>
      <c r="B284" s="34"/>
      <c r="C284" s="33"/>
      <c r="D284" s="180" t="s">
        <v>148</v>
      </c>
      <c r="E284" s="33"/>
      <c r="F284" s="181" t="s">
        <v>1142</v>
      </c>
      <c r="G284" s="33"/>
      <c r="H284" s="33"/>
      <c r="I284" s="102"/>
      <c r="J284" s="33"/>
      <c r="K284" s="33"/>
      <c r="L284" s="34"/>
      <c r="M284" s="182"/>
      <c r="N284" s="183"/>
      <c r="O284" s="59"/>
      <c r="P284" s="59"/>
      <c r="Q284" s="59"/>
      <c r="R284" s="59"/>
      <c r="S284" s="59"/>
      <c r="T284" s="60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T284" s="18" t="s">
        <v>148</v>
      </c>
      <c r="AU284" s="18" t="s">
        <v>83</v>
      </c>
    </row>
    <row r="285" spans="1:65" s="14" customFormat="1" ht="11.25">
      <c r="B285" s="191"/>
      <c r="D285" s="180" t="s">
        <v>150</v>
      </c>
      <c r="E285" s="192" t="s">
        <v>1</v>
      </c>
      <c r="F285" s="193" t="s">
        <v>81</v>
      </c>
      <c r="H285" s="194">
        <v>1</v>
      </c>
      <c r="I285" s="195"/>
      <c r="L285" s="191"/>
      <c r="M285" s="196"/>
      <c r="N285" s="197"/>
      <c r="O285" s="197"/>
      <c r="P285" s="197"/>
      <c r="Q285" s="197"/>
      <c r="R285" s="197"/>
      <c r="S285" s="197"/>
      <c r="T285" s="198"/>
      <c r="AT285" s="192" t="s">
        <v>150</v>
      </c>
      <c r="AU285" s="192" t="s">
        <v>83</v>
      </c>
      <c r="AV285" s="14" t="s">
        <v>83</v>
      </c>
      <c r="AW285" s="14" t="s">
        <v>32</v>
      </c>
      <c r="AX285" s="14" t="s">
        <v>81</v>
      </c>
      <c r="AY285" s="192" t="s">
        <v>138</v>
      </c>
    </row>
    <row r="286" spans="1:65" s="2" customFormat="1" ht="21.75" customHeight="1">
      <c r="A286" s="33"/>
      <c r="B286" s="166"/>
      <c r="C286" s="216" t="s">
        <v>489</v>
      </c>
      <c r="D286" s="216" t="s">
        <v>276</v>
      </c>
      <c r="E286" s="217" t="s">
        <v>1143</v>
      </c>
      <c r="F286" s="218" t="s">
        <v>1144</v>
      </c>
      <c r="G286" s="219" t="s">
        <v>269</v>
      </c>
      <c r="H286" s="220">
        <v>1</v>
      </c>
      <c r="I286" s="221"/>
      <c r="J286" s="222">
        <f>ROUND(I286*H286,2)</f>
        <v>0</v>
      </c>
      <c r="K286" s="218" t="s">
        <v>1</v>
      </c>
      <c r="L286" s="223"/>
      <c r="M286" s="224" t="s">
        <v>1</v>
      </c>
      <c r="N286" s="225" t="s">
        <v>40</v>
      </c>
      <c r="O286" s="59"/>
      <c r="P286" s="176">
        <f>O286*H286</f>
        <v>0</v>
      </c>
      <c r="Q286" s="176">
        <v>5.0000000000000002E-5</v>
      </c>
      <c r="R286" s="176">
        <f>Q286*H286</f>
        <v>5.0000000000000002E-5</v>
      </c>
      <c r="S286" s="176">
        <v>0</v>
      </c>
      <c r="T286" s="177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78" t="s">
        <v>354</v>
      </c>
      <c r="AT286" s="178" t="s">
        <v>276</v>
      </c>
      <c r="AU286" s="178" t="s">
        <v>83</v>
      </c>
      <c r="AY286" s="18" t="s">
        <v>138</v>
      </c>
      <c r="BE286" s="179">
        <f>IF(N286="základní",J286,0)</f>
        <v>0</v>
      </c>
      <c r="BF286" s="179">
        <f>IF(N286="snížená",J286,0)</f>
        <v>0</v>
      </c>
      <c r="BG286" s="179">
        <f>IF(N286="zákl. přenesená",J286,0)</f>
        <v>0</v>
      </c>
      <c r="BH286" s="179">
        <f>IF(N286="sníž. přenesená",J286,0)</f>
        <v>0</v>
      </c>
      <c r="BI286" s="179">
        <f>IF(N286="nulová",J286,0)</f>
        <v>0</v>
      </c>
      <c r="BJ286" s="18" t="s">
        <v>81</v>
      </c>
      <c r="BK286" s="179">
        <f>ROUND(I286*H286,2)</f>
        <v>0</v>
      </c>
      <c r="BL286" s="18" t="s">
        <v>261</v>
      </c>
      <c r="BM286" s="178" t="s">
        <v>1145</v>
      </c>
    </row>
    <row r="287" spans="1:65" s="2" customFormat="1" ht="19.5">
      <c r="A287" s="33"/>
      <c r="B287" s="34"/>
      <c r="C287" s="33"/>
      <c r="D287" s="180" t="s">
        <v>148</v>
      </c>
      <c r="E287" s="33"/>
      <c r="F287" s="181" t="s">
        <v>1144</v>
      </c>
      <c r="G287" s="33"/>
      <c r="H287" s="33"/>
      <c r="I287" s="102"/>
      <c r="J287" s="33"/>
      <c r="K287" s="33"/>
      <c r="L287" s="34"/>
      <c r="M287" s="182"/>
      <c r="N287" s="183"/>
      <c r="O287" s="59"/>
      <c r="P287" s="59"/>
      <c r="Q287" s="59"/>
      <c r="R287" s="59"/>
      <c r="S287" s="59"/>
      <c r="T287" s="60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T287" s="18" t="s">
        <v>148</v>
      </c>
      <c r="AU287" s="18" t="s">
        <v>83</v>
      </c>
    </row>
    <row r="288" spans="1:65" s="2" customFormat="1" ht="21.75" customHeight="1">
      <c r="A288" s="33"/>
      <c r="B288" s="166"/>
      <c r="C288" s="167" t="s">
        <v>493</v>
      </c>
      <c r="D288" s="167" t="s">
        <v>141</v>
      </c>
      <c r="E288" s="168" t="s">
        <v>1146</v>
      </c>
      <c r="F288" s="169" t="s">
        <v>1147</v>
      </c>
      <c r="G288" s="170" t="s">
        <v>269</v>
      </c>
      <c r="H288" s="171">
        <v>8</v>
      </c>
      <c r="I288" s="172"/>
      <c r="J288" s="173">
        <f>ROUND(I288*H288,2)</f>
        <v>0</v>
      </c>
      <c r="K288" s="169" t="s">
        <v>145</v>
      </c>
      <c r="L288" s="34"/>
      <c r="M288" s="174" t="s">
        <v>1</v>
      </c>
      <c r="N288" s="175" t="s">
        <v>40</v>
      </c>
      <c r="O288" s="59"/>
      <c r="P288" s="176">
        <f>O288*H288</f>
        <v>0</v>
      </c>
      <c r="Q288" s="176">
        <v>0</v>
      </c>
      <c r="R288" s="176">
        <f>Q288*H288</f>
        <v>0</v>
      </c>
      <c r="S288" s="176">
        <v>0</v>
      </c>
      <c r="T288" s="177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78" t="s">
        <v>261</v>
      </c>
      <c r="AT288" s="178" t="s">
        <v>141</v>
      </c>
      <c r="AU288" s="178" t="s">
        <v>83</v>
      </c>
      <c r="AY288" s="18" t="s">
        <v>138</v>
      </c>
      <c r="BE288" s="179">
        <f>IF(N288="základní",J288,0)</f>
        <v>0</v>
      </c>
      <c r="BF288" s="179">
        <f>IF(N288="snížená",J288,0)</f>
        <v>0</v>
      </c>
      <c r="BG288" s="179">
        <f>IF(N288="zákl. přenesená",J288,0)</f>
        <v>0</v>
      </c>
      <c r="BH288" s="179">
        <f>IF(N288="sníž. přenesená",J288,0)</f>
        <v>0</v>
      </c>
      <c r="BI288" s="179">
        <f>IF(N288="nulová",J288,0)</f>
        <v>0</v>
      </c>
      <c r="BJ288" s="18" t="s">
        <v>81</v>
      </c>
      <c r="BK288" s="179">
        <f>ROUND(I288*H288,2)</f>
        <v>0</v>
      </c>
      <c r="BL288" s="18" t="s">
        <v>261</v>
      </c>
      <c r="BM288" s="178" t="s">
        <v>1148</v>
      </c>
    </row>
    <row r="289" spans="1:65" s="2" customFormat="1" ht="29.25">
      <c r="A289" s="33"/>
      <c r="B289" s="34"/>
      <c r="C289" s="33"/>
      <c r="D289" s="180" t="s">
        <v>148</v>
      </c>
      <c r="E289" s="33"/>
      <c r="F289" s="181" t="s">
        <v>1149</v>
      </c>
      <c r="G289" s="33"/>
      <c r="H289" s="33"/>
      <c r="I289" s="102"/>
      <c r="J289" s="33"/>
      <c r="K289" s="33"/>
      <c r="L289" s="34"/>
      <c r="M289" s="182"/>
      <c r="N289" s="183"/>
      <c r="O289" s="59"/>
      <c r="P289" s="59"/>
      <c r="Q289" s="59"/>
      <c r="R289" s="59"/>
      <c r="S289" s="59"/>
      <c r="T289" s="60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T289" s="18" t="s">
        <v>148</v>
      </c>
      <c r="AU289" s="18" t="s">
        <v>83</v>
      </c>
    </row>
    <row r="290" spans="1:65" s="14" customFormat="1" ht="11.25">
      <c r="B290" s="191"/>
      <c r="D290" s="180" t="s">
        <v>150</v>
      </c>
      <c r="E290" s="192" t="s">
        <v>1</v>
      </c>
      <c r="F290" s="193" t="s">
        <v>195</v>
      </c>
      <c r="H290" s="194">
        <v>8</v>
      </c>
      <c r="I290" s="195"/>
      <c r="L290" s="191"/>
      <c r="M290" s="196"/>
      <c r="N290" s="197"/>
      <c r="O290" s="197"/>
      <c r="P290" s="197"/>
      <c r="Q290" s="197"/>
      <c r="R290" s="197"/>
      <c r="S290" s="197"/>
      <c r="T290" s="198"/>
      <c r="AT290" s="192" t="s">
        <v>150</v>
      </c>
      <c r="AU290" s="192" t="s">
        <v>83</v>
      </c>
      <c r="AV290" s="14" t="s">
        <v>83</v>
      </c>
      <c r="AW290" s="14" t="s">
        <v>32</v>
      </c>
      <c r="AX290" s="14" t="s">
        <v>81</v>
      </c>
      <c r="AY290" s="192" t="s">
        <v>138</v>
      </c>
    </row>
    <row r="291" spans="1:65" s="2" customFormat="1" ht="21.75" customHeight="1">
      <c r="A291" s="33"/>
      <c r="B291" s="166"/>
      <c r="C291" s="216" t="s">
        <v>499</v>
      </c>
      <c r="D291" s="216" t="s">
        <v>276</v>
      </c>
      <c r="E291" s="217" t="s">
        <v>1150</v>
      </c>
      <c r="F291" s="218" t="s">
        <v>1151</v>
      </c>
      <c r="G291" s="219" t="s">
        <v>269</v>
      </c>
      <c r="H291" s="220">
        <v>8</v>
      </c>
      <c r="I291" s="221"/>
      <c r="J291" s="222">
        <f>ROUND(I291*H291,2)</f>
        <v>0</v>
      </c>
      <c r="K291" s="218" t="s">
        <v>1</v>
      </c>
      <c r="L291" s="223"/>
      <c r="M291" s="224" t="s">
        <v>1</v>
      </c>
      <c r="N291" s="225" t="s">
        <v>40</v>
      </c>
      <c r="O291" s="59"/>
      <c r="P291" s="176">
        <f>O291*H291</f>
        <v>0</v>
      </c>
      <c r="Q291" s="176">
        <v>5.0000000000000002E-5</v>
      </c>
      <c r="R291" s="176">
        <f>Q291*H291</f>
        <v>4.0000000000000002E-4</v>
      </c>
      <c r="S291" s="176">
        <v>0</v>
      </c>
      <c r="T291" s="177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78" t="s">
        <v>354</v>
      </c>
      <c r="AT291" s="178" t="s">
        <v>276</v>
      </c>
      <c r="AU291" s="178" t="s">
        <v>83</v>
      </c>
      <c r="AY291" s="18" t="s">
        <v>138</v>
      </c>
      <c r="BE291" s="179">
        <f>IF(N291="základní",J291,0)</f>
        <v>0</v>
      </c>
      <c r="BF291" s="179">
        <f>IF(N291="snížená",J291,0)</f>
        <v>0</v>
      </c>
      <c r="BG291" s="179">
        <f>IF(N291="zákl. přenesená",J291,0)</f>
        <v>0</v>
      </c>
      <c r="BH291" s="179">
        <f>IF(N291="sníž. přenesená",J291,0)</f>
        <v>0</v>
      </c>
      <c r="BI291" s="179">
        <f>IF(N291="nulová",J291,0)</f>
        <v>0</v>
      </c>
      <c r="BJ291" s="18" t="s">
        <v>81</v>
      </c>
      <c r="BK291" s="179">
        <f>ROUND(I291*H291,2)</f>
        <v>0</v>
      </c>
      <c r="BL291" s="18" t="s">
        <v>261</v>
      </c>
      <c r="BM291" s="178" t="s">
        <v>1152</v>
      </c>
    </row>
    <row r="292" spans="1:65" s="2" customFormat="1" ht="19.5">
      <c r="A292" s="33"/>
      <c r="B292" s="34"/>
      <c r="C292" s="33"/>
      <c r="D292" s="180" t="s">
        <v>148</v>
      </c>
      <c r="E292" s="33"/>
      <c r="F292" s="181" t="s">
        <v>1151</v>
      </c>
      <c r="G292" s="33"/>
      <c r="H292" s="33"/>
      <c r="I292" s="102"/>
      <c r="J292" s="33"/>
      <c r="K292" s="33"/>
      <c r="L292" s="34"/>
      <c r="M292" s="182"/>
      <c r="N292" s="183"/>
      <c r="O292" s="59"/>
      <c r="P292" s="59"/>
      <c r="Q292" s="59"/>
      <c r="R292" s="59"/>
      <c r="S292" s="59"/>
      <c r="T292" s="60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T292" s="18" t="s">
        <v>148</v>
      </c>
      <c r="AU292" s="18" t="s">
        <v>83</v>
      </c>
    </row>
    <row r="293" spans="1:65" s="2" customFormat="1" ht="21.75" customHeight="1">
      <c r="A293" s="33"/>
      <c r="B293" s="166"/>
      <c r="C293" s="167" t="s">
        <v>503</v>
      </c>
      <c r="D293" s="167" t="s">
        <v>141</v>
      </c>
      <c r="E293" s="168" t="s">
        <v>1153</v>
      </c>
      <c r="F293" s="169" t="s">
        <v>1154</v>
      </c>
      <c r="G293" s="170" t="s">
        <v>269</v>
      </c>
      <c r="H293" s="171">
        <v>2</v>
      </c>
      <c r="I293" s="172"/>
      <c r="J293" s="173">
        <f>ROUND(I293*H293,2)</f>
        <v>0</v>
      </c>
      <c r="K293" s="169" t="s">
        <v>145</v>
      </c>
      <c r="L293" s="34"/>
      <c r="M293" s="174" t="s">
        <v>1</v>
      </c>
      <c r="N293" s="175" t="s">
        <v>40</v>
      </c>
      <c r="O293" s="59"/>
      <c r="P293" s="176">
        <f>O293*H293</f>
        <v>0</v>
      </c>
      <c r="Q293" s="176">
        <v>0</v>
      </c>
      <c r="R293" s="176">
        <f>Q293*H293</f>
        <v>0</v>
      </c>
      <c r="S293" s="176">
        <v>0</v>
      </c>
      <c r="T293" s="177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78" t="s">
        <v>261</v>
      </c>
      <c r="AT293" s="178" t="s">
        <v>141</v>
      </c>
      <c r="AU293" s="178" t="s">
        <v>83</v>
      </c>
      <c r="AY293" s="18" t="s">
        <v>138</v>
      </c>
      <c r="BE293" s="179">
        <f>IF(N293="základní",J293,0)</f>
        <v>0</v>
      </c>
      <c r="BF293" s="179">
        <f>IF(N293="snížená",J293,0)</f>
        <v>0</v>
      </c>
      <c r="BG293" s="179">
        <f>IF(N293="zákl. přenesená",J293,0)</f>
        <v>0</v>
      </c>
      <c r="BH293" s="179">
        <f>IF(N293="sníž. přenesená",J293,0)</f>
        <v>0</v>
      </c>
      <c r="BI293" s="179">
        <f>IF(N293="nulová",J293,0)</f>
        <v>0</v>
      </c>
      <c r="BJ293" s="18" t="s">
        <v>81</v>
      </c>
      <c r="BK293" s="179">
        <f>ROUND(I293*H293,2)</f>
        <v>0</v>
      </c>
      <c r="BL293" s="18" t="s">
        <v>261</v>
      </c>
      <c r="BM293" s="178" t="s">
        <v>1155</v>
      </c>
    </row>
    <row r="294" spans="1:65" s="2" customFormat="1" ht="29.25">
      <c r="A294" s="33"/>
      <c r="B294" s="34"/>
      <c r="C294" s="33"/>
      <c r="D294" s="180" t="s">
        <v>148</v>
      </c>
      <c r="E294" s="33"/>
      <c r="F294" s="181" t="s">
        <v>1156</v>
      </c>
      <c r="G294" s="33"/>
      <c r="H294" s="33"/>
      <c r="I294" s="102"/>
      <c r="J294" s="33"/>
      <c r="K294" s="33"/>
      <c r="L294" s="34"/>
      <c r="M294" s="182"/>
      <c r="N294" s="183"/>
      <c r="O294" s="59"/>
      <c r="P294" s="59"/>
      <c r="Q294" s="59"/>
      <c r="R294" s="59"/>
      <c r="S294" s="59"/>
      <c r="T294" s="60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T294" s="18" t="s">
        <v>148</v>
      </c>
      <c r="AU294" s="18" t="s">
        <v>83</v>
      </c>
    </row>
    <row r="295" spans="1:65" s="14" customFormat="1" ht="11.25">
      <c r="B295" s="191"/>
      <c r="D295" s="180" t="s">
        <v>150</v>
      </c>
      <c r="E295" s="192" t="s">
        <v>1</v>
      </c>
      <c r="F295" s="193" t="s">
        <v>83</v>
      </c>
      <c r="H295" s="194">
        <v>2</v>
      </c>
      <c r="I295" s="195"/>
      <c r="L295" s="191"/>
      <c r="M295" s="196"/>
      <c r="N295" s="197"/>
      <c r="O295" s="197"/>
      <c r="P295" s="197"/>
      <c r="Q295" s="197"/>
      <c r="R295" s="197"/>
      <c r="S295" s="197"/>
      <c r="T295" s="198"/>
      <c r="AT295" s="192" t="s">
        <v>150</v>
      </c>
      <c r="AU295" s="192" t="s">
        <v>83</v>
      </c>
      <c r="AV295" s="14" t="s">
        <v>83</v>
      </c>
      <c r="AW295" s="14" t="s">
        <v>32</v>
      </c>
      <c r="AX295" s="14" t="s">
        <v>81</v>
      </c>
      <c r="AY295" s="192" t="s">
        <v>138</v>
      </c>
    </row>
    <row r="296" spans="1:65" s="2" customFormat="1" ht="21.75" customHeight="1">
      <c r="A296" s="33"/>
      <c r="B296" s="166"/>
      <c r="C296" s="216" t="s">
        <v>510</v>
      </c>
      <c r="D296" s="216" t="s">
        <v>276</v>
      </c>
      <c r="E296" s="217" t="s">
        <v>1157</v>
      </c>
      <c r="F296" s="218" t="s">
        <v>1158</v>
      </c>
      <c r="G296" s="219" t="s">
        <v>269</v>
      </c>
      <c r="H296" s="220">
        <v>2</v>
      </c>
      <c r="I296" s="221"/>
      <c r="J296" s="222">
        <f>ROUND(I296*H296,2)</f>
        <v>0</v>
      </c>
      <c r="K296" s="218" t="s">
        <v>1</v>
      </c>
      <c r="L296" s="223"/>
      <c r="M296" s="224" t="s">
        <v>1</v>
      </c>
      <c r="N296" s="225" t="s">
        <v>40</v>
      </c>
      <c r="O296" s="59"/>
      <c r="P296" s="176">
        <f>O296*H296</f>
        <v>0</v>
      </c>
      <c r="Q296" s="176">
        <v>5.0000000000000002E-5</v>
      </c>
      <c r="R296" s="176">
        <f>Q296*H296</f>
        <v>1E-4</v>
      </c>
      <c r="S296" s="176">
        <v>0</v>
      </c>
      <c r="T296" s="177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78" t="s">
        <v>354</v>
      </c>
      <c r="AT296" s="178" t="s">
        <v>276</v>
      </c>
      <c r="AU296" s="178" t="s">
        <v>83</v>
      </c>
      <c r="AY296" s="18" t="s">
        <v>138</v>
      </c>
      <c r="BE296" s="179">
        <f>IF(N296="základní",J296,0)</f>
        <v>0</v>
      </c>
      <c r="BF296" s="179">
        <f>IF(N296="snížená",J296,0)</f>
        <v>0</v>
      </c>
      <c r="BG296" s="179">
        <f>IF(N296="zákl. přenesená",J296,0)</f>
        <v>0</v>
      </c>
      <c r="BH296" s="179">
        <f>IF(N296="sníž. přenesená",J296,0)</f>
        <v>0</v>
      </c>
      <c r="BI296" s="179">
        <f>IF(N296="nulová",J296,0)</f>
        <v>0</v>
      </c>
      <c r="BJ296" s="18" t="s">
        <v>81</v>
      </c>
      <c r="BK296" s="179">
        <f>ROUND(I296*H296,2)</f>
        <v>0</v>
      </c>
      <c r="BL296" s="18" t="s">
        <v>261</v>
      </c>
      <c r="BM296" s="178" t="s">
        <v>1159</v>
      </c>
    </row>
    <row r="297" spans="1:65" s="2" customFormat="1" ht="19.5">
      <c r="A297" s="33"/>
      <c r="B297" s="34"/>
      <c r="C297" s="33"/>
      <c r="D297" s="180" t="s">
        <v>148</v>
      </c>
      <c r="E297" s="33"/>
      <c r="F297" s="181" t="s">
        <v>1158</v>
      </c>
      <c r="G297" s="33"/>
      <c r="H297" s="33"/>
      <c r="I297" s="102"/>
      <c r="J297" s="33"/>
      <c r="K297" s="33"/>
      <c r="L297" s="34"/>
      <c r="M297" s="182"/>
      <c r="N297" s="183"/>
      <c r="O297" s="59"/>
      <c r="P297" s="59"/>
      <c r="Q297" s="59"/>
      <c r="R297" s="59"/>
      <c r="S297" s="59"/>
      <c r="T297" s="60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T297" s="18" t="s">
        <v>148</v>
      </c>
      <c r="AU297" s="18" t="s">
        <v>83</v>
      </c>
    </row>
    <row r="298" spans="1:65" s="2" customFormat="1" ht="21.75" customHeight="1">
      <c r="A298" s="33"/>
      <c r="B298" s="166"/>
      <c r="C298" s="167" t="s">
        <v>516</v>
      </c>
      <c r="D298" s="167" t="s">
        <v>141</v>
      </c>
      <c r="E298" s="168" t="s">
        <v>1160</v>
      </c>
      <c r="F298" s="169" t="s">
        <v>1161</v>
      </c>
      <c r="G298" s="170" t="s">
        <v>269</v>
      </c>
      <c r="H298" s="171">
        <v>5</v>
      </c>
      <c r="I298" s="172"/>
      <c r="J298" s="173">
        <f>ROUND(I298*H298,2)</f>
        <v>0</v>
      </c>
      <c r="K298" s="169" t="s">
        <v>145</v>
      </c>
      <c r="L298" s="34"/>
      <c r="M298" s="174" t="s">
        <v>1</v>
      </c>
      <c r="N298" s="175" t="s">
        <v>40</v>
      </c>
      <c r="O298" s="59"/>
      <c r="P298" s="176">
        <f>O298*H298</f>
        <v>0</v>
      </c>
      <c r="Q298" s="176">
        <v>0</v>
      </c>
      <c r="R298" s="176">
        <f>Q298*H298</f>
        <v>0</v>
      </c>
      <c r="S298" s="176">
        <v>0</v>
      </c>
      <c r="T298" s="177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178" t="s">
        <v>261</v>
      </c>
      <c r="AT298" s="178" t="s">
        <v>141</v>
      </c>
      <c r="AU298" s="178" t="s">
        <v>83</v>
      </c>
      <c r="AY298" s="18" t="s">
        <v>138</v>
      </c>
      <c r="BE298" s="179">
        <f>IF(N298="základní",J298,0)</f>
        <v>0</v>
      </c>
      <c r="BF298" s="179">
        <f>IF(N298="snížená",J298,0)</f>
        <v>0</v>
      </c>
      <c r="BG298" s="179">
        <f>IF(N298="zákl. přenesená",J298,0)</f>
        <v>0</v>
      </c>
      <c r="BH298" s="179">
        <f>IF(N298="sníž. přenesená",J298,0)</f>
        <v>0</v>
      </c>
      <c r="BI298" s="179">
        <f>IF(N298="nulová",J298,0)</f>
        <v>0</v>
      </c>
      <c r="BJ298" s="18" t="s">
        <v>81</v>
      </c>
      <c r="BK298" s="179">
        <f>ROUND(I298*H298,2)</f>
        <v>0</v>
      </c>
      <c r="BL298" s="18" t="s">
        <v>261</v>
      </c>
      <c r="BM298" s="178" t="s">
        <v>1162</v>
      </c>
    </row>
    <row r="299" spans="1:65" s="2" customFormat="1" ht="29.25">
      <c r="A299" s="33"/>
      <c r="B299" s="34"/>
      <c r="C299" s="33"/>
      <c r="D299" s="180" t="s">
        <v>148</v>
      </c>
      <c r="E299" s="33"/>
      <c r="F299" s="181" t="s">
        <v>1163</v>
      </c>
      <c r="G299" s="33"/>
      <c r="H299" s="33"/>
      <c r="I299" s="102"/>
      <c r="J299" s="33"/>
      <c r="K299" s="33"/>
      <c r="L299" s="34"/>
      <c r="M299" s="182"/>
      <c r="N299" s="183"/>
      <c r="O299" s="59"/>
      <c r="P299" s="59"/>
      <c r="Q299" s="59"/>
      <c r="R299" s="59"/>
      <c r="S299" s="59"/>
      <c r="T299" s="60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T299" s="18" t="s">
        <v>148</v>
      </c>
      <c r="AU299" s="18" t="s">
        <v>83</v>
      </c>
    </row>
    <row r="300" spans="1:65" s="14" customFormat="1" ht="11.25">
      <c r="B300" s="191"/>
      <c r="D300" s="180" t="s">
        <v>150</v>
      </c>
      <c r="E300" s="192" t="s">
        <v>1</v>
      </c>
      <c r="F300" s="193" t="s">
        <v>180</v>
      </c>
      <c r="H300" s="194">
        <v>5</v>
      </c>
      <c r="I300" s="195"/>
      <c r="L300" s="191"/>
      <c r="M300" s="196"/>
      <c r="N300" s="197"/>
      <c r="O300" s="197"/>
      <c r="P300" s="197"/>
      <c r="Q300" s="197"/>
      <c r="R300" s="197"/>
      <c r="S300" s="197"/>
      <c r="T300" s="198"/>
      <c r="AT300" s="192" t="s">
        <v>150</v>
      </c>
      <c r="AU300" s="192" t="s">
        <v>83</v>
      </c>
      <c r="AV300" s="14" t="s">
        <v>83</v>
      </c>
      <c r="AW300" s="14" t="s">
        <v>32</v>
      </c>
      <c r="AX300" s="14" t="s">
        <v>81</v>
      </c>
      <c r="AY300" s="192" t="s">
        <v>138</v>
      </c>
    </row>
    <row r="301" spans="1:65" s="2" customFormat="1" ht="21.75" customHeight="1">
      <c r="A301" s="33"/>
      <c r="B301" s="166"/>
      <c r="C301" s="216" t="s">
        <v>521</v>
      </c>
      <c r="D301" s="216" t="s">
        <v>276</v>
      </c>
      <c r="E301" s="217" t="s">
        <v>1164</v>
      </c>
      <c r="F301" s="218" t="s">
        <v>1165</v>
      </c>
      <c r="G301" s="219" t="s">
        <v>269</v>
      </c>
      <c r="H301" s="220">
        <v>5</v>
      </c>
      <c r="I301" s="221"/>
      <c r="J301" s="222">
        <f>ROUND(I301*H301,2)</f>
        <v>0</v>
      </c>
      <c r="K301" s="218" t="s">
        <v>145</v>
      </c>
      <c r="L301" s="223"/>
      <c r="M301" s="224" t="s">
        <v>1</v>
      </c>
      <c r="N301" s="225" t="s">
        <v>40</v>
      </c>
      <c r="O301" s="59"/>
      <c r="P301" s="176">
        <f>O301*H301</f>
        <v>0</v>
      </c>
      <c r="Q301" s="176">
        <v>5.0000000000000002E-5</v>
      </c>
      <c r="R301" s="176">
        <f>Q301*H301</f>
        <v>2.5000000000000001E-4</v>
      </c>
      <c r="S301" s="176">
        <v>0</v>
      </c>
      <c r="T301" s="177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178" t="s">
        <v>354</v>
      </c>
      <c r="AT301" s="178" t="s">
        <v>276</v>
      </c>
      <c r="AU301" s="178" t="s">
        <v>83</v>
      </c>
      <c r="AY301" s="18" t="s">
        <v>138</v>
      </c>
      <c r="BE301" s="179">
        <f>IF(N301="základní",J301,0)</f>
        <v>0</v>
      </c>
      <c r="BF301" s="179">
        <f>IF(N301="snížená",J301,0)</f>
        <v>0</v>
      </c>
      <c r="BG301" s="179">
        <f>IF(N301="zákl. přenesená",J301,0)</f>
        <v>0</v>
      </c>
      <c r="BH301" s="179">
        <f>IF(N301="sníž. přenesená",J301,0)</f>
        <v>0</v>
      </c>
      <c r="BI301" s="179">
        <f>IF(N301="nulová",J301,0)</f>
        <v>0</v>
      </c>
      <c r="BJ301" s="18" t="s">
        <v>81</v>
      </c>
      <c r="BK301" s="179">
        <f>ROUND(I301*H301,2)</f>
        <v>0</v>
      </c>
      <c r="BL301" s="18" t="s">
        <v>261</v>
      </c>
      <c r="BM301" s="178" t="s">
        <v>1166</v>
      </c>
    </row>
    <row r="302" spans="1:65" s="2" customFormat="1" ht="19.5">
      <c r="A302" s="33"/>
      <c r="B302" s="34"/>
      <c r="C302" s="33"/>
      <c r="D302" s="180" t="s">
        <v>148</v>
      </c>
      <c r="E302" s="33"/>
      <c r="F302" s="181" t="s">
        <v>1165</v>
      </c>
      <c r="G302" s="33"/>
      <c r="H302" s="33"/>
      <c r="I302" s="102"/>
      <c r="J302" s="33"/>
      <c r="K302" s="33"/>
      <c r="L302" s="34"/>
      <c r="M302" s="182"/>
      <c r="N302" s="183"/>
      <c r="O302" s="59"/>
      <c r="P302" s="59"/>
      <c r="Q302" s="59"/>
      <c r="R302" s="59"/>
      <c r="S302" s="59"/>
      <c r="T302" s="60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T302" s="18" t="s">
        <v>148</v>
      </c>
      <c r="AU302" s="18" t="s">
        <v>83</v>
      </c>
    </row>
    <row r="303" spans="1:65" s="2" customFormat="1" ht="21.75" customHeight="1">
      <c r="A303" s="33"/>
      <c r="B303" s="166"/>
      <c r="C303" s="167" t="s">
        <v>526</v>
      </c>
      <c r="D303" s="167" t="s">
        <v>141</v>
      </c>
      <c r="E303" s="168" t="s">
        <v>1167</v>
      </c>
      <c r="F303" s="169" t="s">
        <v>1168</v>
      </c>
      <c r="G303" s="170" t="s">
        <v>269</v>
      </c>
      <c r="H303" s="171">
        <v>2</v>
      </c>
      <c r="I303" s="172"/>
      <c r="J303" s="173">
        <f>ROUND(I303*H303,2)</f>
        <v>0</v>
      </c>
      <c r="K303" s="169" t="s">
        <v>145</v>
      </c>
      <c r="L303" s="34"/>
      <c r="M303" s="174" t="s">
        <v>1</v>
      </c>
      <c r="N303" s="175" t="s">
        <v>40</v>
      </c>
      <c r="O303" s="59"/>
      <c r="P303" s="176">
        <f>O303*H303</f>
        <v>0</v>
      </c>
      <c r="Q303" s="176">
        <v>0</v>
      </c>
      <c r="R303" s="176">
        <f>Q303*H303</f>
        <v>0</v>
      </c>
      <c r="S303" s="176">
        <v>0</v>
      </c>
      <c r="T303" s="177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178" t="s">
        <v>261</v>
      </c>
      <c r="AT303" s="178" t="s">
        <v>141</v>
      </c>
      <c r="AU303" s="178" t="s">
        <v>83</v>
      </c>
      <c r="AY303" s="18" t="s">
        <v>138</v>
      </c>
      <c r="BE303" s="179">
        <f>IF(N303="základní",J303,0)</f>
        <v>0</v>
      </c>
      <c r="BF303" s="179">
        <f>IF(N303="snížená",J303,0)</f>
        <v>0</v>
      </c>
      <c r="BG303" s="179">
        <f>IF(N303="zákl. přenesená",J303,0)</f>
        <v>0</v>
      </c>
      <c r="BH303" s="179">
        <f>IF(N303="sníž. přenesená",J303,0)</f>
        <v>0</v>
      </c>
      <c r="BI303" s="179">
        <f>IF(N303="nulová",J303,0)</f>
        <v>0</v>
      </c>
      <c r="BJ303" s="18" t="s">
        <v>81</v>
      </c>
      <c r="BK303" s="179">
        <f>ROUND(I303*H303,2)</f>
        <v>0</v>
      </c>
      <c r="BL303" s="18" t="s">
        <v>261</v>
      </c>
      <c r="BM303" s="178" t="s">
        <v>1169</v>
      </c>
    </row>
    <row r="304" spans="1:65" s="2" customFormat="1" ht="29.25">
      <c r="A304" s="33"/>
      <c r="B304" s="34"/>
      <c r="C304" s="33"/>
      <c r="D304" s="180" t="s">
        <v>148</v>
      </c>
      <c r="E304" s="33"/>
      <c r="F304" s="181" t="s">
        <v>1170</v>
      </c>
      <c r="G304" s="33"/>
      <c r="H304" s="33"/>
      <c r="I304" s="102"/>
      <c r="J304" s="33"/>
      <c r="K304" s="33"/>
      <c r="L304" s="34"/>
      <c r="M304" s="182"/>
      <c r="N304" s="183"/>
      <c r="O304" s="59"/>
      <c r="P304" s="59"/>
      <c r="Q304" s="59"/>
      <c r="R304" s="59"/>
      <c r="S304" s="59"/>
      <c r="T304" s="60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T304" s="18" t="s">
        <v>148</v>
      </c>
      <c r="AU304" s="18" t="s">
        <v>83</v>
      </c>
    </row>
    <row r="305" spans="1:65" s="14" customFormat="1" ht="11.25">
      <c r="B305" s="191"/>
      <c r="D305" s="180" t="s">
        <v>150</v>
      </c>
      <c r="E305" s="192" t="s">
        <v>1</v>
      </c>
      <c r="F305" s="193" t="s">
        <v>83</v>
      </c>
      <c r="H305" s="194">
        <v>2</v>
      </c>
      <c r="I305" s="195"/>
      <c r="L305" s="191"/>
      <c r="M305" s="196"/>
      <c r="N305" s="197"/>
      <c r="O305" s="197"/>
      <c r="P305" s="197"/>
      <c r="Q305" s="197"/>
      <c r="R305" s="197"/>
      <c r="S305" s="197"/>
      <c r="T305" s="198"/>
      <c r="AT305" s="192" t="s">
        <v>150</v>
      </c>
      <c r="AU305" s="192" t="s">
        <v>83</v>
      </c>
      <c r="AV305" s="14" t="s">
        <v>83</v>
      </c>
      <c r="AW305" s="14" t="s">
        <v>32</v>
      </c>
      <c r="AX305" s="14" t="s">
        <v>81</v>
      </c>
      <c r="AY305" s="192" t="s">
        <v>138</v>
      </c>
    </row>
    <row r="306" spans="1:65" s="2" customFormat="1" ht="21.75" customHeight="1">
      <c r="A306" s="33"/>
      <c r="B306" s="166"/>
      <c r="C306" s="216" t="s">
        <v>533</v>
      </c>
      <c r="D306" s="216" t="s">
        <v>276</v>
      </c>
      <c r="E306" s="217" t="s">
        <v>1171</v>
      </c>
      <c r="F306" s="218" t="s">
        <v>1172</v>
      </c>
      <c r="G306" s="219" t="s">
        <v>269</v>
      </c>
      <c r="H306" s="220">
        <v>2</v>
      </c>
      <c r="I306" s="221"/>
      <c r="J306" s="222">
        <f>ROUND(I306*H306,2)</f>
        <v>0</v>
      </c>
      <c r="K306" s="218" t="s">
        <v>1</v>
      </c>
      <c r="L306" s="223"/>
      <c r="M306" s="224" t="s">
        <v>1</v>
      </c>
      <c r="N306" s="225" t="s">
        <v>40</v>
      </c>
      <c r="O306" s="59"/>
      <c r="P306" s="176">
        <f>O306*H306</f>
        <v>0</v>
      </c>
      <c r="Q306" s="176">
        <v>5.0000000000000002E-5</v>
      </c>
      <c r="R306" s="176">
        <f>Q306*H306</f>
        <v>1E-4</v>
      </c>
      <c r="S306" s="176">
        <v>0</v>
      </c>
      <c r="T306" s="177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78" t="s">
        <v>354</v>
      </c>
      <c r="AT306" s="178" t="s">
        <v>276</v>
      </c>
      <c r="AU306" s="178" t="s">
        <v>83</v>
      </c>
      <c r="AY306" s="18" t="s">
        <v>138</v>
      </c>
      <c r="BE306" s="179">
        <f>IF(N306="základní",J306,0)</f>
        <v>0</v>
      </c>
      <c r="BF306" s="179">
        <f>IF(N306="snížená",J306,0)</f>
        <v>0</v>
      </c>
      <c r="BG306" s="179">
        <f>IF(N306="zákl. přenesená",J306,0)</f>
        <v>0</v>
      </c>
      <c r="BH306" s="179">
        <f>IF(N306="sníž. přenesená",J306,0)</f>
        <v>0</v>
      </c>
      <c r="BI306" s="179">
        <f>IF(N306="nulová",J306,0)</f>
        <v>0</v>
      </c>
      <c r="BJ306" s="18" t="s">
        <v>81</v>
      </c>
      <c r="BK306" s="179">
        <f>ROUND(I306*H306,2)</f>
        <v>0</v>
      </c>
      <c r="BL306" s="18" t="s">
        <v>261</v>
      </c>
      <c r="BM306" s="178" t="s">
        <v>1173</v>
      </c>
    </row>
    <row r="307" spans="1:65" s="2" customFormat="1" ht="19.5">
      <c r="A307" s="33"/>
      <c r="B307" s="34"/>
      <c r="C307" s="33"/>
      <c r="D307" s="180" t="s">
        <v>148</v>
      </c>
      <c r="E307" s="33"/>
      <c r="F307" s="181" t="s">
        <v>1172</v>
      </c>
      <c r="G307" s="33"/>
      <c r="H307" s="33"/>
      <c r="I307" s="102"/>
      <c r="J307" s="33"/>
      <c r="K307" s="33"/>
      <c r="L307" s="34"/>
      <c r="M307" s="182"/>
      <c r="N307" s="183"/>
      <c r="O307" s="59"/>
      <c r="P307" s="59"/>
      <c r="Q307" s="59"/>
      <c r="R307" s="59"/>
      <c r="S307" s="59"/>
      <c r="T307" s="60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T307" s="18" t="s">
        <v>148</v>
      </c>
      <c r="AU307" s="18" t="s">
        <v>83</v>
      </c>
    </row>
    <row r="308" spans="1:65" s="2" customFormat="1" ht="21.75" customHeight="1">
      <c r="A308" s="33"/>
      <c r="B308" s="166"/>
      <c r="C308" s="167" t="s">
        <v>541</v>
      </c>
      <c r="D308" s="167" t="s">
        <v>141</v>
      </c>
      <c r="E308" s="168" t="s">
        <v>1174</v>
      </c>
      <c r="F308" s="169" t="s">
        <v>1175</v>
      </c>
      <c r="G308" s="170" t="s">
        <v>269</v>
      </c>
      <c r="H308" s="171">
        <v>6</v>
      </c>
      <c r="I308" s="172"/>
      <c r="J308" s="173">
        <f>ROUND(I308*H308,2)</f>
        <v>0</v>
      </c>
      <c r="K308" s="169" t="s">
        <v>145</v>
      </c>
      <c r="L308" s="34"/>
      <c r="M308" s="174" t="s">
        <v>1</v>
      </c>
      <c r="N308" s="175" t="s">
        <v>40</v>
      </c>
      <c r="O308" s="59"/>
      <c r="P308" s="176">
        <f>O308*H308</f>
        <v>0</v>
      </c>
      <c r="Q308" s="176">
        <v>0</v>
      </c>
      <c r="R308" s="176">
        <f>Q308*H308</f>
        <v>0</v>
      </c>
      <c r="S308" s="176">
        <v>0</v>
      </c>
      <c r="T308" s="177">
        <f>S308*H308</f>
        <v>0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178" t="s">
        <v>261</v>
      </c>
      <c r="AT308" s="178" t="s">
        <v>141</v>
      </c>
      <c r="AU308" s="178" t="s">
        <v>83</v>
      </c>
      <c r="AY308" s="18" t="s">
        <v>138</v>
      </c>
      <c r="BE308" s="179">
        <f>IF(N308="základní",J308,0)</f>
        <v>0</v>
      </c>
      <c r="BF308" s="179">
        <f>IF(N308="snížená",J308,0)</f>
        <v>0</v>
      </c>
      <c r="BG308" s="179">
        <f>IF(N308="zákl. přenesená",J308,0)</f>
        <v>0</v>
      </c>
      <c r="BH308" s="179">
        <f>IF(N308="sníž. přenesená",J308,0)</f>
        <v>0</v>
      </c>
      <c r="BI308" s="179">
        <f>IF(N308="nulová",J308,0)</f>
        <v>0</v>
      </c>
      <c r="BJ308" s="18" t="s">
        <v>81</v>
      </c>
      <c r="BK308" s="179">
        <f>ROUND(I308*H308,2)</f>
        <v>0</v>
      </c>
      <c r="BL308" s="18" t="s">
        <v>261</v>
      </c>
      <c r="BM308" s="178" t="s">
        <v>1176</v>
      </c>
    </row>
    <row r="309" spans="1:65" s="2" customFormat="1" ht="19.5">
      <c r="A309" s="33"/>
      <c r="B309" s="34"/>
      <c r="C309" s="33"/>
      <c r="D309" s="180" t="s">
        <v>148</v>
      </c>
      <c r="E309" s="33"/>
      <c r="F309" s="181" t="s">
        <v>1177</v>
      </c>
      <c r="G309" s="33"/>
      <c r="H309" s="33"/>
      <c r="I309" s="102"/>
      <c r="J309" s="33"/>
      <c r="K309" s="33"/>
      <c r="L309" s="34"/>
      <c r="M309" s="182"/>
      <c r="N309" s="183"/>
      <c r="O309" s="59"/>
      <c r="P309" s="59"/>
      <c r="Q309" s="59"/>
      <c r="R309" s="59"/>
      <c r="S309" s="59"/>
      <c r="T309" s="60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T309" s="18" t="s">
        <v>148</v>
      </c>
      <c r="AU309" s="18" t="s">
        <v>83</v>
      </c>
    </row>
    <row r="310" spans="1:65" s="14" customFormat="1" ht="11.25">
      <c r="B310" s="191"/>
      <c r="D310" s="180" t="s">
        <v>150</v>
      </c>
      <c r="E310" s="192" t="s">
        <v>1</v>
      </c>
      <c r="F310" s="193" t="s">
        <v>1178</v>
      </c>
      <c r="H310" s="194">
        <v>6</v>
      </c>
      <c r="I310" s="195"/>
      <c r="L310" s="191"/>
      <c r="M310" s="196"/>
      <c r="N310" s="197"/>
      <c r="O310" s="197"/>
      <c r="P310" s="197"/>
      <c r="Q310" s="197"/>
      <c r="R310" s="197"/>
      <c r="S310" s="197"/>
      <c r="T310" s="198"/>
      <c r="AT310" s="192" t="s">
        <v>150</v>
      </c>
      <c r="AU310" s="192" t="s">
        <v>83</v>
      </c>
      <c r="AV310" s="14" t="s">
        <v>83</v>
      </c>
      <c r="AW310" s="14" t="s">
        <v>32</v>
      </c>
      <c r="AX310" s="14" t="s">
        <v>81</v>
      </c>
      <c r="AY310" s="192" t="s">
        <v>138</v>
      </c>
    </row>
    <row r="311" spans="1:65" s="2" customFormat="1" ht="16.5" customHeight="1">
      <c r="A311" s="33"/>
      <c r="B311" s="166"/>
      <c r="C311" s="216" t="s">
        <v>549</v>
      </c>
      <c r="D311" s="216" t="s">
        <v>276</v>
      </c>
      <c r="E311" s="217" t="s">
        <v>1179</v>
      </c>
      <c r="F311" s="218" t="s">
        <v>1180</v>
      </c>
      <c r="G311" s="219" t="s">
        <v>269</v>
      </c>
      <c r="H311" s="220">
        <v>2</v>
      </c>
      <c r="I311" s="221"/>
      <c r="J311" s="222">
        <f>ROUND(I311*H311,2)</f>
        <v>0</v>
      </c>
      <c r="K311" s="218" t="s">
        <v>1</v>
      </c>
      <c r="L311" s="223"/>
      <c r="M311" s="224" t="s">
        <v>1</v>
      </c>
      <c r="N311" s="225" t="s">
        <v>40</v>
      </c>
      <c r="O311" s="59"/>
      <c r="P311" s="176">
        <f>O311*H311</f>
        <v>0</v>
      </c>
      <c r="Q311" s="176">
        <v>5.0000000000000002E-5</v>
      </c>
      <c r="R311" s="176">
        <f>Q311*H311</f>
        <v>1E-4</v>
      </c>
      <c r="S311" s="176">
        <v>0</v>
      </c>
      <c r="T311" s="177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178" t="s">
        <v>354</v>
      </c>
      <c r="AT311" s="178" t="s">
        <v>276</v>
      </c>
      <c r="AU311" s="178" t="s">
        <v>83</v>
      </c>
      <c r="AY311" s="18" t="s">
        <v>138</v>
      </c>
      <c r="BE311" s="179">
        <f>IF(N311="základní",J311,0)</f>
        <v>0</v>
      </c>
      <c r="BF311" s="179">
        <f>IF(N311="snížená",J311,0)</f>
        <v>0</v>
      </c>
      <c r="BG311" s="179">
        <f>IF(N311="zákl. přenesená",J311,0)</f>
        <v>0</v>
      </c>
      <c r="BH311" s="179">
        <f>IF(N311="sníž. přenesená",J311,0)</f>
        <v>0</v>
      </c>
      <c r="BI311" s="179">
        <f>IF(N311="nulová",J311,0)</f>
        <v>0</v>
      </c>
      <c r="BJ311" s="18" t="s">
        <v>81</v>
      </c>
      <c r="BK311" s="179">
        <f>ROUND(I311*H311,2)</f>
        <v>0</v>
      </c>
      <c r="BL311" s="18" t="s">
        <v>261</v>
      </c>
      <c r="BM311" s="178" t="s">
        <v>1181</v>
      </c>
    </row>
    <row r="312" spans="1:65" s="2" customFormat="1" ht="19.5">
      <c r="A312" s="33"/>
      <c r="B312" s="34"/>
      <c r="C312" s="33"/>
      <c r="D312" s="180" t="s">
        <v>148</v>
      </c>
      <c r="E312" s="33"/>
      <c r="F312" s="181" t="s">
        <v>1158</v>
      </c>
      <c r="G312" s="33"/>
      <c r="H312" s="33"/>
      <c r="I312" s="102"/>
      <c r="J312" s="33"/>
      <c r="K312" s="33"/>
      <c r="L312" s="34"/>
      <c r="M312" s="182"/>
      <c r="N312" s="183"/>
      <c r="O312" s="59"/>
      <c r="P312" s="59"/>
      <c r="Q312" s="59"/>
      <c r="R312" s="59"/>
      <c r="S312" s="59"/>
      <c r="T312" s="60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T312" s="18" t="s">
        <v>148</v>
      </c>
      <c r="AU312" s="18" t="s">
        <v>83</v>
      </c>
    </row>
    <row r="313" spans="1:65" s="2" customFormat="1" ht="16.5" customHeight="1">
      <c r="A313" s="33"/>
      <c r="B313" s="166"/>
      <c r="C313" s="216" t="s">
        <v>554</v>
      </c>
      <c r="D313" s="216" t="s">
        <v>276</v>
      </c>
      <c r="E313" s="217" t="s">
        <v>1182</v>
      </c>
      <c r="F313" s="218" t="s">
        <v>1183</v>
      </c>
      <c r="G313" s="219" t="s">
        <v>269</v>
      </c>
      <c r="H313" s="220">
        <v>3</v>
      </c>
      <c r="I313" s="221"/>
      <c r="J313" s="222">
        <f>ROUND(I313*H313,2)</f>
        <v>0</v>
      </c>
      <c r="K313" s="218" t="s">
        <v>1</v>
      </c>
      <c r="L313" s="223"/>
      <c r="M313" s="224" t="s">
        <v>1</v>
      </c>
      <c r="N313" s="225" t="s">
        <v>40</v>
      </c>
      <c r="O313" s="59"/>
      <c r="P313" s="176">
        <f>O313*H313</f>
        <v>0</v>
      </c>
      <c r="Q313" s="176">
        <v>5.0000000000000002E-5</v>
      </c>
      <c r="R313" s="176">
        <f>Q313*H313</f>
        <v>1.5000000000000001E-4</v>
      </c>
      <c r="S313" s="176">
        <v>0</v>
      </c>
      <c r="T313" s="177">
        <f>S313*H313</f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178" t="s">
        <v>354</v>
      </c>
      <c r="AT313" s="178" t="s">
        <v>276</v>
      </c>
      <c r="AU313" s="178" t="s">
        <v>83</v>
      </c>
      <c r="AY313" s="18" t="s">
        <v>138</v>
      </c>
      <c r="BE313" s="179">
        <f>IF(N313="základní",J313,0)</f>
        <v>0</v>
      </c>
      <c r="BF313" s="179">
        <f>IF(N313="snížená",J313,0)</f>
        <v>0</v>
      </c>
      <c r="BG313" s="179">
        <f>IF(N313="zákl. přenesená",J313,0)</f>
        <v>0</v>
      </c>
      <c r="BH313" s="179">
        <f>IF(N313="sníž. přenesená",J313,0)</f>
        <v>0</v>
      </c>
      <c r="BI313" s="179">
        <f>IF(N313="nulová",J313,0)</f>
        <v>0</v>
      </c>
      <c r="BJ313" s="18" t="s">
        <v>81</v>
      </c>
      <c r="BK313" s="179">
        <f>ROUND(I313*H313,2)</f>
        <v>0</v>
      </c>
      <c r="BL313" s="18" t="s">
        <v>261</v>
      </c>
      <c r="BM313" s="178" t="s">
        <v>1184</v>
      </c>
    </row>
    <row r="314" spans="1:65" s="2" customFormat="1" ht="11.25">
      <c r="A314" s="33"/>
      <c r="B314" s="34"/>
      <c r="C314" s="33"/>
      <c r="D314" s="180" t="s">
        <v>148</v>
      </c>
      <c r="E314" s="33"/>
      <c r="F314" s="181" t="s">
        <v>1183</v>
      </c>
      <c r="G314" s="33"/>
      <c r="H314" s="33"/>
      <c r="I314" s="102"/>
      <c r="J314" s="33"/>
      <c r="K314" s="33"/>
      <c r="L314" s="34"/>
      <c r="M314" s="182"/>
      <c r="N314" s="183"/>
      <c r="O314" s="59"/>
      <c r="P314" s="59"/>
      <c r="Q314" s="59"/>
      <c r="R314" s="59"/>
      <c r="S314" s="59"/>
      <c r="T314" s="60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T314" s="18" t="s">
        <v>148</v>
      </c>
      <c r="AU314" s="18" t="s">
        <v>83</v>
      </c>
    </row>
    <row r="315" spans="1:65" s="2" customFormat="1" ht="16.5" customHeight="1">
      <c r="A315" s="33"/>
      <c r="B315" s="166"/>
      <c r="C315" s="216" t="s">
        <v>559</v>
      </c>
      <c r="D315" s="216" t="s">
        <v>276</v>
      </c>
      <c r="E315" s="217" t="s">
        <v>1185</v>
      </c>
      <c r="F315" s="218" t="s">
        <v>1186</v>
      </c>
      <c r="G315" s="219" t="s">
        <v>269</v>
      </c>
      <c r="H315" s="220">
        <v>1</v>
      </c>
      <c r="I315" s="221"/>
      <c r="J315" s="222">
        <f>ROUND(I315*H315,2)</f>
        <v>0</v>
      </c>
      <c r="K315" s="218" t="s">
        <v>1</v>
      </c>
      <c r="L315" s="223"/>
      <c r="M315" s="224" t="s">
        <v>1</v>
      </c>
      <c r="N315" s="225" t="s">
        <v>40</v>
      </c>
      <c r="O315" s="59"/>
      <c r="P315" s="176">
        <f>O315*H315</f>
        <v>0</v>
      </c>
      <c r="Q315" s="176">
        <v>5.0000000000000002E-5</v>
      </c>
      <c r="R315" s="176">
        <f>Q315*H315</f>
        <v>5.0000000000000002E-5</v>
      </c>
      <c r="S315" s="176">
        <v>0</v>
      </c>
      <c r="T315" s="177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178" t="s">
        <v>354</v>
      </c>
      <c r="AT315" s="178" t="s">
        <v>276</v>
      </c>
      <c r="AU315" s="178" t="s">
        <v>83</v>
      </c>
      <c r="AY315" s="18" t="s">
        <v>138</v>
      </c>
      <c r="BE315" s="179">
        <f>IF(N315="základní",J315,0)</f>
        <v>0</v>
      </c>
      <c r="BF315" s="179">
        <f>IF(N315="snížená",J315,0)</f>
        <v>0</v>
      </c>
      <c r="BG315" s="179">
        <f>IF(N315="zákl. přenesená",J315,0)</f>
        <v>0</v>
      </c>
      <c r="BH315" s="179">
        <f>IF(N315="sníž. přenesená",J315,0)</f>
        <v>0</v>
      </c>
      <c r="BI315" s="179">
        <f>IF(N315="nulová",J315,0)</f>
        <v>0</v>
      </c>
      <c r="BJ315" s="18" t="s">
        <v>81</v>
      </c>
      <c r="BK315" s="179">
        <f>ROUND(I315*H315,2)</f>
        <v>0</v>
      </c>
      <c r="BL315" s="18" t="s">
        <v>261</v>
      </c>
      <c r="BM315" s="178" t="s">
        <v>1187</v>
      </c>
    </row>
    <row r="316" spans="1:65" s="2" customFormat="1" ht="11.25">
      <c r="A316" s="33"/>
      <c r="B316" s="34"/>
      <c r="C316" s="33"/>
      <c r="D316" s="180" t="s">
        <v>148</v>
      </c>
      <c r="E316" s="33"/>
      <c r="F316" s="181" t="s">
        <v>1186</v>
      </c>
      <c r="G316" s="33"/>
      <c r="H316" s="33"/>
      <c r="I316" s="102"/>
      <c r="J316" s="33"/>
      <c r="K316" s="33"/>
      <c r="L316" s="34"/>
      <c r="M316" s="182"/>
      <c r="N316" s="183"/>
      <c r="O316" s="59"/>
      <c r="P316" s="59"/>
      <c r="Q316" s="59"/>
      <c r="R316" s="59"/>
      <c r="S316" s="59"/>
      <c r="T316" s="60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T316" s="18" t="s">
        <v>148</v>
      </c>
      <c r="AU316" s="18" t="s">
        <v>83</v>
      </c>
    </row>
    <row r="317" spans="1:65" s="2" customFormat="1" ht="21.75" customHeight="1">
      <c r="A317" s="33"/>
      <c r="B317" s="166"/>
      <c r="C317" s="167" t="s">
        <v>566</v>
      </c>
      <c r="D317" s="167" t="s">
        <v>141</v>
      </c>
      <c r="E317" s="168" t="s">
        <v>1188</v>
      </c>
      <c r="F317" s="169" t="s">
        <v>1189</v>
      </c>
      <c r="G317" s="170" t="s">
        <v>269</v>
      </c>
      <c r="H317" s="171">
        <v>21</v>
      </c>
      <c r="I317" s="172"/>
      <c r="J317" s="173">
        <f>ROUND(I317*H317,2)</f>
        <v>0</v>
      </c>
      <c r="K317" s="169" t="s">
        <v>145</v>
      </c>
      <c r="L317" s="34"/>
      <c r="M317" s="174" t="s">
        <v>1</v>
      </c>
      <c r="N317" s="175" t="s">
        <v>40</v>
      </c>
      <c r="O317" s="59"/>
      <c r="P317" s="176">
        <f>O317*H317</f>
        <v>0</v>
      </c>
      <c r="Q317" s="176">
        <v>0</v>
      </c>
      <c r="R317" s="176">
        <f>Q317*H317</f>
        <v>0</v>
      </c>
      <c r="S317" s="176">
        <v>0</v>
      </c>
      <c r="T317" s="177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178" t="s">
        <v>261</v>
      </c>
      <c r="AT317" s="178" t="s">
        <v>141</v>
      </c>
      <c r="AU317" s="178" t="s">
        <v>83</v>
      </c>
      <c r="AY317" s="18" t="s">
        <v>138</v>
      </c>
      <c r="BE317" s="179">
        <f>IF(N317="základní",J317,0)</f>
        <v>0</v>
      </c>
      <c r="BF317" s="179">
        <f>IF(N317="snížená",J317,0)</f>
        <v>0</v>
      </c>
      <c r="BG317" s="179">
        <f>IF(N317="zákl. přenesená",J317,0)</f>
        <v>0</v>
      </c>
      <c r="BH317" s="179">
        <f>IF(N317="sníž. přenesená",J317,0)</f>
        <v>0</v>
      </c>
      <c r="BI317" s="179">
        <f>IF(N317="nulová",J317,0)</f>
        <v>0</v>
      </c>
      <c r="BJ317" s="18" t="s">
        <v>81</v>
      </c>
      <c r="BK317" s="179">
        <f>ROUND(I317*H317,2)</f>
        <v>0</v>
      </c>
      <c r="BL317" s="18" t="s">
        <v>261</v>
      </c>
      <c r="BM317" s="178" t="s">
        <v>1190</v>
      </c>
    </row>
    <row r="318" spans="1:65" s="2" customFormat="1" ht="19.5">
      <c r="A318" s="33"/>
      <c r="B318" s="34"/>
      <c r="C318" s="33"/>
      <c r="D318" s="180" t="s">
        <v>148</v>
      </c>
      <c r="E318" s="33"/>
      <c r="F318" s="181" t="s">
        <v>1191</v>
      </c>
      <c r="G318" s="33"/>
      <c r="H318" s="33"/>
      <c r="I318" s="102"/>
      <c r="J318" s="33"/>
      <c r="K318" s="33"/>
      <c r="L318" s="34"/>
      <c r="M318" s="182"/>
      <c r="N318" s="183"/>
      <c r="O318" s="59"/>
      <c r="P318" s="59"/>
      <c r="Q318" s="59"/>
      <c r="R318" s="59"/>
      <c r="S318" s="59"/>
      <c r="T318" s="60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T318" s="18" t="s">
        <v>148</v>
      </c>
      <c r="AU318" s="18" t="s">
        <v>83</v>
      </c>
    </row>
    <row r="319" spans="1:65" s="14" customFormat="1" ht="11.25">
      <c r="B319" s="191"/>
      <c r="D319" s="180" t="s">
        <v>150</v>
      </c>
      <c r="E319" s="192" t="s">
        <v>1</v>
      </c>
      <c r="F319" s="193" t="s">
        <v>1192</v>
      </c>
      <c r="H319" s="194">
        <v>21</v>
      </c>
      <c r="I319" s="195"/>
      <c r="L319" s="191"/>
      <c r="M319" s="196"/>
      <c r="N319" s="197"/>
      <c r="O319" s="197"/>
      <c r="P319" s="197"/>
      <c r="Q319" s="197"/>
      <c r="R319" s="197"/>
      <c r="S319" s="197"/>
      <c r="T319" s="198"/>
      <c r="AT319" s="192" t="s">
        <v>150</v>
      </c>
      <c r="AU319" s="192" t="s">
        <v>83</v>
      </c>
      <c r="AV319" s="14" t="s">
        <v>83</v>
      </c>
      <c r="AW319" s="14" t="s">
        <v>32</v>
      </c>
      <c r="AX319" s="14" t="s">
        <v>81</v>
      </c>
      <c r="AY319" s="192" t="s">
        <v>138</v>
      </c>
    </row>
    <row r="320" spans="1:65" s="2" customFormat="1" ht="21.75" customHeight="1">
      <c r="A320" s="33"/>
      <c r="B320" s="166"/>
      <c r="C320" s="216" t="s">
        <v>571</v>
      </c>
      <c r="D320" s="216" t="s">
        <v>276</v>
      </c>
      <c r="E320" s="217" t="s">
        <v>1193</v>
      </c>
      <c r="F320" s="218" t="s">
        <v>1194</v>
      </c>
      <c r="G320" s="219" t="s">
        <v>269</v>
      </c>
      <c r="H320" s="220">
        <v>5</v>
      </c>
      <c r="I320" s="221"/>
      <c r="J320" s="222">
        <f>ROUND(I320*H320,2)</f>
        <v>0</v>
      </c>
      <c r="K320" s="218" t="s">
        <v>1</v>
      </c>
      <c r="L320" s="223"/>
      <c r="M320" s="224" t="s">
        <v>1</v>
      </c>
      <c r="N320" s="225" t="s">
        <v>40</v>
      </c>
      <c r="O320" s="59"/>
      <c r="P320" s="176">
        <f>O320*H320</f>
        <v>0</v>
      </c>
      <c r="Q320" s="176">
        <v>2.5000000000000001E-4</v>
      </c>
      <c r="R320" s="176">
        <f>Q320*H320</f>
        <v>1.25E-3</v>
      </c>
      <c r="S320" s="176">
        <v>0</v>
      </c>
      <c r="T320" s="177">
        <f>S320*H320</f>
        <v>0</v>
      </c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R320" s="178" t="s">
        <v>354</v>
      </c>
      <c r="AT320" s="178" t="s">
        <v>276</v>
      </c>
      <c r="AU320" s="178" t="s">
        <v>83</v>
      </c>
      <c r="AY320" s="18" t="s">
        <v>138</v>
      </c>
      <c r="BE320" s="179">
        <f>IF(N320="základní",J320,0)</f>
        <v>0</v>
      </c>
      <c r="BF320" s="179">
        <f>IF(N320="snížená",J320,0)</f>
        <v>0</v>
      </c>
      <c r="BG320" s="179">
        <f>IF(N320="zákl. přenesená",J320,0)</f>
        <v>0</v>
      </c>
      <c r="BH320" s="179">
        <f>IF(N320="sníž. přenesená",J320,0)</f>
        <v>0</v>
      </c>
      <c r="BI320" s="179">
        <f>IF(N320="nulová",J320,0)</f>
        <v>0</v>
      </c>
      <c r="BJ320" s="18" t="s">
        <v>81</v>
      </c>
      <c r="BK320" s="179">
        <f>ROUND(I320*H320,2)</f>
        <v>0</v>
      </c>
      <c r="BL320" s="18" t="s">
        <v>261</v>
      </c>
      <c r="BM320" s="178" t="s">
        <v>1195</v>
      </c>
    </row>
    <row r="321" spans="1:65" s="2" customFormat="1" ht="19.5">
      <c r="A321" s="33"/>
      <c r="B321" s="34"/>
      <c r="C321" s="33"/>
      <c r="D321" s="180" t="s">
        <v>148</v>
      </c>
      <c r="E321" s="33"/>
      <c r="F321" s="181" t="s">
        <v>1194</v>
      </c>
      <c r="G321" s="33"/>
      <c r="H321" s="33"/>
      <c r="I321" s="102"/>
      <c r="J321" s="33"/>
      <c r="K321" s="33"/>
      <c r="L321" s="34"/>
      <c r="M321" s="182"/>
      <c r="N321" s="183"/>
      <c r="O321" s="59"/>
      <c r="P321" s="59"/>
      <c r="Q321" s="59"/>
      <c r="R321" s="59"/>
      <c r="S321" s="59"/>
      <c r="T321" s="60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T321" s="18" t="s">
        <v>148</v>
      </c>
      <c r="AU321" s="18" t="s">
        <v>83</v>
      </c>
    </row>
    <row r="322" spans="1:65" s="2" customFormat="1" ht="21.75" customHeight="1">
      <c r="A322" s="33"/>
      <c r="B322" s="166"/>
      <c r="C322" s="216" t="s">
        <v>575</v>
      </c>
      <c r="D322" s="216" t="s">
        <v>276</v>
      </c>
      <c r="E322" s="217" t="s">
        <v>1196</v>
      </c>
      <c r="F322" s="218" t="s">
        <v>1197</v>
      </c>
      <c r="G322" s="219" t="s">
        <v>269</v>
      </c>
      <c r="H322" s="220">
        <v>16</v>
      </c>
      <c r="I322" s="221"/>
      <c r="J322" s="222">
        <f>ROUND(I322*H322,2)</f>
        <v>0</v>
      </c>
      <c r="K322" s="218" t="s">
        <v>1</v>
      </c>
      <c r="L322" s="223"/>
      <c r="M322" s="224" t="s">
        <v>1</v>
      </c>
      <c r="N322" s="225" t="s">
        <v>40</v>
      </c>
      <c r="O322" s="59"/>
      <c r="P322" s="176">
        <f>O322*H322</f>
        <v>0</v>
      </c>
      <c r="Q322" s="176">
        <v>2.5000000000000001E-4</v>
      </c>
      <c r="R322" s="176">
        <f>Q322*H322</f>
        <v>4.0000000000000001E-3</v>
      </c>
      <c r="S322" s="176">
        <v>0</v>
      </c>
      <c r="T322" s="177">
        <f>S322*H322</f>
        <v>0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178" t="s">
        <v>354</v>
      </c>
      <c r="AT322" s="178" t="s">
        <v>276</v>
      </c>
      <c r="AU322" s="178" t="s">
        <v>83</v>
      </c>
      <c r="AY322" s="18" t="s">
        <v>138</v>
      </c>
      <c r="BE322" s="179">
        <f>IF(N322="základní",J322,0)</f>
        <v>0</v>
      </c>
      <c r="BF322" s="179">
        <f>IF(N322="snížená",J322,0)</f>
        <v>0</v>
      </c>
      <c r="BG322" s="179">
        <f>IF(N322="zákl. přenesená",J322,0)</f>
        <v>0</v>
      </c>
      <c r="BH322" s="179">
        <f>IF(N322="sníž. přenesená",J322,0)</f>
        <v>0</v>
      </c>
      <c r="BI322" s="179">
        <f>IF(N322="nulová",J322,0)</f>
        <v>0</v>
      </c>
      <c r="BJ322" s="18" t="s">
        <v>81</v>
      </c>
      <c r="BK322" s="179">
        <f>ROUND(I322*H322,2)</f>
        <v>0</v>
      </c>
      <c r="BL322" s="18" t="s">
        <v>261</v>
      </c>
      <c r="BM322" s="178" t="s">
        <v>1198</v>
      </c>
    </row>
    <row r="323" spans="1:65" s="2" customFormat="1" ht="19.5">
      <c r="A323" s="33"/>
      <c r="B323" s="34"/>
      <c r="C323" s="33"/>
      <c r="D323" s="180" t="s">
        <v>148</v>
      </c>
      <c r="E323" s="33"/>
      <c r="F323" s="181" t="s">
        <v>1199</v>
      </c>
      <c r="G323" s="33"/>
      <c r="H323" s="33"/>
      <c r="I323" s="102"/>
      <c r="J323" s="33"/>
      <c r="K323" s="33"/>
      <c r="L323" s="34"/>
      <c r="M323" s="182"/>
      <c r="N323" s="183"/>
      <c r="O323" s="59"/>
      <c r="P323" s="59"/>
      <c r="Q323" s="59"/>
      <c r="R323" s="59"/>
      <c r="S323" s="59"/>
      <c r="T323" s="60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T323" s="18" t="s">
        <v>148</v>
      </c>
      <c r="AU323" s="18" t="s">
        <v>83</v>
      </c>
    </row>
    <row r="324" spans="1:65" s="2" customFormat="1" ht="21.75" customHeight="1">
      <c r="A324" s="33"/>
      <c r="B324" s="166"/>
      <c r="C324" s="167" t="s">
        <v>578</v>
      </c>
      <c r="D324" s="167" t="s">
        <v>141</v>
      </c>
      <c r="E324" s="168" t="s">
        <v>1200</v>
      </c>
      <c r="F324" s="169" t="s">
        <v>1201</v>
      </c>
      <c r="G324" s="170" t="s">
        <v>291</v>
      </c>
      <c r="H324" s="171">
        <v>3</v>
      </c>
      <c r="I324" s="172"/>
      <c r="J324" s="173">
        <f>ROUND(I324*H324,2)</f>
        <v>0</v>
      </c>
      <c r="K324" s="169" t="s">
        <v>145</v>
      </c>
      <c r="L324" s="34"/>
      <c r="M324" s="174" t="s">
        <v>1</v>
      </c>
      <c r="N324" s="175" t="s">
        <v>40</v>
      </c>
      <c r="O324" s="59"/>
      <c r="P324" s="176">
        <f>O324*H324</f>
        <v>0</v>
      </c>
      <c r="Q324" s="176">
        <v>0</v>
      </c>
      <c r="R324" s="176">
        <f>Q324*H324</f>
        <v>0</v>
      </c>
      <c r="S324" s="176">
        <v>0</v>
      </c>
      <c r="T324" s="177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78" t="s">
        <v>261</v>
      </c>
      <c r="AT324" s="178" t="s">
        <v>141</v>
      </c>
      <c r="AU324" s="178" t="s">
        <v>83</v>
      </c>
      <c r="AY324" s="18" t="s">
        <v>138</v>
      </c>
      <c r="BE324" s="179">
        <f>IF(N324="základní",J324,0)</f>
        <v>0</v>
      </c>
      <c r="BF324" s="179">
        <f>IF(N324="snížená",J324,0)</f>
        <v>0</v>
      </c>
      <c r="BG324" s="179">
        <f>IF(N324="zákl. přenesená",J324,0)</f>
        <v>0</v>
      </c>
      <c r="BH324" s="179">
        <f>IF(N324="sníž. přenesená",J324,0)</f>
        <v>0</v>
      </c>
      <c r="BI324" s="179">
        <f>IF(N324="nulová",J324,0)</f>
        <v>0</v>
      </c>
      <c r="BJ324" s="18" t="s">
        <v>81</v>
      </c>
      <c r="BK324" s="179">
        <f>ROUND(I324*H324,2)</f>
        <v>0</v>
      </c>
      <c r="BL324" s="18" t="s">
        <v>261</v>
      </c>
      <c r="BM324" s="178" t="s">
        <v>1202</v>
      </c>
    </row>
    <row r="325" spans="1:65" s="2" customFormat="1" ht="29.25">
      <c r="A325" s="33"/>
      <c r="B325" s="34"/>
      <c r="C325" s="33"/>
      <c r="D325" s="180" t="s">
        <v>148</v>
      </c>
      <c r="E325" s="33"/>
      <c r="F325" s="181" t="s">
        <v>1203</v>
      </c>
      <c r="G325" s="33"/>
      <c r="H325" s="33"/>
      <c r="I325" s="102"/>
      <c r="J325" s="33"/>
      <c r="K325" s="33"/>
      <c r="L325" s="34"/>
      <c r="M325" s="182"/>
      <c r="N325" s="183"/>
      <c r="O325" s="59"/>
      <c r="P325" s="59"/>
      <c r="Q325" s="59"/>
      <c r="R325" s="59"/>
      <c r="S325" s="59"/>
      <c r="T325" s="60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T325" s="18" t="s">
        <v>148</v>
      </c>
      <c r="AU325" s="18" t="s">
        <v>83</v>
      </c>
    </row>
    <row r="326" spans="1:65" s="14" customFormat="1" ht="11.25">
      <c r="B326" s="191"/>
      <c r="D326" s="180" t="s">
        <v>150</v>
      </c>
      <c r="E326" s="192" t="s">
        <v>1</v>
      </c>
      <c r="F326" s="193" t="s">
        <v>139</v>
      </c>
      <c r="H326" s="194">
        <v>3</v>
      </c>
      <c r="I326" s="195"/>
      <c r="L326" s="191"/>
      <c r="M326" s="196"/>
      <c r="N326" s="197"/>
      <c r="O326" s="197"/>
      <c r="P326" s="197"/>
      <c r="Q326" s="197"/>
      <c r="R326" s="197"/>
      <c r="S326" s="197"/>
      <c r="T326" s="198"/>
      <c r="AT326" s="192" t="s">
        <v>150</v>
      </c>
      <c r="AU326" s="192" t="s">
        <v>83</v>
      </c>
      <c r="AV326" s="14" t="s">
        <v>83</v>
      </c>
      <c r="AW326" s="14" t="s">
        <v>32</v>
      </c>
      <c r="AX326" s="14" t="s">
        <v>81</v>
      </c>
      <c r="AY326" s="192" t="s">
        <v>138</v>
      </c>
    </row>
    <row r="327" spans="1:65" s="2" customFormat="1" ht="33" customHeight="1">
      <c r="A327" s="33"/>
      <c r="B327" s="166"/>
      <c r="C327" s="216" t="s">
        <v>581</v>
      </c>
      <c r="D327" s="216" t="s">
        <v>276</v>
      </c>
      <c r="E327" s="217" t="s">
        <v>1204</v>
      </c>
      <c r="F327" s="218" t="s">
        <v>1205</v>
      </c>
      <c r="G327" s="219" t="s">
        <v>291</v>
      </c>
      <c r="H327" s="220">
        <v>3</v>
      </c>
      <c r="I327" s="221"/>
      <c r="J327" s="222">
        <f>ROUND(I327*H327,2)</f>
        <v>0</v>
      </c>
      <c r="K327" s="218" t="s">
        <v>1</v>
      </c>
      <c r="L327" s="223"/>
      <c r="M327" s="224" t="s">
        <v>1</v>
      </c>
      <c r="N327" s="225" t="s">
        <v>40</v>
      </c>
      <c r="O327" s="59"/>
      <c r="P327" s="176">
        <f>O327*H327</f>
        <v>0</v>
      </c>
      <c r="Q327" s="176">
        <v>0</v>
      </c>
      <c r="R327" s="176">
        <f>Q327*H327</f>
        <v>0</v>
      </c>
      <c r="S327" s="176">
        <v>0</v>
      </c>
      <c r="T327" s="177">
        <f>S327*H327</f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178" t="s">
        <v>354</v>
      </c>
      <c r="AT327" s="178" t="s">
        <v>276</v>
      </c>
      <c r="AU327" s="178" t="s">
        <v>83</v>
      </c>
      <c r="AY327" s="18" t="s">
        <v>138</v>
      </c>
      <c r="BE327" s="179">
        <f>IF(N327="základní",J327,0)</f>
        <v>0</v>
      </c>
      <c r="BF327" s="179">
        <f>IF(N327="snížená",J327,0)</f>
        <v>0</v>
      </c>
      <c r="BG327" s="179">
        <f>IF(N327="zákl. přenesená",J327,0)</f>
        <v>0</v>
      </c>
      <c r="BH327" s="179">
        <f>IF(N327="sníž. přenesená",J327,0)</f>
        <v>0</v>
      </c>
      <c r="BI327" s="179">
        <f>IF(N327="nulová",J327,0)</f>
        <v>0</v>
      </c>
      <c r="BJ327" s="18" t="s">
        <v>81</v>
      </c>
      <c r="BK327" s="179">
        <f>ROUND(I327*H327,2)</f>
        <v>0</v>
      </c>
      <c r="BL327" s="18" t="s">
        <v>261</v>
      </c>
      <c r="BM327" s="178" t="s">
        <v>1206</v>
      </c>
    </row>
    <row r="328" spans="1:65" s="2" customFormat="1" ht="19.5">
      <c r="A328" s="33"/>
      <c r="B328" s="34"/>
      <c r="C328" s="33"/>
      <c r="D328" s="180" t="s">
        <v>148</v>
      </c>
      <c r="E328" s="33"/>
      <c r="F328" s="181" t="s">
        <v>1205</v>
      </c>
      <c r="G328" s="33"/>
      <c r="H328" s="33"/>
      <c r="I328" s="102"/>
      <c r="J328" s="33"/>
      <c r="K328" s="33"/>
      <c r="L328" s="34"/>
      <c r="M328" s="182"/>
      <c r="N328" s="183"/>
      <c r="O328" s="59"/>
      <c r="P328" s="59"/>
      <c r="Q328" s="59"/>
      <c r="R328" s="59"/>
      <c r="S328" s="59"/>
      <c r="T328" s="60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T328" s="18" t="s">
        <v>148</v>
      </c>
      <c r="AU328" s="18" t="s">
        <v>83</v>
      </c>
    </row>
    <row r="329" spans="1:65" s="2" customFormat="1" ht="21.75" customHeight="1">
      <c r="A329" s="33"/>
      <c r="B329" s="166"/>
      <c r="C329" s="167" t="s">
        <v>587</v>
      </c>
      <c r="D329" s="167" t="s">
        <v>141</v>
      </c>
      <c r="E329" s="168" t="s">
        <v>1207</v>
      </c>
      <c r="F329" s="169" t="s">
        <v>1208</v>
      </c>
      <c r="G329" s="170" t="s">
        <v>269</v>
      </c>
      <c r="H329" s="171">
        <v>1</v>
      </c>
      <c r="I329" s="172"/>
      <c r="J329" s="173">
        <f>ROUND(I329*H329,2)</f>
        <v>0</v>
      </c>
      <c r="K329" s="169" t="s">
        <v>145</v>
      </c>
      <c r="L329" s="34"/>
      <c r="M329" s="174" t="s">
        <v>1</v>
      </c>
      <c r="N329" s="175" t="s">
        <v>40</v>
      </c>
      <c r="O329" s="59"/>
      <c r="P329" s="176">
        <f>O329*H329</f>
        <v>0</v>
      </c>
      <c r="Q329" s="176">
        <v>0</v>
      </c>
      <c r="R329" s="176">
        <f>Q329*H329</f>
        <v>0</v>
      </c>
      <c r="S329" s="176">
        <v>0</v>
      </c>
      <c r="T329" s="177">
        <f>S329*H329</f>
        <v>0</v>
      </c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R329" s="178" t="s">
        <v>261</v>
      </c>
      <c r="AT329" s="178" t="s">
        <v>141</v>
      </c>
      <c r="AU329" s="178" t="s">
        <v>83</v>
      </c>
      <c r="AY329" s="18" t="s">
        <v>138</v>
      </c>
      <c r="BE329" s="179">
        <f>IF(N329="základní",J329,0)</f>
        <v>0</v>
      </c>
      <c r="BF329" s="179">
        <f>IF(N329="snížená",J329,0)</f>
        <v>0</v>
      </c>
      <c r="BG329" s="179">
        <f>IF(N329="zákl. přenesená",J329,0)</f>
        <v>0</v>
      </c>
      <c r="BH329" s="179">
        <f>IF(N329="sníž. přenesená",J329,0)</f>
        <v>0</v>
      </c>
      <c r="BI329" s="179">
        <f>IF(N329="nulová",J329,0)</f>
        <v>0</v>
      </c>
      <c r="BJ329" s="18" t="s">
        <v>81</v>
      </c>
      <c r="BK329" s="179">
        <f>ROUND(I329*H329,2)</f>
        <v>0</v>
      </c>
      <c r="BL329" s="18" t="s">
        <v>261</v>
      </c>
      <c r="BM329" s="178" t="s">
        <v>1209</v>
      </c>
    </row>
    <row r="330" spans="1:65" s="2" customFormat="1" ht="29.25">
      <c r="A330" s="33"/>
      <c r="B330" s="34"/>
      <c r="C330" s="33"/>
      <c r="D330" s="180" t="s">
        <v>148</v>
      </c>
      <c r="E330" s="33"/>
      <c r="F330" s="181" t="s">
        <v>1210</v>
      </c>
      <c r="G330" s="33"/>
      <c r="H330" s="33"/>
      <c r="I330" s="102"/>
      <c r="J330" s="33"/>
      <c r="K330" s="33"/>
      <c r="L330" s="34"/>
      <c r="M330" s="182"/>
      <c r="N330" s="183"/>
      <c r="O330" s="59"/>
      <c r="P330" s="59"/>
      <c r="Q330" s="59"/>
      <c r="R330" s="59"/>
      <c r="S330" s="59"/>
      <c r="T330" s="60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T330" s="18" t="s">
        <v>148</v>
      </c>
      <c r="AU330" s="18" t="s">
        <v>83</v>
      </c>
    </row>
    <row r="331" spans="1:65" s="14" customFormat="1" ht="11.25">
      <c r="B331" s="191"/>
      <c r="D331" s="180" t="s">
        <v>150</v>
      </c>
      <c r="E331" s="192" t="s">
        <v>1</v>
      </c>
      <c r="F331" s="193" t="s">
        <v>81</v>
      </c>
      <c r="H331" s="194">
        <v>1</v>
      </c>
      <c r="I331" s="195"/>
      <c r="L331" s="191"/>
      <c r="M331" s="196"/>
      <c r="N331" s="197"/>
      <c r="O331" s="197"/>
      <c r="P331" s="197"/>
      <c r="Q331" s="197"/>
      <c r="R331" s="197"/>
      <c r="S331" s="197"/>
      <c r="T331" s="198"/>
      <c r="AT331" s="192" t="s">
        <v>150</v>
      </c>
      <c r="AU331" s="192" t="s">
        <v>83</v>
      </c>
      <c r="AV331" s="14" t="s">
        <v>83</v>
      </c>
      <c r="AW331" s="14" t="s">
        <v>32</v>
      </c>
      <c r="AX331" s="14" t="s">
        <v>81</v>
      </c>
      <c r="AY331" s="192" t="s">
        <v>138</v>
      </c>
    </row>
    <row r="332" spans="1:65" s="2" customFormat="1" ht="44.25" customHeight="1">
      <c r="A332" s="33"/>
      <c r="B332" s="166"/>
      <c r="C332" s="216" t="s">
        <v>592</v>
      </c>
      <c r="D332" s="216" t="s">
        <v>276</v>
      </c>
      <c r="E332" s="217" t="s">
        <v>1211</v>
      </c>
      <c r="F332" s="218" t="s">
        <v>1212</v>
      </c>
      <c r="G332" s="219" t="s">
        <v>291</v>
      </c>
      <c r="H332" s="220">
        <v>1</v>
      </c>
      <c r="I332" s="221"/>
      <c r="J332" s="222">
        <f>ROUND(I332*H332,2)</f>
        <v>0</v>
      </c>
      <c r="K332" s="218" t="s">
        <v>1</v>
      </c>
      <c r="L332" s="223"/>
      <c r="M332" s="224" t="s">
        <v>1</v>
      </c>
      <c r="N332" s="225" t="s">
        <v>40</v>
      </c>
      <c r="O332" s="59"/>
      <c r="P332" s="176">
        <f>O332*H332</f>
        <v>0</v>
      </c>
      <c r="Q332" s="176">
        <v>0</v>
      </c>
      <c r="R332" s="176">
        <f>Q332*H332</f>
        <v>0</v>
      </c>
      <c r="S332" s="176">
        <v>0</v>
      </c>
      <c r="T332" s="177">
        <f>S332*H332</f>
        <v>0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178" t="s">
        <v>354</v>
      </c>
      <c r="AT332" s="178" t="s">
        <v>276</v>
      </c>
      <c r="AU332" s="178" t="s">
        <v>83</v>
      </c>
      <c r="AY332" s="18" t="s">
        <v>138</v>
      </c>
      <c r="BE332" s="179">
        <f>IF(N332="základní",J332,0)</f>
        <v>0</v>
      </c>
      <c r="BF332" s="179">
        <f>IF(N332="snížená",J332,0)</f>
        <v>0</v>
      </c>
      <c r="BG332" s="179">
        <f>IF(N332="zákl. přenesená",J332,0)</f>
        <v>0</v>
      </c>
      <c r="BH332" s="179">
        <f>IF(N332="sníž. přenesená",J332,0)</f>
        <v>0</v>
      </c>
      <c r="BI332" s="179">
        <f>IF(N332="nulová",J332,0)</f>
        <v>0</v>
      </c>
      <c r="BJ332" s="18" t="s">
        <v>81</v>
      </c>
      <c r="BK332" s="179">
        <f>ROUND(I332*H332,2)</f>
        <v>0</v>
      </c>
      <c r="BL332" s="18" t="s">
        <v>261</v>
      </c>
      <c r="BM332" s="178" t="s">
        <v>1213</v>
      </c>
    </row>
    <row r="333" spans="1:65" s="2" customFormat="1" ht="29.25">
      <c r="A333" s="33"/>
      <c r="B333" s="34"/>
      <c r="C333" s="33"/>
      <c r="D333" s="180" t="s">
        <v>148</v>
      </c>
      <c r="E333" s="33"/>
      <c r="F333" s="181" t="s">
        <v>1214</v>
      </c>
      <c r="G333" s="33"/>
      <c r="H333" s="33"/>
      <c r="I333" s="102"/>
      <c r="J333" s="33"/>
      <c r="K333" s="33"/>
      <c r="L333" s="34"/>
      <c r="M333" s="182"/>
      <c r="N333" s="183"/>
      <c r="O333" s="59"/>
      <c r="P333" s="59"/>
      <c r="Q333" s="59"/>
      <c r="R333" s="59"/>
      <c r="S333" s="59"/>
      <c r="T333" s="60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T333" s="18" t="s">
        <v>148</v>
      </c>
      <c r="AU333" s="18" t="s">
        <v>83</v>
      </c>
    </row>
    <row r="334" spans="1:65" s="2" customFormat="1" ht="21.75" customHeight="1">
      <c r="A334" s="33"/>
      <c r="B334" s="166"/>
      <c r="C334" s="167" t="s">
        <v>598</v>
      </c>
      <c r="D334" s="167" t="s">
        <v>141</v>
      </c>
      <c r="E334" s="168" t="s">
        <v>1215</v>
      </c>
      <c r="F334" s="169" t="s">
        <v>1216</v>
      </c>
      <c r="G334" s="170" t="s">
        <v>269</v>
      </c>
      <c r="H334" s="171">
        <v>17</v>
      </c>
      <c r="I334" s="172"/>
      <c r="J334" s="173">
        <f>ROUND(I334*H334,2)</f>
        <v>0</v>
      </c>
      <c r="K334" s="169" t="s">
        <v>145</v>
      </c>
      <c r="L334" s="34"/>
      <c r="M334" s="174" t="s">
        <v>1</v>
      </c>
      <c r="N334" s="175" t="s">
        <v>40</v>
      </c>
      <c r="O334" s="59"/>
      <c r="P334" s="176">
        <f>O334*H334</f>
        <v>0</v>
      </c>
      <c r="Q334" s="176">
        <v>0</v>
      </c>
      <c r="R334" s="176">
        <f>Q334*H334</f>
        <v>0</v>
      </c>
      <c r="S334" s="176">
        <v>0</v>
      </c>
      <c r="T334" s="177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178" t="s">
        <v>261</v>
      </c>
      <c r="AT334" s="178" t="s">
        <v>141</v>
      </c>
      <c r="AU334" s="178" t="s">
        <v>83</v>
      </c>
      <c r="AY334" s="18" t="s">
        <v>138</v>
      </c>
      <c r="BE334" s="179">
        <f>IF(N334="základní",J334,0)</f>
        <v>0</v>
      </c>
      <c r="BF334" s="179">
        <f>IF(N334="snížená",J334,0)</f>
        <v>0</v>
      </c>
      <c r="BG334" s="179">
        <f>IF(N334="zákl. přenesená",J334,0)</f>
        <v>0</v>
      </c>
      <c r="BH334" s="179">
        <f>IF(N334="sníž. přenesená",J334,0)</f>
        <v>0</v>
      </c>
      <c r="BI334" s="179">
        <f>IF(N334="nulová",J334,0)</f>
        <v>0</v>
      </c>
      <c r="BJ334" s="18" t="s">
        <v>81</v>
      </c>
      <c r="BK334" s="179">
        <f>ROUND(I334*H334,2)</f>
        <v>0</v>
      </c>
      <c r="BL334" s="18" t="s">
        <v>261</v>
      </c>
      <c r="BM334" s="178" t="s">
        <v>1217</v>
      </c>
    </row>
    <row r="335" spans="1:65" s="2" customFormat="1" ht="29.25">
      <c r="A335" s="33"/>
      <c r="B335" s="34"/>
      <c r="C335" s="33"/>
      <c r="D335" s="180" t="s">
        <v>148</v>
      </c>
      <c r="E335" s="33"/>
      <c r="F335" s="181" t="s">
        <v>1218</v>
      </c>
      <c r="G335" s="33"/>
      <c r="H335" s="33"/>
      <c r="I335" s="102"/>
      <c r="J335" s="33"/>
      <c r="K335" s="33"/>
      <c r="L335" s="34"/>
      <c r="M335" s="182"/>
      <c r="N335" s="183"/>
      <c r="O335" s="59"/>
      <c r="P335" s="59"/>
      <c r="Q335" s="59"/>
      <c r="R335" s="59"/>
      <c r="S335" s="59"/>
      <c r="T335" s="60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T335" s="18" t="s">
        <v>148</v>
      </c>
      <c r="AU335" s="18" t="s">
        <v>83</v>
      </c>
    </row>
    <row r="336" spans="1:65" s="14" customFormat="1" ht="11.25">
      <c r="B336" s="191"/>
      <c r="D336" s="180" t="s">
        <v>150</v>
      </c>
      <c r="E336" s="192" t="s">
        <v>1</v>
      </c>
      <c r="F336" s="193" t="s">
        <v>1219</v>
      </c>
      <c r="H336" s="194">
        <v>17</v>
      </c>
      <c r="I336" s="195"/>
      <c r="L336" s="191"/>
      <c r="M336" s="196"/>
      <c r="N336" s="197"/>
      <c r="O336" s="197"/>
      <c r="P336" s="197"/>
      <c r="Q336" s="197"/>
      <c r="R336" s="197"/>
      <c r="S336" s="197"/>
      <c r="T336" s="198"/>
      <c r="AT336" s="192" t="s">
        <v>150</v>
      </c>
      <c r="AU336" s="192" t="s">
        <v>83</v>
      </c>
      <c r="AV336" s="14" t="s">
        <v>83</v>
      </c>
      <c r="AW336" s="14" t="s">
        <v>32</v>
      </c>
      <c r="AX336" s="14" t="s">
        <v>81</v>
      </c>
      <c r="AY336" s="192" t="s">
        <v>138</v>
      </c>
    </row>
    <row r="337" spans="1:65" s="2" customFormat="1" ht="33" customHeight="1">
      <c r="A337" s="33"/>
      <c r="B337" s="166"/>
      <c r="C337" s="216" t="s">
        <v>605</v>
      </c>
      <c r="D337" s="216" t="s">
        <v>276</v>
      </c>
      <c r="E337" s="217" t="s">
        <v>1220</v>
      </c>
      <c r="F337" s="218" t="s">
        <v>1221</v>
      </c>
      <c r="G337" s="219" t="s">
        <v>291</v>
      </c>
      <c r="H337" s="220">
        <v>9</v>
      </c>
      <c r="I337" s="221"/>
      <c r="J337" s="222">
        <f>ROUND(I337*H337,2)</f>
        <v>0</v>
      </c>
      <c r="K337" s="218" t="s">
        <v>1</v>
      </c>
      <c r="L337" s="223"/>
      <c r="M337" s="224" t="s">
        <v>1</v>
      </c>
      <c r="N337" s="225" t="s">
        <v>40</v>
      </c>
      <c r="O337" s="59"/>
      <c r="P337" s="176">
        <f>O337*H337</f>
        <v>0</v>
      </c>
      <c r="Q337" s="176">
        <v>0</v>
      </c>
      <c r="R337" s="176">
        <f>Q337*H337</f>
        <v>0</v>
      </c>
      <c r="S337" s="176">
        <v>0</v>
      </c>
      <c r="T337" s="177">
        <f>S337*H337</f>
        <v>0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178" t="s">
        <v>354</v>
      </c>
      <c r="AT337" s="178" t="s">
        <v>276</v>
      </c>
      <c r="AU337" s="178" t="s">
        <v>83</v>
      </c>
      <c r="AY337" s="18" t="s">
        <v>138</v>
      </c>
      <c r="BE337" s="179">
        <f>IF(N337="základní",J337,0)</f>
        <v>0</v>
      </c>
      <c r="BF337" s="179">
        <f>IF(N337="snížená",J337,0)</f>
        <v>0</v>
      </c>
      <c r="BG337" s="179">
        <f>IF(N337="zákl. přenesená",J337,0)</f>
        <v>0</v>
      </c>
      <c r="BH337" s="179">
        <f>IF(N337="sníž. přenesená",J337,0)</f>
        <v>0</v>
      </c>
      <c r="BI337" s="179">
        <f>IF(N337="nulová",J337,0)</f>
        <v>0</v>
      </c>
      <c r="BJ337" s="18" t="s">
        <v>81</v>
      </c>
      <c r="BK337" s="179">
        <f>ROUND(I337*H337,2)</f>
        <v>0</v>
      </c>
      <c r="BL337" s="18" t="s">
        <v>261</v>
      </c>
      <c r="BM337" s="178" t="s">
        <v>1222</v>
      </c>
    </row>
    <row r="338" spans="1:65" s="2" customFormat="1" ht="19.5">
      <c r="A338" s="33"/>
      <c r="B338" s="34"/>
      <c r="C338" s="33"/>
      <c r="D338" s="180" t="s">
        <v>148</v>
      </c>
      <c r="E338" s="33"/>
      <c r="F338" s="181" t="s">
        <v>1221</v>
      </c>
      <c r="G338" s="33"/>
      <c r="H338" s="33"/>
      <c r="I338" s="102"/>
      <c r="J338" s="33"/>
      <c r="K338" s="33"/>
      <c r="L338" s="34"/>
      <c r="M338" s="182"/>
      <c r="N338" s="183"/>
      <c r="O338" s="59"/>
      <c r="P338" s="59"/>
      <c r="Q338" s="59"/>
      <c r="R338" s="59"/>
      <c r="S338" s="59"/>
      <c r="T338" s="60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T338" s="18" t="s">
        <v>148</v>
      </c>
      <c r="AU338" s="18" t="s">
        <v>83</v>
      </c>
    </row>
    <row r="339" spans="1:65" s="2" customFormat="1" ht="44.25" customHeight="1">
      <c r="A339" s="33"/>
      <c r="B339" s="166"/>
      <c r="C339" s="216" t="s">
        <v>610</v>
      </c>
      <c r="D339" s="216" t="s">
        <v>276</v>
      </c>
      <c r="E339" s="217" t="s">
        <v>1223</v>
      </c>
      <c r="F339" s="218" t="s">
        <v>1224</v>
      </c>
      <c r="G339" s="219" t="s">
        <v>291</v>
      </c>
      <c r="H339" s="220">
        <v>2</v>
      </c>
      <c r="I339" s="221"/>
      <c r="J339" s="222">
        <f>ROUND(I339*H339,2)</f>
        <v>0</v>
      </c>
      <c r="K339" s="218" t="s">
        <v>1</v>
      </c>
      <c r="L339" s="223"/>
      <c r="M339" s="224" t="s">
        <v>1</v>
      </c>
      <c r="N339" s="225" t="s">
        <v>40</v>
      </c>
      <c r="O339" s="59"/>
      <c r="P339" s="176">
        <f>O339*H339</f>
        <v>0</v>
      </c>
      <c r="Q339" s="176">
        <v>0</v>
      </c>
      <c r="R339" s="176">
        <f>Q339*H339</f>
        <v>0</v>
      </c>
      <c r="S339" s="176">
        <v>0</v>
      </c>
      <c r="T339" s="177">
        <f>S339*H339</f>
        <v>0</v>
      </c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R339" s="178" t="s">
        <v>354</v>
      </c>
      <c r="AT339" s="178" t="s">
        <v>276</v>
      </c>
      <c r="AU339" s="178" t="s">
        <v>83</v>
      </c>
      <c r="AY339" s="18" t="s">
        <v>138</v>
      </c>
      <c r="BE339" s="179">
        <f>IF(N339="základní",J339,0)</f>
        <v>0</v>
      </c>
      <c r="BF339" s="179">
        <f>IF(N339="snížená",J339,0)</f>
        <v>0</v>
      </c>
      <c r="BG339" s="179">
        <f>IF(N339="zákl. přenesená",J339,0)</f>
        <v>0</v>
      </c>
      <c r="BH339" s="179">
        <f>IF(N339="sníž. přenesená",J339,0)</f>
        <v>0</v>
      </c>
      <c r="BI339" s="179">
        <f>IF(N339="nulová",J339,0)</f>
        <v>0</v>
      </c>
      <c r="BJ339" s="18" t="s">
        <v>81</v>
      </c>
      <c r="BK339" s="179">
        <f>ROUND(I339*H339,2)</f>
        <v>0</v>
      </c>
      <c r="BL339" s="18" t="s">
        <v>261</v>
      </c>
      <c r="BM339" s="178" t="s">
        <v>1225</v>
      </c>
    </row>
    <row r="340" spans="1:65" s="2" customFormat="1" ht="29.25">
      <c r="A340" s="33"/>
      <c r="B340" s="34"/>
      <c r="C340" s="33"/>
      <c r="D340" s="180" t="s">
        <v>148</v>
      </c>
      <c r="E340" s="33"/>
      <c r="F340" s="181" t="s">
        <v>1224</v>
      </c>
      <c r="G340" s="33"/>
      <c r="H340" s="33"/>
      <c r="I340" s="102"/>
      <c r="J340" s="33"/>
      <c r="K340" s="33"/>
      <c r="L340" s="34"/>
      <c r="M340" s="182"/>
      <c r="N340" s="183"/>
      <c r="O340" s="59"/>
      <c r="P340" s="59"/>
      <c r="Q340" s="59"/>
      <c r="R340" s="59"/>
      <c r="S340" s="59"/>
      <c r="T340" s="60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T340" s="18" t="s">
        <v>148</v>
      </c>
      <c r="AU340" s="18" t="s">
        <v>83</v>
      </c>
    </row>
    <row r="341" spans="1:65" s="2" customFormat="1" ht="33" customHeight="1">
      <c r="A341" s="33"/>
      <c r="B341" s="166"/>
      <c r="C341" s="216" t="s">
        <v>623</v>
      </c>
      <c r="D341" s="216" t="s">
        <v>276</v>
      </c>
      <c r="E341" s="217" t="s">
        <v>1226</v>
      </c>
      <c r="F341" s="218" t="s">
        <v>1227</v>
      </c>
      <c r="G341" s="219" t="s">
        <v>291</v>
      </c>
      <c r="H341" s="220">
        <v>1</v>
      </c>
      <c r="I341" s="221"/>
      <c r="J341" s="222">
        <f>ROUND(I341*H341,2)</f>
        <v>0</v>
      </c>
      <c r="K341" s="218" t="s">
        <v>1</v>
      </c>
      <c r="L341" s="223"/>
      <c r="M341" s="224" t="s">
        <v>1</v>
      </c>
      <c r="N341" s="225" t="s">
        <v>40</v>
      </c>
      <c r="O341" s="59"/>
      <c r="P341" s="176">
        <f>O341*H341</f>
        <v>0</v>
      </c>
      <c r="Q341" s="176">
        <v>0</v>
      </c>
      <c r="R341" s="176">
        <f>Q341*H341</f>
        <v>0</v>
      </c>
      <c r="S341" s="176">
        <v>0</v>
      </c>
      <c r="T341" s="177">
        <f>S341*H341</f>
        <v>0</v>
      </c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R341" s="178" t="s">
        <v>354</v>
      </c>
      <c r="AT341" s="178" t="s">
        <v>276</v>
      </c>
      <c r="AU341" s="178" t="s">
        <v>83</v>
      </c>
      <c r="AY341" s="18" t="s">
        <v>138</v>
      </c>
      <c r="BE341" s="179">
        <f>IF(N341="základní",J341,0)</f>
        <v>0</v>
      </c>
      <c r="BF341" s="179">
        <f>IF(N341="snížená",J341,0)</f>
        <v>0</v>
      </c>
      <c r="BG341" s="179">
        <f>IF(N341="zákl. přenesená",J341,0)</f>
        <v>0</v>
      </c>
      <c r="BH341" s="179">
        <f>IF(N341="sníž. přenesená",J341,0)</f>
        <v>0</v>
      </c>
      <c r="BI341" s="179">
        <f>IF(N341="nulová",J341,0)</f>
        <v>0</v>
      </c>
      <c r="BJ341" s="18" t="s">
        <v>81</v>
      </c>
      <c r="BK341" s="179">
        <f>ROUND(I341*H341,2)</f>
        <v>0</v>
      </c>
      <c r="BL341" s="18" t="s">
        <v>261</v>
      </c>
      <c r="BM341" s="178" t="s">
        <v>1228</v>
      </c>
    </row>
    <row r="342" spans="1:65" s="2" customFormat="1" ht="19.5">
      <c r="A342" s="33"/>
      <c r="B342" s="34"/>
      <c r="C342" s="33"/>
      <c r="D342" s="180" t="s">
        <v>148</v>
      </c>
      <c r="E342" s="33"/>
      <c r="F342" s="181" t="s">
        <v>1227</v>
      </c>
      <c r="G342" s="33"/>
      <c r="H342" s="33"/>
      <c r="I342" s="102"/>
      <c r="J342" s="33"/>
      <c r="K342" s="33"/>
      <c r="L342" s="34"/>
      <c r="M342" s="182"/>
      <c r="N342" s="183"/>
      <c r="O342" s="59"/>
      <c r="P342" s="59"/>
      <c r="Q342" s="59"/>
      <c r="R342" s="59"/>
      <c r="S342" s="59"/>
      <c r="T342" s="60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T342" s="18" t="s">
        <v>148</v>
      </c>
      <c r="AU342" s="18" t="s">
        <v>83</v>
      </c>
    </row>
    <row r="343" spans="1:65" s="2" customFormat="1" ht="55.5" customHeight="1">
      <c r="A343" s="33"/>
      <c r="B343" s="166"/>
      <c r="C343" s="216" t="s">
        <v>633</v>
      </c>
      <c r="D343" s="216" t="s">
        <v>276</v>
      </c>
      <c r="E343" s="217" t="s">
        <v>1229</v>
      </c>
      <c r="F343" s="218" t="s">
        <v>1230</v>
      </c>
      <c r="G343" s="219" t="s">
        <v>291</v>
      </c>
      <c r="H343" s="220">
        <v>5</v>
      </c>
      <c r="I343" s="221"/>
      <c r="J343" s="222">
        <f>ROUND(I343*H343,2)</f>
        <v>0</v>
      </c>
      <c r="K343" s="218" t="s">
        <v>1</v>
      </c>
      <c r="L343" s="223"/>
      <c r="M343" s="224" t="s">
        <v>1</v>
      </c>
      <c r="N343" s="225" t="s">
        <v>40</v>
      </c>
      <c r="O343" s="59"/>
      <c r="P343" s="176">
        <f>O343*H343</f>
        <v>0</v>
      </c>
      <c r="Q343" s="176">
        <v>0</v>
      </c>
      <c r="R343" s="176">
        <f>Q343*H343</f>
        <v>0</v>
      </c>
      <c r="S343" s="176">
        <v>0</v>
      </c>
      <c r="T343" s="177">
        <f>S343*H343</f>
        <v>0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178" t="s">
        <v>354</v>
      </c>
      <c r="AT343" s="178" t="s">
        <v>276</v>
      </c>
      <c r="AU343" s="178" t="s">
        <v>83</v>
      </c>
      <c r="AY343" s="18" t="s">
        <v>138</v>
      </c>
      <c r="BE343" s="179">
        <f>IF(N343="základní",J343,0)</f>
        <v>0</v>
      </c>
      <c r="BF343" s="179">
        <f>IF(N343="snížená",J343,0)</f>
        <v>0</v>
      </c>
      <c r="BG343" s="179">
        <f>IF(N343="zákl. přenesená",J343,0)</f>
        <v>0</v>
      </c>
      <c r="BH343" s="179">
        <f>IF(N343="sníž. přenesená",J343,0)</f>
        <v>0</v>
      </c>
      <c r="BI343" s="179">
        <f>IF(N343="nulová",J343,0)</f>
        <v>0</v>
      </c>
      <c r="BJ343" s="18" t="s">
        <v>81</v>
      </c>
      <c r="BK343" s="179">
        <f>ROUND(I343*H343,2)</f>
        <v>0</v>
      </c>
      <c r="BL343" s="18" t="s">
        <v>261</v>
      </c>
      <c r="BM343" s="178" t="s">
        <v>1231</v>
      </c>
    </row>
    <row r="344" spans="1:65" s="2" customFormat="1" ht="39">
      <c r="A344" s="33"/>
      <c r="B344" s="34"/>
      <c r="C344" s="33"/>
      <c r="D344" s="180" t="s">
        <v>148</v>
      </c>
      <c r="E344" s="33"/>
      <c r="F344" s="181" t="s">
        <v>1230</v>
      </c>
      <c r="G344" s="33"/>
      <c r="H344" s="33"/>
      <c r="I344" s="102"/>
      <c r="J344" s="33"/>
      <c r="K344" s="33"/>
      <c r="L344" s="34"/>
      <c r="M344" s="182"/>
      <c r="N344" s="183"/>
      <c r="O344" s="59"/>
      <c r="P344" s="59"/>
      <c r="Q344" s="59"/>
      <c r="R344" s="59"/>
      <c r="S344" s="59"/>
      <c r="T344" s="60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T344" s="18" t="s">
        <v>148</v>
      </c>
      <c r="AU344" s="18" t="s">
        <v>83</v>
      </c>
    </row>
    <row r="345" spans="1:65" s="2" customFormat="1" ht="16.5" customHeight="1">
      <c r="A345" s="33"/>
      <c r="B345" s="166"/>
      <c r="C345" s="216" t="s">
        <v>638</v>
      </c>
      <c r="D345" s="216" t="s">
        <v>276</v>
      </c>
      <c r="E345" s="217" t="s">
        <v>1232</v>
      </c>
      <c r="F345" s="218" t="s">
        <v>1233</v>
      </c>
      <c r="G345" s="219" t="s">
        <v>291</v>
      </c>
      <c r="H345" s="220">
        <v>5</v>
      </c>
      <c r="I345" s="221"/>
      <c r="J345" s="222">
        <f>ROUND(I345*H345,2)</f>
        <v>0</v>
      </c>
      <c r="K345" s="218" t="s">
        <v>1</v>
      </c>
      <c r="L345" s="223"/>
      <c r="M345" s="224" t="s">
        <v>1</v>
      </c>
      <c r="N345" s="225" t="s">
        <v>40</v>
      </c>
      <c r="O345" s="59"/>
      <c r="P345" s="176">
        <f>O345*H345</f>
        <v>0</v>
      </c>
      <c r="Q345" s="176">
        <v>0</v>
      </c>
      <c r="R345" s="176">
        <f>Q345*H345</f>
        <v>0</v>
      </c>
      <c r="S345" s="176">
        <v>0</v>
      </c>
      <c r="T345" s="177">
        <f>S345*H345</f>
        <v>0</v>
      </c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R345" s="178" t="s">
        <v>354</v>
      </c>
      <c r="AT345" s="178" t="s">
        <v>276</v>
      </c>
      <c r="AU345" s="178" t="s">
        <v>83</v>
      </c>
      <c r="AY345" s="18" t="s">
        <v>138</v>
      </c>
      <c r="BE345" s="179">
        <f>IF(N345="základní",J345,0)</f>
        <v>0</v>
      </c>
      <c r="BF345" s="179">
        <f>IF(N345="snížená",J345,0)</f>
        <v>0</v>
      </c>
      <c r="BG345" s="179">
        <f>IF(N345="zákl. přenesená",J345,0)</f>
        <v>0</v>
      </c>
      <c r="BH345" s="179">
        <f>IF(N345="sníž. přenesená",J345,0)</f>
        <v>0</v>
      </c>
      <c r="BI345" s="179">
        <f>IF(N345="nulová",J345,0)</f>
        <v>0</v>
      </c>
      <c r="BJ345" s="18" t="s">
        <v>81</v>
      </c>
      <c r="BK345" s="179">
        <f>ROUND(I345*H345,2)</f>
        <v>0</v>
      </c>
      <c r="BL345" s="18" t="s">
        <v>261</v>
      </c>
      <c r="BM345" s="178" t="s">
        <v>1234</v>
      </c>
    </row>
    <row r="346" spans="1:65" s="2" customFormat="1" ht="11.25">
      <c r="A346" s="33"/>
      <c r="B346" s="34"/>
      <c r="C346" s="33"/>
      <c r="D346" s="180" t="s">
        <v>148</v>
      </c>
      <c r="E346" s="33"/>
      <c r="F346" s="181" t="s">
        <v>1233</v>
      </c>
      <c r="G346" s="33"/>
      <c r="H346" s="33"/>
      <c r="I346" s="102"/>
      <c r="J346" s="33"/>
      <c r="K346" s="33"/>
      <c r="L346" s="34"/>
      <c r="M346" s="182"/>
      <c r="N346" s="183"/>
      <c r="O346" s="59"/>
      <c r="P346" s="59"/>
      <c r="Q346" s="59"/>
      <c r="R346" s="59"/>
      <c r="S346" s="59"/>
      <c r="T346" s="60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T346" s="18" t="s">
        <v>148</v>
      </c>
      <c r="AU346" s="18" t="s">
        <v>83</v>
      </c>
    </row>
    <row r="347" spans="1:65" s="2" customFormat="1" ht="21.75" customHeight="1">
      <c r="A347" s="33"/>
      <c r="B347" s="166"/>
      <c r="C347" s="167" t="s">
        <v>643</v>
      </c>
      <c r="D347" s="167" t="s">
        <v>141</v>
      </c>
      <c r="E347" s="168" t="s">
        <v>1235</v>
      </c>
      <c r="F347" s="169" t="s">
        <v>1236</v>
      </c>
      <c r="G347" s="170" t="s">
        <v>269</v>
      </c>
      <c r="H347" s="171">
        <v>12</v>
      </c>
      <c r="I347" s="172"/>
      <c r="J347" s="173">
        <f>ROUND(I347*H347,2)</f>
        <v>0</v>
      </c>
      <c r="K347" s="169" t="s">
        <v>145</v>
      </c>
      <c r="L347" s="34"/>
      <c r="M347" s="174" t="s">
        <v>1</v>
      </c>
      <c r="N347" s="175" t="s">
        <v>40</v>
      </c>
      <c r="O347" s="59"/>
      <c r="P347" s="176">
        <f>O347*H347</f>
        <v>0</v>
      </c>
      <c r="Q347" s="176">
        <v>0</v>
      </c>
      <c r="R347" s="176">
        <f>Q347*H347</f>
        <v>0</v>
      </c>
      <c r="S347" s="176">
        <v>0</v>
      </c>
      <c r="T347" s="177">
        <f>S347*H347</f>
        <v>0</v>
      </c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R347" s="178" t="s">
        <v>261</v>
      </c>
      <c r="AT347" s="178" t="s">
        <v>141</v>
      </c>
      <c r="AU347" s="178" t="s">
        <v>83</v>
      </c>
      <c r="AY347" s="18" t="s">
        <v>138</v>
      </c>
      <c r="BE347" s="179">
        <f>IF(N347="základní",J347,0)</f>
        <v>0</v>
      </c>
      <c r="BF347" s="179">
        <f>IF(N347="snížená",J347,0)</f>
        <v>0</v>
      </c>
      <c r="BG347" s="179">
        <f>IF(N347="zákl. přenesená",J347,0)</f>
        <v>0</v>
      </c>
      <c r="BH347" s="179">
        <f>IF(N347="sníž. přenesená",J347,0)</f>
        <v>0</v>
      </c>
      <c r="BI347" s="179">
        <f>IF(N347="nulová",J347,0)</f>
        <v>0</v>
      </c>
      <c r="BJ347" s="18" t="s">
        <v>81</v>
      </c>
      <c r="BK347" s="179">
        <f>ROUND(I347*H347,2)</f>
        <v>0</v>
      </c>
      <c r="BL347" s="18" t="s">
        <v>261</v>
      </c>
      <c r="BM347" s="178" t="s">
        <v>1237</v>
      </c>
    </row>
    <row r="348" spans="1:65" s="2" customFormat="1" ht="29.25">
      <c r="A348" s="33"/>
      <c r="B348" s="34"/>
      <c r="C348" s="33"/>
      <c r="D348" s="180" t="s">
        <v>148</v>
      </c>
      <c r="E348" s="33"/>
      <c r="F348" s="181" t="s">
        <v>1238</v>
      </c>
      <c r="G348" s="33"/>
      <c r="H348" s="33"/>
      <c r="I348" s="102"/>
      <c r="J348" s="33"/>
      <c r="K348" s="33"/>
      <c r="L348" s="34"/>
      <c r="M348" s="182"/>
      <c r="N348" s="183"/>
      <c r="O348" s="59"/>
      <c r="P348" s="59"/>
      <c r="Q348" s="59"/>
      <c r="R348" s="59"/>
      <c r="S348" s="59"/>
      <c r="T348" s="60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T348" s="18" t="s">
        <v>148</v>
      </c>
      <c r="AU348" s="18" t="s">
        <v>83</v>
      </c>
    </row>
    <row r="349" spans="1:65" s="14" customFormat="1" ht="11.25">
      <c r="B349" s="191"/>
      <c r="D349" s="180" t="s">
        <v>150</v>
      </c>
      <c r="E349" s="192" t="s">
        <v>1</v>
      </c>
      <c r="F349" s="193" t="s">
        <v>234</v>
      </c>
      <c r="H349" s="194">
        <v>12</v>
      </c>
      <c r="I349" s="195"/>
      <c r="L349" s="191"/>
      <c r="M349" s="196"/>
      <c r="N349" s="197"/>
      <c r="O349" s="197"/>
      <c r="P349" s="197"/>
      <c r="Q349" s="197"/>
      <c r="R349" s="197"/>
      <c r="S349" s="197"/>
      <c r="T349" s="198"/>
      <c r="AT349" s="192" t="s">
        <v>150</v>
      </c>
      <c r="AU349" s="192" t="s">
        <v>83</v>
      </c>
      <c r="AV349" s="14" t="s">
        <v>83</v>
      </c>
      <c r="AW349" s="14" t="s">
        <v>32</v>
      </c>
      <c r="AX349" s="14" t="s">
        <v>81</v>
      </c>
      <c r="AY349" s="192" t="s">
        <v>138</v>
      </c>
    </row>
    <row r="350" spans="1:65" s="2" customFormat="1" ht="33" customHeight="1">
      <c r="A350" s="33"/>
      <c r="B350" s="166"/>
      <c r="C350" s="216" t="s">
        <v>648</v>
      </c>
      <c r="D350" s="216" t="s">
        <v>276</v>
      </c>
      <c r="E350" s="217" t="s">
        <v>1239</v>
      </c>
      <c r="F350" s="218" t="s">
        <v>1240</v>
      </c>
      <c r="G350" s="219" t="s">
        <v>291</v>
      </c>
      <c r="H350" s="220">
        <v>12</v>
      </c>
      <c r="I350" s="221"/>
      <c r="J350" s="222">
        <f>ROUND(I350*H350,2)</f>
        <v>0</v>
      </c>
      <c r="K350" s="218" t="s">
        <v>1</v>
      </c>
      <c r="L350" s="223"/>
      <c r="M350" s="224" t="s">
        <v>1</v>
      </c>
      <c r="N350" s="225" t="s">
        <v>40</v>
      </c>
      <c r="O350" s="59"/>
      <c r="P350" s="176">
        <f>O350*H350</f>
        <v>0</v>
      </c>
      <c r="Q350" s="176">
        <v>0</v>
      </c>
      <c r="R350" s="176">
        <f>Q350*H350</f>
        <v>0</v>
      </c>
      <c r="S350" s="176">
        <v>0</v>
      </c>
      <c r="T350" s="177">
        <f>S350*H350</f>
        <v>0</v>
      </c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R350" s="178" t="s">
        <v>354</v>
      </c>
      <c r="AT350" s="178" t="s">
        <v>276</v>
      </c>
      <c r="AU350" s="178" t="s">
        <v>83</v>
      </c>
      <c r="AY350" s="18" t="s">
        <v>138</v>
      </c>
      <c r="BE350" s="179">
        <f>IF(N350="základní",J350,0)</f>
        <v>0</v>
      </c>
      <c r="BF350" s="179">
        <f>IF(N350="snížená",J350,0)</f>
        <v>0</v>
      </c>
      <c r="BG350" s="179">
        <f>IF(N350="zákl. přenesená",J350,0)</f>
        <v>0</v>
      </c>
      <c r="BH350" s="179">
        <f>IF(N350="sníž. přenesená",J350,0)</f>
        <v>0</v>
      </c>
      <c r="BI350" s="179">
        <f>IF(N350="nulová",J350,0)</f>
        <v>0</v>
      </c>
      <c r="BJ350" s="18" t="s">
        <v>81</v>
      </c>
      <c r="BK350" s="179">
        <f>ROUND(I350*H350,2)</f>
        <v>0</v>
      </c>
      <c r="BL350" s="18" t="s">
        <v>261</v>
      </c>
      <c r="BM350" s="178" t="s">
        <v>1241</v>
      </c>
    </row>
    <row r="351" spans="1:65" s="2" customFormat="1" ht="29.25">
      <c r="A351" s="33"/>
      <c r="B351" s="34"/>
      <c r="C351" s="33"/>
      <c r="D351" s="180" t="s">
        <v>148</v>
      </c>
      <c r="E351" s="33"/>
      <c r="F351" s="181" t="s">
        <v>1240</v>
      </c>
      <c r="G351" s="33"/>
      <c r="H351" s="33"/>
      <c r="I351" s="102"/>
      <c r="J351" s="33"/>
      <c r="K351" s="33"/>
      <c r="L351" s="34"/>
      <c r="M351" s="182"/>
      <c r="N351" s="183"/>
      <c r="O351" s="59"/>
      <c r="P351" s="59"/>
      <c r="Q351" s="59"/>
      <c r="R351" s="59"/>
      <c r="S351" s="59"/>
      <c r="T351" s="60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T351" s="18" t="s">
        <v>148</v>
      </c>
      <c r="AU351" s="18" t="s">
        <v>83</v>
      </c>
    </row>
    <row r="352" spans="1:65" s="2" customFormat="1" ht="21.75" customHeight="1">
      <c r="A352" s="33"/>
      <c r="B352" s="166"/>
      <c r="C352" s="167" t="s">
        <v>653</v>
      </c>
      <c r="D352" s="167" t="s">
        <v>141</v>
      </c>
      <c r="E352" s="168" t="s">
        <v>1242</v>
      </c>
      <c r="F352" s="169" t="s">
        <v>1243</v>
      </c>
      <c r="G352" s="170" t="s">
        <v>269</v>
      </c>
      <c r="H352" s="171">
        <v>1</v>
      </c>
      <c r="I352" s="172"/>
      <c r="J352" s="173">
        <f>ROUND(I352*H352,2)</f>
        <v>0</v>
      </c>
      <c r="K352" s="169" t="s">
        <v>145</v>
      </c>
      <c r="L352" s="34"/>
      <c r="M352" s="174" t="s">
        <v>1</v>
      </c>
      <c r="N352" s="175" t="s">
        <v>40</v>
      </c>
      <c r="O352" s="59"/>
      <c r="P352" s="176">
        <f>O352*H352</f>
        <v>0</v>
      </c>
      <c r="Q352" s="176">
        <v>0</v>
      </c>
      <c r="R352" s="176">
        <f>Q352*H352</f>
        <v>0</v>
      </c>
      <c r="S352" s="176">
        <v>0</v>
      </c>
      <c r="T352" s="177">
        <f>S352*H352</f>
        <v>0</v>
      </c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R352" s="178" t="s">
        <v>261</v>
      </c>
      <c r="AT352" s="178" t="s">
        <v>141</v>
      </c>
      <c r="AU352" s="178" t="s">
        <v>83</v>
      </c>
      <c r="AY352" s="18" t="s">
        <v>138</v>
      </c>
      <c r="BE352" s="179">
        <f>IF(N352="základní",J352,0)</f>
        <v>0</v>
      </c>
      <c r="BF352" s="179">
        <f>IF(N352="snížená",J352,0)</f>
        <v>0</v>
      </c>
      <c r="BG352" s="179">
        <f>IF(N352="zákl. přenesená",J352,0)</f>
        <v>0</v>
      </c>
      <c r="BH352" s="179">
        <f>IF(N352="sníž. přenesená",J352,0)</f>
        <v>0</v>
      </c>
      <c r="BI352" s="179">
        <f>IF(N352="nulová",J352,0)</f>
        <v>0</v>
      </c>
      <c r="BJ352" s="18" t="s">
        <v>81</v>
      </c>
      <c r="BK352" s="179">
        <f>ROUND(I352*H352,2)</f>
        <v>0</v>
      </c>
      <c r="BL352" s="18" t="s">
        <v>261</v>
      </c>
      <c r="BM352" s="178" t="s">
        <v>1244</v>
      </c>
    </row>
    <row r="353" spans="1:47" s="2" customFormat="1" ht="29.25">
      <c r="A353" s="33"/>
      <c r="B353" s="34"/>
      <c r="C353" s="33"/>
      <c r="D353" s="180" t="s">
        <v>148</v>
      </c>
      <c r="E353" s="33"/>
      <c r="F353" s="181" t="s">
        <v>1245</v>
      </c>
      <c r="G353" s="33"/>
      <c r="H353" s="33"/>
      <c r="I353" s="102"/>
      <c r="J353" s="33"/>
      <c r="K353" s="33"/>
      <c r="L353" s="34"/>
      <c r="M353" s="227"/>
      <c r="N353" s="228"/>
      <c r="O353" s="229"/>
      <c r="P353" s="229"/>
      <c r="Q353" s="229"/>
      <c r="R353" s="229"/>
      <c r="S353" s="229"/>
      <c r="T353" s="230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T353" s="18" t="s">
        <v>148</v>
      </c>
      <c r="AU353" s="18" t="s">
        <v>83</v>
      </c>
    </row>
    <row r="354" spans="1:47" s="2" customFormat="1" ht="6.95" customHeight="1">
      <c r="A354" s="33"/>
      <c r="B354" s="48"/>
      <c r="C354" s="49"/>
      <c r="D354" s="49"/>
      <c r="E354" s="49"/>
      <c r="F354" s="49"/>
      <c r="G354" s="49"/>
      <c r="H354" s="49"/>
      <c r="I354" s="126"/>
      <c r="J354" s="49"/>
      <c r="K354" s="49"/>
      <c r="L354" s="34"/>
      <c r="M354" s="33"/>
      <c r="O354" s="33"/>
      <c r="P354" s="33"/>
      <c r="Q354" s="33"/>
      <c r="R354" s="33"/>
      <c r="S354" s="33"/>
      <c r="T354" s="3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</row>
  </sheetData>
  <autoFilter ref="C123:K353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1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9"/>
      <c r="L2" s="273" t="s">
        <v>5</v>
      </c>
      <c r="M2" s="258"/>
      <c r="N2" s="258"/>
      <c r="O2" s="258"/>
      <c r="P2" s="258"/>
      <c r="Q2" s="258"/>
      <c r="R2" s="258"/>
      <c r="S2" s="258"/>
      <c r="T2" s="258"/>
      <c r="U2" s="258"/>
      <c r="V2" s="258"/>
      <c r="AT2" s="18" t="s">
        <v>97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100"/>
      <c r="J3" s="20"/>
      <c r="K3" s="20"/>
      <c r="L3" s="21"/>
      <c r="AT3" s="18" t="s">
        <v>83</v>
      </c>
    </row>
    <row r="4" spans="1:46" s="1" customFormat="1" ht="24.95" customHeight="1">
      <c r="B4" s="21"/>
      <c r="D4" s="22" t="s">
        <v>98</v>
      </c>
      <c r="I4" s="99"/>
      <c r="L4" s="21"/>
      <c r="M4" s="101" t="s">
        <v>10</v>
      </c>
      <c r="AT4" s="18" t="s">
        <v>3</v>
      </c>
    </row>
    <row r="5" spans="1:46" s="1" customFormat="1" ht="6.95" customHeight="1">
      <c r="B5" s="21"/>
      <c r="I5" s="99"/>
      <c r="L5" s="21"/>
    </row>
    <row r="6" spans="1:46" s="1" customFormat="1" ht="12" customHeight="1">
      <c r="B6" s="21"/>
      <c r="D6" s="28" t="s">
        <v>16</v>
      </c>
      <c r="I6" s="99"/>
      <c r="L6" s="21"/>
    </row>
    <row r="7" spans="1:46" s="1" customFormat="1" ht="16.5" customHeight="1">
      <c r="B7" s="21"/>
      <c r="E7" s="274" t="str">
        <f>'Rekapitulace stavby'!K6</f>
        <v>Oprava výdejny – ZŠ Skřečoň, 1. máje 217, Bohumín</v>
      </c>
      <c r="F7" s="275"/>
      <c r="G7" s="275"/>
      <c r="H7" s="275"/>
      <c r="I7" s="99"/>
      <c r="L7" s="21"/>
    </row>
    <row r="8" spans="1:46" s="1" customFormat="1" ht="12" customHeight="1">
      <c r="B8" s="21"/>
      <c r="D8" s="28" t="s">
        <v>99</v>
      </c>
      <c r="I8" s="99"/>
      <c r="L8" s="21"/>
    </row>
    <row r="9" spans="1:46" s="2" customFormat="1" ht="16.5" customHeight="1">
      <c r="A9" s="33"/>
      <c r="B9" s="34"/>
      <c r="C9" s="33"/>
      <c r="D9" s="33"/>
      <c r="E9" s="274" t="s">
        <v>100</v>
      </c>
      <c r="F9" s="276"/>
      <c r="G9" s="276"/>
      <c r="H9" s="276"/>
      <c r="I9" s="102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101</v>
      </c>
      <c r="E10" s="33"/>
      <c r="F10" s="33"/>
      <c r="G10" s="33"/>
      <c r="H10" s="33"/>
      <c r="I10" s="102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31" t="s">
        <v>1246</v>
      </c>
      <c r="F11" s="276"/>
      <c r="G11" s="276"/>
      <c r="H11" s="276"/>
      <c r="I11" s="102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4"/>
      <c r="C12" s="33"/>
      <c r="D12" s="33"/>
      <c r="E12" s="33"/>
      <c r="F12" s="33"/>
      <c r="G12" s="33"/>
      <c r="H12" s="33"/>
      <c r="I12" s="102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18</v>
      </c>
      <c r="E13" s="33"/>
      <c r="F13" s="26" t="s">
        <v>1</v>
      </c>
      <c r="G13" s="33"/>
      <c r="H13" s="33"/>
      <c r="I13" s="103" t="s">
        <v>19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20</v>
      </c>
      <c r="E14" s="33"/>
      <c r="F14" s="26" t="s">
        <v>21</v>
      </c>
      <c r="G14" s="33"/>
      <c r="H14" s="33"/>
      <c r="I14" s="103" t="s">
        <v>22</v>
      </c>
      <c r="J14" s="56" t="str">
        <f>'Rekapitulace stavby'!AN8</f>
        <v>20. 1. 2020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4"/>
      <c r="C15" s="33"/>
      <c r="D15" s="33"/>
      <c r="E15" s="33"/>
      <c r="F15" s="33"/>
      <c r="G15" s="33"/>
      <c r="H15" s="33"/>
      <c r="I15" s="102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24</v>
      </c>
      <c r="E16" s="33"/>
      <c r="F16" s="33"/>
      <c r="G16" s="33"/>
      <c r="H16" s="33"/>
      <c r="I16" s="103" t="s">
        <v>25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26</v>
      </c>
      <c r="F17" s="33"/>
      <c r="G17" s="33"/>
      <c r="H17" s="33"/>
      <c r="I17" s="103" t="s">
        <v>27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4"/>
      <c r="C18" s="33"/>
      <c r="D18" s="33"/>
      <c r="E18" s="33"/>
      <c r="F18" s="33"/>
      <c r="G18" s="33"/>
      <c r="H18" s="33"/>
      <c r="I18" s="102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28</v>
      </c>
      <c r="E19" s="33"/>
      <c r="F19" s="33"/>
      <c r="G19" s="33"/>
      <c r="H19" s="33"/>
      <c r="I19" s="103" t="s">
        <v>25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77" t="str">
        <f>'Rekapitulace stavby'!E14</f>
        <v>Vyplň údaj</v>
      </c>
      <c r="F20" s="257"/>
      <c r="G20" s="257"/>
      <c r="H20" s="257"/>
      <c r="I20" s="103" t="s">
        <v>27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4"/>
      <c r="C21" s="33"/>
      <c r="D21" s="33"/>
      <c r="E21" s="33"/>
      <c r="F21" s="33"/>
      <c r="G21" s="33"/>
      <c r="H21" s="33"/>
      <c r="I21" s="102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30</v>
      </c>
      <c r="E22" s="33"/>
      <c r="F22" s="33"/>
      <c r="G22" s="33"/>
      <c r="H22" s="33"/>
      <c r="I22" s="103" t="s">
        <v>25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31</v>
      </c>
      <c r="F23" s="33"/>
      <c r="G23" s="33"/>
      <c r="H23" s="33"/>
      <c r="I23" s="103" t="s">
        <v>27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4"/>
      <c r="C24" s="33"/>
      <c r="D24" s="33"/>
      <c r="E24" s="33"/>
      <c r="F24" s="33"/>
      <c r="G24" s="33"/>
      <c r="H24" s="33"/>
      <c r="I24" s="102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33</v>
      </c>
      <c r="E25" s="33"/>
      <c r="F25" s="33"/>
      <c r="G25" s="33"/>
      <c r="H25" s="33"/>
      <c r="I25" s="103" t="s">
        <v>25</v>
      </c>
      <c r="J25" s="26" t="str">
        <f>IF('Rekapitulace stavby'!AN19="","",'Rekapitulace stavby'!AN19)</f>
        <v/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tr">
        <f>IF('Rekapitulace stavby'!E20="","",'Rekapitulace stavby'!E20)</f>
        <v xml:space="preserve"> </v>
      </c>
      <c r="F26" s="33"/>
      <c r="G26" s="33"/>
      <c r="H26" s="33"/>
      <c r="I26" s="103" t="s">
        <v>27</v>
      </c>
      <c r="J26" s="26" t="str">
        <f>IF('Rekapitulace stavby'!AN20="","",'Rekapitulace stavby'!AN20)</f>
        <v/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102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34</v>
      </c>
      <c r="E28" s="33"/>
      <c r="F28" s="33"/>
      <c r="G28" s="33"/>
      <c r="H28" s="33"/>
      <c r="I28" s="102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4"/>
      <c r="B29" s="105"/>
      <c r="C29" s="104"/>
      <c r="D29" s="104"/>
      <c r="E29" s="262" t="s">
        <v>1</v>
      </c>
      <c r="F29" s="262"/>
      <c r="G29" s="262"/>
      <c r="H29" s="262"/>
      <c r="I29" s="106"/>
      <c r="J29" s="104"/>
      <c r="K29" s="104"/>
      <c r="L29" s="107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</row>
    <row r="30" spans="1:31" s="2" customFormat="1" ht="6.95" customHeight="1">
      <c r="A30" s="33"/>
      <c r="B30" s="34"/>
      <c r="C30" s="33"/>
      <c r="D30" s="33"/>
      <c r="E30" s="33"/>
      <c r="F30" s="33"/>
      <c r="G30" s="33"/>
      <c r="H30" s="33"/>
      <c r="I30" s="102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108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9" t="s">
        <v>35</v>
      </c>
      <c r="E32" s="33"/>
      <c r="F32" s="33"/>
      <c r="G32" s="33"/>
      <c r="H32" s="33"/>
      <c r="I32" s="102"/>
      <c r="J32" s="72">
        <f>ROUND(J122,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4"/>
      <c r="C33" s="33"/>
      <c r="D33" s="67"/>
      <c r="E33" s="67"/>
      <c r="F33" s="67"/>
      <c r="G33" s="67"/>
      <c r="H33" s="67"/>
      <c r="I33" s="108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33"/>
      <c r="F34" s="37" t="s">
        <v>37</v>
      </c>
      <c r="G34" s="33"/>
      <c r="H34" s="33"/>
      <c r="I34" s="110" t="s">
        <v>36</v>
      </c>
      <c r="J34" s="37" t="s">
        <v>38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4"/>
      <c r="C35" s="33"/>
      <c r="D35" s="111" t="s">
        <v>39</v>
      </c>
      <c r="E35" s="28" t="s">
        <v>40</v>
      </c>
      <c r="F35" s="112">
        <f>ROUND((SUM(BE122:BE150)),  2)</f>
        <v>0</v>
      </c>
      <c r="G35" s="33"/>
      <c r="H35" s="33"/>
      <c r="I35" s="113">
        <v>0.21</v>
      </c>
      <c r="J35" s="112">
        <f>ROUND(((SUM(BE122:BE150))*I35),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4"/>
      <c r="C36" s="33"/>
      <c r="D36" s="33"/>
      <c r="E36" s="28" t="s">
        <v>41</v>
      </c>
      <c r="F36" s="112">
        <f>ROUND((SUM(BF122:BF150)),  2)</f>
        <v>0</v>
      </c>
      <c r="G36" s="33"/>
      <c r="H36" s="33"/>
      <c r="I36" s="113">
        <v>0.15</v>
      </c>
      <c r="J36" s="112">
        <f>ROUND(((SUM(BF122:BF150))*I36),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42</v>
      </c>
      <c r="F37" s="112">
        <f>ROUND((SUM(BG122:BG150)),  2)</f>
        <v>0</v>
      </c>
      <c r="G37" s="33"/>
      <c r="H37" s="33"/>
      <c r="I37" s="113">
        <v>0.21</v>
      </c>
      <c r="J37" s="112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43</v>
      </c>
      <c r="F38" s="112">
        <f>ROUND((SUM(BH122:BH150)),  2)</f>
        <v>0</v>
      </c>
      <c r="G38" s="33"/>
      <c r="H38" s="33"/>
      <c r="I38" s="113">
        <v>0.15</v>
      </c>
      <c r="J38" s="112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8" t="s">
        <v>44</v>
      </c>
      <c r="F39" s="112">
        <f>ROUND((SUM(BI122:BI150)),  2)</f>
        <v>0</v>
      </c>
      <c r="G39" s="33"/>
      <c r="H39" s="33"/>
      <c r="I39" s="113">
        <v>0</v>
      </c>
      <c r="J39" s="112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4"/>
      <c r="C40" s="33"/>
      <c r="D40" s="33"/>
      <c r="E40" s="33"/>
      <c r="F40" s="33"/>
      <c r="G40" s="33"/>
      <c r="H40" s="33"/>
      <c r="I40" s="102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14"/>
      <c r="D41" s="115" t="s">
        <v>45</v>
      </c>
      <c r="E41" s="61"/>
      <c r="F41" s="61"/>
      <c r="G41" s="116" t="s">
        <v>46</v>
      </c>
      <c r="H41" s="117" t="s">
        <v>47</v>
      </c>
      <c r="I41" s="118"/>
      <c r="J41" s="119">
        <f>SUM(J32:J39)</f>
        <v>0</v>
      </c>
      <c r="K41" s="120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4"/>
      <c r="C42" s="33"/>
      <c r="D42" s="33"/>
      <c r="E42" s="33"/>
      <c r="F42" s="33"/>
      <c r="G42" s="33"/>
      <c r="H42" s="33"/>
      <c r="I42" s="102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21"/>
      <c r="I43" s="99"/>
      <c r="L43" s="21"/>
    </row>
    <row r="44" spans="1:31" s="1" customFormat="1" ht="14.45" customHeight="1">
      <c r="B44" s="21"/>
      <c r="I44" s="99"/>
      <c r="L44" s="21"/>
    </row>
    <row r="45" spans="1:31" s="1" customFormat="1" ht="14.45" customHeight="1">
      <c r="B45" s="21"/>
      <c r="I45" s="99"/>
      <c r="L45" s="21"/>
    </row>
    <row r="46" spans="1:31" s="1" customFormat="1" ht="14.45" customHeight="1">
      <c r="B46" s="21"/>
      <c r="I46" s="99"/>
      <c r="L46" s="21"/>
    </row>
    <row r="47" spans="1:31" s="1" customFormat="1" ht="14.45" customHeight="1">
      <c r="B47" s="21"/>
      <c r="I47" s="99"/>
      <c r="L47" s="21"/>
    </row>
    <row r="48" spans="1:31" s="1" customFormat="1" ht="14.45" customHeight="1">
      <c r="B48" s="21"/>
      <c r="I48" s="99"/>
      <c r="L48" s="21"/>
    </row>
    <row r="49" spans="1:31" s="1" customFormat="1" ht="14.45" customHeight="1">
      <c r="B49" s="21"/>
      <c r="I49" s="99"/>
      <c r="L49" s="21"/>
    </row>
    <row r="50" spans="1:31" s="2" customFormat="1" ht="14.45" customHeight="1">
      <c r="B50" s="43"/>
      <c r="D50" s="44" t="s">
        <v>48</v>
      </c>
      <c r="E50" s="45"/>
      <c r="F50" s="45"/>
      <c r="G50" s="44" t="s">
        <v>49</v>
      </c>
      <c r="H50" s="45"/>
      <c r="I50" s="121"/>
      <c r="J50" s="45"/>
      <c r="K50" s="45"/>
      <c r="L50" s="4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3"/>
      <c r="B61" s="34"/>
      <c r="C61" s="33"/>
      <c r="D61" s="46" t="s">
        <v>50</v>
      </c>
      <c r="E61" s="36"/>
      <c r="F61" s="122" t="s">
        <v>51</v>
      </c>
      <c r="G61" s="46" t="s">
        <v>50</v>
      </c>
      <c r="H61" s="36"/>
      <c r="I61" s="123"/>
      <c r="J61" s="124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125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3"/>
      <c r="B76" s="34"/>
      <c r="C76" s="33"/>
      <c r="D76" s="46" t="s">
        <v>50</v>
      </c>
      <c r="E76" s="36"/>
      <c r="F76" s="122" t="s">
        <v>51</v>
      </c>
      <c r="G76" s="46" t="s">
        <v>50</v>
      </c>
      <c r="H76" s="36"/>
      <c r="I76" s="123"/>
      <c r="J76" s="124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126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127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103</v>
      </c>
      <c r="D82" s="33"/>
      <c r="E82" s="33"/>
      <c r="F82" s="33"/>
      <c r="G82" s="33"/>
      <c r="H82" s="33"/>
      <c r="I82" s="102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102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102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3"/>
      <c r="D85" s="33"/>
      <c r="E85" s="274" t="str">
        <f>E7</f>
        <v>Oprava výdejny – ZŠ Skřečoň, 1. máje 217, Bohumín</v>
      </c>
      <c r="F85" s="275"/>
      <c r="G85" s="275"/>
      <c r="H85" s="275"/>
      <c r="I85" s="102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99</v>
      </c>
      <c r="I86" s="99"/>
      <c r="L86" s="21"/>
    </row>
    <row r="87" spans="1:31" s="2" customFormat="1" ht="16.5" customHeight="1">
      <c r="A87" s="33"/>
      <c r="B87" s="34"/>
      <c r="C87" s="33"/>
      <c r="D87" s="33"/>
      <c r="E87" s="274" t="s">
        <v>100</v>
      </c>
      <c r="F87" s="276"/>
      <c r="G87" s="276"/>
      <c r="H87" s="276"/>
      <c r="I87" s="102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101</v>
      </c>
      <c r="D88" s="33"/>
      <c r="E88" s="33"/>
      <c r="F88" s="33"/>
      <c r="G88" s="33"/>
      <c r="H88" s="33"/>
      <c r="I88" s="102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31" t="str">
        <f>E11</f>
        <v>004 - Ostatní a vedlejší náklady</v>
      </c>
      <c r="F89" s="276"/>
      <c r="G89" s="276"/>
      <c r="H89" s="276"/>
      <c r="I89" s="102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102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3"/>
      <c r="E91" s="33"/>
      <c r="F91" s="26" t="str">
        <f>F14</f>
        <v xml:space="preserve"> </v>
      </c>
      <c r="G91" s="33"/>
      <c r="H91" s="33"/>
      <c r="I91" s="103" t="s">
        <v>22</v>
      </c>
      <c r="J91" s="56" t="str">
        <f>IF(J14="","",J14)</f>
        <v>20. 1. 2020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102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24</v>
      </c>
      <c r="D93" s="33"/>
      <c r="E93" s="33"/>
      <c r="F93" s="26" t="str">
        <f>E17</f>
        <v>Město Bohumín</v>
      </c>
      <c r="G93" s="33"/>
      <c r="H93" s="33"/>
      <c r="I93" s="103" t="s">
        <v>30</v>
      </c>
      <c r="J93" s="31" t="str">
        <f>E23</f>
        <v>RP Projekt s.r.o.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28</v>
      </c>
      <c r="D94" s="33"/>
      <c r="E94" s="33"/>
      <c r="F94" s="26" t="str">
        <f>IF(E20="","",E20)</f>
        <v>Vyplň údaj</v>
      </c>
      <c r="G94" s="33"/>
      <c r="H94" s="33"/>
      <c r="I94" s="103" t="s">
        <v>33</v>
      </c>
      <c r="J94" s="31" t="str">
        <f>E26</f>
        <v xml:space="preserve"> 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102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28" t="s">
        <v>104</v>
      </c>
      <c r="D96" s="114"/>
      <c r="E96" s="114"/>
      <c r="F96" s="114"/>
      <c r="G96" s="114"/>
      <c r="H96" s="114"/>
      <c r="I96" s="129"/>
      <c r="J96" s="130" t="s">
        <v>105</v>
      </c>
      <c r="K96" s="114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102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31" t="s">
        <v>106</v>
      </c>
      <c r="D98" s="33"/>
      <c r="E98" s="33"/>
      <c r="F98" s="33"/>
      <c r="G98" s="33"/>
      <c r="H98" s="33"/>
      <c r="I98" s="102"/>
      <c r="J98" s="72">
        <f>J122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107</v>
      </c>
    </row>
    <row r="99" spans="1:47" s="9" customFormat="1" ht="24.95" customHeight="1">
      <c r="B99" s="132"/>
      <c r="D99" s="133" t="s">
        <v>1247</v>
      </c>
      <c r="E99" s="134"/>
      <c r="F99" s="134"/>
      <c r="G99" s="134"/>
      <c r="H99" s="134"/>
      <c r="I99" s="135"/>
      <c r="J99" s="136">
        <f>J123</f>
        <v>0</v>
      </c>
      <c r="L99" s="132"/>
    </row>
    <row r="100" spans="1:47" s="10" customFormat="1" ht="19.899999999999999" customHeight="1">
      <c r="B100" s="137"/>
      <c r="D100" s="138" t="s">
        <v>1248</v>
      </c>
      <c r="E100" s="139"/>
      <c r="F100" s="139"/>
      <c r="G100" s="139"/>
      <c r="H100" s="139"/>
      <c r="I100" s="140"/>
      <c r="J100" s="141">
        <f>J124</f>
        <v>0</v>
      </c>
      <c r="L100" s="137"/>
    </row>
    <row r="101" spans="1:47" s="2" customFormat="1" ht="21.75" customHeight="1">
      <c r="A101" s="33"/>
      <c r="B101" s="34"/>
      <c r="C101" s="33"/>
      <c r="D101" s="33"/>
      <c r="E101" s="33"/>
      <c r="F101" s="33"/>
      <c r="G101" s="33"/>
      <c r="H101" s="33"/>
      <c r="I101" s="102"/>
      <c r="J101" s="33"/>
      <c r="K101" s="33"/>
      <c r="L101" s="4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47" s="2" customFormat="1" ht="6.95" customHeight="1">
      <c r="A102" s="33"/>
      <c r="B102" s="48"/>
      <c r="C102" s="49"/>
      <c r="D102" s="49"/>
      <c r="E102" s="49"/>
      <c r="F102" s="49"/>
      <c r="G102" s="49"/>
      <c r="H102" s="49"/>
      <c r="I102" s="126"/>
      <c r="J102" s="49"/>
      <c r="K102" s="49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47" s="2" customFormat="1" ht="6.95" customHeight="1">
      <c r="A106" s="33"/>
      <c r="B106" s="50"/>
      <c r="C106" s="51"/>
      <c r="D106" s="51"/>
      <c r="E106" s="51"/>
      <c r="F106" s="51"/>
      <c r="G106" s="51"/>
      <c r="H106" s="51"/>
      <c r="I106" s="127"/>
      <c r="J106" s="51"/>
      <c r="K106" s="51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24.95" customHeight="1">
      <c r="A107" s="33"/>
      <c r="B107" s="34"/>
      <c r="C107" s="22" t="s">
        <v>123</v>
      </c>
      <c r="D107" s="33"/>
      <c r="E107" s="33"/>
      <c r="F107" s="33"/>
      <c r="G107" s="33"/>
      <c r="H107" s="33"/>
      <c r="I107" s="102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6.95" customHeight="1">
      <c r="A108" s="33"/>
      <c r="B108" s="34"/>
      <c r="C108" s="33"/>
      <c r="D108" s="33"/>
      <c r="E108" s="33"/>
      <c r="F108" s="33"/>
      <c r="G108" s="33"/>
      <c r="H108" s="33"/>
      <c r="I108" s="102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12" customHeight="1">
      <c r="A109" s="33"/>
      <c r="B109" s="34"/>
      <c r="C109" s="28" t="s">
        <v>16</v>
      </c>
      <c r="D109" s="33"/>
      <c r="E109" s="33"/>
      <c r="F109" s="33"/>
      <c r="G109" s="33"/>
      <c r="H109" s="33"/>
      <c r="I109" s="102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16.5" customHeight="1">
      <c r="A110" s="33"/>
      <c r="B110" s="34"/>
      <c r="C110" s="33"/>
      <c r="D110" s="33"/>
      <c r="E110" s="274" t="str">
        <f>E7</f>
        <v>Oprava výdejny – ZŠ Skřečoň, 1. máje 217, Bohumín</v>
      </c>
      <c r="F110" s="275"/>
      <c r="G110" s="275"/>
      <c r="H110" s="275"/>
      <c r="I110" s="102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1" customFormat="1" ht="12" customHeight="1">
      <c r="B111" s="21"/>
      <c r="C111" s="28" t="s">
        <v>99</v>
      </c>
      <c r="I111" s="99"/>
      <c r="L111" s="21"/>
    </row>
    <row r="112" spans="1:47" s="2" customFormat="1" ht="16.5" customHeight="1">
      <c r="A112" s="33"/>
      <c r="B112" s="34"/>
      <c r="C112" s="33"/>
      <c r="D112" s="33"/>
      <c r="E112" s="274" t="s">
        <v>100</v>
      </c>
      <c r="F112" s="276"/>
      <c r="G112" s="276"/>
      <c r="H112" s="276"/>
      <c r="I112" s="102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101</v>
      </c>
      <c r="D113" s="33"/>
      <c r="E113" s="33"/>
      <c r="F113" s="33"/>
      <c r="G113" s="33"/>
      <c r="H113" s="33"/>
      <c r="I113" s="102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3"/>
      <c r="D114" s="33"/>
      <c r="E114" s="231" t="str">
        <f>E11</f>
        <v>004 - Ostatní a vedlejší náklady</v>
      </c>
      <c r="F114" s="276"/>
      <c r="G114" s="276"/>
      <c r="H114" s="276"/>
      <c r="I114" s="102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3"/>
      <c r="D115" s="33"/>
      <c r="E115" s="33"/>
      <c r="F115" s="33"/>
      <c r="G115" s="33"/>
      <c r="H115" s="33"/>
      <c r="I115" s="102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20</v>
      </c>
      <c r="D116" s="33"/>
      <c r="E116" s="33"/>
      <c r="F116" s="26" t="str">
        <f>F14</f>
        <v xml:space="preserve"> </v>
      </c>
      <c r="G116" s="33"/>
      <c r="H116" s="33"/>
      <c r="I116" s="103" t="s">
        <v>22</v>
      </c>
      <c r="J116" s="56" t="str">
        <f>IF(J14="","",J14)</f>
        <v>20. 1. 2020</v>
      </c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3"/>
      <c r="D117" s="33"/>
      <c r="E117" s="33"/>
      <c r="F117" s="33"/>
      <c r="G117" s="33"/>
      <c r="H117" s="33"/>
      <c r="I117" s="102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24</v>
      </c>
      <c r="D118" s="33"/>
      <c r="E118" s="33"/>
      <c r="F118" s="26" t="str">
        <f>E17</f>
        <v>Město Bohumín</v>
      </c>
      <c r="G118" s="33"/>
      <c r="H118" s="33"/>
      <c r="I118" s="103" t="s">
        <v>30</v>
      </c>
      <c r="J118" s="31" t="str">
        <f>E23</f>
        <v>RP Projekt s.r.o.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28</v>
      </c>
      <c r="D119" s="33"/>
      <c r="E119" s="33"/>
      <c r="F119" s="26" t="str">
        <f>IF(E20="","",E20)</f>
        <v>Vyplň údaj</v>
      </c>
      <c r="G119" s="33"/>
      <c r="H119" s="33"/>
      <c r="I119" s="103" t="s">
        <v>33</v>
      </c>
      <c r="J119" s="31" t="str">
        <f>E26</f>
        <v xml:space="preserve"> 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3"/>
      <c r="D120" s="33"/>
      <c r="E120" s="33"/>
      <c r="F120" s="33"/>
      <c r="G120" s="33"/>
      <c r="H120" s="33"/>
      <c r="I120" s="102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42"/>
      <c r="B121" s="143"/>
      <c r="C121" s="144" t="s">
        <v>124</v>
      </c>
      <c r="D121" s="145" t="s">
        <v>60</v>
      </c>
      <c r="E121" s="145" t="s">
        <v>56</v>
      </c>
      <c r="F121" s="145" t="s">
        <v>57</v>
      </c>
      <c r="G121" s="145" t="s">
        <v>125</v>
      </c>
      <c r="H121" s="145" t="s">
        <v>126</v>
      </c>
      <c r="I121" s="146" t="s">
        <v>127</v>
      </c>
      <c r="J121" s="145" t="s">
        <v>105</v>
      </c>
      <c r="K121" s="147" t="s">
        <v>128</v>
      </c>
      <c r="L121" s="148"/>
      <c r="M121" s="63" t="s">
        <v>1</v>
      </c>
      <c r="N121" s="64" t="s">
        <v>39</v>
      </c>
      <c r="O121" s="64" t="s">
        <v>129</v>
      </c>
      <c r="P121" s="64" t="s">
        <v>130</v>
      </c>
      <c r="Q121" s="64" t="s">
        <v>131</v>
      </c>
      <c r="R121" s="64" t="s">
        <v>132</v>
      </c>
      <c r="S121" s="64" t="s">
        <v>133</v>
      </c>
      <c r="T121" s="65" t="s">
        <v>134</v>
      </c>
      <c r="U121" s="142"/>
      <c r="V121" s="142"/>
      <c r="W121" s="142"/>
      <c r="X121" s="142"/>
      <c r="Y121" s="142"/>
      <c r="Z121" s="142"/>
      <c r="AA121" s="142"/>
      <c r="AB121" s="142"/>
      <c r="AC121" s="142"/>
      <c r="AD121" s="142"/>
      <c r="AE121" s="142"/>
    </row>
    <row r="122" spans="1:65" s="2" customFormat="1" ht="22.9" customHeight="1">
      <c r="A122" s="33"/>
      <c r="B122" s="34"/>
      <c r="C122" s="70" t="s">
        <v>135</v>
      </c>
      <c r="D122" s="33"/>
      <c r="E122" s="33"/>
      <c r="F122" s="33"/>
      <c r="G122" s="33"/>
      <c r="H122" s="33"/>
      <c r="I122" s="102"/>
      <c r="J122" s="149">
        <f>BK122</f>
        <v>0</v>
      </c>
      <c r="K122" s="33"/>
      <c r="L122" s="34"/>
      <c r="M122" s="66"/>
      <c r="N122" s="57"/>
      <c r="O122" s="67"/>
      <c r="P122" s="150">
        <f>P123</f>
        <v>0</v>
      </c>
      <c r="Q122" s="67"/>
      <c r="R122" s="150">
        <f>R123</f>
        <v>0</v>
      </c>
      <c r="S122" s="67"/>
      <c r="T122" s="151">
        <f>T123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8" t="s">
        <v>74</v>
      </c>
      <c r="AU122" s="18" t="s">
        <v>107</v>
      </c>
      <c r="BK122" s="152">
        <f>BK123</f>
        <v>0</v>
      </c>
    </row>
    <row r="123" spans="1:65" s="12" customFormat="1" ht="25.9" customHeight="1">
      <c r="B123" s="153"/>
      <c r="D123" s="154" t="s">
        <v>74</v>
      </c>
      <c r="E123" s="155" t="s">
        <v>1249</v>
      </c>
      <c r="F123" s="155" t="s">
        <v>914</v>
      </c>
      <c r="I123" s="156"/>
      <c r="J123" s="157">
        <f>BK123</f>
        <v>0</v>
      </c>
      <c r="L123" s="153"/>
      <c r="M123" s="158"/>
      <c r="N123" s="159"/>
      <c r="O123" s="159"/>
      <c r="P123" s="160">
        <f>P124</f>
        <v>0</v>
      </c>
      <c r="Q123" s="159"/>
      <c r="R123" s="160">
        <f>R124</f>
        <v>0</v>
      </c>
      <c r="S123" s="159"/>
      <c r="T123" s="161">
        <f>T124</f>
        <v>0</v>
      </c>
      <c r="AR123" s="154" t="s">
        <v>146</v>
      </c>
      <c r="AT123" s="162" t="s">
        <v>74</v>
      </c>
      <c r="AU123" s="162" t="s">
        <v>75</v>
      </c>
      <c r="AY123" s="154" t="s">
        <v>138</v>
      </c>
      <c r="BK123" s="163">
        <f>BK124</f>
        <v>0</v>
      </c>
    </row>
    <row r="124" spans="1:65" s="12" customFormat="1" ht="22.9" customHeight="1">
      <c r="B124" s="153"/>
      <c r="D124" s="154" t="s">
        <v>74</v>
      </c>
      <c r="E124" s="164" t="s">
        <v>1250</v>
      </c>
      <c r="F124" s="164" t="s">
        <v>96</v>
      </c>
      <c r="I124" s="156"/>
      <c r="J124" s="165">
        <f>BK124</f>
        <v>0</v>
      </c>
      <c r="L124" s="153"/>
      <c r="M124" s="158"/>
      <c r="N124" s="159"/>
      <c r="O124" s="159"/>
      <c r="P124" s="160">
        <f>SUM(P125:P150)</f>
        <v>0</v>
      </c>
      <c r="Q124" s="159"/>
      <c r="R124" s="160">
        <f>SUM(R125:R150)</f>
        <v>0</v>
      </c>
      <c r="S124" s="159"/>
      <c r="T124" s="161">
        <f>SUM(T125:T150)</f>
        <v>0</v>
      </c>
      <c r="AR124" s="154" t="s">
        <v>146</v>
      </c>
      <c r="AT124" s="162" t="s">
        <v>74</v>
      </c>
      <c r="AU124" s="162" t="s">
        <v>81</v>
      </c>
      <c r="AY124" s="154" t="s">
        <v>138</v>
      </c>
      <c r="BK124" s="163">
        <f>SUM(BK125:BK150)</f>
        <v>0</v>
      </c>
    </row>
    <row r="125" spans="1:65" s="2" customFormat="1" ht="33" customHeight="1">
      <c r="A125" s="33"/>
      <c r="B125" s="166"/>
      <c r="C125" s="167" t="s">
        <v>81</v>
      </c>
      <c r="D125" s="167" t="s">
        <v>141</v>
      </c>
      <c r="E125" s="168" t="s">
        <v>1251</v>
      </c>
      <c r="F125" s="169" t="s">
        <v>1252</v>
      </c>
      <c r="G125" s="170" t="s">
        <v>302</v>
      </c>
      <c r="H125" s="171">
        <v>1</v>
      </c>
      <c r="I125" s="172"/>
      <c r="J125" s="173">
        <f>ROUND(I125*H125,2)</f>
        <v>0</v>
      </c>
      <c r="K125" s="169" t="s">
        <v>1</v>
      </c>
      <c r="L125" s="34"/>
      <c r="M125" s="174" t="s">
        <v>1</v>
      </c>
      <c r="N125" s="175" t="s">
        <v>40</v>
      </c>
      <c r="O125" s="59"/>
      <c r="P125" s="176">
        <f>O125*H125</f>
        <v>0</v>
      </c>
      <c r="Q125" s="176">
        <v>0</v>
      </c>
      <c r="R125" s="176">
        <f>Q125*H125</f>
        <v>0</v>
      </c>
      <c r="S125" s="176">
        <v>0</v>
      </c>
      <c r="T125" s="177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78" t="s">
        <v>917</v>
      </c>
      <c r="AT125" s="178" t="s">
        <v>141</v>
      </c>
      <c r="AU125" s="178" t="s">
        <v>83</v>
      </c>
      <c r="AY125" s="18" t="s">
        <v>138</v>
      </c>
      <c r="BE125" s="179">
        <f>IF(N125="základní",J125,0)</f>
        <v>0</v>
      </c>
      <c r="BF125" s="179">
        <f>IF(N125="snížená",J125,0)</f>
        <v>0</v>
      </c>
      <c r="BG125" s="179">
        <f>IF(N125="zákl. přenesená",J125,0)</f>
        <v>0</v>
      </c>
      <c r="BH125" s="179">
        <f>IF(N125="sníž. přenesená",J125,0)</f>
        <v>0</v>
      </c>
      <c r="BI125" s="179">
        <f>IF(N125="nulová",J125,0)</f>
        <v>0</v>
      </c>
      <c r="BJ125" s="18" t="s">
        <v>81</v>
      </c>
      <c r="BK125" s="179">
        <f>ROUND(I125*H125,2)</f>
        <v>0</v>
      </c>
      <c r="BL125" s="18" t="s">
        <v>917</v>
      </c>
      <c r="BM125" s="178" t="s">
        <v>1253</v>
      </c>
    </row>
    <row r="126" spans="1:65" s="2" customFormat="1" ht="29.25">
      <c r="A126" s="33"/>
      <c r="B126" s="34"/>
      <c r="C126" s="33"/>
      <c r="D126" s="180" t="s">
        <v>148</v>
      </c>
      <c r="E126" s="33"/>
      <c r="F126" s="181" t="s">
        <v>1254</v>
      </c>
      <c r="G126" s="33"/>
      <c r="H126" s="33"/>
      <c r="I126" s="102"/>
      <c r="J126" s="33"/>
      <c r="K126" s="33"/>
      <c r="L126" s="34"/>
      <c r="M126" s="182"/>
      <c r="N126" s="183"/>
      <c r="O126" s="59"/>
      <c r="P126" s="59"/>
      <c r="Q126" s="59"/>
      <c r="R126" s="59"/>
      <c r="S126" s="59"/>
      <c r="T126" s="60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8" t="s">
        <v>148</v>
      </c>
      <c r="AU126" s="18" t="s">
        <v>83</v>
      </c>
    </row>
    <row r="127" spans="1:65" s="2" customFormat="1" ht="21.75" customHeight="1">
      <c r="A127" s="33"/>
      <c r="B127" s="166"/>
      <c r="C127" s="167" t="s">
        <v>83</v>
      </c>
      <c r="D127" s="167" t="s">
        <v>141</v>
      </c>
      <c r="E127" s="168" t="s">
        <v>1255</v>
      </c>
      <c r="F127" s="169" t="s">
        <v>1256</v>
      </c>
      <c r="G127" s="170" t="s">
        <v>302</v>
      </c>
      <c r="H127" s="171">
        <v>1</v>
      </c>
      <c r="I127" s="172"/>
      <c r="J127" s="173">
        <f>ROUND(I127*H127,2)</f>
        <v>0</v>
      </c>
      <c r="K127" s="169" t="s">
        <v>1</v>
      </c>
      <c r="L127" s="34"/>
      <c r="M127" s="174" t="s">
        <v>1</v>
      </c>
      <c r="N127" s="175" t="s">
        <v>40</v>
      </c>
      <c r="O127" s="59"/>
      <c r="P127" s="176">
        <f>O127*H127</f>
        <v>0</v>
      </c>
      <c r="Q127" s="176">
        <v>0</v>
      </c>
      <c r="R127" s="176">
        <f>Q127*H127</f>
        <v>0</v>
      </c>
      <c r="S127" s="176">
        <v>0</v>
      </c>
      <c r="T127" s="177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78" t="s">
        <v>917</v>
      </c>
      <c r="AT127" s="178" t="s">
        <v>141</v>
      </c>
      <c r="AU127" s="178" t="s">
        <v>83</v>
      </c>
      <c r="AY127" s="18" t="s">
        <v>138</v>
      </c>
      <c r="BE127" s="179">
        <f>IF(N127="základní",J127,0)</f>
        <v>0</v>
      </c>
      <c r="BF127" s="179">
        <f>IF(N127="snížená",J127,0)</f>
        <v>0</v>
      </c>
      <c r="BG127" s="179">
        <f>IF(N127="zákl. přenesená",J127,0)</f>
        <v>0</v>
      </c>
      <c r="BH127" s="179">
        <f>IF(N127="sníž. přenesená",J127,0)</f>
        <v>0</v>
      </c>
      <c r="BI127" s="179">
        <f>IF(N127="nulová",J127,0)</f>
        <v>0</v>
      </c>
      <c r="BJ127" s="18" t="s">
        <v>81</v>
      </c>
      <c r="BK127" s="179">
        <f>ROUND(I127*H127,2)</f>
        <v>0</v>
      </c>
      <c r="BL127" s="18" t="s">
        <v>917</v>
      </c>
      <c r="BM127" s="178" t="s">
        <v>1257</v>
      </c>
    </row>
    <row r="128" spans="1:65" s="2" customFormat="1" ht="19.5">
      <c r="A128" s="33"/>
      <c r="B128" s="34"/>
      <c r="C128" s="33"/>
      <c r="D128" s="180" t="s">
        <v>148</v>
      </c>
      <c r="E128" s="33"/>
      <c r="F128" s="181" t="s">
        <v>1256</v>
      </c>
      <c r="G128" s="33"/>
      <c r="H128" s="33"/>
      <c r="I128" s="102"/>
      <c r="J128" s="33"/>
      <c r="K128" s="33"/>
      <c r="L128" s="34"/>
      <c r="M128" s="182"/>
      <c r="N128" s="183"/>
      <c r="O128" s="59"/>
      <c r="P128" s="59"/>
      <c r="Q128" s="59"/>
      <c r="R128" s="59"/>
      <c r="S128" s="59"/>
      <c r="T128" s="60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8" t="s">
        <v>148</v>
      </c>
      <c r="AU128" s="18" t="s">
        <v>83</v>
      </c>
    </row>
    <row r="129" spans="1:65" s="2" customFormat="1" ht="16.5" customHeight="1">
      <c r="A129" s="33"/>
      <c r="B129" s="166"/>
      <c r="C129" s="167" t="s">
        <v>139</v>
      </c>
      <c r="D129" s="167" t="s">
        <v>141</v>
      </c>
      <c r="E129" s="168" t="s">
        <v>1258</v>
      </c>
      <c r="F129" s="169" t="s">
        <v>1259</v>
      </c>
      <c r="G129" s="170" t="s">
        <v>751</v>
      </c>
      <c r="H129" s="171">
        <v>16</v>
      </c>
      <c r="I129" s="172"/>
      <c r="J129" s="173">
        <f>ROUND(I129*H129,2)</f>
        <v>0</v>
      </c>
      <c r="K129" s="169" t="s">
        <v>1</v>
      </c>
      <c r="L129" s="34"/>
      <c r="M129" s="174" t="s">
        <v>1</v>
      </c>
      <c r="N129" s="175" t="s">
        <v>40</v>
      </c>
      <c r="O129" s="59"/>
      <c r="P129" s="176">
        <f>O129*H129</f>
        <v>0</v>
      </c>
      <c r="Q129" s="176">
        <v>0</v>
      </c>
      <c r="R129" s="176">
        <f>Q129*H129</f>
        <v>0</v>
      </c>
      <c r="S129" s="176">
        <v>0</v>
      </c>
      <c r="T129" s="177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78" t="s">
        <v>917</v>
      </c>
      <c r="AT129" s="178" t="s">
        <v>141</v>
      </c>
      <c r="AU129" s="178" t="s">
        <v>83</v>
      </c>
      <c r="AY129" s="18" t="s">
        <v>138</v>
      </c>
      <c r="BE129" s="179">
        <f>IF(N129="základní",J129,0)</f>
        <v>0</v>
      </c>
      <c r="BF129" s="179">
        <f>IF(N129="snížená",J129,0)</f>
        <v>0</v>
      </c>
      <c r="BG129" s="179">
        <f>IF(N129="zákl. přenesená",J129,0)</f>
        <v>0</v>
      </c>
      <c r="BH129" s="179">
        <f>IF(N129="sníž. přenesená",J129,0)</f>
        <v>0</v>
      </c>
      <c r="BI129" s="179">
        <f>IF(N129="nulová",J129,0)</f>
        <v>0</v>
      </c>
      <c r="BJ129" s="18" t="s">
        <v>81</v>
      </c>
      <c r="BK129" s="179">
        <f>ROUND(I129*H129,2)</f>
        <v>0</v>
      </c>
      <c r="BL129" s="18" t="s">
        <v>917</v>
      </c>
      <c r="BM129" s="178" t="s">
        <v>1260</v>
      </c>
    </row>
    <row r="130" spans="1:65" s="2" customFormat="1" ht="11.25">
      <c r="A130" s="33"/>
      <c r="B130" s="34"/>
      <c r="C130" s="33"/>
      <c r="D130" s="180" t="s">
        <v>148</v>
      </c>
      <c r="E130" s="33"/>
      <c r="F130" s="181" t="s">
        <v>1259</v>
      </c>
      <c r="G130" s="33"/>
      <c r="H130" s="33"/>
      <c r="I130" s="102"/>
      <c r="J130" s="33"/>
      <c r="K130" s="33"/>
      <c r="L130" s="34"/>
      <c r="M130" s="182"/>
      <c r="N130" s="183"/>
      <c r="O130" s="59"/>
      <c r="P130" s="59"/>
      <c r="Q130" s="59"/>
      <c r="R130" s="59"/>
      <c r="S130" s="59"/>
      <c r="T130" s="60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8" t="s">
        <v>148</v>
      </c>
      <c r="AU130" s="18" t="s">
        <v>83</v>
      </c>
    </row>
    <row r="131" spans="1:65" s="2" customFormat="1" ht="16.5" customHeight="1">
      <c r="A131" s="33"/>
      <c r="B131" s="166"/>
      <c r="C131" s="167" t="s">
        <v>146</v>
      </c>
      <c r="D131" s="167" t="s">
        <v>141</v>
      </c>
      <c r="E131" s="168" t="s">
        <v>1261</v>
      </c>
      <c r="F131" s="169" t="s">
        <v>1262</v>
      </c>
      <c r="G131" s="170" t="s">
        <v>302</v>
      </c>
      <c r="H131" s="171">
        <v>1</v>
      </c>
      <c r="I131" s="172"/>
      <c r="J131" s="173">
        <f>ROUND(I131*H131,2)</f>
        <v>0</v>
      </c>
      <c r="K131" s="169" t="s">
        <v>1</v>
      </c>
      <c r="L131" s="34"/>
      <c r="M131" s="174" t="s">
        <v>1</v>
      </c>
      <c r="N131" s="175" t="s">
        <v>40</v>
      </c>
      <c r="O131" s="59"/>
      <c r="P131" s="176">
        <f>O131*H131</f>
        <v>0</v>
      </c>
      <c r="Q131" s="176">
        <v>0</v>
      </c>
      <c r="R131" s="176">
        <f>Q131*H131</f>
        <v>0</v>
      </c>
      <c r="S131" s="176">
        <v>0</v>
      </c>
      <c r="T131" s="177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78" t="s">
        <v>917</v>
      </c>
      <c r="AT131" s="178" t="s">
        <v>141</v>
      </c>
      <c r="AU131" s="178" t="s">
        <v>83</v>
      </c>
      <c r="AY131" s="18" t="s">
        <v>138</v>
      </c>
      <c r="BE131" s="179">
        <f>IF(N131="základní",J131,0)</f>
        <v>0</v>
      </c>
      <c r="BF131" s="179">
        <f>IF(N131="snížená",J131,0)</f>
        <v>0</v>
      </c>
      <c r="BG131" s="179">
        <f>IF(N131="zákl. přenesená",J131,0)</f>
        <v>0</v>
      </c>
      <c r="BH131" s="179">
        <f>IF(N131="sníž. přenesená",J131,0)</f>
        <v>0</v>
      </c>
      <c r="BI131" s="179">
        <f>IF(N131="nulová",J131,0)</f>
        <v>0</v>
      </c>
      <c r="BJ131" s="18" t="s">
        <v>81</v>
      </c>
      <c r="BK131" s="179">
        <f>ROUND(I131*H131,2)</f>
        <v>0</v>
      </c>
      <c r="BL131" s="18" t="s">
        <v>917</v>
      </c>
      <c r="BM131" s="178" t="s">
        <v>1263</v>
      </c>
    </row>
    <row r="132" spans="1:65" s="2" customFormat="1" ht="19.5">
      <c r="A132" s="33"/>
      <c r="B132" s="34"/>
      <c r="C132" s="33"/>
      <c r="D132" s="180" t="s">
        <v>148</v>
      </c>
      <c r="E132" s="33"/>
      <c r="F132" s="181" t="s">
        <v>1264</v>
      </c>
      <c r="G132" s="33"/>
      <c r="H132" s="33"/>
      <c r="I132" s="102"/>
      <c r="J132" s="33"/>
      <c r="K132" s="33"/>
      <c r="L132" s="34"/>
      <c r="M132" s="182"/>
      <c r="N132" s="183"/>
      <c r="O132" s="59"/>
      <c r="P132" s="59"/>
      <c r="Q132" s="59"/>
      <c r="R132" s="59"/>
      <c r="S132" s="59"/>
      <c r="T132" s="60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8" t="s">
        <v>148</v>
      </c>
      <c r="AU132" s="18" t="s">
        <v>83</v>
      </c>
    </row>
    <row r="133" spans="1:65" s="2" customFormat="1" ht="21.75" customHeight="1">
      <c r="A133" s="33"/>
      <c r="B133" s="166"/>
      <c r="C133" s="167" t="s">
        <v>180</v>
      </c>
      <c r="D133" s="167" t="s">
        <v>141</v>
      </c>
      <c r="E133" s="168" t="s">
        <v>1265</v>
      </c>
      <c r="F133" s="169" t="s">
        <v>1266</v>
      </c>
      <c r="G133" s="170" t="s">
        <v>302</v>
      </c>
      <c r="H133" s="171">
        <v>1</v>
      </c>
      <c r="I133" s="172"/>
      <c r="J133" s="173">
        <f>ROUND(I133*H133,2)</f>
        <v>0</v>
      </c>
      <c r="K133" s="169" t="s">
        <v>1</v>
      </c>
      <c r="L133" s="34"/>
      <c r="M133" s="174" t="s">
        <v>1</v>
      </c>
      <c r="N133" s="175" t="s">
        <v>40</v>
      </c>
      <c r="O133" s="59"/>
      <c r="P133" s="176">
        <f>O133*H133</f>
        <v>0</v>
      </c>
      <c r="Q133" s="176">
        <v>0</v>
      </c>
      <c r="R133" s="176">
        <f>Q133*H133</f>
        <v>0</v>
      </c>
      <c r="S133" s="176">
        <v>0</v>
      </c>
      <c r="T133" s="177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78" t="s">
        <v>917</v>
      </c>
      <c r="AT133" s="178" t="s">
        <v>141</v>
      </c>
      <c r="AU133" s="178" t="s">
        <v>83</v>
      </c>
      <c r="AY133" s="18" t="s">
        <v>138</v>
      </c>
      <c r="BE133" s="179">
        <f>IF(N133="základní",J133,0)</f>
        <v>0</v>
      </c>
      <c r="BF133" s="179">
        <f>IF(N133="snížená",J133,0)</f>
        <v>0</v>
      </c>
      <c r="BG133" s="179">
        <f>IF(N133="zákl. přenesená",J133,0)</f>
        <v>0</v>
      </c>
      <c r="BH133" s="179">
        <f>IF(N133="sníž. přenesená",J133,0)</f>
        <v>0</v>
      </c>
      <c r="BI133" s="179">
        <f>IF(N133="nulová",J133,0)</f>
        <v>0</v>
      </c>
      <c r="BJ133" s="18" t="s">
        <v>81</v>
      </c>
      <c r="BK133" s="179">
        <f>ROUND(I133*H133,2)</f>
        <v>0</v>
      </c>
      <c r="BL133" s="18" t="s">
        <v>917</v>
      </c>
      <c r="BM133" s="178" t="s">
        <v>1267</v>
      </c>
    </row>
    <row r="134" spans="1:65" s="2" customFormat="1" ht="19.5">
      <c r="A134" s="33"/>
      <c r="B134" s="34"/>
      <c r="C134" s="33"/>
      <c r="D134" s="180" t="s">
        <v>148</v>
      </c>
      <c r="E134" s="33"/>
      <c r="F134" s="181" t="s">
        <v>1266</v>
      </c>
      <c r="G134" s="33"/>
      <c r="H134" s="33"/>
      <c r="I134" s="102"/>
      <c r="J134" s="33"/>
      <c r="K134" s="33"/>
      <c r="L134" s="34"/>
      <c r="M134" s="182"/>
      <c r="N134" s="183"/>
      <c r="O134" s="59"/>
      <c r="P134" s="59"/>
      <c r="Q134" s="59"/>
      <c r="R134" s="59"/>
      <c r="S134" s="59"/>
      <c r="T134" s="60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8" t="s">
        <v>148</v>
      </c>
      <c r="AU134" s="18" t="s">
        <v>83</v>
      </c>
    </row>
    <row r="135" spans="1:65" s="2" customFormat="1" ht="44.25" customHeight="1">
      <c r="A135" s="33"/>
      <c r="B135" s="166"/>
      <c r="C135" s="167" t="s">
        <v>168</v>
      </c>
      <c r="D135" s="167" t="s">
        <v>141</v>
      </c>
      <c r="E135" s="168" t="s">
        <v>1268</v>
      </c>
      <c r="F135" s="169" t="s">
        <v>1269</v>
      </c>
      <c r="G135" s="170" t="s">
        <v>302</v>
      </c>
      <c r="H135" s="171">
        <v>1</v>
      </c>
      <c r="I135" s="172"/>
      <c r="J135" s="173">
        <f>ROUND(I135*H135,2)</f>
        <v>0</v>
      </c>
      <c r="K135" s="169" t="s">
        <v>1</v>
      </c>
      <c r="L135" s="34"/>
      <c r="M135" s="174" t="s">
        <v>1</v>
      </c>
      <c r="N135" s="175" t="s">
        <v>40</v>
      </c>
      <c r="O135" s="59"/>
      <c r="P135" s="176">
        <f>O135*H135</f>
        <v>0</v>
      </c>
      <c r="Q135" s="176">
        <v>0</v>
      </c>
      <c r="R135" s="176">
        <f>Q135*H135</f>
        <v>0</v>
      </c>
      <c r="S135" s="176">
        <v>0</v>
      </c>
      <c r="T135" s="177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78" t="s">
        <v>917</v>
      </c>
      <c r="AT135" s="178" t="s">
        <v>141</v>
      </c>
      <c r="AU135" s="178" t="s">
        <v>83</v>
      </c>
      <c r="AY135" s="18" t="s">
        <v>138</v>
      </c>
      <c r="BE135" s="179">
        <f>IF(N135="základní",J135,0)</f>
        <v>0</v>
      </c>
      <c r="BF135" s="179">
        <f>IF(N135="snížená",J135,0)</f>
        <v>0</v>
      </c>
      <c r="BG135" s="179">
        <f>IF(N135="zákl. přenesená",J135,0)</f>
        <v>0</v>
      </c>
      <c r="BH135" s="179">
        <f>IF(N135="sníž. přenesená",J135,0)</f>
        <v>0</v>
      </c>
      <c r="BI135" s="179">
        <f>IF(N135="nulová",J135,0)</f>
        <v>0</v>
      </c>
      <c r="BJ135" s="18" t="s">
        <v>81</v>
      </c>
      <c r="BK135" s="179">
        <f>ROUND(I135*H135,2)</f>
        <v>0</v>
      </c>
      <c r="BL135" s="18" t="s">
        <v>917</v>
      </c>
      <c r="BM135" s="178" t="s">
        <v>1270</v>
      </c>
    </row>
    <row r="136" spans="1:65" s="2" customFormat="1" ht="29.25">
      <c r="A136" s="33"/>
      <c r="B136" s="34"/>
      <c r="C136" s="33"/>
      <c r="D136" s="180" t="s">
        <v>148</v>
      </c>
      <c r="E136" s="33"/>
      <c r="F136" s="181" t="s">
        <v>1269</v>
      </c>
      <c r="G136" s="33"/>
      <c r="H136" s="33"/>
      <c r="I136" s="102"/>
      <c r="J136" s="33"/>
      <c r="K136" s="33"/>
      <c r="L136" s="34"/>
      <c r="M136" s="182"/>
      <c r="N136" s="183"/>
      <c r="O136" s="59"/>
      <c r="P136" s="59"/>
      <c r="Q136" s="59"/>
      <c r="R136" s="59"/>
      <c r="S136" s="59"/>
      <c r="T136" s="60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8" t="s">
        <v>148</v>
      </c>
      <c r="AU136" s="18" t="s">
        <v>83</v>
      </c>
    </row>
    <row r="137" spans="1:65" s="2" customFormat="1" ht="21.75" customHeight="1">
      <c r="A137" s="33"/>
      <c r="B137" s="166"/>
      <c r="C137" s="167" t="s">
        <v>190</v>
      </c>
      <c r="D137" s="167" t="s">
        <v>141</v>
      </c>
      <c r="E137" s="168" t="s">
        <v>1271</v>
      </c>
      <c r="F137" s="169" t="s">
        <v>1272</v>
      </c>
      <c r="G137" s="170" t="s">
        <v>302</v>
      </c>
      <c r="H137" s="171">
        <v>1</v>
      </c>
      <c r="I137" s="172"/>
      <c r="J137" s="173">
        <f>ROUND(I137*H137,2)</f>
        <v>0</v>
      </c>
      <c r="K137" s="169" t="s">
        <v>1</v>
      </c>
      <c r="L137" s="34"/>
      <c r="M137" s="174" t="s">
        <v>1</v>
      </c>
      <c r="N137" s="175" t="s">
        <v>40</v>
      </c>
      <c r="O137" s="59"/>
      <c r="P137" s="176">
        <f>O137*H137</f>
        <v>0</v>
      </c>
      <c r="Q137" s="176">
        <v>0</v>
      </c>
      <c r="R137" s="176">
        <f>Q137*H137</f>
        <v>0</v>
      </c>
      <c r="S137" s="176">
        <v>0</v>
      </c>
      <c r="T137" s="177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78" t="s">
        <v>917</v>
      </c>
      <c r="AT137" s="178" t="s">
        <v>141</v>
      </c>
      <c r="AU137" s="178" t="s">
        <v>83</v>
      </c>
      <c r="AY137" s="18" t="s">
        <v>138</v>
      </c>
      <c r="BE137" s="179">
        <f>IF(N137="základní",J137,0)</f>
        <v>0</v>
      </c>
      <c r="BF137" s="179">
        <f>IF(N137="snížená",J137,0)</f>
        <v>0</v>
      </c>
      <c r="BG137" s="179">
        <f>IF(N137="zákl. přenesená",J137,0)</f>
        <v>0</v>
      </c>
      <c r="BH137" s="179">
        <f>IF(N137="sníž. přenesená",J137,0)</f>
        <v>0</v>
      </c>
      <c r="BI137" s="179">
        <f>IF(N137="nulová",J137,0)</f>
        <v>0</v>
      </c>
      <c r="BJ137" s="18" t="s">
        <v>81</v>
      </c>
      <c r="BK137" s="179">
        <f>ROUND(I137*H137,2)</f>
        <v>0</v>
      </c>
      <c r="BL137" s="18" t="s">
        <v>917</v>
      </c>
      <c r="BM137" s="178" t="s">
        <v>1273</v>
      </c>
    </row>
    <row r="138" spans="1:65" s="2" customFormat="1" ht="29.25">
      <c r="A138" s="33"/>
      <c r="B138" s="34"/>
      <c r="C138" s="33"/>
      <c r="D138" s="180" t="s">
        <v>148</v>
      </c>
      <c r="E138" s="33"/>
      <c r="F138" s="181" t="s">
        <v>1274</v>
      </c>
      <c r="G138" s="33"/>
      <c r="H138" s="33"/>
      <c r="I138" s="102"/>
      <c r="J138" s="33"/>
      <c r="K138" s="33"/>
      <c r="L138" s="34"/>
      <c r="M138" s="182"/>
      <c r="N138" s="183"/>
      <c r="O138" s="59"/>
      <c r="P138" s="59"/>
      <c r="Q138" s="59"/>
      <c r="R138" s="59"/>
      <c r="S138" s="59"/>
      <c r="T138" s="60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8" t="s">
        <v>148</v>
      </c>
      <c r="AU138" s="18" t="s">
        <v>83</v>
      </c>
    </row>
    <row r="139" spans="1:65" s="2" customFormat="1" ht="55.5" customHeight="1">
      <c r="A139" s="33"/>
      <c r="B139" s="166"/>
      <c r="C139" s="167" t="s">
        <v>195</v>
      </c>
      <c r="D139" s="167" t="s">
        <v>141</v>
      </c>
      <c r="E139" s="168" t="s">
        <v>1275</v>
      </c>
      <c r="F139" s="169" t="s">
        <v>1276</v>
      </c>
      <c r="G139" s="170" t="s">
        <v>302</v>
      </c>
      <c r="H139" s="171">
        <v>1</v>
      </c>
      <c r="I139" s="172"/>
      <c r="J139" s="173">
        <f>ROUND(I139*H139,2)</f>
        <v>0</v>
      </c>
      <c r="K139" s="169" t="s">
        <v>1</v>
      </c>
      <c r="L139" s="34"/>
      <c r="M139" s="174" t="s">
        <v>1</v>
      </c>
      <c r="N139" s="175" t="s">
        <v>40</v>
      </c>
      <c r="O139" s="59"/>
      <c r="P139" s="176">
        <f>O139*H139</f>
        <v>0</v>
      </c>
      <c r="Q139" s="176">
        <v>0</v>
      </c>
      <c r="R139" s="176">
        <f>Q139*H139</f>
        <v>0</v>
      </c>
      <c r="S139" s="176">
        <v>0</v>
      </c>
      <c r="T139" s="177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78" t="s">
        <v>917</v>
      </c>
      <c r="AT139" s="178" t="s">
        <v>141</v>
      </c>
      <c r="AU139" s="178" t="s">
        <v>83</v>
      </c>
      <c r="AY139" s="18" t="s">
        <v>138</v>
      </c>
      <c r="BE139" s="179">
        <f>IF(N139="základní",J139,0)</f>
        <v>0</v>
      </c>
      <c r="BF139" s="179">
        <f>IF(N139="snížená",J139,0)</f>
        <v>0</v>
      </c>
      <c r="BG139" s="179">
        <f>IF(N139="zákl. přenesená",J139,0)</f>
        <v>0</v>
      </c>
      <c r="BH139" s="179">
        <f>IF(N139="sníž. přenesená",J139,0)</f>
        <v>0</v>
      </c>
      <c r="BI139" s="179">
        <f>IF(N139="nulová",J139,0)</f>
        <v>0</v>
      </c>
      <c r="BJ139" s="18" t="s">
        <v>81</v>
      </c>
      <c r="BK139" s="179">
        <f>ROUND(I139*H139,2)</f>
        <v>0</v>
      </c>
      <c r="BL139" s="18" t="s">
        <v>917</v>
      </c>
      <c r="BM139" s="178" t="s">
        <v>1277</v>
      </c>
    </row>
    <row r="140" spans="1:65" s="2" customFormat="1" ht="48.75">
      <c r="A140" s="33"/>
      <c r="B140" s="34"/>
      <c r="C140" s="33"/>
      <c r="D140" s="180" t="s">
        <v>148</v>
      </c>
      <c r="E140" s="33"/>
      <c r="F140" s="181" t="s">
        <v>1278</v>
      </c>
      <c r="G140" s="33"/>
      <c r="H140" s="33"/>
      <c r="I140" s="102"/>
      <c r="J140" s="33"/>
      <c r="K140" s="33"/>
      <c r="L140" s="34"/>
      <c r="M140" s="182"/>
      <c r="N140" s="183"/>
      <c r="O140" s="59"/>
      <c r="P140" s="59"/>
      <c r="Q140" s="59"/>
      <c r="R140" s="59"/>
      <c r="S140" s="59"/>
      <c r="T140" s="60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8" t="s">
        <v>148</v>
      </c>
      <c r="AU140" s="18" t="s">
        <v>83</v>
      </c>
    </row>
    <row r="141" spans="1:65" s="2" customFormat="1" ht="44.25" customHeight="1">
      <c r="A141" s="33"/>
      <c r="B141" s="166"/>
      <c r="C141" s="167" t="s">
        <v>200</v>
      </c>
      <c r="D141" s="167" t="s">
        <v>141</v>
      </c>
      <c r="E141" s="168" t="s">
        <v>1279</v>
      </c>
      <c r="F141" s="169" t="s">
        <v>1280</v>
      </c>
      <c r="G141" s="170" t="s">
        <v>302</v>
      </c>
      <c r="H141" s="171">
        <v>1</v>
      </c>
      <c r="I141" s="172"/>
      <c r="J141" s="173">
        <f>ROUND(I141*H141,2)</f>
        <v>0</v>
      </c>
      <c r="K141" s="169" t="s">
        <v>1</v>
      </c>
      <c r="L141" s="34"/>
      <c r="M141" s="174" t="s">
        <v>1</v>
      </c>
      <c r="N141" s="175" t="s">
        <v>40</v>
      </c>
      <c r="O141" s="59"/>
      <c r="P141" s="176">
        <f>O141*H141</f>
        <v>0</v>
      </c>
      <c r="Q141" s="176">
        <v>0</v>
      </c>
      <c r="R141" s="176">
        <f>Q141*H141</f>
        <v>0</v>
      </c>
      <c r="S141" s="176">
        <v>0</v>
      </c>
      <c r="T141" s="177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78" t="s">
        <v>917</v>
      </c>
      <c r="AT141" s="178" t="s">
        <v>141</v>
      </c>
      <c r="AU141" s="178" t="s">
        <v>83</v>
      </c>
      <c r="AY141" s="18" t="s">
        <v>138</v>
      </c>
      <c r="BE141" s="179">
        <f>IF(N141="základní",J141,0)</f>
        <v>0</v>
      </c>
      <c r="BF141" s="179">
        <f>IF(N141="snížená",J141,0)</f>
        <v>0</v>
      </c>
      <c r="BG141" s="179">
        <f>IF(N141="zákl. přenesená",J141,0)</f>
        <v>0</v>
      </c>
      <c r="BH141" s="179">
        <f>IF(N141="sníž. přenesená",J141,0)</f>
        <v>0</v>
      </c>
      <c r="BI141" s="179">
        <f>IF(N141="nulová",J141,0)</f>
        <v>0</v>
      </c>
      <c r="BJ141" s="18" t="s">
        <v>81</v>
      </c>
      <c r="BK141" s="179">
        <f>ROUND(I141*H141,2)</f>
        <v>0</v>
      </c>
      <c r="BL141" s="18" t="s">
        <v>917</v>
      </c>
      <c r="BM141" s="178" t="s">
        <v>1281</v>
      </c>
    </row>
    <row r="142" spans="1:65" s="2" customFormat="1" ht="39">
      <c r="A142" s="33"/>
      <c r="B142" s="34"/>
      <c r="C142" s="33"/>
      <c r="D142" s="180" t="s">
        <v>148</v>
      </c>
      <c r="E142" s="33"/>
      <c r="F142" s="181" t="s">
        <v>1282</v>
      </c>
      <c r="G142" s="33"/>
      <c r="H142" s="33"/>
      <c r="I142" s="102"/>
      <c r="J142" s="33"/>
      <c r="K142" s="33"/>
      <c r="L142" s="34"/>
      <c r="M142" s="182"/>
      <c r="N142" s="183"/>
      <c r="O142" s="59"/>
      <c r="P142" s="59"/>
      <c r="Q142" s="59"/>
      <c r="R142" s="59"/>
      <c r="S142" s="59"/>
      <c r="T142" s="60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8" t="s">
        <v>148</v>
      </c>
      <c r="AU142" s="18" t="s">
        <v>83</v>
      </c>
    </row>
    <row r="143" spans="1:65" s="2" customFormat="1" ht="66.75" customHeight="1">
      <c r="A143" s="33"/>
      <c r="B143" s="166"/>
      <c r="C143" s="167" t="s">
        <v>205</v>
      </c>
      <c r="D143" s="167" t="s">
        <v>141</v>
      </c>
      <c r="E143" s="168" t="s">
        <v>1283</v>
      </c>
      <c r="F143" s="169" t="s">
        <v>1284</v>
      </c>
      <c r="G143" s="170" t="s">
        <v>302</v>
      </c>
      <c r="H143" s="171">
        <v>1</v>
      </c>
      <c r="I143" s="172"/>
      <c r="J143" s="173">
        <f>ROUND(I143*H143,2)</f>
        <v>0</v>
      </c>
      <c r="K143" s="169" t="s">
        <v>1</v>
      </c>
      <c r="L143" s="34"/>
      <c r="M143" s="174" t="s">
        <v>1</v>
      </c>
      <c r="N143" s="175" t="s">
        <v>40</v>
      </c>
      <c r="O143" s="59"/>
      <c r="P143" s="176">
        <f>O143*H143</f>
        <v>0</v>
      </c>
      <c r="Q143" s="176">
        <v>0</v>
      </c>
      <c r="R143" s="176">
        <f>Q143*H143</f>
        <v>0</v>
      </c>
      <c r="S143" s="176">
        <v>0</v>
      </c>
      <c r="T143" s="177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78" t="s">
        <v>917</v>
      </c>
      <c r="AT143" s="178" t="s">
        <v>141</v>
      </c>
      <c r="AU143" s="178" t="s">
        <v>83</v>
      </c>
      <c r="AY143" s="18" t="s">
        <v>138</v>
      </c>
      <c r="BE143" s="179">
        <f>IF(N143="základní",J143,0)</f>
        <v>0</v>
      </c>
      <c r="BF143" s="179">
        <f>IF(N143="snížená",J143,0)</f>
        <v>0</v>
      </c>
      <c r="BG143" s="179">
        <f>IF(N143="zákl. přenesená",J143,0)</f>
        <v>0</v>
      </c>
      <c r="BH143" s="179">
        <f>IF(N143="sníž. přenesená",J143,0)</f>
        <v>0</v>
      </c>
      <c r="BI143" s="179">
        <f>IF(N143="nulová",J143,0)</f>
        <v>0</v>
      </c>
      <c r="BJ143" s="18" t="s">
        <v>81</v>
      </c>
      <c r="BK143" s="179">
        <f>ROUND(I143*H143,2)</f>
        <v>0</v>
      </c>
      <c r="BL143" s="18" t="s">
        <v>917</v>
      </c>
      <c r="BM143" s="178" t="s">
        <v>1285</v>
      </c>
    </row>
    <row r="144" spans="1:65" s="2" customFormat="1" ht="58.5">
      <c r="A144" s="33"/>
      <c r="B144" s="34"/>
      <c r="C144" s="33"/>
      <c r="D144" s="180" t="s">
        <v>148</v>
      </c>
      <c r="E144" s="33"/>
      <c r="F144" s="181" t="s">
        <v>1286</v>
      </c>
      <c r="G144" s="33"/>
      <c r="H144" s="33"/>
      <c r="I144" s="102"/>
      <c r="J144" s="33"/>
      <c r="K144" s="33"/>
      <c r="L144" s="34"/>
      <c r="M144" s="182"/>
      <c r="N144" s="183"/>
      <c r="O144" s="59"/>
      <c r="P144" s="59"/>
      <c r="Q144" s="59"/>
      <c r="R144" s="59"/>
      <c r="S144" s="59"/>
      <c r="T144" s="60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8" t="s">
        <v>148</v>
      </c>
      <c r="AU144" s="18" t="s">
        <v>83</v>
      </c>
    </row>
    <row r="145" spans="1:65" s="2" customFormat="1" ht="33" customHeight="1">
      <c r="A145" s="33"/>
      <c r="B145" s="166"/>
      <c r="C145" s="167" t="s">
        <v>225</v>
      </c>
      <c r="D145" s="167" t="s">
        <v>141</v>
      </c>
      <c r="E145" s="168" t="s">
        <v>1287</v>
      </c>
      <c r="F145" s="169" t="s">
        <v>1288</v>
      </c>
      <c r="G145" s="170" t="s">
        <v>302</v>
      </c>
      <c r="H145" s="171">
        <v>1</v>
      </c>
      <c r="I145" s="172"/>
      <c r="J145" s="173">
        <f>ROUND(I145*H145,2)</f>
        <v>0</v>
      </c>
      <c r="K145" s="169" t="s">
        <v>1</v>
      </c>
      <c r="L145" s="34"/>
      <c r="M145" s="174" t="s">
        <v>1</v>
      </c>
      <c r="N145" s="175" t="s">
        <v>40</v>
      </c>
      <c r="O145" s="59"/>
      <c r="P145" s="176">
        <f>O145*H145</f>
        <v>0</v>
      </c>
      <c r="Q145" s="176">
        <v>0</v>
      </c>
      <c r="R145" s="176">
        <f>Q145*H145</f>
        <v>0</v>
      </c>
      <c r="S145" s="176">
        <v>0</v>
      </c>
      <c r="T145" s="177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78" t="s">
        <v>917</v>
      </c>
      <c r="AT145" s="178" t="s">
        <v>141</v>
      </c>
      <c r="AU145" s="178" t="s">
        <v>83</v>
      </c>
      <c r="AY145" s="18" t="s">
        <v>138</v>
      </c>
      <c r="BE145" s="179">
        <f>IF(N145="základní",J145,0)</f>
        <v>0</v>
      </c>
      <c r="BF145" s="179">
        <f>IF(N145="snížená",J145,0)</f>
        <v>0</v>
      </c>
      <c r="BG145" s="179">
        <f>IF(N145="zákl. přenesená",J145,0)</f>
        <v>0</v>
      </c>
      <c r="BH145" s="179">
        <f>IF(N145="sníž. přenesená",J145,0)</f>
        <v>0</v>
      </c>
      <c r="BI145" s="179">
        <f>IF(N145="nulová",J145,0)</f>
        <v>0</v>
      </c>
      <c r="BJ145" s="18" t="s">
        <v>81</v>
      </c>
      <c r="BK145" s="179">
        <f>ROUND(I145*H145,2)</f>
        <v>0</v>
      </c>
      <c r="BL145" s="18" t="s">
        <v>917</v>
      </c>
      <c r="BM145" s="178" t="s">
        <v>1289</v>
      </c>
    </row>
    <row r="146" spans="1:65" s="2" customFormat="1" ht="39">
      <c r="A146" s="33"/>
      <c r="B146" s="34"/>
      <c r="C146" s="33"/>
      <c r="D146" s="180" t="s">
        <v>148</v>
      </c>
      <c r="E146" s="33"/>
      <c r="F146" s="181" t="s">
        <v>1290</v>
      </c>
      <c r="G146" s="33"/>
      <c r="H146" s="33"/>
      <c r="I146" s="102"/>
      <c r="J146" s="33"/>
      <c r="K146" s="33"/>
      <c r="L146" s="34"/>
      <c r="M146" s="182"/>
      <c r="N146" s="183"/>
      <c r="O146" s="59"/>
      <c r="P146" s="59"/>
      <c r="Q146" s="59"/>
      <c r="R146" s="59"/>
      <c r="S146" s="59"/>
      <c r="T146" s="60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8" t="s">
        <v>148</v>
      </c>
      <c r="AU146" s="18" t="s">
        <v>83</v>
      </c>
    </row>
    <row r="147" spans="1:65" s="2" customFormat="1" ht="16.5" customHeight="1">
      <c r="A147" s="33"/>
      <c r="B147" s="166"/>
      <c r="C147" s="167" t="s">
        <v>234</v>
      </c>
      <c r="D147" s="167" t="s">
        <v>141</v>
      </c>
      <c r="E147" s="168" t="s">
        <v>1291</v>
      </c>
      <c r="F147" s="169" t="s">
        <v>1292</v>
      </c>
      <c r="G147" s="170" t="s">
        <v>302</v>
      </c>
      <c r="H147" s="171">
        <v>1</v>
      </c>
      <c r="I147" s="172"/>
      <c r="J147" s="173">
        <f>ROUND(I147*H147,2)</f>
        <v>0</v>
      </c>
      <c r="K147" s="169" t="s">
        <v>1</v>
      </c>
      <c r="L147" s="34"/>
      <c r="M147" s="174" t="s">
        <v>1</v>
      </c>
      <c r="N147" s="175" t="s">
        <v>40</v>
      </c>
      <c r="O147" s="59"/>
      <c r="P147" s="176">
        <f>O147*H147</f>
        <v>0</v>
      </c>
      <c r="Q147" s="176">
        <v>0</v>
      </c>
      <c r="R147" s="176">
        <f>Q147*H147</f>
        <v>0</v>
      </c>
      <c r="S147" s="176">
        <v>0</v>
      </c>
      <c r="T147" s="177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78" t="s">
        <v>917</v>
      </c>
      <c r="AT147" s="178" t="s">
        <v>141</v>
      </c>
      <c r="AU147" s="178" t="s">
        <v>83</v>
      </c>
      <c r="AY147" s="18" t="s">
        <v>138</v>
      </c>
      <c r="BE147" s="179">
        <f>IF(N147="základní",J147,0)</f>
        <v>0</v>
      </c>
      <c r="BF147" s="179">
        <f>IF(N147="snížená",J147,0)</f>
        <v>0</v>
      </c>
      <c r="BG147" s="179">
        <f>IF(N147="zákl. přenesená",J147,0)</f>
        <v>0</v>
      </c>
      <c r="BH147" s="179">
        <f>IF(N147="sníž. přenesená",J147,0)</f>
        <v>0</v>
      </c>
      <c r="BI147" s="179">
        <f>IF(N147="nulová",J147,0)</f>
        <v>0</v>
      </c>
      <c r="BJ147" s="18" t="s">
        <v>81</v>
      </c>
      <c r="BK147" s="179">
        <f>ROUND(I147*H147,2)</f>
        <v>0</v>
      </c>
      <c r="BL147" s="18" t="s">
        <v>917</v>
      </c>
      <c r="BM147" s="178" t="s">
        <v>1293</v>
      </c>
    </row>
    <row r="148" spans="1:65" s="2" customFormat="1" ht="11.25">
      <c r="A148" s="33"/>
      <c r="B148" s="34"/>
      <c r="C148" s="33"/>
      <c r="D148" s="180" t="s">
        <v>148</v>
      </c>
      <c r="E148" s="33"/>
      <c r="F148" s="181" t="s">
        <v>1292</v>
      </c>
      <c r="G148" s="33"/>
      <c r="H148" s="33"/>
      <c r="I148" s="102"/>
      <c r="J148" s="33"/>
      <c r="K148" s="33"/>
      <c r="L148" s="34"/>
      <c r="M148" s="182"/>
      <c r="N148" s="183"/>
      <c r="O148" s="59"/>
      <c r="P148" s="59"/>
      <c r="Q148" s="59"/>
      <c r="R148" s="59"/>
      <c r="S148" s="59"/>
      <c r="T148" s="60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8" t="s">
        <v>148</v>
      </c>
      <c r="AU148" s="18" t="s">
        <v>83</v>
      </c>
    </row>
    <row r="149" spans="1:65" s="2" customFormat="1" ht="16.5" customHeight="1">
      <c r="A149" s="33"/>
      <c r="B149" s="166"/>
      <c r="C149" s="167" t="s">
        <v>240</v>
      </c>
      <c r="D149" s="167" t="s">
        <v>141</v>
      </c>
      <c r="E149" s="168" t="s">
        <v>1294</v>
      </c>
      <c r="F149" s="169" t="s">
        <v>1295</v>
      </c>
      <c r="G149" s="170" t="s">
        <v>302</v>
      </c>
      <c r="H149" s="171">
        <v>1</v>
      </c>
      <c r="I149" s="172"/>
      <c r="J149" s="173">
        <f>ROUND(I149*H149,2)</f>
        <v>0</v>
      </c>
      <c r="K149" s="169" t="s">
        <v>1</v>
      </c>
      <c r="L149" s="34"/>
      <c r="M149" s="174" t="s">
        <v>1</v>
      </c>
      <c r="N149" s="175" t="s">
        <v>40</v>
      </c>
      <c r="O149" s="59"/>
      <c r="P149" s="176">
        <f>O149*H149</f>
        <v>0</v>
      </c>
      <c r="Q149" s="176">
        <v>0</v>
      </c>
      <c r="R149" s="176">
        <f>Q149*H149</f>
        <v>0</v>
      </c>
      <c r="S149" s="176">
        <v>0</v>
      </c>
      <c r="T149" s="177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78" t="s">
        <v>917</v>
      </c>
      <c r="AT149" s="178" t="s">
        <v>141</v>
      </c>
      <c r="AU149" s="178" t="s">
        <v>83</v>
      </c>
      <c r="AY149" s="18" t="s">
        <v>138</v>
      </c>
      <c r="BE149" s="179">
        <f>IF(N149="základní",J149,0)</f>
        <v>0</v>
      </c>
      <c r="BF149" s="179">
        <f>IF(N149="snížená",J149,0)</f>
        <v>0</v>
      </c>
      <c r="BG149" s="179">
        <f>IF(N149="zákl. přenesená",J149,0)</f>
        <v>0</v>
      </c>
      <c r="BH149" s="179">
        <f>IF(N149="sníž. přenesená",J149,0)</f>
        <v>0</v>
      </c>
      <c r="BI149" s="179">
        <f>IF(N149="nulová",J149,0)</f>
        <v>0</v>
      </c>
      <c r="BJ149" s="18" t="s">
        <v>81</v>
      </c>
      <c r="BK149" s="179">
        <f>ROUND(I149*H149,2)</f>
        <v>0</v>
      </c>
      <c r="BL149" s="18" t="s">
        <v>917</v>
      </c>
      <c r="BM149" s="178" t="s">
        <v>1296</v>
      </c>
    </row>
    <row r="150" spans="1:65" s="2" customFormat="1" ht="11.25">
      <c r="A150" s="33"/>
      <c r="B150" s="34"/>
      <c r="C150" s="33"/>
      <c r="D150" s="180" t="s">
        <v>148</v>
      </c>
      <c r="E150" s="33"/>
      <c r="F150" s="181" t="s">
        <v>1295</v>
      </c>
      <c r="G150" s="33"/>
      <c r="H150" s="33"/>
      <c r="I150" s="102"/>
      <c r="J150" s="33"/>
      <c r="K150" s="33"/>
      <c r="L150" s="34"/>
      <c r="M150" s="227"/>
      <c r="N150" s="228"/>
      <c r="O150" s="229"/>
      <c r="P150" s="229"/>
      <c r="Q150" s="229"/>
      <c r="R150" s="229"/>
      <c r="S150" s="229"/>
      <c r="T150" s="230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8" t="s">
        <v>148</v>
      </c>
      <c r="AU150" s="18" t="s">
        <v>83</v>
      </c>
    </row>
    <row r="151" spans="1:65" s="2" customFormat="1" ht="6.95" customHeight="1">
      <c r="A151" s="33"/>
      <c r="B151" s="48"/>
      <c r="C151" s="49"/>
      <c r="D151" s="49"/>
      <c r="E151" s="49"/>
      <c r="F151" s="49"/>
      <c r="G151" s="49"/>
      <c r="H151" s="49"/>
      <c r="I151" s="126"/>
      <c r="J151" s="49"/>
      <c r="K151" s="49"/>
      <c r="L151" s="34"/>
      <c r="M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</row>
  </sheetData>
  <autoFilter ref="C121:K150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001 - Stavební část</vt:lpstr>
      <vt:lpstr>002 - Zdravotechnika</vt:lpstr>
      <vt:lpstr>003 - Elektroinstalace</vt:lpstr>
      <vt:lpstr>004 - Ostatní a vedlejší ...</vt:lpstr>
      <vt:lpstr>'001 - Stavební část'!Názvy_tisku</vt:lpstr>
      <vt:lpstr>'002 - Zdravotechnika'!Názvy_tisku</vt:lpstr>
      <vt:lpstr>'003 - Elektroinstalace'!Názvy_tisku</vt:lpstr>
      <vt:lpstr>'004 - Ostatní a vedlejší ...'!Názvy_tisku</vt:lpstr>
      <vt:lpstr>'Rekapitulace stavby'!Názvy_tisku</vt:lpstr>
      <vt:lpstr>'001 - Stavební část'!Oblast_tisku</vt:lpstr>
      <vt:lpstr>'002 - Zdravotechnika'!Oblast_tisku</vt:lpstr>
      <vt:lpstr>'003 - Elektroinstalace'!Oblast_tisku</vt:lpstr>
      <vt:lpstr>'004 - Ostatní a vedlejší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Krumnikl, Radim</dc:creator>
  <cp:lastModifiedBy>Lorenc Michal</cp:lastModifiedBy>
  <dcterms:created xsi:type="dcterms:W3CDTF">2020-01-29T07:28:40Z</dcterms:created>
  <dcterms:modified xsi:type="dcterms:W3CDTF">2020-02-10T09:33:02Z</dcterms:modified>
</cp:coreProperties>
</file>