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kol1 - Kanalizační přípoj..." sheetId="2" r:id="rId2"/>
    <sheet name="Pokyny pro vyplnění" sheetId="3" r:id="rId3"/>
  </sheets>
  <definedNames>
    <definedName name="_xlnm.Print_Area" localSheetId="0">'Rekapitulace stavby'!$D$4:$AO$36,'Rekapitulace stavby'!$C$42:$AQ$56</definedName>
    <definedName name="_xlnm._FilterDatabase" localSheetId="1" hidden="1">'kol1 - Kanalizační přípoj...'!$C$88:$K$385</definedName>
    <definedName name="_xlnm.Print_Area" localSheetId="1">'kol1 - Kanalizační přípoj...'!$C$4:$J$37,'kol1 - Kanalizační přípoj...'!$C$43:$J$72,'kol1 - Kanalizační přípoj...'!$C$78:$K$385</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'kol1 - Kanalizační přípoj...'!$88:$88</definedName>
  </definedNames>
  <calcPr fullCalcOnLoad="1"/>
</workbook>
</file>

<file path=xl/sharedStrings.xml><?xml version="1.0" encoding="utf-8"?>
<sst xmlns="http://schemas.openxmlformats.org/spreadsheetml/2006/main" count="3609" uniqueCount="742">
  <si>
    <t>Export Komplet</t>
  </si>
  <si>
    <t>VZ</t>
  </si>
  <si>
    <t>2.0</t>
  </si>
  <si>
    <t>ZAMOK</t>
  </si>
  <si>
    <t>False</t>
  </si>
  <si>
    <t>{8a35cef4-1d5b-403e-8bb9-0c02086538b1}</t>
  </si>
  <si>
    <t>0,01</t>
  </si>
  <si>
    <t>21</t>
  </si>
  <si>
    <t>15</t>
  </si>
  <si>
    <t>REKAPITULACE STAVBY</t>
  </si>
  <si>
    <t>v ---  níže se nacházejí doplnkové a pomocné údaje k sestavám  --- v</t>
  </si>
  <si>
    <t>Návod na vyplnění</t>
  </si>
  <si>
    <t>0,001</t>
  </si>
  <si>
    <t>Kód:</t>
  </si>
  <si>
    <t>kol1</t>
  </si>
  <si>
    <t>Měnit lze pouze buňky se žlutým podbarvením!
1) v Rekapitulaci stavby vyplňte údaje o Uchazeči (přenesou se do ostatních sestav i v jiných listech)
2) na vybraných listech vyplňte v sestavě Soupis prací ceny u položek</t>
  </si>
  <si>
    <t>Stavba:</t>
  </si>
  <si>
    <t>Kanalizační přípojka pro BD č.p. 280 a 281</t>
  </si>
  <si>
    <t>KSO:</t>
  </si>
  <si>
    <t>827 29 12</t>
  </si>
  <si>
    <t>CC-CZ:</t>
  </si>
  <si>
    <t/>
  </si>
  <si>
    <t>Místo:</t>
  </si>
  <si>
    <t>Bohumín</t>
  </si>
  <si>
    <t>Datum:</t>
  </si>
  <si>
    <t>10. 1. 2019</t>
  </si>
  <si>
    <t>Zadavatel:</t>
  </si>
  <si>
    <t>IČ:</t>
  </si>
  <si>
    <t>Město Bohumín, Masarykova 158, 735 81, Bohumín</t>
  </si>
  <si>
    <t>DIČ:</t>
  </si>
  <si>
    <t>Uchazeč:</t>
  </si>
  <si>
    <t>Vyplň údaj</t>
  </si>
  <si>
    <t>Projektant:</t>
  </si>
  <si>
    <t>Ing. Jiří Kolář_TZB PROJEKT, Anenská 121, Bohumín</t>
  </si>
  <si>
    <t>True</t>
  </si>
  <si>
    <t>Zpracovatel:</t>
  </si>
  <si>
    <t>Beránek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</si>
  <si>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</si>
  <si>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</si>
  <si>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</si>
  <si>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</si>
  <si>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</si>
  <si>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</si>
  <si>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</si>
  <si>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</si>
  <si>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</si>
  <si>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</si>
  <si>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</si>
  <si>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</si>
  <si>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</si>
  <si>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</si>
  <si>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</si>
  <si>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</si>
  <si>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</si>
  <si>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</si>
  <si>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</si>
  <si>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</si>
  <si>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</si>
  <si>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</si>
  <si>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</si>
  <si>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</si>
  <si>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</si>
  <si>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</si>
  <si>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</si>
  <si>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</si>
  <si>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</si>
  <si>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</si>
  <si>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</si>
  <si>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</si>
  <si>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</si>
  <si>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</si>
  <si>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</si>
  <si>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</si>
  <si>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</si>
  <si>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</si>
  <si>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</si>
  <si>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</si>
  <si>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</si>
  <si>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</si>
  <si>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</si>
  <si>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f1</t>
  </si>
  <si>
    <t>rýha 600</t>
  </si>
  <si>
    <t>240</t>
  </si>
  <si>
    <t>2</t>
  </si>
  <si>
    <t>f2</t>
  </si>
  <si>
    <t>pažení</t>
  </si>
  <si>
    <t>134,33</t>
  </si>
  <si>
    <t>KRYCÍ LIST SOUPISU PRACÍ</t>
  </si>
  <si>
    <t>f3</t>
  </si>
  <si>
    <t>lože</t>
  </si>
  <si>
    <t>8</t>
  </si>
  <si>
    <t>f4</t>
  </si>
  <si>
    <t>sondy</t>
  </si>
  <si>
    <t>19,2</t>
  </si>
  <si>
    <t>f5</t>
  </si>
  <si>
    <t>obsyp</t>
  </si>
  <si>
    <t>30</t>
  </si>
  <si>
    <t>f6</t>
  </si>
  <si>
    <t>řezání</t>
  </si>
  <si>
    <t>f8</t>
  </si>
  <si>
    <t>ohumusování</t>
  </si>
  <si>
    <t>100</t>
  </si>
  <si>
    <t>f9</t>
  </si>
  <si>
    <t>zásyp</t>
  </si>
  <si>
    <t>202</t>
  </si>
  <si>
    <t>f10</t>
  </si>
  <si>
    <t>poplatek za skládku</t>
  </si>
  <si>
    <t>38</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</si>
  <si>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</si>
  <si>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</si>
  <si>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</si>
  <si>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</si>
  <si>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</si>
  <si>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</si>
  <si>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</si>
  <si>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</si>
  <si>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</si>
  <si>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</si>
  <si>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</si>
  <si>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</si>
  <si>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</si>
  <si>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721 - Zdravotechnika - vnitřní kanalizace</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</si>
  <si>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</si>
  <si>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</si>
  <si>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</si>
  <si>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</si>
  <si>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</si>
  <si>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</si>
  <si>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</si>
  <si>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</si>
  <si>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</si>
  <si>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</si>
  <si>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</si>
  <si>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</si>
  <si>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</si>
  <si>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</si>
  <si>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</si>
  <si>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</si>
  <si>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</si>
  <si>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</si>
  <si>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</si>
  <si>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</si>
  <si>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</si>
  <si>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</si>
  <si>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</si>
  <si>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</si>
  <si>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113106023</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</si>
  <si>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</si>
  <si>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m2</t>
  </si>
  <si>
    <t>CS ÚRS 2019 01</t>
  </si>
  <si>
    <t>4</t>
  </si>
  <si>
    <t>-1069976900</t>
  </si>
  <si>
    <t>PSC</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</si>
  <si>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</si>
  <si>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</si>
  <si>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"viz výpis materiálu</t>
  </si>
  <si>
    <t>50,00</t>
  </si>
  <si>
    <t>Součet</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</si>
  <si>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</si>
  <si>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</si>
  <si>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1230355125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</si>
  <si>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</si>
  <si>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"viz situace</t>
  </si>
  <si>
    <t>2,50</t>
  </si>
  <si>
    <t>3</t>
  </si>
  <si>
    <t>113107043</t>
  </si>
  <si>
    <t>Odstranění podkladů nebo krytů při překopech inženýrských sítí s přemístěním hmot na skládku ve vzdálenosti do 3 m nebo s naložením na dopravní prostředek ručně živičných, o tl. vrstvy přes 100 do 150 mm</t>
  </si>
  <si>
    <t>875777252</t>
  </si>
  <si>
    <t>113107522</t>
  </si>
  <si>
    <t>Odstranění podkladů nebo krytů při překopech inženýrských sítí s přemístěním hmot na skládku ve vzdálenosti do 3 m nebo s naložením na dopravní prostředek strojně plochy jednotlivě přes 15 m2 z kameniva hrubého drceného, o tl. vrstvy přes 100 do 200 mm</t>
  </si>
  <si>
    <t>-2123439708</t>
  </si>
  <si>
    <t>5</t>
  </si>
  <si>
    <t>119001402</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</si>
  <si>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přes 200 do 500 mm</t>
  </si>
  <si>
    <t>m</t>
  </si>
  <si>
    <t>-1862398984</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</si>
  <si>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</si>
  <si>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"viz podélný profil</t>
  </si>
  <si>
    <t>0,60*5</t>
  </si>
  <si>
    <t>6</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</si>
  <si>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</si>
  <si>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</si>
  <si>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-729662296</t>
  </si>
  <si>
    <t>0,60*9</t>
  </si>
  <si>
    <t>7</t>
  </si>
  <si>
    <t>130001101</t>
  </si>
  <si>
    <t>Příplatek k cenám hloubených vykopávek za ztížení vykopávky v blízkosti podzemního vedení nebo výbušnin pro jakoukoliv třídu horniny</t>
  </si>
  <si>
    <t>m3</t>
  </si>
  <si>
    <t>-927917170</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</si>
  <si>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</si>
  <si>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"křížení potrubí</t>
  </si>
  <si>
    <t>2,00*14</t>
  </si>
  <si>
    <t>132201102</t>
  </si>
  <si>
    <t>Hloubení zapažených i nezapažených rýh šířky do 600 mm s urovnáním dna do předepsaného profilu a spádu v hornině tř. 3 přes 100 m3</t>
  </si>
  <si>
    <t>1459280147</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</si>
  <si>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</si>
  <si>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240,00</t>
  </si>
  <si>
    <t>9</t>
  </si>
  <si>
    <t>132201109</t>
  </si>
  <si>
    <t>Hloubení zapažených i nezapažených rýh šířky do 600 mm s urovnáním dna do předepsaného profilu a spádu v hornině tř. 3 Příplatek k cenám za lepivost horniny tř. 3</t>
  </si>
  <si>
    <t>769901066</t>
  </si>
  <si>
    <t>f1/100*50</t>
  </si>
  <si>
    <t>10</t>
  </si>
  <si>
    <t>132201201</t>
  </si>
  <si>
    <t>Hloubení zapažených i nezapažených rýh šířky přes 600 do 2 000 mm s urovnáním dna do předepsaného profilu a spádu v hornině tř. 3 do 100 m3</t>
  </si>
  <si>
    <t>715268430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</si>
  <si>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</si>
  <si>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"sondy</t>
  </si>
  <si>
    <t>0,80*1,00*2,00*12</t>
  </si>
  <si>
    <t>11</t>
  </si>
  <si>
    <t>132201209</t>
  </si>
  <si>
    <t>Hloubení zapažených i nezapažených rýh šířky přes 600 do 2 000 mm s urovnáním dna do předepsaného profilu a spádu v hornině tř. 3 Příplatek k cenám za lepivost horniny tř. 3</t>
  </si>
  <si>
    <t>-1835450484</t>
  </si>
  <si>
    <t>f4/100*50</t>
  </si>
  <si>
    <t>12</t>
  </si>
  <si>
    <t>151101101</t>
  </si>
  <si>
    <t>Zřízení pažení a rozepření stěn rýh pro podzemní vedení pro všechny šířky rýhy příložné pro jakoukoliv mezerovitost, hloubky do 2 m</t>
  </si>
  <si>
    <t>878453738</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</si>
  <si>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</si>
  <si>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1,33*50,50*2</t>
  </si>
  <si>
    <t>13</t>
  </si>
  <si>
    <t>151101111</t>
  </si>
  <si>
    <t>Odstranění pažení a rozepření stěn rýh pro podzemní vedení s uložením materiálu na vzdálenost do 3 m od kraje výkopu příložné, hloubky do 2 m</t>
  </si>
  <si>
    <t>220526233</t>
  </si>
  <si>
    <t>14</t>
  </si>
  <si>
    <t>161101101</t>
  </si>
  <si>
    <t>Svislé přemístění výkopku bez naložení do dopravní nádoby avšak s vyprázdněním dopravní nádoby na hromadu nebo do dopravního prostředku z horniny tř. 1 až 4, při hloubce výkopu přes 1 do 2,5 m</t>
  </si>
  <si>
    <t>-25663465</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</si>
  <si>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</si>
  <si>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f1+f4</t>
  </si>
  <si>
    <t>162701103</t>
  </si>
  <si>
    <t>Vodorovné přemístění výkopku nebo sypaniny po suchu na obvyklém dopravním prostředku, bez naložení výkopku, avšak se složením bez rozhrnutí z horniny tř. 1 až 4 na vzdálenost přes 7 000 do 8 000 m</t>
  </si>
  <si>
    <t>1499017356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</si>
  <si>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</si>
  <si>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f1 -f9</t>
  </si>
  <si>
    <t>16</t>
  </si>
  <si>
    <t>171201211</t>
  </si>
  <si>
    <t>Poplatek za uložení stavebního odpadu na skládce (skládkovné) zeminy a kameniva zatříděného do Katalogu odpadů pod kódem 170 504</t>
  </si>
  <si>
    <t>t</t>
  </si>
  <si>
    <t>-807762231</t>
  </si>
  <si>
    <t xml:space="preserve">Poznámka k souboru cen:
1. Ceny uvedené v souboru cen lze po dohodě upravit podle místních podmínek.
</t>
  </si>
  <si>
    <t>f10*1,80</t>
  </si>
  <si>
    <t>17</t>
  </si>
  <si>
    <t>174101101</t>
  </si>
  <si>
    <t>Zásyp sypaninou z jakékoliv horniny s uložením výkopku ve vrstvách se zhutněním jam, šachet, rýh nebo kolem objektů v těchto vykopávkách</t>
  </si>
  <si>
    <t>-1166608550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</si>
  <si>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</si>
  <si>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t>
  </si>
  <si>
    <t>917977076</t>
  </si>
  <si>
    <t>f1-f3-f5</t>
  </si>
  <si>
    <t>19</t>
  </si>
  <si>
    <t>174101102</t>
  </si>
  <si>
    <t>Zásyp sypaninou z jakékoliv horniny s uložením výkopku ve vrstvách se zhutněním v uzavřených prostorách s urovnáním povrchu zásypu</t>
  </si>
  <si>
    <t>1460413749</t>
  </si>
  <si>
    <t>36,00</t>
  </si>
  <si>
    <t>20</t>
  </si>
  <si>
    <t>M</t>
  </si>
  <si>
    <t>58721003</t>
  </si>
  <si>
    <t>struska UHK frakce 16/32</t>
  </si>
  <si>
    <t>-1398508676</t>
  </si>
  <si>
    <t>36*2,014 'Přepočtené koeficientem množství</t>
  </si>
  <si>
    <t>175151101</t>
  </si>
  <si>
    <t>Obsypání potrubí strojně sypaninou z vhodných hornin tř. 1 až 4 nebo materiálem připraveným podél výkopu ve vzdálenosti do 3 m od jeho kraje, pro jakoukoliv hloubku výkopu a míru zhutnění bez prohození sypaniny</t>
  </si>
  <si>
    <t>1879878914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</si>
  <si>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</si>
  <si>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30,00</t>
  </si>
  <si>
    <t>22</t>
  </si>
  <si>
    <t>58331351</t>
  </si>
  <si>
    <t>kamenivo těžené drobné frakce 0/4</t>
  </si>
  <si>
    <t>-564723240</t>
  </si>
  <si>
    <t>30*2 'Přepočtené koeficientem množství</t>
  </si>
  <si>
    <t>23</t>
  </si>
  <si>
    <t>181301101</t>
  </si>
  <si>
    <t>Rozprostření a urovnání ornice v rovině nebo ve svahu sklonu do 1:5 při souvislé ploše do 500 m2, tl. vrstvy do 100 mm</t>
  </si>
  <si>
    <t>271339914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</si>
  <si>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</si>
  <si>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100,00</t>
  </si>
  <si>
    <t>24</t>
  </si>
  <si>
    <t>10364100</t>
  </si>
  <si>
    <t>zemina pro terénní úpravy - tříděná</t>
  </si>
  <si>
    <t>-745675618</t>
  </si>
  <si>
    <t>f8*0,10*1,80</t>
  </si>
  <si>
    <t>25</t>
  </si>
  <si>
    <t>181411131</t>
  </si>
  <si>
    <t>Založení trávníku na půdě předem připravené plochy do 1000 m2 výsevem včetně utažení parkového v rovině nebo na svahu do 1:5</t>
  </si>
  <si>
    <t>1233375807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</si>
  <si>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</si>
  <si>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26</t>
  </si>
  <si>
    <t>00572410</t>
  </si>
  <si>
    <t>osivo směs travní parková</t>
  </si>
  <si>
    <t>kg</t>
  </si>
  <si>
    <t>2085954440</t>
  </si>
  <si>
    <t>100*0,015 'Přepočtené koeficientem množství</t>
  </si>
  <si>
    <t>27</t>
  </si>
  <si>
    <t>183403153</t>
  </si>
  <si>
    <t>Obdělání půdy hrabáním v rovině nebo na svahu do 1:5</t>
  </si>
  <si>
    <t>-791061021</t>
  </si>
  <si>
    <t xml:space="preserve">Poznámka k souboru cen:
1. Každé opakované obdělání půdy se oceňuje samostatně.
2. Ceny -3114 a -3115 lze použít i pro obdělání půdy aktivními branami.
</t>
  </si>
  <si>
    <t>28</t>
  </si>
  <si>
    <t>183403371</t>
  </si>
  <si>
    <t>Obdělání půdy dusáním na svahu přes 1:2 do 1:1</t>
  </si>
  <si>
    <t>-154864989</t>
  </si>
  <si>
    <t>Vodorovné konstrukce</t>
  </si>
  <si>
    <t>29</t>
  </si>
  <si>
    <t>451572111</t>
  </si>
  <si>
    <t>Lože pod potrubí, stoky a drobné objekty v otevřeném výkopu z kameniva drobného těženého 0 až 4 mm</t>
  </si>
  <si>
    <t>351595359</t>
  </si>
  <si>
    <t xml:space="preserve">Poznámka k souboru cen:
1. Ceny -1111 a -1192 lze použít i pro zřízení sběrných vrstev nad drenážními trubkami.
2. V cenách -5111 a -1192 jsou započteny i náklady na prohození výkopku získaného při zemních pracích.
</t>
  </si>
  <si>
    <t>8,00</t>
  </si>
  <si>
    <t>Komunikace pozemní</t>
  </si>
  <si>
    <t>566901131</t>
  </si>
  <si>
    <t>Vyspravení podkladu po překopech inženýrských sítí plochy do 15 m2 s rozprostřením a zhutněním štěrkodrtí tl. 100 mm</t>
  </si>
  <si>
    <t>1158540099</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</si>
  <si>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</si>
  <si>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31</t>
  </si>
  <si>
    <t>566901133</t>
  </si>
  <si>
    <t>Vyspravení podkladu po překopech inženýrských sítí plochy do 15 m2 s rozprostřením a zhutněním štěrkodrtí tl. 200 mm</t>
  </si>
  <si>
    <t>-1024674491</t>
  </si>
  <si>
    <t>32</t>
  </si>
  <si>
    <t>566901161</t>
  </si>
  <si>
    <t>Vyspravení podkladu po překopech inženýrských sítí plochy do 15 m2 s rozprostřením a zhutněním obalovaným kamenivem ACP (OK) tl. 100 mm</t>
  </si>
  <si>
    <t>-1607376079</t>
  </si>
  <si>
    <t>33</t>
  </si>
  <si>
    <t>572340112</t>
  </si>
  <si>
    <t>Vyspravení krytu komunikací po překopech inženýrských sítí plochy do 15 m2 asfaltovým betonem ACO (AB), po zhutnění tl. přes 50 do 70 mm</t>
  </si>
  <si>
    <t>793746987</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</si>
  <si>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</si>
  <si>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34</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</si>
  <si>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</si>
  <si>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</si>
  <si>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1276861784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</si>
  <si>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</si>
  <si>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35</t>
  </si>
  <si>
    <t>59245212</t>
  </si>
  <si>
    <t>dlažba zámková profilová základní 196x161x60mm přírodní</t>
  </si>
  <si>
    <t>228706156</t>
  </si>
  <si>
    <t>50,000/100*10</t>
  </si>
  <si>
    <t>Trubní vedení</t>
  </si>
  <si>
    <t>36</t>
  </si>
  <si>
    <t>810351811</t>
  </si>
  <si>
    <t>Bourání stávajícího potrubí z betonu v otevřeném výkopu DN do 200</t>
  </si>
  <si>
    <t>860553413</t>
  </si>
  <si>
    <t xml:space="preserve">Poznámka k souboru cen:
1. Ceny jsou určeny pro bourání vodovodního a kanalizačního potrubí.
2. V cenách jsou započteny náklady na bourání potrubí včetně tvarovek.
</t>
  </si>
  <si>
    <t>85,00</t>
  </si>
  <si>
    <t>37</t>
  </si>
  <si>
    <t>871315221</t>
  </si>
  <si>
    <t>Kanalizační potrubí z tvrdého PVC v otevřeném výkopu ve sklonu do 20 %, hladkého plnostěnného jednovrstvého, tuhost třídy SN 8 DN 160</t>
  </si>
  <si>
    <t>-1751814431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</si>
  <si>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</si>
  <si>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70,00</t>
  </si>
  <si>
    <t>871355221</t>
  </si>
  <si>
    <t>Kanalizační potrubí z tvrdého PVC v otevřeném výkopu ve sklonu do 20 %, hladkého plnostěnného jednovrstvého, tuhost třídy SN 8 DN 200</t>
  </si>
  <si>
    <t>1907611818</t>
  </si>
  <si>
    <t>57,00</t>
  </si>
  <si>
    <t>39</t>
  </si>
  <si>
    <t>877315211</t>
  </si>
  <si>
    <t>Montáž tvarovek na kanalizačním potrubí z trub z plastu z tvrdého PVC nebo z polypropylenu v otevřeném výkopu jednoosých DN 160</t>
  </si>
  <si>
    <t>kus</t>
  </si>
  <si>
    <t>-562753351</t>
  </si>
  <si>
    <t xml:space="preserve">Poznámka k souboru cen:
1. V cenách nejsou započteny náklady na dodání tvarovek. Tvarovky se oceňují ve ve specifikaci.
</t>
  </si>
  <si>
    <t>40</t>
  </si>
  <si>
    <t>28611361</t>
  </si>
  <si>
    <t>koleno kanalizační PVC KG 160x45°</t>
  </si>
  <si>
    <t>-1204594451</t>
  </si>
  <si>
    <t>18*1,03 'Přepočtené koeficientem množství</t>
  </si>
  <si>
    <t>41</t>
  </si>
  <si>
    <t>877315221</t>
  </si>
  <si>
    <t>Montáž tvarovek na kanalizačním potrubí z trub z plastu z tvrdého PVC nebo z polypropylenu v otevřeném výkopu dvouosých DN 160</t>
  </si>
  <si>
    <t>-324709491</t>
  </si>
  <si>
    <t>42</t>
  </si>
  <si>
    <t>28611392</t>
  </si>
  <si>
    <t>odbočka kanalizační PVC s hrdlem 160/160/45°</t>
  </si>
  <si>
    <t>-985184640</t>
  </si>
  <si>
    <t>1*1,03 'Přepočtené koeficientem množství</t>
  </si>
  <si>
    <t>43</t>
  </si>
  <si>
    <t>877355211</t>
  </si>
  <si>
    <t>Montáž tvarovek na kanalizačním potrubí z trub z plastu z tvrdého PVC nebo z polypropylenu v otevřeném výkopu jednoosých DN 200</t>
  </si>
  <si>
    <t>-96412139</t>
  </si>
  <si>
    <t>44</t>
  </si>
  <si>
    <t>28611366</t>
  </si>
  <si>
    <t>koleno kanalizace PVC KG 200x45°</t>
  </si>
  <si>
    <t>-464195596</t>
  </si>
  <si>
    <t>5*1,03 'Přepočtené koeficientem množství</t>
  </si>
  <si>
    <t>45</t>
  </si>
  <si>
    <t>877365221</t>
  </si>
  <si>
    <t>Montáž tvarovek na kanalizačním potrubí z trub z plastu z tvrdého PVC nebo z polypropylenu v otevřeném výkopu dvouosých DN 250</t>
  </si>
  <si>
    <t>2057759410</t>
  </si>
  <si>
    <t>46</t>
  </si>
  <si>
    <t>28611399</t>
  </si>
  <si>
    <t>odbočka kanalizační plastová s hrdlem KG 250/150/45°</t>
  </si>
  <si>
    <t>-2145539393</t>
  </si>
  <si>
    <t>47</t>
  </si>
  <si>
    <t>894812315</t>
  </si>
  <si>
    <t>Revizní a čistící šachta z polypropylenu PP pro hladké trouby DN 600 šachtové dno (DN šachty / DN trubního vedení) DN 600/200 průtočné</t>
  </si>
  <si>
    <t>1392080840</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</si>
  <si>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</si>
  <si>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48</t>
  </si>
  <si>
    <t>894812316</t>
  </si>
  <si>
    <t>Revizní a čistící šachta z polypropylenu PP pro hladké trouby DN 600 šachtové dno (DN šachty / DN trubního vedení) DN 600/200 průtočné 30°,60°,90°</t>
  </si>
  <si>
    <t>1357409373</t>
  </si>
  <si>
    <t>49</t>
  </si>
  <si>
    <t>894812318</t>
  </si>
  <si>
    <t>Revizní a čistící šachta z polypropylenu PP pro hladké trouby DN 600 šachtové dno (DN šachty / DN trubního vedení) DN 600/200 sběrné tvaru X</t>
  </si>
  <si>
    <t>439956888</t>
  </si>
  <si>
    <t>50</t>
  </si>
  <si>
    <t>894812332</t>
  </si>
  <si>
    <t>Revizní a čistící šachta z polypropylenu PP pro hladké trouby DN 600 roura šachtová korugovaná, světlé hloubky 2 000 mm</t>
  </si>
  <si>
    <t>378880943</t>
  </si>
  <si>
    <t>51</t>
  </si>
  <si>
    <t>894812333</t>
  </si>
  <si>
    <t>Revizní a čistící šachta z polypropylenu PP pro hladké trouby DN 600 roura šachtová korugovaná, světlé hloubky 3 000 mm</t>
  </si>
  <si>
    <t>982816791</t>
  </si>
  <si>
    <t>52</t>
  </si>
  <si>
    <t>894812339</t>
  </si>
  <si>
    <t>Revizní a čistící šachta z polypropylenu PP pro hladké trouby DN 600 Příplatek k cenám 2331 - 2334 za uříznutí šachtové roury</t>
  </si>
  <si>
    <t>715493745</t>
  </si>
  <si>
    <t>53</t>
  </si>
  <si>
    <t>894812377</t>
  </si>
  <si>
    <t>Revizní a čistící šachta z polypropylenu PP pro hladké trouby DN 600 poklop (mříž) litinový pro třídu zatížení D400 s teleskopickým adaptérem</t>
  </si>
  <si>
    <t>-1756700106</t>
  </si>
  <si>
    <t>54</t>
  </si>
  <si>
    <t>894812613</t>
  </si>
  <si>
    <t>Revizní a čistící šachta z polypropylenu PP vyříznutí a utěsnění otvoru ve stěně šachty DN 200</t>
  </si>
  <si>
    <t>793817527</t>
  </si>
  <si>
    <t>"napojení</t>
  </si>
  <si>
    <t xml:space="preserve">1 </t>
  </si>
  <si>
    <t>Ostatní konstrukce a práce, bourání</t>
  </si>
  <si>
    <t>55</t>
  </si>
  <si>
    <t>910101000</t>
  </si>
  <si>
    <t>Provizorní dopravní značení ,vč.projednání</t>
  </si>
  <si>
    <t>kpl</t>
  </si>
  <si>
    <t>527722971</t>
  </si>
  <si>
    <t>56</t>
  </si>
  <si>
    <t>919732221</t>
  </si>
  <si>
    <t>Styčná pracovní spára při napojení nového živičného povrchu na stávající se zalitím za tepla modifikovanou asfaltovou hmotou s posypem vápenným hydrátem šířky do 15 mm, hloubky do 25 mm bez prořezání spáry</t>
  </si>
  <si>
    <t>-1879903691</t>
  </si>
  <si>
    <t xml:space="preserve">Poznámka k souboru cen:
1. V cenách jsou započteny i náklady na vyčištění spár, na impregnaci a zalití spár včetně dodání hmot.
</t>
  </si>
  <si>
    <t>57</t>
  </si>
  <si>
    <t>919735113</t>
  </si>
  <si>
    <t>Řezání stávajícího živičného krytu nebo podkladu hloubky přes 100 do 150 mm</t>
  </si>
  <si>
    <t>1390602031</t>
  </si>
  <si>
    <t xml:space="preserve">Poznámka k souboru cen:
1. V cenách jsou započteny i náklady na spotřebu vody.
</t>
  </si>
  <si>
    <t>5,00+10,00</t>
  </si>
  <si>
    <t>58</t>
  </si>
  <si>
    <t>979054451</t>
  </si>
  <si>
    <t>Očištění vybouraných prvků komunikací od spojovacího materiálu s odklizením a uložením očištěných hmot a spojovacího materiálu na skládku na vzdálenost do 10 m zámkových dlaždic s vyplněním spár kamenivem</t>
  </si>
  <si>
    <t>2040929083</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</si>
  <si>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</si>
  <si>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</si>
  <si>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</si>
  <si>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59</t>
  </si>
  <si>
    <t>997221551</t>
  </si>
  <si>
    <t>Vodorovná doprava suti bez naložení, ale se složením a s hrubým urovnáním ze sypkých materiálů, na vzdálenost do 1 km</t>
  </si>
  <si>
    <t>-960392099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</si>
  <si>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</si>
  <si>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60</t>
  </si>
  <si>
    <t>997221559</t>
  </si>
  <si>
    <t>Vodorovná doprava suti bez naložení, ale se složením a s hrubým urovnáním Příplatek k ceně za každý další i započatý 1 km přes 1 km</t>
  </si>
  <si>
    <t>317138648</t>
  </si>
  <si>
    <t>15,60*7</t>
  </si>
  <si>
    <t>61</t>
  </si>
  <si>
    <t>997221561</t>
  </si>
  <si>
    <t>Vodorovná doprava suti bez naložení, ale se složením a s hrubým urovnáním z kusových materiálů, na vzdálenost do 1 km</t>
  </si>
  <si>
    <t>1994575454</t>
  </si>
  <si>
    <t>62</t>
  </si>
  <si>
    <t>997221569</t>
  </si>
  <si>
    <t>-1437071555</t>
  </si>
  <si>
    <t>29,09*7</t>
  </si>
  <si>
    <t>63</t>
  </si>
  <si>
    <t>997221815</t>
  </si>
  <si>
    <t>Poplatek za uložení stavebního odpadu na skládce (skládkovné) z prostého betonu zatříděného do Katalogu odpadů pod kódem 170 101</t>
  </si>
  <si>
    <t>2118634876</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</si>
  <si>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</si>
  <si>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64</t>
  </si>
  <si>
    <t>997221845</t>
  </si>
  <si>
    <t>Poplatek za uložení stavebního odpadu na skládce (skládkovné) asfaltového bez obsahu dehtu zatříděného do Katalogu odpadů pod kódem 170 302</t>
  </si>
  <si>
    <t>-2022351700</t>
  </si>
  <si>
    <t>65</t>
  </si>
  <si>
    <t>997221855</t>
  </si>
  <si>
    <t>1714139769</t>
  </si>
  <si>
    <t>998</t>
  </si>
  <si>
    <t>Přesun hmot</t>
  </si>
  <si>
    <t>66</t>
  </si>
  <si>
    <t>998276101</t>
  </si>
  <si>
    <t>Přesun hmot pro trubní vedení hloubené z trub z plastických hmot nebo sklolaminátových pro vodovody nebo kanalizace v otevřeném výkopu dopravní vzdálenost do 15 m</t>
  </si>
  <si>
    <t>220456671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</si>
  <si>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</si>
  <si>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67</t>
  </si>
  <si>
    <t>998276124</t>
  </si>
  <si>
    <t>Přesun hmot pro trubní vedení hloubené z trub z plastických hmot nebo sklolaminátových Příplatek k cenám za zvětšený přesun přes vymezenou největší dopravní vzdálenost do 500 m</t>
  </si>
  <si>
    <t>-1393589282</t>
  </si>
  <si>
    <t>PSV</t>
  </si>
  <si>
    <t>Práce a dodávky PSV</t>
  </si>
  <si>
    <t>721</t>
  </si>
  <si>
    <t>Zdravotechnika - vnitřní kanalizace</t>
  </si>
  <si>
    <t>68</t>
  </si>
  <si>
    <t>721290112</t>
  </si>
  <si>
    <t>Zkouška těsnosti kanalizace v objektech vodou DN 150 nebo DN 200</t>
  </si>
  <si>
    <t>2086679370</t>
  </si>
  <si>
    <t xml:space="preserve">Poznámka k souboru cen:
1. V ceně -0123 není započteno dodání média; jeho dodávka se oceňuje ve specifikaci.
</t>
  </si>
  <si>
    <t>70,00+57,00</t>
  </si>
  <si>
    <t>HZS</t>
  </si>
  <si>
    <t>Hodinové zúčtovací sazby</t>
  </si>
  <si>
    <t>69</t>
  </si>
  <si>
    <t>HZS2211</t>
  </si>
  <si>
    <t>Hodinové zúčtovací sazby profesí PSV provádění stavebních instalací instalatér</t>
  </si>
  <si>
    <t>hod</t>
  </si>
  <si>
    <t>512</t>
  </si>
  <si>
    <t>-589648319</t>
  </si>
  <si>
    <t>"zaslepení stávajícího potrubí</t>
  </si>
  <si>
    <t>VRN</t>
  </si>
  <si>
    <t>Vedlejší rozpočtové náklady</t>
  </si>
  <si>
    <t>VRN1</t>
  </si>
  <si>
    <t>Průzkumné, geodetické a projektové práce</t>
  </si>
  <si>
    <t>70</t>
  </si>
  <si>
    <t>011503000</t>
  </si>
  <si>
    <t>Stavební průzkum bez rozlišení</t>
  </si>
  <si>
    <t>1024</t>
  </si>
  <si>
    <t>1853362902</t>
  </si>
  <si>
    <t>"vytýčení stávajících inž.sítí</t>
  </si>
  <si>
    <t>71</t>
  </si>
  <si>
    <t>012103000</t>
  </si>
  <si>
    <t>Geodetické práce před výstavbou</t>
  </si>
  <si>
    <t>1143476319</t>
  </si>
  <si>
    <t>"vytýčení tras</t>
  </si>
  <si>
    <t>72</t>
  </si>
  <si>
    <t>012303000</t>
  </si>
  <si>
    <t>Geodetické práce po výstavbě</t>
  </si>
  <si>
    <t>1628730904</t>
  </si>
  <si>
    <t>"zaměření provedeného díla vypracování geometrického plánu</t>
  </si>
  <si>
    <t>73</t>
  </si>
  <si>
    <t>013254000</t>
  </si>
  <si>
    <t>Dokumentace skutečného provedení stavby</t>
  </si>
  <si>
    <t>-2047020786</t>
  </si>
  <si>
    <t>VRN3</t>
  </si>
  <si>
    <t>Zařízení staveniště</t>
  </si>
  <si>
    <t>74</t>
  </si>
  <si>
    <t>030001000</t>
  </si>
  <si>
    <t>soubor</t>
  </si>
  <si>
    <t>-521485958</t>
  </si>
  <si>
    <t>VRN4</t>
  </si>
  <si>
    <t>Inženýrská činnost</t>
  </si>
  <si>
    <t>75</t>
  </si>
  <si>
    <t>045203000</t>
  </si>
  <si>
    <t>Kompletační činnost</t>
  </si>
  <si>
    <t>536022942</t>
  </si>
  <si>
    <t>76</t>
  </si>
  <si>
    <t>045303000</t>
  </si>
  <si>
    <t>Koordinační činnost</t>
  </si>
  <si>
    <t>465334283</t>
  </si>
  <si>
    <t>VRN7</t>
  </si>
  <si>
    <t>Provozní vlivy</t>
  </si>
  <si>
    <t>77</t>
  </si>
  <si>
    <t>071103000</t>
  </si>
  <si>
    <t>Provoz investora</t>
  </si>
  <si>
    <t>676661507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</si>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</sst>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4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7"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9"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28"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19"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3"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4"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5" fillId="0" borderId="28" xfId="0" applyFont="1" applyBorder="1" applyAlignment="1">
      <alignment horizontal="left" wrapText="1"/>
    </xf>
    <xf numFmtId="0" fontId="12"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horizontal="left" vertical="center" wrapText="1"/>
    </xf>
    <xf numFmtId="49" fontId="36" fillId="0" borderId="0" xfId="0" applyNumberFormat="1" applyFont="1" applyBorder="1" applyAlignment="1">
      <alignment vertical="center" wrapText="1"/>
    </xf>
    <xf numFmtId="0" fontId="12" fillId="0" borderId="29" xfId="0" applyFont="1" applyBorder="1" applyAlignment="1">
      <alignment vertical="center" wrapText="1"/>
    </xf>
    <xf numFmtId="0" fontId="37"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4" fillId="0" borderId="0" xfId="0" applyFont="1" applyBorder="1" applyAlignment="1">
      <alignment horizontal="center" vertical="center"/>
    </xf>
    <xf numFmtId="0" fontId="12"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8" xfId="0" applyFont="1" applyBorder="1" applyAlignment="1">
      <alignment horizontal="left" vertical="center"/>
    </xf>
    <xf numFmtId="0" fontId="35" fillId="0" borderId="28" xfId="0" applyFont="1" applyBorder="1" applyAlignment="1">
      <alignment horizontal="center" vertical="center"/>
    </xf>
    <xf numFmtId="0" fontId="38" fillId="0" borderId="28"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12" fillId="0" borderId="29" xfId="0" applyFont="1" applyBorder="1" applyAlignment="1">
      <alignment horizontal="left" vertical="center"/>
    </xf>
    <xf numFmtId="0" fontId="37"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8" xfId="0" applyFont="1" applyBorder="1" applyAlignment="1">
      <alignment horizontal="left" vertical="center"/>
    </xf>
    <xf numFmtId="0" fontId="12" fillId="0" borderId="0" xfId="0" applyFont="1" applyBorder="1" applyAlignment="1">
      <alignment horizontal="left" vertical="center" wrapText="1"/>
    </xf>
    <xf numFmtId="0" fontId="36"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9" xfId="0" applyFont="1" applyBorder="1" applyAlignment="1">
      <alignment horizontal="left" vertical="center" wrapText="1"/>
    </xf>
    <xf numFmtId="0" fontId="36" fillId="0" borderId="28"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9"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8" xfId="0" applyFont="1" applyBorder="1" applyAlignment="1">
      <alignment vertical="center"/>
    </xf>
    <xf numFmtId="0" fontId="35" fillId="0" borderId="28"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8" xfId="0" applyBorder="1" applyAlignment="1">
      <alignment vertical="top"/>
    </xf>
    <xf numFmtId="0" fontId="35" fillId="0" borderId="28" xfId="0" applyFont="1" applyBorder="1" applyAlignment="1">
      <alignment horizontal="left"/>
    </xf>
    <xf numFmtId="0" fontId="38"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21</v>
      </c>
      <c r="AO7" s="21"/>
      <c r="AP7" s="21"/>
      <c r="AQ7" s="21"/>
      <c r="AR7" s="19"/>
      <c r="BE7" s="30"/>
      <c r="BS7" s="16" t="s">
        <v>6</v>
      </c>
    </row>
    <row r="8" spans="2:7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27</v>
      </c>
      <c r="AL10" s="21"/>
      <c r="AM10" s="21"/>
      <c r="AN10" s="26" t="s">
        <v>21</v>
      </c>
      <c r="AO10" s="21"/>
      <c r="AP10" s="21"/>
      <c r="AQ10" s="21"/>
      <c r="AR10" s="19"/>
      <c r="BE10" s="30"/>
      <c r="BS10" s="16" t="s">
        <v>6</v>
      </c>
    </row>
    <row r="11" spans="2:7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21</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27</v>
      </c>
      <c r="AL13" s="21"/>
      <c r="AM13" s="21"/>
      <c r="AN13" s="33" t="s">
        <v>31</v>
      </c>
      <c r="AO13" s="21"/>
      <c r="AP13" s="21"/>
      <c r="AQ13" s="21"/>
      <c r="AR13" s="19"/>
      <c r="BE13" s="30"/>
      <c r="BS13" s="16" t="s">
        <v>6</v>
      </c>
    </row>
    <row r="14" spans="2:71" ht="12">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31</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27</v>
      </c>
      <c r="AL16" s="21"/>
      <c r="AM16" s="21"/>
      <c r="AN16" s="26" t="s">
        <v>21</v>
      </c>
      <c r="AO16" s="21"/>
      <c r="AP16" s="21"/>
      <c r="AQ16" s="21"/>
      <c r="AR16" s="19"/>
      <c r="BE16" s="30"/>
      <c r="BS16" s="16" t="s">
        <v>4</v>
      </c>
    </row>
    <row r="17" spans="2:71" ht="18.45"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21</v>
      </c>
      <c r="AO17" s="21"/>
      <c r="AP17" s="21"/>
      <c r="AQ17" s="21"/>
      <c r="AR17" s="19"/>
      <c r="BE17" s="30"/>
      <c r="BS17" s="16" t="s">
        <v>34</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27</v>
      </c>
      <c r="AL19" s="21"/>
      <c r="AM19" s="21"/>
      <c r="AN19" s="26" t="s">
        <v>21</v>
      </c>
      <c r="AO19" s="21"/>
      <c r="AP19" s="21"/>
      <c r="AQ19" s="21"/>
      <c r="AR19" s="19"/>
      <c r="BE19" s="30"/>
      <c r="BS19" s="16" t="s">
        <v>6</v>
      </c>
    </row>
    <row r="20" spans="2:71" ht="18.45" customHeight="1">
      <c r="B20" s="20"/>
      <c r="C20" s="21"/>
      <c r="D20" s="21"/>
      <c r="E20" s="26" t="s">
        <v>36</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21</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37</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45" customHeight="1">
      <c r="B23" s="20"/>
      <c r="C23" s="21"/>
      <c r="D23" s="21"/>
      <c r="E23" s="35" t="s">
        <v>38</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40</v>
      </c>
      <c r="M28" s="43"/>
      <c r="N28" s="43"/>
      <c r="O28" s="43"/>
      <c r="P28" s="43"/>
      <c r="Q28" s="38"/>
      <c r="R28" s="38"/>
      <c r="S28" s="38"/>
      <c r="T28" s="38"/>
      <c r="U28" s="38"/>
      <c r="V28" s="38"/>
      <c r="W28" s="43" t="s">
        <v>41</v>
      </c>
      <c r="X28" s="43"/>
      <c r="Y28" s="43"/>
      <c r="Z28" s="43"/>
      <c r="AA28" s="43"/>
      <c r="AB28" s="43"/>
      <c r="AC28" s="43"/>
      <c r="AD28" s="43"/>
      <c r="AE28" s="43"/>
      <c r="AF28" s="38"/>
      <c r="AG28" s="38"/>
      <c r="AH28" s="38"/>
      <c r="AI28" s="38"/>
      <c r="AJ28" s="38"/>
      <c r="AK28" s="43" t="s">
        <v>42</v>
      </c>
      <c r="AL28" s="43"/>
      <c r="AM28" s="43"/>
      <c r="AN28" s="43"/>
      <c r="AO28" s="43"/>
      <c r="AP28" s="38"/>
      <c r="AQ28" s="38"/>
      <c r="AR28" s="42"/>
      <c r="BE28" s="30"/>
    </row>
    <row r="29" spans="2:57" s="2" customFormat="1" ht="14.4" customHeight="1">
      <c r="B29" s="44"/>
      <c r="C29" s="45"/>
      <c r="D29" s="31" t="s">
        <v>43</v>
      </c>
      <c r="E29" s="45"/>
      <c r="F29" s="31" t="s">
        <v>44</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30"/>
    </row>
    <row r="30" spans="2:57" s="2" customFormat="1" ht="14.4" customHeight="1">
      <c r="B30" s="44"/>
      <c r="C30" s="45"/>
      <c r="D30" s="45"/>
      <c r="E30" s="45"/>
      <c r="F30" s="31" t="s">
        <v>45</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30"/>
    </row>
    <row r="31" spans="2:57" s="2" customFormat="1" ht="14.4" customHeight="1" hidden="1">
      <c r="B31" s="44"/>
      <c r="C31" s="45"/>
      <c r="D31" s="45"/>
      <c r="E31" s="45"/>
      <c r="F31" s="31" t="s">
        <v>46</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30"/>
    </row>
    <row r="32" spans="2:57" s="2" customFormat="1" ht="14.4" customHeight="1" hidden="1">
      <c r="B32" s="44"/>
      <c r="C32" s="45"/>
      <c r="D32" s="45"/>
      <c r="E32" s="45"/>
      <c r="F32" s="31" t="s">
        <v>47</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30"/>
    </row>
    <row r="33" spans="2:44" s="2" customFormat="1" ht="14.4" customHeight="1" hidden="1">
      <c r="B33" s="44"/>
      <c r="C33" s="45"/>
      <c r="D33" s="45"/>
      <c r="E33" s="45"/>
      <c r="F33" s="31" t="s">
        <v>48</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49"/>
      <c r="D35" s="50" t="s">
        <v>49</v>
      </c>
      <c r="E35" s="51"/>
      <c r="F35" s="51"/>
      <c r="G35" s="51"/>
      <c r="H35" s="51"/>
      <c r="I35" s="51"/>
      <c r="J35" s="51"/>
      <c r="K35" s="51"/>
      <c r="L35" s="51"/>
      <c r="M35" s="51"/>
      <c r="N35" s="51"/>
      <c r="O35" s="51"/>
      <c r="P35" s="51"/>
      <c r="Q35" s="51"/>
      <c r="R35" s="51"/>
      <c r="S35" s="51"/>
      <c r="T35" s="52" t="s">
        <v>50</v>
      </c>
      <c r="U35" s="51"/>
      <c r="V35" s="51"/>
      <c r="W35" s="51"/>
      <c r="X35" s="53" t="s">
        <v>51</v>
      </c>
      <c r="Y35" s="51"/>
      <c r="Z35" s="51"/>
      <c r="AA35" s="51"/>
      <c r="AB35" s="51"/>
      <c r="AC35" s="51"/>
      <c r="AD35" s="51"/>
      <c r="AE35" s="51"/>
      <c r="AF35" s="51"/>
      <c r="AG35" s="51"/>
      <c r="AH35" s="51"/>
      <c r="AI35" s="51"/>
      <c r="AJ35" s="51"/>
      <c r="AK35" s="54">
        <f>SUM(AK26:AK33)</f>
        <v>0</v>
      </c>
      <c r="AL35" s="51"/>
      <c r="AM35" s="51"/>
      <c r="AN35" s="51"/>
      <c r="AO35" s="55"/>
      <c r="AP35" s="49"/>
      <c r="AQ35" s="49"/>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2"/>
    </row>
    <row r="41" spans="2:44" s="1" customFormat="1" ht="6.95"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2"/>
    </row>
    <row r="42" spans="2:44" s="1" customFormat="1" ht="24.95" customHeight="1">
      <c r="B42" s="37"/>
      <c r="C42" s="22"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1" customFormat="1" ht="12" customHeight="1">
      <c r="B44" s="37"/>
      <c r="C44" s="31" t="s">
        <v>13</v>
      </c>
      <c r="D44" s="38"/>
      <c r="E44" s="38"/>
      <c r="F44" s="38"/>
      <c r="G44" s="38"/>
      <c r="H44" s="38"/>
      <c r="I44" s="38"/>
      <c r="J44" s="38"/>
      <c r="K44" s="38"/>
      <c r="L44" s="38" t="str">
        <f>K5</f>
        <v>kol1</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42"/>
    </row>
    <row r="45" spans="2:44" s="3" customFormat="1" ht="36.95" customHeight="1">
      <c r="B45" s="60"/>
      <c r="C45" s="61" t="s">
        <v>16</v>
      </c>
      <c r="D45" s="62"/>
      <c r="E45" s="62"/>
      <c r="F45" s="62"/>
      <c r="G45" s="62"/>
      <c r="H45" s="62"/>
      <c r="I45" s="62"/>
      <c r="J45" s="62"/>
      <c r="K45" s="62"/>
      <c r="L45" s="63" t="str">
        <f>K6</f>
        <v>Kanalizační přípojka pro BD č.p. 280 a 281</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4"/>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22</v>
      </c>
      <c r="D47" s="38"/>
      <c r="E47" s="38"/>
      <c r="F47" s="38"/>
      <c r="G47" s="38"/>
      <c r="H47" s="38"/>
      <c r="I47" s="38"/>
      <c r="J47" s="38"/>
      <c r="K47" s="38"/>
      <c r="L47" s="65" t="str">
        <f>IF(K8="","",K8)</f>
        <v>Bohumín</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66" t="str">
        <f>IF(AN8="","",AN8)</f>
        <v>10. 1. 2019</v>
      </c>
      <c r="AN47" s="66"/>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24.9" customHeight="1">
      <c r="B49" s="37"/>
      <c r="C49" s="31" t="s">
        <v>26</v>
      </c>
      <c r="D49" s="38"/>
      <c r="E49" s="38"/>
      <c r="F49" s="38"/>
      <c r="G49" s="38"/>
      <c r="H49" s="38"/>
      <c r="I49" s="38"/>
      <c r="J49" s="38"/>
      <c r="K49" s="38"/>
      <c r="L49" s="38" t="str">
        <f>IF(E11="","",E11)</f>
        <v>Město Bohumín, Masarykova 158, 735 81, Bohumín</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67" t="str">
        <f>IF(E17="","",E17)</f>
        <v>Ing. Jiří Kolář_TZB PROJEKT, Anenská 121, Bohumín</v>
      </c>
      <c r="AN49" s="38"/>
      <c r="AO49" s="38"/>
      <c r="AP49" s="38"/>
      <c r="AQ49" s="38"/>
      <c r="AR49" s="42"/>
      <c r="AS49" s="68" t="s">
        <v>53</v>
      </c>
      <c r="AT49" s="69"/>
      <c r="AU49" s="70"/>
      <c r="AV49" s="70"/>
      <c r="AW49" s="70"/>
      <c r="AX49" s="70"/>
      <c r="AY49" s="70"/>
      <c r="AZ49" s="70"/>
      <c r="BA49" s="70"/>
      <c r="BB49" s="70"/>
      <c r="BC49" s="70"/>
      <c r="BD49" s="71"/>
    </row>
    <row r="50" spans="2:56" s="1" customFormat="1" ht="13.65" customHeight="1">
      <c r="B50" s="37"/>
      <c r="C50" s="31" t="s">
        <v>30</v>
      </c>
      <c r="D50" s="38"/>
      <c r="E50" s="38"/>
      <c r="F50" s="38"/>
      <c r="G50" s="38"/>
      <c r="H50" s="38"/>
      <c r="I50" s="38"/>
      <c r="J50" s="38"/>
      <c r="K50" s="38"/>
      <c r="L50" s="38"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67" t="str">
        <f>IF(E20="","",E20)</f>
        <v>Beránek</v>
      </c>
      <c r="AN50" s="38"/>
      <c r="AO50" s="38"/>
      <c r="AP50" s="38"/>
      <c r="AQ50" s="38"/>
      <c r="AR50" s="42"/>
      <c r="AS50" s="72"/>
      <c r="AT50" s="73"/>
      <c r="AU50" s="74"/>
      <c r="AV50" s="74"/>
      <c r="AW50" s="74"/>
      <c r="AX50" s="74"/>
      <c r="AY50" s="74"/>
      <c r="AZ50" s="74"/>
      <c r="BA50" s="74"/>
      <c r="BB50" s="74"/>
      <c r="BC50" s="74"/>
      <c r="BD50" s="75"/>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76"/>
      <c r="AT51" s="77"/>
      <c r="AU51" s="78"/>
      <c r="AV51" s="78"/>
      <c r="AW51" s="78"/>
      <c r="AX51" s="78"/>
      <c r="AY51" s="78"/>
      <c r="AZ51" s="78"/>
      <c r="BA51" s="78"/>
      <c r="BB51" s="78"/>
      <c r="BC51" s="78"/>
      <c r="BD51" s="79"/>
    </row>
    <row r="52" spans="2:56" s="1" customFormat="1" ht="29.25" customHeight="1">
      <c r="B52" s="37"/>
      <c r="C52" s="80" t="s">
        <v>54</v>
      </c>
      <c r="D52" s="81"/>
      <c r="E52" s="81"/>
      <c r="F52" s="81"/>
      <c r="G52" s="81"/>
      <c r="H52" s="82"/>
      <c r="I52" s="83" t="s">
        <v>55</v>
      </c>
      <c r="J52" s="81"/>
      <c r="K52" s="81"/>
      <c r="L52" s="81"/>
      <c r="M52" s="81"/>
      <c r="N52" s="81"/>
      <c r="O52" s="81"/>
      <c r="P52" s="81"/>
      <c r="Q52" s="81"/>
      <c r="R52" s="81"/>
      <c r="S52" s="81"/>
      <c r="T52" s="81"/>
      <c r="U52" s="81"/>
      <c r="V52" s="81"/>
      <c r="W52" s="81"/>
      <c r="X52" s="81"/>
      <c r="Y52" s="81"/>
      <c r="Z52" s="81"/>
      <c r="AA52" s="81"/>
      <c r="AB52" s="81"/>
      <c r="AC52" s="81"/>
      <c r="AD52" s="81"/>
      <c r="AE52" s="81"/>
      <c r="AF52" s="81"/>
      <c r="AG52" s="84" t="s">
        <v>56</v>
      </c>
      <c r="AH52" s="81"/>
      <c r="AI52" s="81"/>
      <c r="AJ52" s="81"/>
      <c r="AK52" s="81"/>
      <c r="AL52" s="81"/>
      <c r="AM52" s="81"/>
      <c r="AN52" s="83" t="s">
        <v>57</v>
      </c>
      <c r="AO52" s="81"/>
      <c r="AP52" s="81"/>
      <c r="AQ52" s="85" t="s">
        <v>58</v>
      </c>
      <c r="AR52" s="42"/>
      <c r="AS52" s="86" t="s">
        <v>59</v>
      </c>
      <c r="AT52" s="87" t="s">
        <v>60</v>
      </c>
      <c r="AU52" s="87" t="s">
        <v>61</v>
      </c>
      <c r="AV52" s="87" t="s">
        <v>62</v>
      </c>
      <c r="AW52" s="87" t="s">
        <v>63</v>
      </c>
      <c r="AX52" s="87" t="s">
        <v>64</v>
      </c>
      <c r="AY52" s="87" t="s">
        <v>65</v>
      </c>
      <c r="AZ52" s="87" t="s">
        <v>66</v>
      </c>
      <c r="BA52" s="87" t="s">
        <v>67</v>
      </c>
      <c r="BB52" s="87" t="s">
        <v>68</v>
      </c>
      <c r="BC52" s="87" t="s">
        <v>69</v>
      </c>
      <c r="BD52" s="88" t="s">
        <v>70</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89"/>
      <c r="AT53" s="90"/>
      <c r="AU53" s="90"/>
      <c r="AV53" s="90"/>
      <c r="AW53" s="90"/>
      <c r="AX53" s="90"/>
      <c r="AY53" s="90"/>
      <c r="AZ53" s="90"/>
      <c r="BA53" s="90"/>
      <c r="BB53" s="90"/>
      <c r="BC53" s="90"/>
      <c r="BD53" s="91"/>
    </row>
    <row r="54" spans="2:90" s="4" customFormat="1" ht="32.4" customHeight="1">
      <c r="B54" s="92"/>
      <c r="C54" s="93" t="s">
        <v>71</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ROUND(AG55,2)</f>
        <v>0</v>
      </c>
      <c r="AH54" s="95"/>
      <c r="AI54" s="95"/>
      <c r="AJ54" s="95"/>
      <c r="AK54" s="95"/>
      <c r="AL54" s="95"/>
      <c r="AM54" s="95"/>
      <c r="AN54" s="96">
        <f>SUM(AG54,AT54)</f>
        <v>0</v>
      </c>
      <c r="AO54" s="96"/>
      <c r="AP54" s="96"/>
      <c r="AQ54" s="97" t="s">
        <v>21</v>
      </c>
      <c r="AR54" s="98"/>
      <c r="AS54" s="99">
        <f>ROUND(AS55,2)</f>
        <v>0</v>
      </c>
      <c r="AT54" s="100">
        <f>ROUND(SUM(AV54:AW54),2)</f>
        <v>0</v>
      </c>
      <c r="AU54" s="101">
        <f>ROUND(AU55,5)</f>
        <v>0</v>
      </c>
      <c r="AV54" s="100">
        <f>ROUND(AZ54*L29,2)</f>
        <v>0</v>
      </c>
      <c r="AW54" s="100">
        <f>ROUND(BA54*L30,2)</f>
        <v>0</v>
      </c>
      <c r="AX54" s="100">
        <f>ROUND(BB54*L29,2)</f>
        <v>0</v>
      </c>
      <c r="AY54" s="100">
        <f>ROUND(BC54*L30,2)</f>
        <v>0</v>
      </c>
      <c r="AZ54" s="100">
        <f>ROUND(AZ55,2)</f>
        <v>0</v>
      </c>
      <c r="BA54" s="100">
        <f>ROUND(BA55,2)</f>
        <v>0</v>
      </c>
      <c r="BB54" s="100">
        <f>ROUND(BB55,2)</f>
        <v>0</v>
      </c>
      <c r="BC54" s="100">
        <f>ROUND(BC55,2)</f>
        <v>0</v>
      </c>
      <c r="BD54" s="102">
        <f>ROUND(BD55,2)</f>
        <v>0</v>
      </c>
      <c r="BS54" s="103" t="s">
        <v>72</v>
      </c>
      <c r="BT54" s="103" t="s">
        <v>73</v>
      </c>
      <c r="BV54" s="103" t="s">
        <v>74</v>
      </c>
      <c r="BW54" s="103" t="s">
        <v>5</v>
      </c>
      <c r="BX54" s="103" t="s">
        <v>75</v>
      </c>
      <c r="CL54" s="103" t="s">
        <v>19</v>
      </c>
    </row>
    <row r="55" spans="1:90" s="5" customFormat="1" ht="27" customHeight="1">
      <c r="A55" s="104" t="s">
        <v>76</v>
      </c>
      <c r="B55" s="105"/>
      <c r="C55" s="106"/>
      <c r="D55" s="107" t="s">
        <v>14</v>
      </c>
      <c r="E55" s="107"/>
      <c r="F55" s="107"/>
      <c r="G55" s="107"/>
      <c r="H55" s="107"/>
      <c r="I55" s="108"/>
      <c r="J55" s="107" t="s">
        <v>17</v>
      </c>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9">
        <f>'kol1 - Kanalizační přípoj...'!J28</f>
        <v>0</v>
      </c>
      <c r="AH55" s="108"/>
      <c r="AI55" s="108"/>
      <c r="AJ55" s="108"/>
      <c r="AK55" s="108"/>
      <c r="AL55" s="108"/>
      <c r="AM55" s="108"/>
      <c r="AN55" s="109">
        <f>SUM(AG55,AT55)</f>
        <v>0</v>
      </c>
      <c r="AO55" s="108"/>
      <c r="AP55" s="108"/>
      <c r="AQ55" s="110" t="s">
        <v>77</v>
      </c>
      <c r="AR55" s="111"/>
      <c r="AS55" s="112">
        <v>0</v>
      </c>
      <c r="AT55" s="113">
        <f>ROUND(SUM(AV55:AW55),2)</f>
        <v>0</v>
      </c>
      <c r="AU55" s="114">
        <f>'kol1 - Kanalizační přípoj...'!P89</f>
        <v>0</v>
      </c>
      <c r="AV55" s="113">
        <f>'kol1 - Kanalizační přípoj...'!J31</f>
        <v>0</v>
      </c>
      <c r="AW55" s="113">
        <f>'kol1 - Kanalizační přípoj...'!J32</f>
        <v>0</v>
      </c>
      <c r="AX55" s="113">
        <f>'kol1 - Kanalizační přípoj...'!J33</f>
        <v>0</v>
      </c>
      <c r="AY55" s="113">
        <f>'kol1 - Kanalizační přípoj...'!J34</f>
        <v>0</v>
      </c>
      <c r="AZ55" s="113">
        <f>'kol1 - Kanalizační přípoj...'!F31</f>
        <v>0</v>
      </c>
      <c r="BA55" s="113">
        <f>'kol1 - Kanalizační přípoj...'!F32</f>
        <v>0</v>
      </c>
      <c r="BB55" s="113">
        <f>'kol1 - Kanalizační přípoj...'!F33</f>
        <v>0</v>
      </c>
      <c r="BC55" s="113">
        <f>'kol1 - Kanalizační přípoj...'!F34</f>
        <v>0</v>
      </c>
      <c r="BD55" s="115">
        <f>'kol1 - Kanalizační přípoj...'!F35</f>
        <v>0</v>
      </c>
      <c r="BT55" s="116" t="s">
        <v>78</v>
      </c>
      <c r="BU55" s="116" t="s">
        <v>79</v>
      </c>
      <c r="BV55" s="116" t="s">
        <v>74</v>
      </c>
      <c r="BW55" s="116" t="s">
        <v>5</v>
      </c>
      <c r="BX55" s="116" t="s">
        <v>75</v>
      </c>
      <c r="CL55" s="116" t="s">
        <v>19</v>
      </c>
    </row>
    <row r="56" spans="2:44" s="1" customFormat="1" ht="30" customHeight="1">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2"/>
    </row>
    <row r="57" spans="2:44" s="1" customFormat="1" ht="6.95"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42"/>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kol1 - Kanalizační přípoj...'!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38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6" t="s">
        <v>5</v>
      </c>
      <c r="AZ2" s="118" t="s">
        <v>80</v>
      </c>
      <c r="BA2" s="118" t="s">
        <v>81</v>
      </c>
      <c r="BB2" s="118" t="s">
        <v>21</v>
      </c>
      <c r="BC2" s="118" t="s">
        <v>82</v>
      </c>
      <c r="BD2" s="118" t="s">
        <v>83</v>
      </c>
    </row>
    <row r="3" spans="2:56" ht="6.95" customHeight="1">
      <c r="B3" s="119"/>
      <c r="C3" s="120"/>
      <c r="D3" s="120"/>
      <c r="E3" s="120"/>
      <c r="F3" s="120"/>
      <c r="G3" s="120"/>
      <c r="H3" s="120"/>
      <c r="I3" s="121"/>
      <c r="J3" s="120"/>
      <c r="K3" s="120"/>
      <c r="L3" s="19"/>
      <c r="AT3" s="16" t="s">
        <v>78</v>
      </c>
      <c r="AZ3" s="118" t="s">
        <v>84</v>
      </c>
      <c r="BA3" s="118" t="s">
        <v>85</v>
      </c>
      <c r="BB3" s="118" t="s">
        <v>21</v>
      </c>
      <c r="BC3" s="118" t="s">
        <v>86</v>
      </c>
      <c r="BD3" s="118" t="s">
        <v>83</v>
      </c>
    </row>
    <row r="4" spans="2:56" ht="24.95" customHeight="1">
      <c r="B4" s="19"/>
      <c r="D4" s="122" t="s">
        <v>87</v>
      </c>
      <c r="L4" s="19"/>
      <c r="M4" s="23" t="s">
        <v>10</v>
      </c>
      <c r="AT4" s="16" t="s">
        <v>4</v>
      </c>
      <c r="AZ4" s="118" t="s">
        <v>88</v>
      </c>
      <c r="BA4" s="118" t="s">
        <v>89</v>
      </c>
      <c r="BB4" s="118" t="s">
        <v>21</v>
      </c>
      <c r="BC4" s="118" t="s">
        <v>90</v>
      </c>
      <c r="BD4" s="118" t="s">
        <v>83</v>
      </c>
    </row>
    <row r="5" spans="2:56" ht="6.95" customHeight="1">
      <c r="B5" s="19"/>
      <c r="L5" s="19"/>
      <c r="AZ5" s="118" t="s">
        <v>91</v>
      </c>
      <c r="BA5" s="118" t="s">
        <v>92</v>
      </c>
      <c r="BB5" s="118" t="s">
        <v>21</v>
      </c>
      <c r="BC5" s="118" t="s">
        <v>93</v>
      </c>
      <c r="BD5" s="118" t="s">
        <v>83</v>
      </c>
    </row>
    <row r="6" spans="2:56" s="1" customFormat="1" ht="12" customHeight="1">
      <c r="B6" s="42"/>
      <c r="D6" s="123" t="s">
        <v>16</v>
      </c>
      <c r="I6" s="124"/>
      <c r="L6" s="42"/>
      <c r="AZ6" s="118" t="s">
        <v>94</v>
      </c>
      <c r="BA6" s="118" t="s">
        <v>95</v>
      </c>
      <c r="BB6" s="118" t="s">
        <v>21</v>
      </c>
      <c r="BC6" s="118" t="s">
        <v>96</v>
      </c>
      <c r="BD6" s="118" t="s">
        <v>83</v>
      </c>
    </row>
    <row r="7" spans="2:56" s="1" customFormat="1" ht="36.95" customHeight="1">
      <c r="B7" s="42"/>
      <c r="E7" s="125" t="s">
        <v>17</v>
      </c>
      <c r="F7" s="1"/>
      <c r="G7" s="1"/>
      <c r="H7" s="1"/>
      <c r="I7" s="124"/>
      <c r="L7" s="42"/>
      <c r="AZ7" s="118" t="s">
        <v>97</v>
      </c>
      <c r="BA7" s="118" t="s">
        <v>98</v>
      </c>
      <c r="BB7" s="118" t="s">
        <v>21</v>
      </c>
      <c r="BC7" s="118" t="s">
        <v>8</v>
      </c>
      <c r="BD7" s="118" t="s">
        <v>83</v>
      </c>
    </row>
    <row r="8" spans="2:56" s="1" customFormat="1" ht="12">
      <c r="B8" s="42"/>
      <c r="I8" s="124"/>
      <c r="L8" s="42"/>
      <c r="AZ8" s="118" t="s">
        <v>99</v>
      </c>
      <c r="BA8" s="118" t="s">
        <v>100</v>
      </c>
      <c r="BB8" s="118" t="s">
        <v>21</v>
      </c>
      <c r="BC8" s="118" t="s">
        <v>101</v>
      </c>
      <c r="BD8" s="118" t="s">
        <v>83</v>
      </c>
    </row>
    <row r="9" spans="2:56" s="1" customFormat="1" ht="12" customHeight="1">
      <c r="B9" s="42"/>
      <c r="D9" s="123" t="s">
        <v>18</v>
      </c>
      <c r="F9" s="16" t="s">
        <v>19</v>
      </c>
      <c r="I9" s="126" t="s">
        <v>20</v>
      </c>
      <c r="J9" s="16" t="s">
        <v>21</v>
      </c>
      <c r="L9" s="42"/>
      <c r="AZ9" s="118" t="s">
        <v>102</v>
      </c>
      <c r="BA9" s="118" t="s">
        <v>103</v>
      </c>
      <c r="BB9" s="118" t="s">
        <v>21</v>
      </c>
      <c r="BC9" s="118" t="s">
        <v>104</v>
      </c>
      <c r="BD9" s="118" t="s">
        <v>83</v>
      </c>
    </row>
    <row r="10" spans="2:56" s="1" customFormat="1" ht="12" customHeight="1">
      <c r="B10" s="42"/>
      <c r="D10" s="123" t="s">
        <v>22</v>
      </c>
      <c r="F10" s="16" t="s">
        <v>23</v>
      </c>
      <c r="I10" s="126" t="s">
        <v>24</v>
      </c>
      <c r="J10" s="127" t="str">
        <f>'Rekapitulace stavby'!AN8</f>
        <v>10. 1. 2019</v>
      </c>
      <c r="L10" s="42"/>
      <c r="AZ10" s="118" t="s">
        <v>105</v>
      </c>
      <c r="BA10" s="118" t="s">
        <v>106</v>
      </c>
      <c r="BB10" s="118" t="s">
        <v>21</v>
      </c>
      <c r="BC10" s="118" t="s">
        <v>107</v>
      </c>
      <c r="BD10" s="118" t="s">
        <v>83</v>
      </c>
    </row>
    <row r="11" spans="2:12" s="1" customFormat="1" ht="10.8" customHeight="1">
      <c r="B11" s="42"/>
      <c r="I11" s="124"/>
      <c r="L11" s="42"/>
    </row>
    <row r="12" spans="2:12" s="1" customFormat="1" ht="12" customHeight="1">
      <c r="B12" s="42"/>
      <c r="D12" s="123" t="s">
        <v>26</v>
      </c>
      <c r="I12" s="126" t="s">
        <v>27</v>
      </c>
      <c r="J12" s="16" t="s">
        <v>21</v>
      </c>
      <c r="L12" s="42"/>
    </row>
    <row r="13" spans="2:12" s="1" customFormat="1" ht="18" customHeight="1">
      <c r="B13" s="42"/>
      <c r="E13" s="16" t="s">
        <v>28</v>
      </c>
      <c r="I13" s="126" t="s">
        <v>29</v>
      </c>
      <c r="J13" s="16" t="s">
        <v>21</v>
      </c>
      <c r="L13" s="42"/>
    </row>
    <row r="14" spans="2:12" s="1" customFormat="1" ht="6.95" customHeight="1">
      <c r="B14" s="42"/>
      <c r="I14" s="124"/>
      <c r="L14" s="42"/>
    </row>
    <row r="15" spans="2:12" s="1" customFormat="1" ht="12" customHeight="1">
      <c r="B15" s="42"/>
      <c r="D15" s="123" t="s">
        <v>30</v>
      </c>
      <c r="I15" s="126" t="s">
        <v>27</v>
      </c>
      <c r="J15" s="32" t="str">
        <f>'Rekapitulace stavby'!AN13</f>
        <v>Vyplň údaj</v>
      </c>
      <c r="L15" s="42"/>
    </row>
    <row r="16" spans="2:12" s="1" customFormat="1" ht="18" customHeight="1">
      <c r="B16" s="42"/>
      <c r="E16" s="32" t="str">
        <f>'Rekapitulace stavby'!E14</f>
        <v>Vyplň údaj</v>
      </c>
      <c r="F16" s="16"/>
      <c r="G16" s="16"/>
      <c r="H16" s="16"/>
      <c r="I16" s="126" t="s">
        <v>29</v>
      </c>
      <c r="J16" s="32" t="str">
        <f>'Rekapitulace stavby'!AN14</f>
        <v>Vyplň údaj</v>
      </c>
      <c r="L16" s="42"/>
    </row>
    <row r="17" spans="2:12" s="1" customFormat="1" ht="6.95" customHeight="1">
      <c r="B17" s="42"/>
      <c r="I17" s="124"/>
      <c r="L17" s="42"/>
    </row>
    <row r="18" spans="2:12" s="1" customFormat="1" ht="12" customHeight="1">
      <c r="B18" s="42"/>
      <c r="D18" s="123" t="s">
        <v>32</v>
      </c>
      <c r="I18" s="126" t="s">
        <v>27</v>
      </c>
      <c r="J18" s="16" t="s">
        <v>21</v>
      </c>
      <c r="L18" s="42"/>
    </row>
    <row r="19" spans="2:12" s="1" customFormat="1" ht="18" customHeight="1">
      <c r="B19" s="42"/>
      <c r="E19" s="16" t="s">
        <v>33</v>
      </c>
      <c r="I19" s="126" t="s">
        <v>29</v>
      </c>
      <c r="J19" s="16" t="s">
        <v>21</v>
      </c>
      <c r="L19" s="42"/>
    </row>
    <row r="20" spans="2:12" s="1" customFormat="1" ht="6.95" customHeight="1">
      <c r="B20" s="42"/>
      <c r="I20" s="124"/>
      <c r="L20" s="42"/>
    </row>
    <row r="21" spans="2:12" s="1" customFormat="1" ht="12" customHeight="1">
      <c r="B21" s="42"/>
      <c r="D21" s="123" t="s">
        <v>35</v>
      </c>
      <c r="I21" s="126" t="s">
        <v>27</v>
      </c>
      <c r="J21" s="16" t="s">
        <v>21</v>
      </c>
      <c r="L21" s="42"/>
    </row>
    <row r="22" spans="2:12" s="1" customFormat="1" ht="18" customHeight="1">
      <c r="B22" s="42"/>
      <c r="E22" s="16" t="s">
        <v>36</v>
      </c>
      <c r="I22" s="126" t="s">
        <v>29</v>
      </c>
      <c r="J22" s="16" t="s">
        <v>21</v>
      </c>
      <c r="L22" s="42"/>
    </row>
    <row r="23" spans="2:12" s="1" customFormat="1" ht="6.95" customHeight="1">
      <c r="B23" s="42"/>
      <c r="I23" s="124"/>
      <c r="L23" s="42"/>
    </row>
    <row r="24" spans="2:12" s="1" customFormat="1" ht="12" customHeight="1">
      <c r="B24" s="42"/>
      <c r="D24" s="123" t="s">
        <v>37</v>
      </c>
      <c r="I24" s="124"/>
      <c r="L24" s="42"/>
    </row>
    <row r="25" spans="2:12" s="6" customFormat="1" ht="45" customHeight="1">
      <c r="B25" s="128"/>
      <c r="E25" s="129" t="s">
        <v>38</v>
      </c>
      <c r="F25" s="129"/>
      <c r="G25" s="129"/>
      <c r="H25" s="129"/>
      <c r="I25" s="130"/>
      <c r="L25" s="128"/>
    </row>
    <row r="26" spans="2:12" s="1" customFormat="1" ht="6.95" customHeight="1">
      <c r="B26" s="42"/>
      <c r="I26" s="124"/>
      <c r="L26" s="42"/>
    </row>
    <row r="27" spans="2:12" s="1" customFormat="1" ht="6.95" customHeight="1">
      <c r="B27" s="42"/>
      <c r="D27" s="70"/>
      <c r="E27" s="70"/>
      <c r="F27" s="70"/>
      <c r="G27" s="70"/>
      <c r="H27" s="70"/>
      <c r="I27" s="131"/>
      <c r="J27" s="70"/>
      <c r="K27" s="70"/>
      <c r="L27" s="42"/>
    </row>
    <row r="28" spans="2:12" s="1" customFormat="1" ht="25.4" customHeight="1">
      <c r="B28" s="42"/>
      <c r="D28" s="132" t="s">
        <v>39</v>
      </c>
      <c r="I28" s="124"/>
      <c r="J28" s="133">
        <f>ROUND(J89,2)</f>
        <v>0</v>
      </c>
      <c r="L28" s="42"/>
    </row>
    <row r="29" spans="2:12" s="1" customFormat="1" ht="6.95" customHeight="1">
      <c r="B29" s="42"/>
      <c r="D29" s="70"/>
      <c r="E29" s="70"/>
      <c r="F29" s="70"/>
      <c r="G29" s="70"/>
      <c r="H29" s="70"/>
      <c r="I29" s="131"/>
      <c r="J29" s="70"/>
      <c r="K29" s="70"/>
      <c r="L29" s="42"/>
    </row>
    <row r="30" spans="2:12" s="1" customFormat="1" ht="14.4" customHeight="1">
      <c r="B30" s="42"/>
      <c r="F30" s="134" t="s">
        <v>41</v>
      </c>
      <c r="I30" s="135" t="s">
        <v>40</v>
      </c>
      <c r="J30" s="134" t="s">
        <v>42</v>
      </c>
      <c r="L30" s="42"/>
    </row>
    <row r="31" spans="2:12" s="1" customFormat="1" ht="14.4" customHeight="1">
      <c r="B31" s="42"/>
      <c r="D31" s="123" t="s">
        <v>43</v>
      </c>
      <c r="E31" s="123" t="s">
        <v>44</v>
      </c>
      <c r="F31" s="136">
        <f>ROUND((SUM(BE89:BE385)),2)</f>
        <v>0</v>
      </c>
      <c r="I31" s="137">
        <v>0.21</v>
      </c>
      <c r="J31" s="136">
        <f>ROUND(((SUM(BE89:BE385))*I31),2)</f>
        <v>0</v>
      </c>
      <c r="L31" s="42"/>
    </row>
    <row r="32" spans="2:12" s="1" customFormat="1" ht="14.4" customHeight="1">
      <c r="B32" s="42"/>
      <c r="E32" s="123" t="s">
        <v>45</v>
      </c>
      <c r="F32" s="136">
        <f>ROUND((SUM(BF89:BF385)),2)</f>
        <v>0</v>
      </c>
      <c r="I32" s="137">
        <v>0.15</v>
      </c>
      <c r="J32" s="136">
        <f>ROUND(((SUM(BF89:BF385))*I32),2)</f>
        <v>0</v>
      </c>
      <c r="L32" s="42"/>
    </row>
    <row r="33" spans="2:12" s="1" customFormat="1" ht="14.4" customHeight="1" hidden="1">
      <c r="B33" s="42"/>
      <c r="E33" s="123" t="s">
        <v>46</v>
      </c>
      <c r="F33" s="136">
        <f>ROUND((SUM(BG89:BG385)),2)</f>
        <v>0</v>
      </c>
      <c r="I33" s="137">
        <v>0.21</v>
      </c>
      <c r="J33" s="136">
        <f>0</f>
        <v>0</v>
      </c>
      <c r="L33" s="42"/>
    </row>
    <row r="34" spans="2:12" s="1" customFormat="1" ht="14.4" customHeight="1" hidden="1">
      <c r="B34" s="42"/>
      <c r="E34" s="123" t="s">
        <v>47</v>
      </c>
      <c r="F34" s="136">
        <f>ROUND((SUM(BH89:BH385)),2)</f>
        <v>0</v>
      </c>
      <c r="I34" s="137">
        <v>0.15</v>
      </c>
      <c r="J34" s="136">
        <f>0</f>
        <v>0</v>
      </c>
      <c r="L34" s="42"/>
    </row>
    <row r="35" spans="2:12" s="1" customFormat="1" ht="14.4" customHeight="1" hidden="1">
      <c r="B35" s="42"/>
      <c r="E35" s="123" t="s">
        <v>48</v>
      </c>
      <c r="F35" s="136">
        <f>ROUND((SUM(BI89:BI385)),2)</f>
        <v>0</v>
      </c>
      <c r="I35" s="137">
        <v>0</v>
      </c>
      <c r="J35" s="136">
        <f>0</f>
        <v>0</v>
      </c>
      <c r="L35" s="42"/>
    </row>
    <row r="36" spans="2:12" s="1" customFormat="1" ht="6.95" customHeight="1">
      <c r="B36" s="42"/>
      <c r="I36" s="124"/>
      <c r="L36" s="42"/>
    </row>
    <row r="37" spans="2:12" s="1" customFormat="1" ht="25.4" customHeight="1">
      <c r="B37" s="42"/>
      <c r="C37" s="138"/>
      <c r="D37" s="139" t="s">
        <v>49</v>
      </c>
      <c r="E37" s="140"/>
      <c r="F37" s="140"/>
      <c r="G37" s="141" t="s">
        <v>50</v>
      </c>
      <c r="H37" s="142" t="s">
        <v>51</v>
      </c>
      <c r="I37" s="143"/>
      <c r="J37" s="144">
        <f>SUM(J28:J35)</f>
        <v>0</v>
      </c>
      <c r="K37" s="145"/>
      <c r="L37" s="42"/>
    </row>
    <row r="38" spans="2:12" s="1" customFormat="1" ht="14.4" customHeight="1">
      <c r="B38" s="146"/>
      <c r="C38" s="147"/>
      <c r="D38" s="147"/>
      <c r="E38" s="147"/>
      <c r="F38" s="147"/>
      <c r="G38" s="147"/>
      <c r="H38" s="147"/>
      <c r="I38" s="148"/>
      <c r="J38" s="147"/>
      <c r="K38" s="147"/>
      <c r="L38" s="42"/>
    </row>
    <row r="42" spans="2:12" s="1" customFormat="1" ht="6.95" customHeight="1">
      <c r="B42" s="149"/>
      <c r="C42" s="150"/>
      <c r="D42" s="150"/>
      <c r="E42" s="150"/>
      <c r="F42" s="150"/>
      <c r="G42" s="150"/>
      <c r="H42" s="150"/>
      <c r="I42" s="151"/>
      <c r="J42" s="150"/>
      <c r="K42" s="150"/>
      <c r="L42" s="42"/>
    </row>
    <row r="43" spans="2:12" s="1" customFormat="1" ht="24.95" customHeight="1">
      <c r="B43" s="37"/>
      <c r="C43" s="22" t="s">
        <v>108</v>
      </c>
      <c r="D43" s="38"/>
      <c r="E43" s="38"/>
      <c r="F43" s="38"/>
      <c r="G43" s="38"/>
      <c r="H43" s="38"/>
      <c r="I43" s="124"/>
      <c r="J43" s="38"/>
      <c r="K43" s="38"/>
      <c r="L43" s="42"/>
    </row>
    <row r="44" spans="2:12" s="1" customFormat="1" ht="6.95" customHeight="1">
      <c r="B44" s="37"/>
      <c r="C44" s="38"/>
      <c r="D44" s="38"/>
      <c r="E44" s="38"/>
      <c r="F44" s="38"/>
      <c r="G44" s="38"/>
      <c r="H44" s="38"/>
      <c r="I44" s="124"/>
      <c r="J44" s="38"/>
      <c r="K44" s="38"/>
      <c r="L44" s="42"/>
    </row>
    <row r="45" spans="2:12" s="1" customFormat="1" ht="12" customHeight="1">
      <c r="B45" s="37"/>
      <c r="C45" s="31" t="s">
        <v>16</v>
      </c>
      <c r="D45" s="38"/>
      <c r="E45" s="38"/>
      <c r="F45" s="38"/>
      <c r="G45" s="38"/>
      <c r="H45" s="38"/>
      <c r="I45" s="124"/>
      <c r="J45" s="38"/>
      <c r="K45" s="38"/>
      <c r="L45" s="42"/>
    </row>
    <row r="46" spans="2:12" s="1" customFormat="1" ht="16.5" customHeight="1">
      <c r="B46" s="37"/>
      <c r="C46" s="38"/>
      <c r="D46" s="38"/>
      <c r="E46" s="63" t="str">
        <f>E7</f>
        <v>Kanalizační přípojka pro BD č.p. 280 a 281</v>
      </c>
      <c r="F46" s="38"/>
      <c r="G46" s="38"/>
      <c r="H46" s="38"/>
      <c r="I46" s="124"/>
      <c r="J46" s="38"/>
      <c r="K46" s="38"/>
      <c r="L46" s="42"/>
    </row>
    <row r="47" spans="2:12" s="1" customFormat="1" ht="6.95" customHeight="1">
      <c r="B47" s="37"/>
      <c r="C47" s="38"/>
      <c r="D47" s="38"/>
      <c r="E47" s="38"/>
      <c r="F47" s="38"/>
      <c r="G47" s="38"/>
      <c r="H47" s="38"/>
      <c r="I47" s="124"/>
      <c r="J47" s="38"/>
      <c r="K47" s="38"/>
      <c r="L47" s="42"/>
    </row>
    <row r="48" spans="2:12" s="1" customFormat="1" ht="12" customHeight="1">
      <c r="B48" s="37"/>
      <c r="C48" s="31" t="s">
        <v>22</v>
      </c>
      <c r="D48" s="38"/>
      <c r="E48" s="38"/>
      <c r="F48" s="26" t="str">
        <f>F10</f>
        <v>Bohumín</v>
      </c>
      <c r="G48" s="38"/>
      <c r="H48" s="38"/>
      <c r="I48" s="126" t="s">
        <v>24</v>
      </c>
      <c r="J48" s="66" t="str">
        <f>IF(J10="","",J10)</f>
        <v>10. 1. 2019</v>
      </c>
      <c r="K48" s="38"/>
      <c r="L48" s="42"/>
    </row>
    <row r="49" spans="2:12" s="1" customFormat="1" ht="6.95" customHeight="1">
      <c r="B49" s="37"/>
      <c r="C49" s="38"/>
      <c r="D49" s="38"/>
      <c r="E49" s="38"/>
      <c r="F49" s="38"/>
      <c r="G49" s="38"/>
      <c r="H49" s="38"/>
      <c r="I49" s="124"/>
      <c r="J49" s="38"/>
      <c r="K49" s="38"/>
      <c r="L49" s="42"/>
    </row>
    <row r="50" spans="2:12" s="1" customFormat="1" ht="38.55" customHeight="1">
      <c r="B50" s="37"/>
      <c r="C50" s="31" t="s">
        <v>26</v>
      </c>
      <c r="D50" s="38"/>
      <c r="E50" s="38"/>
      <c r="F50" s="26" t="str">
        <f>E13</f>
        <v>Město Bohumín, Masarykova 158, 735 81, Bohumín</v>
      </c>
      <c r="G50" s="38"/>
      <c r="H50" s="38"/>
      <c r="I50" s="126" t="s">
        <v>32</v>
      </c>
      <c r="J50" s="35" t="str">
        <f>E19</f>
        <v>Ing. Jiří Kolář_TZB PROJEKT, Anenská 121, Bohumín</v>
      </c>
      <c r="K50" s="38"/>
      <c r="L50" s="42"/>
    </row>
    <row r="51" spans="2:12" s="1" customFormat="1" ht="13.65" customHeight="1">
      <c r="B51" s="37"/>
      <c r="C51" s="31" t="s">
        <v>30</v>
      </c>
      <c r="D51" s="38"/>
      <c r="E51" s="38"/>
      <c r="F51" s="26" t="str">
        <f>IF(E16="","",E16)</f>
        <v>Vyplň údaj</v>
      </c>
      <c r="G51" s="38"/>
      <c r="H51" s="38"/>
      <c r="I51" s="126" t="s">
        <v>35</v>
      </c>
      <c r="J51" s="35" t="str">
        <f>E22</f>
        <v>Beránek</v>
      </c>
      <c r="K51" s="38"/>
      <c r="L51" s="42"/>
    </row>
    <row r="52" spans="2:12" s="1" customFormat="1" ht="10.3" customHeight="1">
      <c r="B52" s="37"/>
      <c r="C52" s="38"/>
      <c r="D52" s="38"/>
      <c r="E52" s="38"/>
      <c r="F52" s="38"/>
      <c r="G52" s="38"/>
      <c r="H52" s="38"/>
      <c r="I52" s="124"/>
      <c r="J52" s="38"/>
      <c r="K52" s="38"/>
      <c r="L52" s="42"/>
    </row>
    <row r="53" spans="2:12" s="1" customFormat="1" ht="29.25" customHeight="1">
      <c r="B53" s="37"/>
      <c r="C53" s="152" t="s">
        <v>109</v>
      </c>
      <c r="D53" s="153"/>
      <c r="E53" s="153"/>
      <c r="F53" s="153"/>
      <c r="G53" s="153"/>
      <c r="H53" s="153"/>
      <c r="I53" s="154"/>
      <c r="J53" s="155" t="s">
        <v>110</v>
      </c>
      <c r="K53" s="153"/>
      <c r="L53" s="42"/>
    </row>
    <row r="54" spans="2:12" s="1" customFormat="1" ht="10.3" customHeight="1">
      <c r="B54" s="37"/>
      <c r="C54" s="38"/>
      <c r="D54" s="38"/>
      <c r="E54" s="38"/>
      <c r="F54" s="38"/>
      <c r="G54" s="38"/>
      <c r="H54" s="38"/>
      <c r="I54" s="124"/>
      <c r="J54" s="38"/>
      <c r="K54" s="38"/>
      <c r="L54" s="42"/>
    </row>
    <row r="55" spans="2:47" s="1" customFormat="1" ht="22.8" customHeight="1">
      <c r="B55" s="37"/>
      <c r="C55" s="156" t="s">
        <v>71</v>
      </c>
      <c r="D55" s="38"/>
      <c r="E55" s="38"/>
      <c r="F55" s="38"/>
      <c r="G55" s="38"/>
      <c r="H55" s="38"/>
      <c r="I55" s="124"/>
      <c r="J55" s="96">
        <f>J89</f>
        <v>0</v>
      </c>
      <c r="K55" s="38"/>
      <c r="L55" s="42"/>
      <c r="AU55" s="16" t="s">
        <v>111</v>
      </c>
    </row>
    <row r="56" spans="2:12" s="7" customFormat="1" ht="24.95" customHeight="1">
      <c r="B56" s="157"/>
      <c r="C56" s="158"/>
      <c r="D56" s="159" t="s">
        <v>112</v>
      </c>
      <c r="E56" s="160"/>
      <c r="F56" s="160"/>
      <c r="G56" s="160"/>
      <c r="H56" s="160"/>
      <c r="I56" s="161"/>
      <c r="J56" s="162">
        <f>J90</f>
        <v>0</v>
      </c>
      <c r="K56" s="158"/>
      <c r="L56" s="163"/>
    </row>
    <row r="57" spans="2:12" s="8" customFormat="1" ht="19.9" customHeight="1">
      <c r="B57" s="164"/>
      <c r="C57" s="165"/>
      <c r="D57" s="166" t="s">
        <v>113</v>
      </c>
      <c r="E57" s="167"/>
      <c r="F57" s="167"/>
      <c r="G57" s="167"/>
      <c r="H57" s="167"/>
      <c r="I57" s="168"/>
      <c r="J57" s="169">
        <f>J91</f>
        <v>0</v>
      </c>
      <c r="K57" s="165"/>
      <c r="L57" s="170"/>
    </row>
    <row r="58" spans="2:12" s="8" customFormat="1" ht="19.9" customHeight="1">
      <c r="B58" s="164"/>
      <c r="C58" s="165"/>
      <c r="D58" s="166" t="s">
        <v>114</v>
      </c>
      <c r="E58" s="167"/>
      <c r="F58" s="167"/>
      <c r="G58" s="167"/>
      <c r="H58" s="167"/>
      <c r="I58" s="168"/>
      <c r="J58" s="169">
        <f>J199</f>
        <v>0</v>
      </c>
      <c r="K58" s="165"/>
      <c r="L58" s="170"/>
    </row>
    <row r="59" spans="2:12" s="8" customFormat="1" ht="19.9" customHeight="1">
      <c r="B59" s="164"/>
      <c r="C59" s="165"/>
      <c r="D59" s="166" t="s">
        <v>115</v>
      </c>
      <c r="E59" s="167"/>
      <c r="F59" s="167"/>
      <c r="G59" s="167"/>
      <c r="H59" s="167"/>
      <c r="I59" s="168"/>
      <c r="J59" s="169">
        <f>J205</f>
        <v>0</v>
      </c>
      <c r="K59" s="165"/>
      <c r="L59" s="170"/>
    </row>
    <row r="60" spans="2:12" s="8" customFormat="1" ht="19.9" customHeight="1">
      <c r="B60" s="164"/>
      <c r="C60" s="165"/>
      <c r="D60" s="166" t="s">
        <v>116</v>
      </c>
      <c r="E60" s="167"/>
      <c r="F60" s="167"/>
      <c r="G60" s="167"/>
      <c r="H60" s="167"/>
      <c r="I60" s="168"/>
      <c r="J60" s="169">
        <f>J233</f>
        <v>0</v>
      </c>
      <c r="K60" s="165"/>
      <c r="L60" s="170"/>
    </row>
    <row r="61" spans="2:12" s="8" customFormat="1" ht="19.9" customHeight="1">
      <c r="B61" s="164"/>
      <c r="C61" s="165"/>
      <c r="D61" s="166" t="s">
        <v>117</v>
      </c>
      <c r="E61" s="167"/>
      <c r="F61" s="167"/>
      <c r="G61" s="167"/>
      <c r="H61" s="167"/>
      <c r="I61" s="168"/>
      <c r="J61" s="169">
        <f>J315</f>
        <v>0</v>
      </c>
      <c r="K61" s="165"/>
      <c r="L61" s="170"/>
    </row>
    <row r="62" spans="2:12" s="8" customFormat="1" ht="19.9" customHeight="1">
      <c r="B62" s="164"/>
      <c r="C62" s="165"/>
      <c r="D62" s="166" t="s">
        <v>118</v>
      </c>
      <c r="E62" s="167"/>
      <c r="F62" s="167"/>
      <c r="G62" s="167"/>
      <c r="H62" s="167"/>
      <c r="I62" s="168"/>
      <c r="J62" s="169">
        <f>J330</f>
        <v>0</v>
      </c>
      <c r="K62" s="165"/>
      <c r="L62" s="170"/>
    </row>
    <row r="63" spans="2:12" s="8" customFormat="1" ht="19.9" customHeight="1">
      <c r="B63" s="164"/>
      <c r="C63" s="165"/>
      <c r="D63" s="166" t="s">
        <v>119</v>
      </c>
      <c r="E63" s="167"/>
      <c r="F63" s="167"/>
      <c r="G63" s="167"/>
      <c r="H63" s="167"/>
      <c r="I63" s="168"/>
      <c r="J63" s="169">
        <f>J347</f>
        <v>0</v>
      </c>
      <c r="K63" s="165"/>
      <c r="L63" s="170"/>
    </row>
    <row r="64" spans="2:12" s="7" customFormat="1" ht="24.95" customHeight="1">
      <c r="B64" s="157"/>
      <c r="C64" s="158"/>
      <c r="D64" s="159" t="s">
        <v>120</v>
      </c>
      <c r="E64" s="160"/>
      <c r="F64" s="160"/>
      <c r="G64" s="160"/>
      <c r="H64" s="160"/>
      <c r="I64" s="161"/>
      <c r="J64" s="162">
        <f>J352</f>
        <v>0</v>
      </c>
      <c r="K64" s="158"/>
      <c r="L64" s="163"/>
    </row>
    <row r="65" spans="2:12" s="8" customFormat="1" ht="19.9" customHeight="1">
      <c r="B65" s="164"/>
      <c r="C65" s="165"/>
      <c r="D65" s="166" t="s">
        <v>121</v>
      </c>
      <c r="E65" s="167"/>
      <c r="F65" s="167"/>
      <c r="G65" s="167"/>
      <c r="H65" s="167"/>
      <c r="I65" s="168"/>
      <c r="J65" s="169">
        <f>J353</f>
        <v>0</v>
      </c>
      <c r="K65" s="165"/>
      <c r="L65" s="170"/>
    </row>
    <row r="66" spans="2:12" s="7" customFormat="1" ht="24.95" customHeight="1">
      <c r="B66" s="157"/>
      <c r="C66" s="158"/>
      <c r="D66" s="159" t="s">
        <v>122</v>
      </c>
      <c r="E66" s="160"/>
      <c r="F66" s="160"/>
      <c r="G66" s="160"/>
      <c r="H66" s="160"/>
      <c r="I66" s="161"/>
      <c r="J66" s="162">
        <f>J359</f>
        <v>0</v>
      </c>
      <c r="K66" s="158"/>
      <c r="L66" s="163"/>
    </row>
    <row r="67" spans="2:12" s="7" customFormat="1" ht="24.95" customHeight="1">
      <c r="B67" s="157"/>
      <c r="C67" s="158"/>
      <c r="D67" s="159" t="s">
        <v>123</v>
      </c>
      <c r="E67" s="160"/>
      <c r="F67" s="160"/>
      <c r="G67" s="160"/>
      <c r="H67" s="160"/>
      <c r="I67" s="161"/>
      <c r="J67" s="162">
        <f>J364</f>
        <v>0</v>
      </c>
      <c r="K67" s="158"/>
      <c r="L67" s="163"/>
    </row>
    <row r="68" spans="2:12" s="8" customFormat="1" ht="19.9" customHeight="1">
      <c r="B68" s="164"/>
      <c r="C68" s="165"/>
      <c r="D68" s="166" t="s">
        <v>124</v>
      </c>
      <c r="E68" s="167"/>
      <c r="F68" s="167"/>
      <c r="G68" s="167"/>
      <c r="H68" s="167"/>
      <c r="I68" s="168"/>
      <c r="J68" s="169">
        <f>J365</f>
        <v>0</v>
      </c>
      <c r="K68" s="165"/>
      <c r="L68" s="170"/>
    </row>
    <row r="69" spans="2:12" s="8" customFormat="1" ht="19.9" customHeight="1">
      <c r="B69" s="164"/>
      <c r="C69" s="165"/>
      <c r="D69" s="166" t="s">
        <v>125</v>
      </c>
      <c r="E69" s="167"/>
      <c r="F69" s="167"/>
      <c r="G69" s="167"/>
      <c r="H69" s="167"/>
      <c r="I69" s="168"/>
      <c r="J69" s="169">
        <f>J379</f>
        <v>0</v>
      </c>
      <c r="K69" s="165"/>
      <c r="L69" s="170"/>
    </row>
    <row r="70" spans="2:12" s="8" customFormat="1" ht="19.9" customHeight="1">
      <c r="B70" s="164"/>
      <c r="C70" s="165"/>
      <c r="D70" s="166" t="s">
        <v>126</v>
      </c>
      <c r="E70" s="167"/>
      <c r="F70" s="167"/>
      <c r="G70" s="167"/>
      <c r="H70" s="167"/>
      <c r="I70" s="168"/>
      <c r="J70" s="169">
        <f>J381</f>
        <v>0</v>
      </c>
      <c r="K70" s="165"/>
      <c r="L70" s="170"/>
    </row>
    <row r="71" spans="2:12" s="8" customFormat="1" ht="19.9" customHeight="1">
      <c r="B71" s="164"/>
      <c r="C71" s="165"/>
      <c r="D71" s="166" t="s">
        <v>127</v>
      </c>
      <c r="E71" s="167"/>
      <c r="F71" s="167"/>
      <c r="G71" s="167"/>
      <c r="H71" s="167"/>
      <c r="I71" s="168"/>
      <c r="J71" s="169">
        <f>J384</f>
        <v>0</v>
      </c>
      <c r="K71" s="165"/>
      <c r="L71" s="170"/>
    </row>
    <row r="72" spans="2:12" s="1" customFormat="1" ht="21.8" customHeight="1">
      <c r="B72" s="37"/>
      <c r="C72" s="38"/>
      <c r="D72" s="38"/>
      <c r="E72" s="38"/>
      <c r="F72" s="38"/>
      <c r="G72" s="38"/>
      <c r="H72" s="38"/>
      <c r="I72" s="124"/>
      <c r="J72" s="38"/>
      <c r="K72" s="38"/>
      <c r="L72" s="42"/>
    </row>
    <row r="73" spans="2:12" s="1" customFormat="1" ht="6.95" customHeight="1">
      <c r="B73" s="56"/>
      <c r="C73" s="57"/>
      <c r="D73" s="57"/>
      <c r="E73" s="57"/>
      <c r="F73" s="57"/>
      <c r="G73" s="57"/>
      <c r="H73" s="57"/>
      <c r="I73" s="148"/>
      <c r="J73" s="57"/>
      <c r="K73" s="57"/>
      <c r="L73" s="42"/>
    </row>
    <row r="77" spans="2:12" s="1" customFormat="1" ht="6.95" customHeight="1">
      <c r="B77" s="58"/>
      <c r="C77" s="59"/>
      <c r="D77" s="59"/>
      <c r="E77" s="59"/>
      <c r="F77" s="59"/>
      <c r="G77" s="59"/>
      <c r="H77" s="59"/>
      <c r="I77" s="151"/>
      <c r="J77" s="59"/>
      <c r="K77" s="59"/>
      <c r="L77" s="42"/>
    </row>
    <row r="78" spans="2:12" s="1" customFormat="1" ht="24.95" customHeight="1">
      <c r="B78" s="37"/>
      <c r="C78" s="22" t="s">
        <v>128</v>
      </c>
      <c r="D78" s="38"/>
      <c r="E78" s="38"/>
      <c r="F78" s="38"/>
      <c r="G78" s="38"/>
      <c r="H78" s="38"/>
      <c r="I78" s="124"/>
      <c r="J78" s="38"/>
      <c r="K78" s="38"/>
      <c r="L78" s="42"/>
    </row>
    <row r="79" spans="2:12" s="1" customFormat="1" ht="6.95" customHeight="1">
      <c r="B79" s="37"/>
      <c r="C79" s="38"/>
      <c r="D79" s="38"/>
      <c r="E79" s="38"/>
      <c r="F79" s="38"/>
      <c r="G79" s="38"/>
      <c r="H79" s="38"/>
      <c r="I79" s="124"/>
      <c r="J79" s="38"/>
      <c r="K79" s="38"/>
      <c r="L79" s="42"/>
    </row>
    <row r="80" spans="2:12" s="1" customFormat="1" ht="12" customHeight="1">
      <c r="B80" s="37"/>
      <c r="C80" s="31" t="s">
        <v>16</v>
      </c>
      <c r="D80" s="38"/>
      <c r="E80" s="38"/>
      <c r="F80" s="38"/>
      <c r="G80" s="38"/>
      <c r="H80" s="38"/>
      <c r="I80" s="124"/>
      <c r="J80" s="38"/>
      <c r="K80" s="38"/>
      <c r="L80" s="42"/>
    </row>
    <row r="81" spans="2:12" s="1" customFormat="1" ht="16.5" customHeight="1">
      <c r="B81" s="37"/>
      <c r="C81" s="38"/>
      <c r="D81" s="38"/>
      <c r="E81" s="63" t="str">
        <f>E7</f>
        <v>Kanalizační přípojka pro BD č.p. 280 a 281</v>
      </c>
      <c r="F81" s="38"/>
      <c r="G81" s="38"/>
      <c r="H81" s="38"/>
      <c r="I81" s="124"/>
      <c r="J81" s="38"/>
      <c r="K81" s="38"/>
      <c r="L81" s="42"/>
    </row>
    <row r="82" spans="2:12" s="1" customFormat="1" ht="6.95" customHeight="1">
      <c r="B82" s="37"/>
      <c r="C82" s="38"/>
      <c r="D82" s="38"/>
      <c r="E82" s="38"/>
      <c r="F82" s="38"/>
      <c r="G82" s="38"/>
      <c r="H82" s="38"/>
      <c r="I82" s="124"/>
      <c r="J82" s="38"/>
      <c r="K82" s="38"/>
      <c r="L82" s="42"/>
    </row>
    <row r="83" spans="2:12" s="1" customFormat="1" ht="12" customHeight="1">
      <c r="B83" s="37"/>
      <c r="C83" s="31" t="s">
        <v>22</v>
      </c>
      <c r="D83" s="38"/>
      <c r="E83" s="38"/>
      <c r="F83" s="26" t="str">
        <f>F10</f>
        <v>Bohumín</v>
      </c>
      <c r="G83" s="38"/>
      <c r="H83" s="38"/>
      <c r="I83" s="126" t="s">
        <v>24</v>
      </c>
      <c r="J83" s="66" t="str">
        <f>IF(J10="","",J10)</f>
        <v>10. 1. 2019</v>
      </c>
      <c r="K83" s="38"/>
      <c r="L83" s="42"/>
    </row>
    <row r="84" spans="2:12" s="1" customFormat="1" ht="6.95" customHeight="1">
      <c r="B84" s="37"/>
      <c r="C84" s="38"/>
      <c r="D84" s="38"/>
      <c r="E84" s="38"/>
      <c r="F84" s="38"/>
      <c r="G84" s="38"/>
      <c r="H84" s="38"/>
      <c r="I84" s="124"/>
      <c r="J84" s="38"/>
      <c r="K84" s="38"/>
      <c r="L84" s="42"/>
    </row>
    <row r="85" spans="2:12" s="1" customFormat="1" ht="38.55" customHeight="1">
      <c r="B85" s="37"/>
      <c r="C85" s="31" t="s">
        <v>26</v>
      </c>
      <c r="D85" s="38"/>
      <c r="E85" s="38"/>
      <c r="F85" s="26" t="str">
        <f>E13</f>
        <v>Město Bohumín, Masarykova 158, 735 81, Bohumín</v>
      </c>
      <c r="G85" s="38"/>
      <c r="H85" s="38"/>
      <c r="I85" s="126" t="s">
        <v>32</v>
      </c>
      <c r="J85" s="35" t="str">
        <f>E19</f>
        <v>Ing. Jiří Kolář_TZB PROJEKT, Anenská 121, Bohumín</v>
      </c>
      <c r="K85" s="38"/>
      <c r="L85" s="42"/>
    </row>
    <row r="86" spans="2:12" s="1" customFormat="1" ht="13.65" customHeight="1">
      <c r="B86" s="37"/>
      <c r="C86" s="31" t="s">
        <v>30</v>
      </c>
      <c r="D86" s="38"/>
      <c r="E86" s="38"/>
      <c r="F86" s="26" t="str">
        <f>IF(E16="","",E16)</f>
        <v>Vyplň údaj</v>
      </c>
      <c r="G86" s="38"/>
      <c r="H86" s="38"/>
      <c r="I86" s="126" t="s">
        <v>35</v>
      </c>
      <c r="J86" s="35" t="str">
        <f>E22</f>
        <v>Beránek</v>
      </c>
      <c r="K86" s="38"/>
      <c r="L86" s="42"/>
    </row>
    <row r="87" spans="2:12" s="1" customFormat="1" ht="10.3" customHeight="1">
      <c r="B87" s="37"/>
      <c r="C87" s="38"/>
      <c r="D87" s="38"/>
      <c r="E87" s="38"/>
      <c r="F87" s="38"/>
      <c r="G87" s="38"/>
      <c r="H87" s="38"/>
      <c r="I87" s="124"/>
      <c r="J87" s="38"/>
      <c r="K87" s="38"/>
      <c r="L87" s="42"/>
    </row>
    <row r="88" spans="2:20" s="9" customFormat="1" ht="29.25" customHeight="1">
      <c r="B88" s="171"/>
      <c r="C88" s="172" t="s">
        <v>129</v>
      </c>
      <c r="D88" s="173" t="s">
        <v>58</v>
      </c>
      <c r="E88" s="173" t="s">
        <v>54</v>
      </c>
      <c r="F88" s="173" t="s">
        <v>55</v>
      </c>
      <c r="G88" s="173" t="s">
        <v>130</v>
      </c>
      <c r="H88" s="173" t="s">
        <v>131</v>
      </c>
      <c r="I88" s="174" t="s">
        <v>132</v>
      </c>
      <c r="J88" s="173" t="s">
        <v>110</v>
      </c>
      <c r="K88" s="175" t="s">
        <v>133</v>
      </c>
      <c r="L88" s="176"/>
      <c r="M88" s="86" t="s">
        <v>21</v>
      </c>
      <c r="N88" s="87" t="s">
        <v>43</v>
      </c>
      <c r="O88" s="87" t="s">
        <v>134</v>
      </c>
      <c r="P88" s="87" t="s">
        <v>135</v>
      </c>
      <c r="Q88" s="87" t="s">
        <v>136</v>
      </c>
      <c r="R88" s="87" t="s">
        <v>137</v>
      </c>
      <c r="S88" s="87" t="s">
        <v>138</v>
      </c>
      <c r="T88" s="88" t="s">
        <v>139</v>
      </c>
    </row>
    <row r="89" spans="2:63" s="1" customFormat="1" ht="22.8" customHeight="1">
      <c r="B89" s="37"/>
      <c r="C89" s="93" t="s">
        <v>140</v>
      </c>
      <c r="D89" s="38"/>
      <c r="E89" s="38"/>
      <c r="F89" s="38"/>
      <c r="G89" s="38"/>
      <c r="H89" s="38"/>
      <c r="I89" s="124"/>
      <c r="J89" s="177">
        <f>BK89</f>
        <v>0</v>
      </c>
      <c r="K89" s="38"/>
      <c r="L89" s="42"/>
      <c r="M89" s="89"/>
      <c r="N89" s="90"/>
      <c r="O89" s="90"/>
      <c r="P89" s="178">
        <f>P90+P352+P359+P364</f>
        <v>0</v>
      </c>
      <c r="Q89" s="90"/>
      <c r="R89" s="178">
        <f>R90+R352+R359+R364</f>
        <v>159.83325889999998</v>
      </c>
      <c r="S89" s="90"/>
      <c r="T89" s="179">
        <f>T90+T352+T359+T364</f>
        <v>44.69</v>
      </c>
      <c r="AT89" s="16" t="s">
        <v>72</v>
      </c>
      <c r="AU89" s="16" t="s">
        <v>111</v>
      </c>
      <c r="BK89" s="180">
        <f>BK90+BK352+BK359+BK364</f>
        <v>0</v>
      </c>
    </row>
    <row r="90" spans="2:63" s="10" customFormat="1" ht="25.9" customHeight="1">
      <c r="B90" s="181"/>
      <c r="C90" s="182"/>
      <c r="D90" s="183" t="s">
        <v>72</v>
      </c>
      <c r="E90" s="184" t="s">
        <v>141</v>
      </c>
      <c r="F90" s="184" t="s">
        <v>142</v>
      </c>
      <c r="G90" s="182"/>
      <c r="H90" s="182"/>
      <c r="I90" s="185"/>
      <c r="J90" s="186">
        <f>BK90</f>
        <v>0</v>
      </c>
      <c r="K90" s="182"/>
      <c r="L90" s="187"/>
      <c r="M90" s="188"/>
      <c r="N90" s="189"/>
      <c r="O90" s="189"/>
      <c r="P90" s="190">
        <f>P91+P199+P205+P233+P315+P330+P347</f>
        <v>0</v>
      </c>
      <c r="Q90" s="189"/>
      <c r="R90" s="190">
        <f>R91+R199+R205+R233+R315+R330+R347</f>
        <v>159.83325889999998</v>
      </c>
      <c r="S90" s="189"/>
      <c r="T90" s="191">
        <f>T91+T199+T205+T233+T315+T330+T347</f>
        <v>44.69</v>
      </c>
      <c r="AR90" s="192" t="s">
        <v>78</v>
      </c>
      <c r="AT90" s="193" t="s">
        <v>72</v>
      </c>
      <c r="AU90" s="193" t="s">
        <v>73</v>
      </c>
      <c r="AY90" s="192" t="s">
        <v>143</v>
      </c>
      <c r="BK90" s="194">
        <f>BK91+BK199+BK205+BK233+BK315+BK330+BK347</f>
        <v>0</v>
      </c>
    </row>
    <row r="91" spans="2:63" s="10" customFormat="1" ht="22.8" customHeight="1">
      <c r="B91" s="181"/>
      <c r="C91" s="182"/>
      <c r="D91" s="183" t="s">
        <v>72</v>
      </c>
      <c r="E91" s="195" t="s">
        <v>78</v>
      </c>
      <c r="F91" s="195" t="s">
        <v>144</v>
      </c>
      <c r="G91" s="182"/>
      <c r="H91" s="182"/>
      <c r="I91" s="185"/>
      <c r="J91" s="196">
        <f>BK91</f>
        <v>0</v>
      </c>
      <c r="K91" s="182"/>
      <c r="L91" s="187"/>
      <c r="M91" s="188"/>
      <c r="N91" s="189"/>
      <c r="O91" s="189"/>
      <c r="P91" s="190">
        <f>SUM(P92:P198)</f>
        <v>0</v>
      </c>
      <c r="Q91" s="189"/>
      <c r="R91" s="190">
        <f>SUM(R92:R198)</f>
        <v>150.8556672</v>
      </c>
      <c r="S91" s="189"/>
      <c r="T91" s="191">
        <f>SUM(T92:T198)</f>
        <v>29.39</v>
      </c>
      <c r="AR91" s="192" t="s">
        <v>78</v>
      </c>
      <c r="AT91" s="193" t="s">
        <v>72</v>
      </c>
      <c r="AU91" s="193" t="s">
        <v>78</v>
      </c>
      <c r="AY91" s="192" t="s">
        <v>143</v>
      </c>
      <c r="BK91" s="194">
        <f>SUM(BK92:BK198)</f>
        <v>0</v>
      </c>
    </row>
    <row r="92" spans="2:65" s="1" customFormat="1" ht="33.75" customHeight="1">
      <c r="B92" s="37"/>
      <c r="C92" s="197" t="s">
        <v>78</v>
      </c>
      <c r="D92" s="197" t="s">
        <v>145</v>
      </c>
      <c r="E92" s="198" t="s">
        <v>146</v>
      </c>
      <c r="F92" s="199" t="s">
        <v>147</v>
      </c>
      <c r="G92" s="200" t="s">
        <v>148</v>
      </c>
      <c r="H92" s="201">
        <v>50</v>
      </c>
      <c r="I92" s="202"/>
      <c r="J92" s="203">
        <f>ROUND(I92*H92,2)</f>
        <v>0</v>
      </c>
      <c r="K92" s="199" t="s">
        <v>149</v>
      </c>
      <c r="L92" s="42"/>
      <c r="M92" s="204" t="s">
        <v>21</v>
      </c>
      <c r="N92" s="205" t="s">
        <v>45</v>
      </c>
      <c r="O92" s="78"/>
      <c r="P92" s="206">
        <f>O92*H92</f>
        <v>0</v>
      </c>
      <c r="Q92" s="206">
        <v>0</v>
      </c>
      <c r="R92" s="206">
        <f>Q92*H92</f>
        <v>0</v>
      </c>
      <c r="S92" s="206">
        <v>0.26</v>
      </c>
      <c r="T92" s="207">
        <f>S92*H92</f>
        <v>13</v>
      </c>
      <c r="AR92" s="16" t="s">
        <v>150</v>
      </c>
      <c r="AT92" s="16" t="s">
        <v>145</v>
      </c>
      <c r="AU92" s="16" t="s">
        <v>83</v>
      </c>
      <c r="AY92" s="16" t="s">
        <v>143</v>
      </c>
      <c r="BE92" s="208">
        <f>IF(N92="základní",J92,0)</f>
        <v>0</v>
      </c>
      <c r="BF92" s="208">
        <f>IF(N92="snížená",J92,0)</f>
        <v>0</v>
      </c>
      <c r="BG92" s="208">
        <f>IF(N92="zákl. přenesená",J92,0)</f>
        <v>0</v>
      </c>
      <c r="BH92" s="208">
        <f>IF(N92="sníž. přenesená",J92,0)</f>
        <v>0</v>
      </c>
      <c r="BI92" s="208">
        <f>IF(N92="nulová",J92,0)</f>
        <v>0</v>
      </c>
      <c r="BJ92" s="16" t="s">
        <v>83</v>
      </c>
      <c r="BK92" s="208">
        <f>ROUND(I92*H92,2)</f>
        <v>0</v>
      </c>
      <c r="BL92" s="16" t="s">
        <v>150</v>
      </c>
      <c r="BM92" s="16" t="s">
        <v>151</v>
      </c>
    </row>
    <row r="93" spans="2:47" s="1" customFormat="1" ht="12">
      <c r="B93" s="37"/>
      <c r="C93" s="38"/>
      <c r="D93" s="209" t="s">
        <v>152</v>
      </c>
      <c r="E93" s="38"/>
      <c r="F93" s="210" t="s">
        <v>153</v>
      </c>
      <c r="G93" s="38"/>
      <c r="H93" s="38"/>
      <c r="I93" s="124"/>
      <c r="J93" s="38"/>
      <c r="K93" s="38"/>
      <c r="L93" s="42"/>
      <c r="M93" s="211"/>
      <c r="N93" s="78"/>
      <c r="O93" s="78"/>
      <c r="P93" s="78"/>
      <c r="Q93" s="78"/>
      <c r="R93" s="78"/>
      <c r="S93" s="78"/>
      <c r="T93" s="79"/>
      <c r="AT93" s="16" t="s">
        <v>152</v>
      </c>
      <c r="AU93" s="16" t="s">
        <v>83</v>
      </c>
    </row>
    <row r="94" spans="2:51" s="11" customFormat="1" ht="12">
      <c r="B94" s="212"/>
      <c r="C94" s="213"/>
      <c r="D94" s="209" t="s">
        <v>154</v>
      </c>
      <c r="E94" s="214" t="s">
        <v>21</v>
      </c>
      <c r="F94" s="215" t="s">
        <v>155</v>
      </c>
      <c r="G94" s="213"/>
      <c r="H94" s="214" t="s">
        <v>21</v>
      </c>
      <c r="I94" s="216"/>
      <c r="J94" s="213"/>
      <c r="K94" s="213"/>
      <c r="L94" s="217"/>
      <c r="M94" s="218"/>
      <c r="N94" s="219"/>
      <c r="O94" s="219"/>
      <c r="P94" s="219"/>
      <c r="Q94" s="219"/>
      <c r="R94" s="219"/>
      <c r="S94" s="219"/>
      <c r="T94" s="220"/>
      <c r="AT94" s="221" t="s">
        <v>154</v>
      </c>
      <c r="AU94" s="221" t="s">
        <v>83</v>
      </c>
      <c r="AV94" s="11" t="s">
        <v>78</v>
      </c>
      <c r="AW94" s="11" t="s">
        <v>34</v>
      </c>
      <c r="AX94" s="11" t="s">
        <v>73</v>
      </c>
      <c r="AY94" s="221" t="s">
        <v>143</v>
      </c>
    </row>
    <row r="95" spans="2:51" s="12" customFormat="1" ht="12">
      <c r="B95" s="222"/>
      <c r="C95" s="223"/>
      <c r="D95" s="209" t="s">
        <v>154</v>
      </c>
      <c r="E95" s="224" t="s">
        <v>21</v>
      </c>
      <c r="F95" s="225" t="s">
        <v>156</v>
      </c>
      <c r="G95" s="223"/>
      <c r="H95" s="226">
        <v>50</v>
      </c>
      <c r="I95" s="227"/>
      <c r="J95" s="223"/>
      <c r="K95" s="223"/>
      <c r="L95" s="228"/>
      <c r="M95" s="229"/>
      <c r="N95" s="230"/>
      <c r="O95" s="230"/>
      <c r="P95" s="230"/>
      <c r="Q95" s="230"/>
      <c r="R95" s="230"/>
      <c r="S95" s="230"/>
      <c r="T95" s="231"/>
      <c r="AT95" s="232" t="s">
        <v>154</v>
      </c>
      <c r="AU95" s="232" t="s">
        <v>83</v>
      </c>
      <c r="AV95" s="12" t="s">
        <v>83</v>
      </c>
      <c r="AW95" s="12" t="s">
        <v>34</v>
      </c>
      <c r="AX95" s="12" t="s">
        <v>73</v>
      </c>
      <c r="AY95" s="232" t="s">
        <v>143</v>
      </c>
    </row>
    <row r="96" spans="2:51" s="13" customFormat="1" ht="12">
      <c r="B96" s="233"/>
      <c r="C96" s="234"/>
      <c r="D96" s="209" t="s">
        <v>154</v>
      </c>
      <c r="E96" s="235" t="s">
        <v>21</v>
      </c>
      <c r="F96" s="236" t="s">
        <v>157</v>
      </c>
      <c r="G96" s="234"/>
      <c r="H96" s="237">
        <v>50</v>
      </c>
      <c r="I96" s="238"/>
      <c r="J96" s="234"/>
      <c r="K96" s="234"/>
      <c r="L96" s="239"/>
      <c r="M96" s="240"/>
      <c r="N96" s="241"/>
      <c r="O96" s="241"/>
      <c r="P96" s="241"/>
      <c r="Q96" s="241"/>
      <c r="R96" s="241"/>
      <c r="S96" s="241"/>
      <c r="T96" s="242"/>
      <c r="AT96" s="243" t="s">
        <v>154</v>
      </c>
      <c r="AU96" s="243" t="s">
        <v>83</v>
      </c>
      <c r="AV96" s="13" t="s">
        <v>150</v>
      </c>
      <c r="AW96" s="13" t="s">
        <v>34</v>
      </c>
      <c r="AX96" s="13" t="s">
        <v>78</v>
      </c>
      <c r="AY96" s="243" t="s">
        <v>143</v>
      </c>
    </row>
    <row r="97" spans="2:65" s="1" customFormat="1" ht="22.5" customHeight="1">
      <c r="B97" s="37"/>
      <c r="C97" s="197" t="s">
        <v>83</v>
      </c>
      <c r="D97" s="197" t="s">
        <v>145</v>
      </c>
      <c r="E97" s="198" t="s">
        <v>158</v>
      </c>
      <c r="F97" s="199" t="s">
        <v>159</v>
      </c>
      <c r="G97" s="200" t="s">
        <v>148</v>
      </c>
      <c r="H97" s="201">
        <v>2.5</v>
      </c>
      <c r="I97" s="202"/>
      <c r="J97" s="203">
        <f>ROUND(I97*H97,2)</f>
        <v>0</v>
      </c>
      <c r="K97" s="199" t="s">
        <v>149</v>
      </c>
      <c r="L97" s="42"/>
      <c r="M97" s="204" t="s">
        <v>21</v>
      </c>
      <c r="N97" s="205" t="s">
        <v>45</v>
      </c>
      <c r="O97" s="78"/>
      <c r="P97" s="206">
        <f>O97*H97</f>
        <v>0</v>
      </c>
      <c r="Q97" s="206">
        <v>0</v>
      </c>
      <c r="R97" s="206">
        <f>Q97*H97</f>
        <v>0</v>
      </c>
      <c r="S97" s="206">
        <v>0.44</v>
      </c>
      <c r="T97" s="207">
        <f>S97*H97</f>
        <v>1.1</v>
      </c>
      <c r="AR97" s="16" t="s">
        <v>150</v>
      </c>
      <c r="AT97" s="16" t="s">
        <v>145</v>
      </c>
      <c r="AU97" s="16" t="s">
        <v>83</v>
      </c>
      <c r="AY97" s="16" t="s">
        <v>143</v>
      </c>
      <c r="BE97" s="208">
        <f>IF(N97="základní",J97,0)</f>
        <v>0</v>
      </c>
      <c r="BF97" s="208">
        <f>IF(N97="snížená",J97,0)</f>
        <v>0</v>
      </c>
      <c r="BG97" s="208">
        <f>IF(N97="zákl. přenesená",J97,0)</f>
        <v>0</v>
      </c>
      <c r="BH97" s="208">
        <f>IF(N97="sníž. přenesená",J97,0)</f>
        <v>0</v>
      </c>
      <c r="BI97" s="208">
        <f>IF(N97="nulová",J97,0)</f>
        <v>0</v>
      </c>
      <c r="BJ97" s="16" t="s">
        <v>83</v>
      </c>
      <c r="BK97" s="208">
        <f>ROUND(I97*H97,2)</f>
        <v>0</v>
      </c>
      <c r="BL97" s="16" t="s">
        <v>150</v>
      </c>
      <c r="BM97" s="16" t="s">
        <v>160</v>
      </c>
    </row>
    <row r="98" spans="2:47" s="1" customFormat="1" ht="12">
      <c r="B98" s="37"/>
      <c r="C98" s="38"/>
      <c r="D98" s="209" t="s">
        <v>152</v>
      </c>
      <c r="E98" s="38"/>
      <c r="F98" s="210" t="s">
        <v>161</v>
      </c>
      <c r="G98" s="38"/>
      <c r="H98" s="38"/>
      <c r="I98" s="124"/>
      <c r="J98" s="38"/>
      <c r="K98" s="38"/>
      <c r="L98" s="42"/>
      <c r="M98" s="211"/>
      <c r="N98" s="78"/>
      <c r="O98" s="78"/>
      <c r="P98" s="78"/>
      <c r="Q98" s="78"/>
      <c r="R98" s="78"/>
      <c r="S98" s="78"/>
      <c r="T98" s="79"/>
      <c r="AT98" s="16" t="s">
        <v>152</v>
      </c>
      <c r="AU98" s="16" t="s">
        <v>83</v>
      </c>
    </row>
    <row r="99" spans="2:51" s="11" customFormat="1" ht="12">
      <c r="B99" s="212"/>
      <c r="C99" s="213"/>
      <c r="D99" s="209" t="s">
        <v>154</v>
      </c>
      <c r="E99" s="214" t="s">
        <v>21</v>
      </c>
      <c r="F99" s="215" t="s">
        <v>162</v>
      </c>
      <c r="G99" s="213"/>
      <c r="H99" s="214" t="s">
        <v>21</v>
      </c>
      <c r="I99" s="216"/>
      <c r="J99" s="213"/>
      <c r="K99" s="213"/>
      <c r="L99" s="217"/>
      <c r="M99" s="218"/>
      <c r="N99" s="219"/>
      <c r="O99" s="219"/>
      <c r="P99" s="219"/>
      <c r="Q99" s="219"/>
      <c r="R99" s="219"/>
      <c r="S99" s="219"/>
      <c r="T99" s="220"/>
      <c r="AT99" s="221" t="s">
        <v>154</v>
      </c>
      <c r="AU99" s="221" t="s">
        <v>83</v>
      </c>
      <c r="AV99" s="11" t="s">
        <v>78</v>
      </c>
      <c r="AW99" s="11" t="s">
        <v>34</v>
      </c>
      <c r="AX99" s="11" t="s">
        <v>73</v>
      </c>
      <c r="AY99" s="221" t="s">
        <v>143</v>
      </c>
    </row>
    <row r="100" spans="2:51" s="12" customFormat="1" ht="12">
      <c r="B100" s="222"/>
      <c r="C100" s="223"/>
      <c r="D100" s="209" t="s">
        <v>154</v>
      </c>
      <c r="E100" s="224" t="s">
        <v>21</v>
      </c>
      <c r="F100" s="225" t="s">
        <v>163</v>
      </c>
      <c r="G100" s="223"/>
      <c r="H100" s="226">
        <v>2.5</v>
      </c>
      <c r="I100" s="227"/>
      <c r="J100" s="223"/>
      <c r="K100" s="223"/>
      <c r="L100" s="228"/>
      <c r="M100" s="229"/>
      <c r="N100" s="230"/>
      <c r="O100" s="230"/>
      <c r="P100" s="230"/>
      <c r="Q100" s="230"/>
      <c r="R100" s="230"/>
      <c r="S100" s="230"/>
      <c r="T100" s="231"/>
      <c r="AT100" s="232" t="s">
        <v>154</v>
      </c>
      <c r="AU100" s="232" t="s">
        <v>83</v>
      </c>
      <c r="AV100" s="12" t="s">
        <v>83</v>
      </c>
      <c r="AW100" s="12" t="s">
        <v>34</v>
      </c>
      <c r="AX100" s="12" t="s">
        <v>73</v>
      </c>
      <c r="AY100" s="232" t="s">
        <v>143</v>
      </c>
    </row>
    <row r="101" spans="2:51" s="13" customFormat="1" ht="12">
      <c r="B101" s="233"/>
      <c r="C101" s="234"/>
      <c r="D101" s="209" t="s">
        <v>154</v>
      </c>
      <c r="E101" s="235" t="s">
        <v>21</v>
      </c>
      <c r="F101" s="236" t="s">
        <v>157</v>
      </c>
      <c r="G101" s="234"/>
      <c r="H101" s="237">
        <v>2.5</v>
      </c>
      <c r="I101" s="238"/>
      <c r="J101" s="234"/>
      <c r="K101" s="234"/>
      <c r="L101" s="239"/>
      <c r="M101" s="240"/>
      <c r="N101" s="241"/>
      <c r="O101" s="241"/>
      <c r="P101" s="241"/>
      <c r="Q101" s="241"/>
      <c r="R101" s="241"/>
      <c r="S101" s="241"/>
      <c r="T101" s="242"/>
      <c r="AT101" s="243" t="s">
        <v>154</v>
      </c>
      <c r="AU101" s="243" t="s">
        <v>83</v>
      </c>
      <c r="AV101" s="13" t="s">
        <v>150</v>
      </c>
      <c r="AW101" s="13" t="s">
        <v>34</v>
      </c>
      <c r="AX101" s="13" t="s">
        <v>78</v>
      </c>
      <c r="AY101" s="243" t="s">
        <v>143</v>
      </c>
    </row>
    <row r="102" spans="2:65" s="1" customFormat="1" ht="22.5" customHeight="1">
      <c r="B102" s="37"/>
      <c r="C102" s="197" t="s">
        <v>164</v>
      </c>
      <c r="D102" s="197" t="s">
        <v>145</v>
      </c>
      <c r="E102" s="198" t="s">
        <v>165</v>
      </c>
      <c r="F102" s="199" t="s">
        <v>166</v>
      </c>
      <c r="G102" s="200" t="s">
        <v>148</v>
      </c>
      <c r="H102" s="201">
        <v>2.5</v>
      </c>
      <c r="I102" s="202"/>
      <c r="J102" s="203">
        <f>ROUND(I102*H102,2)</f>
        <v>0</v>
      </c>
      <c r="K102" s="199" t="s">
        <v>149</v>
      </c>
      <c r="L102" s="42"/>
      <c r="M102" s="204" t="s">
        <v>21</v>
      </c>
      <c r="N102" s="205" t="s">
        <v>45</v>
      </c>
      <c r="O102" s="78"/>
      <c r="P102" s="206">
        <f>O102*H102</f>
        <v>0</v>
      </c>
      <c r="Q102" s="206">
        <v>0</v>
      </c>
      <c r="R102" s="206">
        <f>Q102*H102</f>
        <v>0</v>
      </c>
      <c r="S102" s="206">
        <v>0.316</v>
      </c>
      <c r="T102" s="207">
        <f>S102*H102</f>
        <v>0.79</v>
      </c>
      <c r="AR102" s="16" t="s">
        <v>150</v>
      </c>
      <c r="AT102" s="16" t="s">
        <v>145</v>
      </c>
      <c r="AU102" s="16" t="s">
        <v>83</v>
      </c>
      <c r="AY102" s="16" t="s">
        <v>143</v>
      </c>
      <c r="BE102" s="208">
        <f>IF(N102="základní",J102,0)</f>
        <v>0</v>
      </c>
      <c r="BF102" s="208">
        <f>IF(N102="snížená",J102,0)</f>
        <v>0</v>
      </c>
      <c r="BG102" s="208">
        <f>IF(N102="zákl. přenesená",J102,0)</f>
        <v>0</v>
      </c>
      <c r="BH102" s="208">
        <f>IF(N102="sníž. přenesená",J102,0)</f>
        <v>0</v>
      </c>
      <c r="BI102" s="208">
        <f>IF(N102="nulová",J102,0)</f>
        <v>0</v>
      </c>
      <c r="BJ102" s="16" t="s">
        <v>83</v>
      </c>
      <c r="BK102" s="208">
        <f>ROUND(I102*H102,2)</f>
        <v>0</v>
      </c>
      <c r="BL102" s="16" t="s">
        <v>150</v>
      </c>
      <c r="BM102" s="16" t="s">
        <v>167</v>
      </c>
    </row>
    <row r="103" spans="2:47" s="1" customFormat="1" ht="12">
      <c r="B103" s="37"/>
      <c r="C103" s="38"/>
      <c r="D103" s="209" t="s">
        <v>152</v>
      </c>
      <c r="E103" s="38"/>
      <c r="F103" s="210" t="s">
        <v>161</v>
      </c>
      <c r="G103" s="38"/>
      <c r="H103" s="38"/>
      <c r="I103" s="124"/>
      <c r="J103" s="38"/>
      <c r="K103" s="38"/>
      <c r="L103" s="42"/>
      <c r="M103" s="211"/>
      <c r="N103" s="78"/>
      <c r="O103" s="78"/>
      <c r="P103" s="78"/>
      <c r="Q103" s="78"/>
      <c r="R103" s="78"/>
      <c r="S103" s="78"/>
      <c r="T103" s="79"/>
      <c r="AT103" s="16" t="s">
        <v>152</v>
      </c>
      <c r="AU103" s="16" t="s">
        <v>83</v>
      </c>
    </row>
    <row r="104" spans="2:51" s="11" customFormat="1" ht="12">
      <c r="B104" s="212"/>
      <c r="C104" s="213"/>
      <c r="D104" s="209" t="s">
        <v>154</v>
      </c>
      <c r="E104" s="214" t="s">
        <v>21</v>
      </c>
      <c r="F104" s="215" t="s">
        <v>162</v>
      </c>
      <c r="G104" s="213"/>
      <c r="H104" s="214" t="s">
        <v>21</v>
      </c>
      <c r="I104" s="216"/>
      <c r="J104" s="213"/>
      <c r="K104" s="213"/>
      <c r="L104" s="217"/>
      <c r="M104" s="218"/>
      <c r="N104" s="219"/>
      <c r="O104" s="219"/>
      <c r="P104" s="219"/>
      <c r="Q104" s="219"/>
      <c r="R104" s="219"/>
      <c r="S104" s="219"/>
      <c r="T104" s="220"/>
      <c r="AT104" s="221" t="s">
        <v>154</v>
      </c>
      <c r="AU104" s="221" t="s">
        <v>83</v>
      </c>
      <c r="AV104" s="11" t="s">
        <v>78</v>
      </c>
      <c r="AW104" s="11" t="s">
        <v>34</v>
      </c>
      <c r="AX104" s="11" t="s">
        <v>73</v>
      </c>
      <c r="AY104" s="221" t="s">
        <v>143</v>
      </c>
    </row>
    <row r="105" spans="2:51" s="12" customFormat="1" ht="12">
      <c r="B105" s="222"/>
      <c r="C105" s="223"/>
      <c r="D105" s="209" t="s">
        <v>154</v>
      </c>
      <c r="E105" s="224" t="s">
        <v>21</v>
      </c>
      <c r="F105" s="225" t="s">
        <v>163</v>
      </c>
      <c r="G105" s="223"/>
      <c r="H105" s="226">
        <v>2.5</v>
      </c>
      <c r="I105" s="227"/>
      <c r="J105" s="223"/>
      <c r="K105" s="223"/>
      <c r="L105" s="228"/>
      <c r="M105" s="229"/>
      <c r="N105" s="230"/>
      <c r="O105" s="230"/>
      <c r="P105" s="230"/>
      <c r="Q105" s="230"/>
      <c r="R105" s="230"/>
      <c r="S105" s="230"/>
      <c r="T105" s="231"/>
      <c r="AT105" s="232" t="s">
        <v>154</v>
      </c>
      <c r="AU105" s="232" t="s">
        <v>83</v>
      </c>
      <c r="AV105" s="12" t="s">
        <v>83</v>
      </c>
      <c r="AW105" s="12" t="s">
        <v>34</v>
      </c>
      <c r="AX105" s="12" t="s">
        <v>73</v>
      </c>
      <c r="AY105" s="232" t="s">
        <v>143</v>
      </c>
    </row>
    <row r="106" spans="2:51" s="13" customFormat="1" ht="12">
      <c r="B106" s="233"/>
      <c r="C106" s="234"/>
      <c r="D106" s="209" t="s">
        <v>154</v>
      </c>
      <c r="E106" s="235" t="s">
        <v>21</v>
      </c>
      <c r="F106" s="236" t="s">
        <v>157</v>
      </c>
      <c r="G106" s="234"/>
      <c r="H106" s="237">
        <v>2.5</v>
      </c>
      <c r="I106" s="238"/>
      <c r="J106" s="234"/>
      <c r="K106" s="234"/>
      <c r="L106" s="239"/>
      <c r="M106" s="240"/>
      <c r="N106" s="241"/>
      <c r="O106" s="241"/>
      <c r="P106" s="241"/>
      <c r="Q106" s="241"/>
      <c r="R106" s="241"/>
      <c r="S106" s="241"/>
      <c r="T106" s="242"/>
      <c r="AT106" s="243" t="s">
        <v>154</v>
      </c>
      <c r="AU106" s="243" t="s">
        <v>83</v>
      </c>
      <c r="AV106" s="13" t="s">
        <v>150</v>
      </c>
      <c r="AW106" s="13" t="s">
        <v>34</v>
      </c>
      <c r="AX106" s="13" t="s">
        <v>78</v>
      </c>
      <c r="AY106" s="243" t="s">
        <v>143</v>
      </c>
    </row>
    <row r="107" spans="2:65" s="1" customFormat="1" ht="33.75" customHeight="1">
      <c r="B107" s="37"/>
      <c r="C107" s="197" t="s">
        <v>150</v>
      </c>
      <c r="D107" s="197" t="s">
        <v>145</v>
      </c>
      <c r="E107" s="198" t="s">
        <v>168</v>
      </c>
      <c r="F107" s="199" t="s">
        <v>169</v>
      </c>
      <c r="G107" s="200" t="s">
        <v>148</v>
      </c>
      <c r="H107" s="201">
        <v>50</v>
      </c>
      <c r="I107" s="202"/>
      <c r="J107" s="203">
        <f>ROUND(I107*H107,2)</f>
        <v>0</v>
      </c>
      <c r="K107" s="199" t="s">
        <v>149</v>
      </c>
      <c r="L107" s="42"/>
      <c r="M107" s="204" t="s">
        <v>21</v>
      </c>
      <c r="N107" s="205" t="s">
        <v>45</v>
      </c>
      <c r="O107" s="78"/>
      <c r="P107" s="206">
        <f>O107*H107</f>
        <v>0</v>
      </c>
      <c r="Q107" s="206">
        <v>0</v>
      </c>
      <c r="R107" s="206">
        <f>Q107*H107</f>
        <v>0</v>
      </c>
      <c r="S107" s="206">
        <v>0.29</v>
      </c>
      <c r="T107" s="207">
        <f>S107*H107</f>
        <v>14.499999999999998</v>
      </c>
      <c r="AR107" s="16" t="s">
        <v>150</v>
      </c>
      <c r="AT107" s="16" t="s">
        <v>145</v>
      </c>
      <c r="AU107" s="16" t="s">
        <v>83</v>
      </c>
      <c r="AY107" s="16" t="s">
        <v>143</v>
      </c>
      <c r="BE107" s="208">
        <f>IF(N107="základní",J107,0)</f>
        <v>0</v>
      </c>
      <c r="BF107" s="208">
        <f>IF(N107="snížená",J107,0)</f>
        <v>0</v>
      </c>
      <c r="BG107" s="208">
        <f>IF(N107="zákl. přenesená",J107,0)</f>
        <v>0</v>
      </c>
      <c r="BH107" s="208">
        <f>IF(N107="sníž. přenesená",J107,0)</f>
        <v>0</v>
      </c>
      <c r="BI107" s="208">
        <f>IF(N107="nulová",J107,0)</f>
        <v>0</v>
      </c>
      <c r="BJ107" s="16" t="s">
        <v>83</v>
      </c>
      <c r="BK107" s="208">
        <f>ROUND(I107*H107,2)</f>
        <v>0</v>
      </c>
      <c r="BL107" s="16" t="s">
        <v>150</v>
      </c>
      <c r="BM107" s="16" t="s">
        <v>170</v>
      </c>
    </row>
    <row r="108" spans="2:47" s="1" customFormat="1" ht="12">
      <c r="B108" s="37"/>
      <c r="C108" s="38"/>
      <c r="D108" s="209" t="s">
        <v>152</v>
      </c>
      <c r="E108" s="38"/>
      <c r="F108" s="210" t="s">
        <v>161</v>
      </c>
      <c r="G108" s="38"/>
      <c r="H108" s="38"/>
      <c r="I108" s="124"/>
      <c r="J108" s="38"/>
      <c r="K108" s="38"/>
      <c r="L108" s="42"/>
      <c r="M108" s="211"/>
      <c r="N108" s="78"/>
      <c r="O108" s="78"/>
      <c r="P108" s="78"/>
      <c r="Q108" s="78"/>
      <c r="R108" s="78"/>
      <c r="S108" s="78"/>
      <c r="T108" s="79"/>
      <c r="AT108" s="16" t="s">
        <v>152</v>
      </c>
      <c r="AU108" s="16" t="s">
        <v>83</v>
      </c>
    </row>
    <row r="109" spans="2:51" s="11" customFormat="1" ht="12">
      <c r="B109" s="212"/>
      <c r="C109" s="213"/>
      <c r="D109" s="209" t="s">
        <v>154</v>
      </c>
      <c r="E109" s="214" t="s">
        <v>21</v>
      </c>
      <c r="F109" s="215" t="s">
        <v>155</v>
      </c>
      <c r="G109" s="213"/>
      <c r="H109" s="214" t="s">
        <v>21</v>
      </c>
      <c r="I109" s="216"/>
      <c r="J109" s="213"/>
      <c r="K109" s="213"/>
      <c r="L109" s="217"/>
      <c r="M109" s="218"/>
      <c r="N109" s="219"/>
      <c r="O109" s="219"/>
      <c r="P109" s="219"/>
      <c r="Q109" s="219"/>
      <c r="R109" s="219"/>
      <c r="S109" s="219"/>
      <c r="T109" s="220"/>
      <c r="AT109" s="221" t="s">
        <v>154</v>
      </c>
      <c r="AU109" s="221" t="s">
        <v>83</v>
      </c>
      <c r="AV109" s="11" t="s">
        <v>78</v>
      </c>
      <c r="AW109" s="11" t="s">
        <v>34</v>
      </c>
      <c r="AX109" s="11" t="s">
        <v>73</v>
      </c>
      <c r="AY109" s="221" t="s">
        <v>143</v>
      </c>
    </row>
    <row r="110" spans="2:51" s="12" customFormat="1" ht="12">
      <c r="B110" s="222"/>
      <c r="C110" s="223"/>
      <c r="D110" s="209" t="s">
        <v>154</v>
      </c>
      <c r="E110" s="224" t="s">
        <v>21</v>
      </c>
      <c r="F110" s="225" t="s">
        <v>156</v>
      </c>
      <c r="G110" s="223"/>
      <c r="H110" s="226">
        <v>50</v>
      </c>
      <c r="I110" s="227"/>
      <c r="J110" s="223"/>
      <c r="K110" s="223"/>
      <c r="L110" s="228"/>
      <c r="M110" s="229"/>
      <c r="N110" s="230"/>
      <c r="O110" s="230"/>
      <c r="P110" s="230"/>
      <c r="Q110" s="230"/>
      <c r="R110" s="230"/>
      <c r="S110" s="230"/>
      <c r="T110" s="231"/>
      <c r="AT110" s="232" t="s">
        <v>154</v>
      </c>
      <c r="AU110" s="232" t="s">
        <v>83</v>
      </c>
      <c r="AV110" s="12" t="s">
        <v>83</v>
      </c>
      <c r="AW110" s="12" t="s">
        <v>34</v>
      </c>
      <c r="AX110" s="12" t="s">
        <v>73</v>
      </c>
      <c r="AY110" s="232" t="s">
        <v>143</v>
      </c>
    </row>
    <row r="111" spans="2:51" s="13" customFormat="1" ht="12">
      <c r="B111" s="233"/>
      <c r="C111" s="234"/>
      <c r="D111" s="209" t="s">
        <v>154</v>
      </c>
      <c r="E111" s="235" t="s">
        <v>21</v>
      </c>
      <c r="F111" s="236" t="s">
        <v>157</v>
      </c>
      <c r="G111" s="234"/>
      <c r="H111" s="237">
        <v>50</v>
      </c>
      <c r="I111" s="238"/>
      <c r="J111" s="234"/>
      <c r="K111" s="234"/>
      <c r="L111" s="239"/>
      <c r="M111" s="240"/>
      <c r="N111" s="241"/>
      <c r="O111" s="241"/>
      <c r="P111" s="241"/>
      <c r="Q111" s="241"/>
      <c r="R111" s="241"/>
      <c r="S111" s="241"/>
      <c r="T111" s="242"/>
      <c r="AT111" s="243" t="s">
        <v>154</v>
      </c>
      <c r="AU111" s="243" t="s">
        <v>83</v>
      </c>
      <c r="AV111" s="13" t="s">
        <v>150</v>
      </c>
      <c r="AW111" s="13" t="s">
        <v>34</v>
      </c>
      <c r="AX111" s="13" t="s">
        <v>78</v>
      </c>
      <c r="AY111" s="243" t="s">
        <v>143</v>
      </c>
    </row>
    <row r="112" spans="2:65" s="1" customFormat="1" ht="33.75" customHeight="1">
      <c r="B112" s="37"/>
      <c r="C112" s="197" t="s">
        <v>171</v>
      </c>
      <c r="D112" s="197" t="s">
        <v>145</v>
      </c>
      <c r="E112" s="198" t="s">
        <v>172</v>
      </c>
      <c r="F112" s="199" t="s">
        <v>173</v>
      </c>
      <c r="G112" s="200" t="s">
        <v>174</v>
      </c>
      <c r="H112" s="201">
        <v>3</v>
      </c>
      <c r="I112" s="202"/>
      <c r="J112" s="203">
        <f>ROUND(I112*H112,2)</f>
        <v>0</v>
      </c>
      <c r="K112" s="199" t="s">
        <v>149</v>
      </c>
      <c r="L112" s="42"/>
      <c r="M112" s="204" t="s">
        <v>21</v>
      </c>
      <c r="N112" s="205" t="s">
        <v>45</v>
      </c>
      <c r="O112" s="78"/>
      <c r="P112" s="206">
        <f>O112*H112</f>
        <v>0</v>
      </c>
      <c r="Q112" s="206">
        <v>0.01269</v>
      </c>
      <c r="R112" s="206">
        <f>Q112*H112</f>
        <v>0.03807</v>
      </c>
      <c r="S112" s="206">
        <v>0</v>
      </c>
      <c r="T112" s="207">
        <f>S112*H112</f>
        <v>0</v>
      </c>
      <c r="AR112" s="16" t="s">
        <v>150</v>
      </c>
      <c r="AT112" s="16" t="s">
        <v>145</v>
      </c>
      <c r="AU112" s="16" t="s">
        <v>83</v>
      </c>
      <c r="AY112" s="16" t="s">
        <v>143</v>
      </c>
      <c r="BE112" s="208">
        <f>IF(N112="základní",J112,0)</f>
        <v>0</v>
      </c>
      <c r="BF112" s="208">
        <f>IF(N112="snížená",J112,0)</f>
        <v>0</v>
      </c>
      <c r="BG112" s="208">
        <f>IF(N112="zákl. přenesená",J112,0)</f>
        <v>0</v>
      </c>
      <c r="BH112" s="208">
        <f>IF(N112="sníž. přenesená",J112,0)</f>
        <v>0</v>
      </c>
      <c r="BI112" s="208">
        <f>IF(N112="nulová",J112,0)</f>
        <v>0</v>
      </c>
      <c r="BJ112" s="16" t="s">
        <v>83</v>
      </c>
      <c r="BK112" s="208">
        <f>ROUND(I112*H112,2)</f>
        <v>0</v>
      </c>
      <c r="BL112" s="16" t="s">
        <v>150</v>
      </c>
      <c r="BM112" s="16" t="s">
        <v>175</v>
      </c>
    </row>
    <row r="113" spans="2:47" s="1" customFormat="1" ht="12">
      <c r="B113" s="37"/>
      <c r="C113" s="38"/>
      <c r="D113" s="209" t="s">
        <v>152</v>
      </c>
      <c r="E113" s="38"/>
      <c r="F113" s="210" t="s">
        <v>176</v>
      </c>
      <c r="G113" s="38"/>
      <c r="H113" s="38"/>
      <c r="I113" s="124"/>
      <c r="J113" s="38"/>
      <c r="K113" s="38"/>
      <c r="L113" s="42"/>
      <c r="M113" s="211"/>
      <c r="N113" s="78"/>
      <c r="O113" s="78"/>
      <c r="P113" s="78"/>
      <c r="Q113" s="78"/>
      <c r="R113" s="78"/>
      <c r="S113" s="78"/>
      <c r="T113" s="79"/>
      <c r="AT113" s="16" t="s">
        <v>152</v>
      </c>
      <c r="AU113" s="16" t="s">
        <v>83</v>
      </c>
    </row>
    <row r="114" spans="2:51" s="11" customFormat="1" ht="12">
      <c r="B114" s="212"/>
      <c r="C114" s="213"/>
      <c r="D114" s="209" t="s">
        <v>154</v>
      </c>
      <c r="E114" s="214" t="s">
        <v>21</v>
      </c>
      <c r="F114" s="215" t="s">
        <v>177</v>
      </c>
      <c r="G114" s="213"/>
      <c r="H114" s="214" t="s">
        <v>21</v>
      </c>
      <c r="I114" s="216"/>
      <c r="J114" s="213"/>
      <c r="K114" s="213"/>
      <c r="L114" s="217"/>
      <c r="M114" s="218"/>
      <c r="N114" s="219"/>
      <c r="O114" s="219"/>
      <c r="P114" s="219"/>
      <c r="Q114" s="219"/>
      <c r="R114" s="219"/>
      <c r="S114" s="219"/>
      <c r="T114" s="220"/>
      <c r="AT114" s="221" t="s">
        <v>154</v>
      </c>
      <c r="AU114" s="221" t="s">
        <v>83</v>
      </c>
      <c r="AV114" s="11" t="s">
        <v>78</v>
      </c>
      <c r="AW114" s="11" t="s">
        <v>34</v>
      </c>
      <c r="AX114" s="11" t="s">
        <v>73</v>
      </c>
      <c r="AY114" s="221" t="s">
        <v>143</v>
      </c>
    </row>
    <row r="115" spans="2:51" s="12" customFormat="1" ht="12">
      <c r="B115" s="222"/>
      <c r="C115" s="223"/>
      <c r="D115" s="209" t="s">
        <v>154</v>
      </c>
      <c r="E115" s="224" t="s">
        <v>21</v>
      </c>
      <c r="F115" s="225" t="s">
        <v>178</v>
      </c>
      <c r="G115" s="223"/>
      <c r="H115" s="226">
        <v>3</v>
      </c>
      <c r="I115" s="227"/>
      <c r="J115" s="223"/>
      <c r="K115" s="223"/>
      <c r="L115" s="228"/>
      <c r="M115" s="229"/>
      <c r="N115" s="230"/>
      <c r="O115" s="230"/>
      <c r="P115" s="230"/>
      <c r="Q115" s="230"/>
      <c r="R115" s="230"/>
      <c r="S115" s="230"/>
      <c r="T115" s="231"/>
      <c r="AT115" s="232" t="s">
        <v>154</v>
      </c>
      <c r="AU115" s="232" t="s">
        <v>83</v>
      </c>
      <c r="AV115" s="12" t="s">
        <v>83</v>
      </c>
      <c r="AW115" s="12" t="s">
        <v>34</v>
      </c>
      <c r="AX115" s="12" t="s">
        <v>73</v>
      </c>
      <c r="AY115" s="232" t="s">
        <v>143</v>
      </c>
    </row>
    <row r="116" spans="2:51" s="13" customFormat="1" ht="12">
      <c r="B116" s="233"/>
      <c r="C116" s="234"/>
      <c r="D116" s="209" t="s">
        <v>154</v>
      </c>
      <c r="E116" s="235" t="s">
        <v>21</v>
      </c>
      <c r="F116" s="236" t="s">
        <v>157</v>
      </c>
      <c r="G116" s="234"/>
      <c r="H116" s="237">
        <v>3</v>
      </c>
      <c r="I116" s="238"/>
      <c r="J116" s="234"/>
      <c r="K116" s="234"/>
      <c r="L116" s="239"/>
      <c r="M116" s="240"/>
      <c r="N116" s="241"/>
      <c r="O116" s="241"/>
      <c r="P116" s="241"/>
      <c r="Q116" s="241"/>
      <c r="R116" s="241"/>
      <c r="S116" s="241"/>
      <c r="T116" s="242"/>
      <c r="AT116" s="243" t="s">
        <v>154</v>
      </c>
      <c r="AU116" s="243" t="s">
        <v>83</v>
      </c>
      <c r="AV116" s="13" t="s">
        <v>150</v>
      </c>
      <c r="AW116" s="13" t="s">
        <v>34</v>
      </c>
      <c r="AX116" s="13" t="s">
        <v>78</v>
      </c>
      <c r="AY116" s="243" t="s">
        <v>143</v>
      </c>
    </row>
    <row r="117" spans="2:65" s="1" customFormat="1" ht="33.75" customHeight="1">
      <c r="B117" s="37"/>
      <c r="C117" s="197" t="s">
        <v>179</v>
      </c>
      <c r="D117" s="197" t="s">
        <v>145</v>
      </c>
      <c r="E117" s="198" t="s">
        <v>180</v>
      </c>
      <c r="F117" s="199" t="s">
        <v>181</v>
      </c>
      <c r="G117" s="200" t="s">
        <v>174</v>
      </c>
      <c r="H117" s="201">
        <v>5.4</v>
      </c>
      <c r="I117" s="202"/>
      <c r="J117" s="203">
        <f>ROUND(I117*H117,2)</f>
        <v>0</v>
      </c>
      <c r="K117" s="199" t="s">
        <v>149</v>
      </c>
      <c r="L117" s="42"/>
      <c r="M117" s="204" t="s">
        <v>21</v>
      </c>
      <c r="N117" s="205" t="s">
        <v>45</v>
      </c>
      <c r="O117" s="78"/>
      <c r="P117" s="206">
        <f>O117*H117</f>
        <v>0</v>
      </c>
      <c r="Q117" s="206">
        <v>0.0369</v>
      </c>
      <c r="R117" s="206">
        <f>Q117*H117</f>
        <v>0.19926000000000002</v>
      </c>
      <c r="S117" s="206">
        <v>0</v>
      </c>
      <c r="T117" s="207">
        <f>S117*H117</f>
        <v>0</v>
      </c>
      <c r="AR117" s="16" t="s">
        <v>150</v>
      </c>
      <c r="AT117" s="16" t="s">
        <v>145</v>
      </c>
      <c r="AU117" s="16" t="s">
        <v>83</v>
      </c>
      <c r="AY117" s="16" t="s">
        <v>143</v>
      </c>
      <c r="BE117" s="208">
        <f>IF(N117="základní",J117,0)</f>
        <v>0</v>
      </c>
      <c r="BF117" s="208">
        <f>IF(N117="snížená",J117,0)</f>
        <v>0</v>
      </c>
      <c r="BG117" s="208">
        <f>IF(N117="zákl. přenesená",J117,0)</f>
        <v>0</v>
      </c>
      <c r="BH117" s="208">
        <f>IF(N117="sníž. přenesená",J117,0)</f>
        <v>0</v>
      </c>
      <c r="BI117" s="208">
        <f>IF(N117="nulová",J117,0)</f>
        <v>0</v>
      </c>
      <c r="BJ117" s="16" t="s">
        <v>83</v>
      </c>
      <c r="BK117" s="208">
        <f>ROUND(I117*H117,2)</f>
        <v>0</v>
      </c>
      <c r="BL117" s="16" t="s">
        <v>150</v>
      </c>
      <c r="BM117" s="16" t="s">
        <v>182</v>
      </c>
    </row>
    <row r="118" spans="2:47" s="1" customFormat="1" ht="12">
      <c r="B118" s="37"/>
      <c r="C118" s="38"/>
      <c r="D118" s="209" t="s">
        <v>152</v>
      </c>
      <c r="E118" s="38"/>
      <c r="F118" s="210" t="s">
        <v>176</v>
      </c>
      <c r="G118" s="38"/>
      <c r="H118" s="38"/>
      <c r="I118" s="124"/>
      <c r="J118" s="38"/>
      <c r="K118" s="38"/>
      <c r="L118" s="42"/>
      <c r="M118" s="211"/>
      <c r="N118" s="78"/>
      <c r="O118" s="78"/>
      <c r="P118" s="78"/>
      <c r="Q118" s="78"/>
      <c r="R118" s="78"/>
      <c r="S118" s="78"/>
      <c r="T118" s="79"/>
      <c r="AT118" s="16" t="s">
        <v>152</v>
      </c>
      <c r="AU118" s="16" t="s">
        <v>83</v>
      </c>
    </row>
    <row r="119" spans="2:51" s="11" customFormat="1" ht="12">
      <c r="B119" s="212"/>
      <c r="C119" s="213"/>
      <c r="D119" s="209" t="s">
        <v>154</v>
      </c>
      <c r="E119" s="214" t="s">
        <v>21</v>
      </c>
      <c r="F119" s="215" t="s">
        <v>177</v>
      </c>
      <c r="G119" s="213"/>
      <c r="H119" s="214" t="s">
        <v>21</v>
      </c>
      <c r="I119" s="216"/>
      <c r="J119" s="213"/>
      <c r="K119" s="213"/>
      <c r="L119" s="217"/>
      <c r="M119" s="218"/>
      <c r="N119" s="219"/>
      <c r="O119" s="219"/>
      <c r="P119" s="219"/>
      <c r="Q119" s="219"/>
      <c r="R119" s="219"/>
      <c r="S119" s="219"/>
      <c r="T119" s="220"/>
      <c r="AT119" s="221" t="s">
        <v>154</v>
      </c>
      <c r="AU119" s="221" t="s">
        <v>83</v>
      </c>
      <c r="AV119" s="11" t="s">
        <v>78</v>
      </c>
      <c r="AW119" s="11" t="s">
        <v>34</v>
      </c>
      <c r="AX119" s="11" t="s">
        <v>73</v>
      </c>
      <c r="AY119" s="221" t="s">
        <v>143</v>
      </c>
    </row>
    <row r="120" spans="2:51" s="12" customFormat="1" ht="12">
      <c r="B120" s="222"/>
      <c r="C120" s="223"/>
      <c r="D120" s="209" t="s">
        <v>154</v>
      </c>
      <c r="E120" s="224" t="s">
        <v>21</v>
      </c>
      <c r="F120" s="225" t="s">
        <v>183</v>
      </c>
      <c r="G120" s="223"/>
      <c r="H120" s="226">
        <v>5.4</v>
      </c>
      <c r="I120" s="227"/>
      <c r="J120" s="223"/>
      <c r="K120" s="223"/>
      <c r="L120" s="228"/>
      <c r="M120" s="229"/>
      <c r="N120" s="230"/>
      <c r="O120" s="230"/>
      <c r="P120" s="230"/>
      <c r="Q120" s="230"/>
      <c r="R120" s="230"/>
      <c r="S120" s="230"/>
      <c r="T120" s="231"/>
      <c r="AT120" s="232" t="s">
        <v>154</v>
      </c>
      <c r="AU120" s="232" t="s">
        <v>83</v>
      </c>
      <c r="AV120" s="12" t="s">
        <v>83</v>
      </c>
      <c r="AW120" s="12" t="s">
        <v>34</v>
      </c>
      <c r="AX120" s="12" t="s">
        <v>73</v>
      </c>
      <c r="AY120" s="232" t="s">
        <v>143</v>
      </c>
    </row>
    <row r="121" spans="2:51" s="13" customFormat="1" ht="12">
      <c r="B121" s="233"/>
      <c r="C121" s="234"/>
      <c r="D121" s="209" t="s">
        <v>154</v>
      </c>
      <c r="E121" s="235" t="s">
        <v>21</v>
      </c>
      <c r="F121" s="236" t="s">
        <v>157</v>
      </c>
      <c r="G121" s="234"/>
      <c r="H121" s="237">
        <v>5.4</v>
      </c>
      <c r="I121" s="238"/>
      <c r="J121" s="234"/>
      <c r="K121" s="234"/>
      <c r="L121" s="239"/>
      <c r="M121" s="240"/>
      <c r="N121" s="241"/>
      <c r="O121" s="241"/>
      <c r="P121" s="241"/>
      <c r="Q121" s="241"/>
      <c r="R121" s="241"/>
      <c r="S121" s="241"/>
      <c r="T121" s="242"/>
      <c r="AT121" s="243" t="s">
        <v>154</v>
      </c>
      <c r="AU121" s="243" t="s">
        <v>83</v>
      </c>
      <c r="AV121" s="13" t="s">
        <v>150</v>
      </c>
      <c r="AW121" s="13" t="s">
        <v>34</v>
      </c>
      <c r="AX121" s="13" t="s">
        <v>78</v>
      </c>
      <c r="AY121" s="243" t="s">
        <v>143</v>
      </c>
    </row>
    <row r="122" spans="2:65" s="1" customFormat="1" ht="22.5" customHeight="1">
      <c r="B122" s="37"/>
      <c r="C122" s="197" t="s">
        <v>184</v>
      </c>
      <c r="D122" s="197" t="s">
        <v>145</v>
      </c>
      <c r="E122" s="198" t="s">
        <v>185</v>
      </c>
      <c r="F122" s="199" t="s">
        <v>186</v>
      </c>
      <c r="G122" s="200" t="s">
        <v>187</v>
      </c>
      <c r="H122" s="201">
        <v>28</v>
      </c>
      <c r="I122" s="202"/>
      <c r="J122" s="203">
        <f>ROUND(I122*H122,2)</f>
        <v>0</v>
      </c>
      <c r="K122" s="199" t="s">
        <v>149</v>
      </c>
      <c r="L122" s="42"/>
      <c r="M122" s="204" t="s">
        <v>21</v>
      </c>
      <c r="N122" s="205" t="s">
        <v>45</v>
      </c>
      <c r="O122" s="78"/>
      <c r="P122" s="206">
        <f>O122*H122</f>
        <v>0</v>
      </c>
      <c r="Q122" s="206">
        <v>0</v>
      </c>
      <c r="R122" s="206">
        <f>Q122*H122</f>
        <v>0</v>
      </c>
      <c r="S122" s="206">
        <v>0</v>
      </c>
      <c r="T122" s="207">
        <f>S122*H122</f>
        <v>0</v>
      </c>
      <c r="AR122" s="16" t="s">
        <v>150</v>
      </c>
      <c r="AT122" s="16" t="s">
        <v>145</v>
      </c>
      <c r="AU122" s="16" t="s">
        <v>83</v>
      </c>
      <c r="AY122" s="16" t="s">
        <v>143</v>
      </c>
      <c r="BE122" s="208">
        <f>IF(N122="základní",J122,0)</f>
        <v>0</v>
      </c>
      <c r="BF122" s="208">
        <f>IF(N122="snížená",J122,0)</f>
        <v>0</v>
      </c>
      <c r="BG122" s="208">
        <f>IF(N122="zákl. přenesená",J122,0)</f>
        <v>0</v>
      </c>
      <c r="BH122" s="208">
        <f>IF(N122="sníž. přenesená",J122,0)</f>
        <v>0</v>
      </c>
      <c r="BI122" s="208">
        <f>IF(N122="nulová",J122,0)</f>
        <v>0</v>
      </c>
      <c r="BJ122" s="16" t="s">
        <v>83</v>
      </c>
      <c r="BK122" s="208">
        <f>ROUND(I122*H122,2)</f>
        <v>0</v>
      </c>
      <c r="BL122" s="16" t="s">
        <v>150</v>
      </c>
      <c r="BM122" s="16" t="s">
        <v>188</v>
      </c>
    </row>
    <row r="123" spans="2:47" s="1" customFormat="1" ht="12">
      <c r="B123" s="37"/>
      <c r="C123" s="38"/>
      <c r="D123" s="209" t="s">
        <v>152</v>
      </c>
      <c r="E123" s="38"/>
      <c r="F123" s="210" t="s">
        <v>189</v>
      </c>
      <c r="G123" s="38"/>
      <c r="H123" s="38"/>
      <c r="I123" s="124"/>
      <c r="J123" s="38"/>
      <c r="K123" s="38"/>
      <c r="L123" s="42"/>
      <c r="M123" s="211"/>
      <c r="N123" s="78"/>
      <c r="O123" s="78"/>
      <c r="P123" s="78"/>
      <c r="Q123" s="78"/>
      <c r="R123" s="78"/>
      <c r="S123" s="78"/>
      <c r="T123" s="79"/>
      <c r="AT123" s="16" t="s">
        <v>152</v>
      </c>
      <c r="AU123" s="16" t="s">
        <v>83</v>
      </c>
    </row>
    <row r="124" spans="2:51" s="11" customFormat="1" ht="12">
      <c r="B124" s="212"/>
      <c r="C124" s="213"/>
      <c r="D124" s="209" t="s">
        <v>154</v>
      </c>
      <c r="E124" s="214" t="s">
        <v>21</v>
      </c>
      <c r="F124" s="215" t="s">
        <v>190</v>
      </c>
      <c r="G124" s="213"/>
      <c r="H124" s="214" t="s">
        <v>21</v>
      </c>
      <c r="I124" s="216"/>
      <c r="J124" s="213"/>
      <c r="K124" s="213"/>
      <c r="L124" s="217"/>
      <c r="M124" s="218"/>
      <c r="N124" s="219"/>
      <c r="O124" s="219"/>
      <c r="P124" s="219"/>
      <c r="Q124" s="219"/>
      <c r="R124" s="219"/>
      <c r="S124" s="219"/>
      <c r="T124" s="220"/>
      <c r="AT124" s="221" t="s">
        <v>154</v>
      </c>
      <c r="AU124" s="221" t="s">
        <v>83</v>
      </c>
      <c r="AV124" s="11" t="s">
        <v>78</v>
      </c>
      <c r="AW124" s="11" t="s">
        <v>34</v>
      </c>
      <c r="AX124" s="11" t="s">
        <v>73</v>
      </c>
      <c r="AY124" s="221" t="s">
        <v>143</v>
      </c>
    </row>
    <row r="125" spans="2:51" s="12" customFormat="1" ht="12">
      <c r="B125" s="222"/>
      <c r="C125" s="223"/>
      <c r="D125" s="209" t="s">
        <v>154</v>
      </c>
      <c r="E125" s="224" t="s">
        <v>21</v>
      </c>
      <c r="F125" s="225" t="s">
        <v>191</v>
      </c>
      <c r="G125" s="223"/>
      <c r="H125" s="226">
        <v>28</v>
      </c>
      <c r="I125" s="227"/>
      <c r="J125" s="223"/>
      <c r="K125" s="223"/>
      <c r="L125" s="228"/>
      <c r="M125" s="229"/>
      <c r="N125" s="230"/>
      <c r="O125" s="230"/>
      <c r="P125" s="230"/>
      <c r="Q125" s="230"/>
      <c r="R125" s="230"/>
      <c r="S125" s="230"/>
      <c r="T125" s="231"/>
      <c r="AT125" s="232" t="s">
        <v>154</v>
      </c>
      <c r="AU125" s="232" t="s">
        <v>83</v>
      </c>
      <c r="AV125" s="12" t="s">
        <v>83</v>
      </c>
      <c r="AW125" s="12" t="s">
        <v>34</v>
      </c>
      <c r="AX125" s="12" t="s">
        <v>73</v>
      </c>
      <c r="AY125" s="232" t="s">
        <v>143</v>
      </c>
    </row>
    <row r="126" spans="2:51" s="13" customFormat="1" ht="12">
      <c r="B126" s="233"/>
      <c r="C126" s="234"/>
      <c r="D126" s="209" t="s">
        <v>154</v>
      </c>
      <c r="E126" s="235" t="s">
        <v>21</v>
      </c>
      <c r="F126" s="236" t="s">
        <v>157</v>
      </c>
      <c r="G126" s="234"/>
      <c r="H126" s="237">
        <v>28</v>
      </c>
      <c r="I126" s="238"/>
      <c r="J126" s="234"/>
      <c r="K126" s="234"/>
      <c r="L126" s="239"/>
      <c r="M126" s="240"/>
      <c r="N126" s="241"/>
      <c r="O126" s="241"/>
      <c r="P126" s="241"/>
      <c r="Q126" s="241"/>
      <c r="R126" s="241"/>
      <c r="S126" s="241"/>
      <c r="T126" s="242"/>
      <c r="AT126" s="243" t="s">
        <v>154</v>
      </c>
      <c r="AU126" s="243" t="s">
        <v>83</v>
      </c>
      <c r="AV126" s="13" t="s">
        <v>150</v>
      </c>
      <c r="AW126" s="13" t="s">
        <v>34</v>
      </c>
      <c r="AX126" s="13" t="s">
        <v>78</v>
      </c>
      <c r="AY126" s="243" t="s">
        <v>143</v>
      </c>
    </row>
    <row r="127" spans="2:65" s="1" customFormat="1" ht="22.5" customHeight="1">
      <c r="B127" s="37"/>
      <c r="C127" s="197" t="s">
        <v>90</v>
      </c>
      <c r="D127" s="197" t="s">
        <v>145</v>
      </c>
      <c r="E127" s="198" t="s">
        <v>192</v>
      </c>
      <c r="F127" s="199" t="s">
        <v>193</v>
      </c>
      <c r="G127" s="200" t="s">
        <v>187</v>
      </c>
      <c r="H127" s="201">
        <v>240</v>
      </c>
      <c r="I127" s="202"/>
      <c r="J127" s="203">
        <f>ROUND(I127*H127,2)</f>
        <v>0</v>
      </c>
      <c r="K127" s="199" t="s">
        <v>149</v>
      </c>
      <c r="L127" s="42"/>
      <c r="M127" s="204" t="s">
        <v>21</v>
      </c>
      <c r="N127" s="205" t="s">
        <v>45</v>
      </c>
      <c r="O127" s="78"/>
      <c r="P127" s="206">
        <f>O127*H127</f>
        <v>0</v>
      </c>
      <c r="Q127" s="206">
        <v>0</v>
      </c>
      <c r="R127" s="206">
        <f>Q127*H127</f>
        <v>0</v>
      </c>
      <c r="S127" s="206">
        <v>0</v>
      </c>
      <c r="T127" s="207">
        <f>S127*H127</f>
        <v>0</v>
      </c>
      <c r="AR127" s="16" t="s">
        <v>150</v>
      </c>
      <c r="AT127" s="16" t="s">
        <v>145</v>
      </c>
      <c r="AU127" s="16" t="s">
        <v>83</v>
      </c>
      <c r="AY127" s="16" t="s">
        <v>143</v>
      </c>
      <c r="BE127" s="208">
        <f>IF(N127="základní",J127,0)</f>
        <v>0</v>
      </c>
      <c r="BF127" s="208">
        <f>IF(N127="snížená",J127,0)</f>
        <v>0</v>
      </c>
      <c r="BG127" s="208">
        <f>IF(N127="zákl. přenesená",J127,0)</f>
        <v>0</v>
      </c>
      <c r="BH127" s="208">
        <f>IF(N127="sníž. přenesená",J127,0)</f>
        <v>0</v>
      </c>
      <c r="BI127" s="208">
        <f>IF(N127="nulová",J127,0)</f>
        <v>0</v>
      </c>
      <c r="BJ127" s="16" t="s">
        <v>83</v>
      </c>
      <c r="BK127" s="208">
        <f>ROUND(I127*H127,2)</f>
        <v>0</v>
      </c>
      <c r="BL127" s="16" t="s">
        <v>150</v>
      </c>
      <c r="BM127" s="16" t="s">
        <v>194</v>
      </c>
    </row>
    <row r="128" spans="2:47" s="1" customFormat="1" ht="12">
      <c r="B128" s="37"/>
      <c r="C128" s="38"/>
      <c r="D128" s="209" t="s">
        <v>152</v>
      </c>
      <c r="E128" s="38"/>
      <c r="F128" s="210" t="s">
        <v>195</v>
      </c>
      <c r="G128" s="38"/>
      <c r="H128" s="38"/>
      <c r="I128" s="124"/>
      <c r="J128" s="38"/>
      <c r="K128" s="38"/>
      <c r="L128" s="42"/>
      <c r="M128" s="211"/>
      <c r="N128" s="78"/>
      <c r="O128" s="78"/>
      <c r="P128" s="78"/>
      <c r="Q128" s="78"/>
      <c r="R128" s="78"/>
      <c r="S128" s="78"/>
      <c r="T128" s="79"/>
      <c r="AT128" s="16" t="s">
        <v>152</v>
      </c>
      <c r="AU128" s="16" t="s">
        <v>83</v>
      </c>
    </row>
    <row r="129" spans="2:51" s="11" customFormat="1" ht="12">
      <c r="B129" s="212"/>
      <c r="C129" s="213"/>
      <c r="D129" s="209" t="s">
        <v>154</v>
      </c>
      <c r="E129" s="214" t="s">
        <v>21</v>
      </c>
      <c r="F129" s="215" t="s">
        <v>155</v>
      </c>
      <c r="G129" s="213"/>
      <c r="H129" s="214" t="s">
        <v>21</v>
      </c>
      <c r="I129" s="216"/>
      <c r="J129" s="213"/>
      <c r="K129" s="213"/>
      <c r="L129" s="217"/>
      <c r="M129" s="218"/>
      <c r="N129" s="219"/>
      <c r="O129" s="219"/>
      <c r="P129" s="219"/>
      <c r="Q129" s="219"/>
      <c r="R129" s="219"/>
      <c r="S129" s="219"/>
      <c r="T129" s="220"/>
      <c r="AT129" s="221" t="s">
        <v>154</v>
      </c>
      <c r="AU129" s="221" t="s">
        <v>83</v>
      </c>
      <c r="AV129" s="11" t="s">
        <v>78</v>
      </c>
      <c r="AW129" s="11" t="s">
        <v>34</v>
      </c>
      <c r="AX129" s="11" t="s">
        <v>73</v>
      </c>
      <c r="AY129" s="221" t="s">
        <v>143</v>
      </c>
    </row>
    <row r="130" spans="2:51" s="12" customFormat="1" ht="12">
      <c r="B130" s="222"/>
      <c r="C130" s="223"/>
      <c r="D130" s="209" t="s">
        <v>154</v>
      </c>
      <c r="E130" s="224" t="s">
        <v>21</v>
      </c>
      <c r="F130" s="225" t="s">
        <v>196</v>
      </c>
      <c r="G130" s="223"/>
      <c r="H130" s="226">
        <v>240</v>
      </c>
      <c r="I130" s="227"/>
      <c r="J130" s="223"/>
      <c r="K130" s="223"/>
      <c r="L130" s="228"/>
      <c r="M130" s="229"/>
      <c r="N130" s="230"/>
      <c r="O130" s="230"/>
      <c r="P130" s="230"/>
      <c r="Q130" s="230"/>
      <c r="R130" s="230"/>
      <c r="S130" s="230"/>
      <c r="T130" s="231"/>
      <c r="AT130" s="232" t="s">
        <v>154</v>
      </c>
      <c r="AU130" s="232" t="s">
        <v>83</v>
      </c>
      <c r="AV130" s="12" t="s">
        <v>83</v>
      </c>
      <c r="AW130" s="12" t="s">
        <v>34</v>
      </c>
      <c r="AX130" s="12" t="s">
        <v>73</v>
      </c>
      <c r="AY130" s="232" t="s">
        <v>143</v>
      </c>
    </row>
    <row r="131" spans="2:51" s="13" customFormat="1" ht="12">
      <c r="B131" s="233"/>
      <c r="C131" s="234"/>
      <c r="D131" s="209" t="s">
        <v>154</v>
      </c>
      <c r="E131" s="235" t="s">
        <v>80</v>
      </c>
      <c r="F131" s="236" t="s">
        <v>157</v>
      </c>
      <c r="G131" s="234"/>
      <c r="H131" s="237">
        <v>240</v>
      </c>
      <c r="I131" s="238"/>
      <c r="J131" s="234"/>
      <c r="K131" s="234"/>
      <c r="L131" s="239"/>
      <c r="M131" s="240"/>
      <c r="N131" s="241"/>
      <c r="O131" s="241"/>
      <c r="P131" s="241"/>
      <c r="Q131" s="241"/>
      <c r="R131" s="241"/>
      <c r="S131" s="241"/>
      <c r="T131" s="242"/>
      <c r="AT131" s="243" t="s">
        <v>154</v>
      </c>
      <c r="AU131" s="243" t="s">
        <v>83</v>
      </c>
      <c r="AV131" s="13" t="s">
        <v>150</v>
      </c>
      <c r="AW131" s="13" t="s">
        <v>34</v>
      </c>
      <c r="AX131" s="13" t="s">
        <v>78</v>
      </c>
      <c r="AY131" s="243" t="s">
        <v>143</v>
      </c>
    </row>
    <row r="132" spans="2:65" s="1" customFormat="1" ht="22.5" customHeight="1">
      <c r="B132" s="37"/>
      <c r="C132" s="197" t="s">
        <v>197</v>
      </c>
      <c r="D132" s="197" t="s">
        <v>145</v>
      </c>
      <c r="E132" s="198" t="s">
        <v>198</v>
      </c>
      <c r="F132" s="199" t="s">
        <v>199</v>
      </c>
      <c r="G132" s="200" t="s">
        <v>187</v>
      </c>
      <c r="H132" s="201">
        <v>120</v>
      </c>
      <c r="I132" s="202"/>
      <c r="J132" s="203">
        <f>ROUND(I132*H132,2)</f>
        <v>0</v>
      </c>
      <c r="K132" s="199" t="s">
        <v>149</v>
      </c>
      <c r="L132" s="42"/>
      <c r="M132" s="204" t="s">
        <v>21</v>
      </c>
      <c r="N132" s="205" t="s">
        <v>45</v>
      </c>
      <c r="O132" s="78"/>
      <c r="P132" s="206">
        <f>O132*H132</f>
        <v>0</v>
      </c>
      <c r="Q132" s="206">
        <v>0</v>
      </c>
      <c r="R132" s="206">
        <f>Q132*H132</f>
        <v>0</v>
      </c>
      <c r="S132" s="206">
        <v>0</v>
      </c>
      <c r="T132" s="207">
        <f>S132*H132</f>
        <v>0</v>
      </c>
      <c r="AR132" s="16" t="s">
        <v>150</v>
      </c>
      <c r="AT132" s="16" t="s">
        <v>145</v>
      </c>
      <c r="AU132" s="16" t="s">
        <v>83</v>
      </c>
      <c r="AY132" s="16" t="s">
        <v>143</v>
      </c>
      <c r="BE132" s="208">
        <f>IF(N132="základní",J132,0)</f>
        <v>0</v>
      </c>
      <c r="BF132" s="208">
        <f>IF(N132="snížená",J132,0)</f>
        <v>0</v>
      </c>
      <c r="BG132" s="208">
        <f>IF(N132="zákl. přenesená",J132,0)</f>
        <v>0</v>
      </c>
      <c r="BH132" s="208">
        <f>IF(N132="sníž. přenesená",J132,0)</f>
        <v>0</v>
      </c>
      <c r="BI132" s="208">
        <f>IF(N132="nulová",J132,0)</f>
        <v>0</v>
      </c>
      <c r="BJ132" s="16" t="s">
        <v>83</v>
      </c>
      <c r="BK132" s="208">
        <f>ROUND(I132*H132,2)</f>
        <v>0</v>
      </c>
      <c r="BL132" s="16" t="s">
        <v>150</v>
      </c>
      <c r="BM132" s="16" t="s">
        <v>200</v>
      </c>
    </row>
    <row r="133" spans="2:47" s="1" customFormat="1" ht="12">
      <c r="B133" s="37"/>
      <c r="C133" s="38"/>
      <c r="D133" s="209" t="s">
        <v>152</v>
      </c>
      <c r="E133" s="38"/>
      <c r="F133" s="210" t="s">
        <v>195</v>
      </c>
      <c r="G133" s="38"/>
      <c r="H133" s="38"/>
      <c r="I133" s="124"/>
      <c r="J133" s="38"/>
      <c r="K133" s="38"/>
      <c r="L133" s="42"/>
      <c r="M133" s="211"/>
      <c r="N133" s="78"/>
      <c r="O133" s="78"/>
      <c r="P133" s="78"/>
      <c r="Q133" s="78"/>
      <c r="R133" s="78"/>
      <c r="S133" s="78"/>
      <c r="T133" s="79"/>
      <c r="AT133" s="16" t="s">
        <v>152</v>
      </c>
      <c r="AU133" s="16" t="s">
        <v>83</v>
      </c>
    </row>
    <row r="134" spans="2:51" s="12" customFormat="1" ht="12">
      <c r="B134" s="222"/>
      <c r="C134" s="223"/>
      <c r="D134" s="209" t="s">
        <v>154</v>
      </c>
      <c r="E134" s="224" t="s">
        <v>21</v>
      </c>
      <c r="F134" s="225" t="s">
        <v>201</v>
      </c>
      <c r="G134" s="223"/>
      <c r="H134" s="226">
        <v>120</v>
      </c>
      <c r="I134" s="227"/>
      <c r="J134" s="223"/>
      <c r="K134" s="223"/>
      <c r="L134" s="228"/>
      <c r="M134" s="229"/>
      <c r="N134" s="230"/>
      <c r="O134" s="230"/>
      <c r="P134" s="230"/>
      <c r="Q134" s="230"/>
      <c r="R134" s="230"/>
      <c r="S134" s="230"/>
      <c r="T134" s="231"/>
      <c r="AT134" s="232" t="s">
        <v>154</v>
      </c>
      <c r="AU134" s="232" t="s">
        <v>83</v>
      </c>
      <c r="AV134" s="12" t="s">
        <v>83</v>
      </c>
      <c r="AW134" s="12" t="s">
        <v>34</v>
      </c>
      <c r="AX134" s="12" t="s">
        <v>78</v>
      </c>
      <c r="AY134" s="232" t="s">
        <v>143</v>
      </c>
    </row>
    <row r="135" spans="2:65" s="1" customFormat="1" ht="22.5" customHeight="1">
      <c r="B135" s="37"/>
      <c r="C135" s="197" t="s">
        <v>202</v>
      </c>
      <c r="D135" s="197" t="s">
        <v>145</v>
      </c>
      <c r="E135" s="198" t="s">
        <v>203</v>
      </c>
      <c r="F135" s="199" t="s">
        <v>204</v>
      </c>
      <c r="G135" s="200" t="s">
        <v>187</v>
      </c>
      <c r="H135" s="201">
        <v>19.2</v>
      </c>
      <c r="I135" s="202"/>
      <c r="J135" s="203">
        <f>ROUND(I135*H135,2)</f>
        <v>0</v>
      </c>
      <c r="K135" s="199" t="s">
        <v>149</v>
      </c>
      <c r="L135" s="42"/>
      <c r="M135" s="204" t="s">
        <v>21</v>
      </c>
      <c r="N135" s="205" t="s">
        <v>45</v>
      </c>
      <c r="O135" s="78"/>
      <c r="P135" s="206">
        <f>O135*H135</f>
        <v>0</v>
      </c>
      <c r="Q135" s="206">
        <v>0</v>
      </c>
      <c r="R135" s="206">
        <f>Q135*H135</f>
        <v>0</v>
      </c>
      <c r="S135" s="206">
        <v>0</v>
      </c>
      <c r="T135" s="207">
        <f>S135*H135</f>
        <v>0</v>
      </c>
      <c r="AR135" s="16" t="s">
        <v>150</v>
      </c>
      <c r="AT135" s="16" t="s">
        <v>145</v>
      </c>
      <c r="AU135" s="16" t="s">
        <v>83</v>
      </c>
      <c r="AY135" s="16" t="s">
        <v>143</v>
      </c>
      <c r="BE135" s="208">
        <f>IF(N135="základní",J135,0)</f>
        <v>0</v>
      </c>
      <c r="BF135" s="208">
        <f>IF(N135="snížená",J135,0)</f>
        <v>0</v>
      </c>
      <c r="BG135" s="208">
        <f>IF(N135="zákl. přenesená",J135,0)</f>
        <v>0</v>
      </c>
      <c r="BH135" s="208">
        <f>IF(N135="sníž. přenesená",J135,0)</f>
        <v>0</v>
      </c>
      <c r="BI135" s="208">
        <f>IF(N135="nulová",J135,0)</f>
        <v>0</v>
      </c>
      <c r="BJ135" s="16" t="s">
        <v>83</v>
      </c>
      <c r="BK135" s="208">
        <f>ROUND(I135*H135,2)</f>
        <v>0</v>
      </c>
      <c r="BL135" s="16" t="s">
        <v>150</v>
      </c>
      <c r="BM135" s="16" t="s">
        <v>205</v>
      </c>
    </row>
    <row r="136" spans="2:47" s="1" customFormat="1" ht="12">
      <c r="B136" s="37"/>
      <c r="C136" s="38"/>
      <c r="D136" s="209" t="s">
        <v>152</v>
      </c>
      <c r="E136" s="38"/>
      <c r="F136" s="210" t="s">
        <v>206</v>
      </c>
      <c r="G136" s="38"/>
      <c r="H136" s="38"/>
      <c r="I136" s="124"/>
      <c r="J136" s="38"/>
      <c r="K136" s="38"/>
      <c r="L136" s="42"/>
      <c r="M136" s="211"/>
      <c r="N136" s="78"/>
      <c r="O136" s="78"/>
      <c r="P136" s="78"/>
      <c r="Q136" s="78"/>
      <c r="R136" s="78"/>
      <c r="S136" s="78"/>
      <c r="T136" s="79"/>
      <c r="AT136" s="16" t="s">
        <v>152</v>
      </c>
      <c r="AU136" s="16" t="s">
        <v>83</v>
      </c>
    </row>
    <row r="137" spans="2:51" s="11" customFormat="1" ht="12">
      <c r="B137" s="212"/>
      <c r="C137" s="213"/>
      <c r="D137" s="209" t="s">
        <v>154</v>
      </c>
      <c r="E137" s="214" t="s">
        <v>21</v>
      </c>
      <c r="F137" s="215" t="s">
        <v>207</v>
      </c>
      <c r="G137" s="213"/>
      <c r="H137" s="214" t="s">
        <v>21</v>
      </c>
      <c r="I137" s="216"/>
      <c r="J137" s="213"/>
      <c r="K137" s="213"/>
      <c r="L137" s="217"/>
      <c r="M137" s="218"/>
      <c r="N137" s="219"/>
      <c r="O137" s="219"/>
      <c r="P137" s="219"/>
      <c r="Q137" s="219"/>
      <c r="R137" s="219"/>
      <c r="S137" s="219"/>
      <c r="T137" s="220"/>
      <c r="AT137" s="221" t="s">
        <v>154</v>
      </c>
      <c r="AU137" s="221" t="s">
        <v>83</v>
      </c>
      <c r="AV137" s="11" t="s">
        <v>78</v>
      </c>
      <c r="AW137" s="11" t="s">
        <v>34</v>
      </c>
      <c r="AX137" s="11" t="s">
        <v>73</v>
      </c>
      <c r="AY137" s="221" t="s">
        <v>143</v>
      </c>
    </row>
    <row r="138" spans="2:51" s="12" customFormat="1" ht="12">
      <c r="B138" s="222"/>
      <c r="C138" s="223"/>
      <c r="D138" s="209" t="s">
        <v>154</v>
      </c>
      <c r="E138" s="224" t="s">
        <v>21</v>
      </c>
      <c r="F138" s="225" t="s">
        <v>208</v>
      </c>
      <c r="G138" s="223"/>
      <c r="H138" s="226">
        <v>19.2</v>
      </c>
      <c r="I138" s="227"/>
      <c r="J138" s="223"/>
      <c r="K138" s="223"/>
      <c r="L138" s="228"/>
      <c r="M138" s="229"/>
      <c r="N138" s="230"/>
      <c r="O138" s="230"/>
      <c r="P138" s="230"/>
      <c r="Q138" s="230"/>
      <c r="R138" s="230"/>
      <c r="S138" s="230"/>
      <c r="T138" s="231"/>
      <c r="AT138" s="232" t="s">
        <v>154</v>
      </c>
      <c r="AU138" s="232" t="s">
        <v>83</v>
      </c>
      <c r="AV138" s="12" t="s">
        <v>83</v>
      </c>
      <c r="AW138" s="12" t="s">
        <v>34</v>
      </c>
      <c r="AX138" s="12" t="s">
        <v>73</v>
      </c>
      <c r="AY138" s="232" t="s">
        <v>143</v>
      </c>
    </row>
    <row r="139" spans="2:51" s="13" customFormat="1" ht="12">
      <c r="B139" s="233"/>
      <c r="C139" s="234"/>
      <c r="D139" s="209" t="s">
        <v>154</v>
      </c>
      <c r="E139" s="235" t="s">
        <v>91</v>
      </c>
      <c r="F139" s="236" t="s">
        <v>157</v>
      </c>
      <c r="G139" s="234"/>
      <c r="H139" s="237">
        <v>19.2</v>
      </c>
      <c r="I139" s="238"/>
      <c r="J139" s="234"/>
      <c r="K139" s="234"/>
      <c r="L139" s="239"/>
      <c r="M139" s="240"/>
      <c r="N139" s="241"/>
      <c r="O139" s="241"/>
      <c r="P139" s="241"/>
      <c r="Q139" s="241"/>
      <c r="R139" s="241"/>
      <c r="S139" s="241"/>
      <c r="T139" s="242"/>
      <c r="AT139" s="243" t="s">
        <v>154</v>
      </c>
      <c r="AU139" s="243" t="s">
        <v>83</v>
      </c>
      <c r="AV139" s="13" t="s">
        <v>150</v>
      </c>
      <c r="AW139" s="13" t="s">
        <v>34</v>
      </c>
      <c r="AX139" s="13" t="s">
        <v>78</v>
      </c>
      <c r="AY139" s="243" t="s">
        <v>143</v>
      </c>
    </row>
    <row r="140" spans="2:65" s="1" customFormat="1" ht="22.5" customHeight="1">
      <c r="B140" s="37"/>
      <c r="C140" s="197" t="s">
        <v>209</v>
      </c>
      <c r="D140" s="197" t="s">
        <v>145</v>
      </c>
      <c r="E140" s="198" t="s">
        <v>210</v>
      </c>
      <c r="F140" s="199" t="s">
        <v>211</v>
      </c>
      <c r="G140" s="200" t="s">
        <v>187</v>
      </c>
      <c r="H140" s="201">
        <v>9.6</v>
      </c>
      <c r="I140" s="202"/>
      <c r="J140" s="203">
        <f>ROUND(I140*H140,2)</f>
        <v>0</v>
      </c>
      <c r="K140" s="199" t="s">
        <v>149</v>
      </c>
      <c r="L140" s="42"/>
      <c r="M140" s="204" t="s">
        <v>21</v>
      </c>
      <c r="N140" s="205" t="s">
        <v>45</v>
      </c>
      <c r="O140" s="78"/>
      <c r="P140" s="206">
        <f>O140*H140</f>
        <v>0</v>
      </c>
      <c r="Q140" s="206">
        <v>0</v>
      </c>
      <c r="R140" s="206">
        <f>Q140*H140</f>
        <v>0</v>
      </c>
      <c r="S140" s="206">
        <v>0</v>
      </c>
      <c r="T140" s="207">
        <f>S140*H140</f>
        <v>0</v>
      </c>
      <c r="AR140" s="16" t="s">
        <v>150</v>
      </c>
      <c r="AT140" s="16" t="s">
        <v>145</v>
      </c>
      <c r="AU140" s="16" t="s">
        <v>83</v>
      </c>
      <c r="AY140" s="16" t="s">
        <v>143</v>
      </c>
      <c r="BE140" s="208">
        <f>IF(N140="základní",J140,0)</f>
        <v>0</v>
      </c>
      <c r="BF140" s="208">
        <f>IF(N140="snížená",J140,0)</f>
        <v>0</v>
      </c>
      <c r="BG140" s="208">
        <f>IF(N140="zákl. přenesená",J140,0)</f>
        <v>0</v>
      </c>
      <c r="BH140" s="208">
        <f>IF(N140="sníž. přenesená",J140,0)</f>
        <v>0</v>
      </c>
      <c r="BI140" s="208">
        <f>IF(N140="nulová",J140,0)</f>
        <v>0</v>
      </c>
      <c r="BJ140" s="16" t="s">
        <v>83</v>
      </c>
      <c r="BK140" s="208">
        <f>ROUND(I140*H140,2)</f>
        <v>0</v>
      </c>
      <c r="BL140" s="16" t="s">
        <v>150</v>
      </c>
      <c r="BM140" s="16" t="s">
        <v>212</v>
      </c>
    </row>
    <row r="141" spans="2:47" s="1" customFormat="1" ht="12">
      <c r="B141" s="37"/>
      <c r="C141" s="38"/>
      <c r="D141" s="209" t="s">
        <v>152</v>
      </c>
      <c r="E141" s="38"/>
      <c r="F141" s="210" t="s">
        <v>206</v>
      </c>
      <c r="G141" s="38"/>
      <c r="H141" s="38"/>
      <c r="I141" s="124"/>
      <c r="J141" s="38"/>
      <c r="K141" s="38"/>
      <c r="L141" s="42"/>
      <c r="M141" s="211"/>
      <c r="N141" s="78"/>
      <c r="O141" s="78"/>
      <c r="P141" s="78"/>
      <c r="Q141" s="78"/>
      <c r="R141" s="78"/>
      <c r="S141" s="78"/>
      <c r="T141" s="79"/>
      <c r="AT141" s="16" t="s">
        <v>152</v>
      </c>
      <c r="AU141" s="16" t="s">
        <v>83</v>
      </c>
    </row>
    <row r="142" spans="2:51" s="12" customFormat="1" ht="12">
      <c r="B142" s="222"/>
      <c r="C142" s="223"/>
      <c r="D142" s="209" t="s">
        <v>154</v>
      </c>
      <c r="E142" s="224" t="s">
        <v>21</v>
      </c>
      <c r="F142" s="225" t="s">
        <v>213</v>
      </c>
      <c r="G142" s="223"/>
      <c r="H142" s="226">
        <v>9.6</v>
      </c>
      <c r="I142" s="227"/>
      <c r="J142" s="223"/>
      <c r="K142" s="223"/>
      <c r="L142" s="228"/>
      <c r="M142" s="229"/>
      <c r="N142" s="230"/>
      <c r="O142" s="230"/>
      <c r="P142" s="230"/>
      <c r="Q142" s="230"/>
      <c r="R142" s="230"/>
      <c r="S142" s="230"/>
      <c r="T142" s="231"/>
      <c r="AT142" s="232" t="s">
        <v>154</v>
      </c>
      <c r="AU142" s="232" t="s">
        <v>83</v>
      </c>
      <c r="AV142" s="12" t="s">
        <v>83</v>
      </c>
      <c r="AW142" s="12" t="s">
        <v>34</v>
      </c>
      <c r="AX142" s="12" t="s">
        <v>78</v>
      </c>
      <c r="AY142" s="232" t="s">
        <v>143</v>
      </c>
    </row>
    <row r="143" spans="2:65" s="1" customFormat="1" ht="22.5" customHeight="1">
      <c r="B143" s="37"/>
      <c r="C143" s="197" t="s">
        <v>214</v>
      </c>
      <c r="D143" s="197" t="s">
        <v>145</v>
      </c>
      <c r="E143" s="198" t="s">
        <v>215</v>
      </c>
      <c r="F143" s="199" t="s">
        <v>216</v>
      </c>
      <c r="G143" s="200" t="s">
        <v>148</v>
      </c>
      <c r="H143" s="201">
        <v>134.33</v>
      </c>
      <c r="I143" s="202"/>
      <c r="J143" s="203">
        <f>ROUND(I143*H143,2)</f>
        <v>0</v>
      </c>
      <c r="K143" s="199" t="s">
        <v>149</v>
      </c>
      <c r="L143" s="42"/>
      <c r="M143" s="204" t="s">
        <v>21</v>
      </c>
      <c r="N143" s="205" t="s">
        <v>45</v>
      </c>
      <c r="O143" s="78"/>
      <c r="P143" s="206">
        <f>O143*H143</f>
        <v>0</v>
      </c>
      <c r="Q143" s="206">
        <v>0.00084</v>
      </c>
      <c r="R143" s="206">
        <f>Q143*H143</f>
        <v>0.11283720000000001</v>
      </c>
      <c r="S143" s="206">
        <v>0</v>
      </c>
      <c r="T143" s="207">
        <f>S143*H143</f>
        <v>0</v>
      </c>
      <c r="AR143" s="16" t="s">
        <v>150</v>
      </c>
      <c r="AT143" s="16" t="s">
        <v>145</v>
      </c>
      <c r="AU143" s="16" t="s">
        <v>83</v>
      </c>
      <c r="AY143" s="16" t="s">
        <v>143</v>
      </c>
      <c r="BE143" s="208">
        <f>IF(N143="základní",J143,0)</f>
        <v>0</v>
      </c>
      <c r="BF143" s="208">
        <f>IF(N143="snížená",J143,0)</f>
        <v>0</v>
      </c>
      <c r="BG143" s="208">
        <f>IF(N143="zákl. přenesená",J143,0)</f>
        <v>0</v>
      </c>
      <c r="BH143" s="208">
        <f>IF(N143="sníž. přenesená",J143,0)</f>
        <v>0</v>
      </c>
      <c r="BI143" s="208">
        <f>IF(N143="nulová",J143,0)</f>
        <v>0</v>
      </c>
      <c r="BJ143" s="16" t="s">
        <v>83</v>
      </c>
      <c r="BK143" s="208">
        <f>ROUND(I143*H143,2)</f>
        <v>0</v>
      </c>
      <c r="BL143" s="16" t="s">
        <v>150</v>
      </c>
      <c r="BM143" s="16" t="s">
        <v>217</v>
      </c>
    </row>
    <row r="144" spans="2:47" s="1" customFormat="1" ht="12">
      <c r="B144" s="37"/>
      <c r="C144" s="38"/>
      <c r="D144" s="209" t="s">
        <v>152</v>
      </c>
      <c r="E144" s="38"/>
      <c r="F144" s="210" t="s">
        <v>218</v>
      </c>
      <c r="G144" s="38"/>
      <c r="H144" s="38"/>
      <c r="I144" s="124"/>
      <c r="J144" s="38"/>
      <c r="K144" s="38"/>
      <c r="L144" s="42"/>
      <c r="M144" s="211"/>
      <c r="N144" s="78"/>
      <c r="O144" s="78"/>
      <c r="P144" s="78"/>
      <c r="Q144" s="78"/>
      <c r="R144" s="78"/>
      <c r="S144" s="78"/>
      <c r="T144" s="79"/>
      <c r="AT144" s="16" t="s">
        <v>152</v>
      </c>
      <c r="AU144" s="16" t="s">
        <v>83</v>
      </c>
    </row>
    <row r="145" spans="2:51" s="11" customFormat="1" ht="12">
      <c r="B145" s="212"/>
      <c r="C145" s="213"/>
      <c r="D145" s="209" t="s">
        <v>154</v>
      </c>
      <c r="E145" s="214" t="s">
        <v>21</v>
      </c>
      <c r="F145" s="215" t="s">
        <v>177</v>
      </c>
      <c r="G145" s="213"/>
      <c r="H145" s="214" t="s">
        <v>21</v>
      </c>
      <c r="I145" s="216"/>
      <c r="J145" s="213"/>
      <c r="K145" s="213"/>
      <c r="L145" s="217"/>
      <c r="M145" s="218"/>
      <c r="N145" s="219"/>
      <c r="O145" s="219"/>
      <c r="P145" s="219"/>
      <c r="Q145" s="219"/>
      <c r="R145" s="219"/>
      <c r="S145" s="219"/>
      <c r="T145" s="220"/>
      <c r="AT145" s="221" t="s">
        <v>154</v>
      </c>
      <c r="AU145" s="221" t="s">
        <v>83</v>
      </c>
      <c r="AV145" s="11" t="s">
        <v>78</v>
      </c>
      <c r="AW145" s="11" t="s">
        <v>34</v>
      </c>
      <c r="AX145" s="11" t="s">
        <v>73</v>
      </c>
      <c r="AY145" s="221" t="s">
        <v>143</v>
      </c>
    </row>
    <row r="146" spans="2:51" s="12" customFormat="1" ht="12">
      <c r="B146" s="222"/>
      <c r="C146" s="223"/>
      <c r="D146" s="209" t="s">
        <v>154</v>
      </c>
      <c r="E146" s="224" t="s">
        <v>21</v>
      </c>
      <c r="F146" s="225" t="s">
        <v>219</v>
      </c>
      <c r="G146" s="223"/>
      <c r="H146" s="226">
        <v>134.33</v>
      </c>
      <c r="I146" s="227"/>
      <c r="J146" s="223"/>
      <c r="K146" s="223"/>
      <c r="L146" s="228"/>
      <c r="M146" s="229"/>
      <c r="N146" s="230"/>
      <c r="O146" s="230"/>
      <c r="P146" s="230"/>
      <c r="Q146" s="230"/>
      <c r="R146" s="230"/>
      <c r="S146" s="230"/>
      <c r="T146" s="231"/>
      <c r="AT146" s="232" t="s">
        <v>154</v>
      </c>
      <c r="AU146" s="232" t="s">
        <v>83</v>
      </c>
      <c r="AV146" s="12" t="s">
        <v>83</v>
      </c>
      <c r="AW146" s="12" t="s">
        <v>34</v>
      </c>
      <c r="AX146" s="12" t="s">
        <v>73</v>
      </c>
      <c r="AY146" s="232" t="s">
        <v>143</v>
      </c>
    </row>
    <row r="147" spans="2:51" s="13" customFormat="1" ht="12">
      <c r="B147" s="233"/>
      <c r="C147" s="234"/>
      <c r="D147" s="209" t="s">
        <v>154</v>
      </c>
      <c r="E147" s="235" t="s">
        <v>84</v>
      </c>
      <c r="F147" s="236" t="s">
        <v>157</v>
      </c>
      <c r="G147" s="234"/>
      <c r="H147" s="237">
        <v>134.33</v>
      </c>
      <c r="I147" s="238"/>
      <c r="J147" s="234"/>
      <c r="K147" s="234"/>
      <c r="L147" s="239"/>
      <c r="M147" s="240"/>
      <c r="N147" s="241"/>
      <c r="O147" s="241"/>
      <c r="P147" s="241"/>
      <c r="Q147" s="241"/>
      <c r="R147" s="241"/>
      <c r="S147" s="241"/>
      <c r="T147" s="242"/>
      <c r="AT147" s="243" t="s">
        <v>154</v>
      </c>
      <c r="AU147" s="243" t="s">
        <v>83</v>
      </c>
      <c r="AV147" s="13" t="s">
        <v>150</v>
      </c>
      <c r="AW147" s="13" t="s">
        <v>34</v>
      </c>
      <c r="AX147" s="13" t="s">
        <v>78</v>
      </c>
      <c r="AY147" s="243" t="s">
        <v>143</v>
      </c>
    </row>
    <row r="148" spans="2:65" s="1" customFormat="1" ht="22.5" customHeight="1">
      <c r="B148" s="37"/>
      <c r="C148" s="197" t="s">
        <v>220</v>
      </c>
      <c r="D148" s="197" t="s">
        <v>145</v>
      </c>
      <c r="E148" s="198" t="s">
        <v>221</v>
      </c>
      <c r="F148" s="199" t="s">
        <v>222</v>
      </c>
      <c r="G148" s="200" t="s">
        <v>148</v>
      </c>
      <c r="H148" s="201">
        <v>134.33</v>
      </c>
      <c r="I148" s="202"/>
      <c r="J148" s="203">
        <f>ROUND(I148*H148,2)</f>
        <v>0</v>
      </c>
      <c r="K148" s="199" t="s">
        <v>149</v>
      </c>
      <c r="L148" s="42"/>
      <c r="M148" s="204" t="s">
        <v>21</v>
      </c>
      <c r="N148" s="205" t="s">
        <v>45</v>
      </c>
      <c r="O148" s="78"/>
      <c r="P148" s="206">
        <f>O148*H148</f>
        <v>0</v>
      </c>
      <c r="Q148" s="206">
        <v>0</v>
      </c>
      <c r="R148" s="206">
        <f>Q148*H148</f>
        <v>0</v>
      </c>
      <c r="S148" s="206">
        <v>0</v>
      </c>
      <c r="T148" s="207">
        <f>S148*H148</f>
        <v>0</v>
      </c>
      <c r="AR148" s="16" t="s">
        <v>150</v>
      </c>
      <c r="AT148" s="16" t="s">
        <v>145</v>
      </c>
      <c r="AU148" s="16" t="s">
        <v>83</v>
      </c>
      <c r="AY148" s="16" t="s">
        <v>143</v>
      </c>
      <c r="BE148" s="208">
        <f>IF(N148="základní",J148,0)</f>
        <v>0</v>
      </c>
      <c r="BF148" s="208">
        <f>IF(N148="snížená",J148,0)</f>
        <v>0</v>
      </c>
      <c r="BG148" s="208">
        <f>IF(N148="zákl. přenesená",J148,0)</f>
        <v>0</v>
      </c>
      <c r="BH148" s="208">
        <f>IF(N148="sníž. přenesená",J148,0)</f>
        <v>0</v>
      </c>
      <c r="BI148" s="208">
        <f>IF(N148="nulová",J148,0)</f>
        <v>0</v>
      </c>
      <c r="BJ148" s="16" t="s">
        <v>83</v>
      </c>
      <c r="BK148" s="208">
        <f>ROUND(I148*H148,2)</f>
        <v>0</v>
      </c>
      <c r="BL148" s="16" t="s">
        <v>150</v>
      </c>
      <c r="BM148" s="16" t="s">
        <v>223</v>
      </c>
    </row>
    <row r="149" spans="2:51" s="12" customFormat="1" ht="12">
      <c r="B149" s="222"/>
      <c r="C149" s="223"/>
      <c r="D149" s="209" t="s">
        <v>154</v>
      </c>
      <c r="E149" s="224" t="s">
        <v>21</v>
      </c>
      <c r="F149" s="225" t="s">
        <v>84</v>
      </c>
      <c r="G149" s="223"/>
      <c r="H149" s="226">
        <v>134.33</v>
      </c>
      <c r="I149" s="227"/>
      <c r="J149" s="223"/>
      <c r="K149" s="223"/>
      <c r="L149" s="228"/>
      <c r="M149" s="229"/>
      <c r="N149" s="230"/>
      <c r="O149" s="230"/>
      <c r="P149" s="230"/>
      <c r="Q149" s="230"/>
      <c r="R149" s="230"/>
      <c r="S149" s="230"/>
      <c r="T149" s="231"/>
      <c r="AT149" s="232" t="s">
        <v>154</v>
      </c>
      <c r="AU149" s="232" t="s">
        <v>83</v>
      </c>
      <c r="AV149" s="12" t="s">
        <v>83</v>
      </c>
      <c r="AW149" s="12" t="s">
        <v>34</v>
      </c>
      <c r="AX149" s="12" t="s">
        <v>78</v>
      </c>
      <c r="AY149" s="232" t="s">
        <v>143</v>
      </c>
    </row>
    <row r="150" spans="2:65" s="1" customFormat="1" ht="22.5" customHeight="1">
      <c r="B150" s="37"/>
      <c r="C150" s="197" t="s">
        <v>224</v>
      </c>
      <c r="D150" s="197" t="s">
        <v>145</v>
      </c>
      <c r="E150" s="198" t="s">
        <v>225</v>
      </c>
      <c r="F150" s="199" t="s">
        <v>226</v>
      </c>
      <c r="G150" s="200" t="s">
        <v>187</v>
      </c>
      <c r="H150" s="201">
        <v>259.2</v>
      </c>
      <c r="I150" s="202"/>
      <c r="J150" s="203">
        <f>ROUND(I150*H150,2)</f>
        <v>0</v>
      </c>
      <c r="K150" s="199" t="s">
        <v>149</v>
      </c>
      <c r="L150" s="42"/>
      <c r="M150" s="204" t="s">
        <v>21</v>
      </c>
      <c r="N150" s="205" t="s">
        <v>45</v>
      </c>
      <c r="O150" s="78"/>
      <c r="P150" s="206">
        <f>O150*H150</f>
        <v>0</v>
      </c>
      <c r="Q150" s="206">
        <v>0</v>
      </c>
      <c r="R150" s="206">
        <f>Q150*H150</f>
        <v>0</v>
      </c>
      <c r="S150" s="206">
        <v>0</v>
      </c>
      <c r="T150" s="207">
        <f>S150*H150</f>
        <v>0</v>
      </c>
      <c r="AR150" s="16" t="s">
        <v>150</v>
      </c>
      <c r="AT150" s="16" t="s">
        <v>145</v>
      </c>
      <c r="AU150" s="16" t="s">
        <v>83</v>
      </c>
      <c r="AY150" s="16" t="s">
        <v>143</v>
      </c>
      <c r="BE150" s="208">
        <f>IF(N150="základní",J150,0)</f>
        <v>0</v>
      </c>
      <c r="BF150" s="208">
        <f>IF(N150="snížená",J150,0)</f>
        <v>0</v>
      </c>
      <c r="BG150" s="208">
        <f>IF(N150="zákl. přenesená",J150,0)</f>
        <v>0</v>
      </c>
      <c r="BH150" s="208">
        <f>IF(N150="sníž. přenesená",J150,0)</f>
        <v>0</v>
      </c>
      <c r="BI150" s="208">
        <f>IF(N150="nulová",J150,0)</f>
        <v>0</v>
      </c>
      <c r="BJ150" s="16" t="s">
        <v>83</v>
      </c>
      <c r="BK150" s="208">
        <f>ROUND(I150*H150,2)</f>
        <v>0</v>
      </c>
      <c r="BL150" s="16" t="s">
        <v>150</v>
      </c>
      <c r="BM150" s="16" t="s">
        <v>227</v>
      </c>
    </row>
    <row r="151" spans="2:47" s="1" customFormat="1" ht="12">
      <c r="B151" s="37"/>
      <c r="C151" s="38"/>
      <c r="D151" s="209" t="s">
        <v>152</v>
      </c>
      <c r="E151" s="38"/>
      <c r="F151" s="210" t="s">
        <v>228</v>
      </c>
      <c r="G151" s="38"/>
      <c r="H151" s="38"/>
      <c r="I151" s="124"/>
      <c r="J151" s="38"/>
      <c r="K151" s="38"/>
      <c r="L151" s="42"/>
      <c r="M151" s="211"/>
      <c r="N151" s="78"/>
      <c r="O151" s="78"/>
      <c r="P151" s="78"/>
      <c r="Q151" s="78"/>
      <c r="R151" s="78"/>
      <c r="S151" s="78"/>
      <c r="T151" s="79"/>
      <c r="AT151" s="16" t="s">
        <v>152</v>
      </c>
      <c r="AU151" s="16" t="s">
        <v>83</v>
      </c>
    </row>
    <row r="152" spans="2:51" s="12" customFormat="1" ht="12">
      <c r="B152" s="222"/>
      <c r="C152" s="223"/>
      <c r="D152" s="209" t="s">
        <v>154</v>
      </c>
      <c r="E152" s="224" t="s">
        <v>21</v>
      </c>
      <c r="F152" s="225" t="s">
        <v>229</v>
      </c>
      <c r="G152" s="223"/>
      <c r="H152" s="226">
        <v>259.2</v>
      </c>
      <c r="I152" s="227"/>
      <c r="J152" s="223"/>
      <c r="K152" s="223"/>
      <c r="L152" s="228"/>
      <c r="M152" s="229"/>
      <c r="N152" s="230"/>
      <c r="O152" s="230"/>
      <c r="P152" s="230"/>
      <c r="Q152" s="230"/>
      <c r="R152" s="230"/>
      <c r="S152" s="230"/>
      <c r="T152" s="231"/>
      <c r="AT152" s="232" t="s">
        <v>154</v>
      </c>
      <c r="AU152" s="232" t="s">
        <v>83</v>
      </c>
      <c r="AV152" s="12" t="s">
        <v>83</v>
      </c>
      <c r="AW152" s="12" t="s">
        <v>34</v>
      </c>
      <c r="AX152" s="12" t="s">
        <v>78</v>
      </c>
      <c r="AY152" s="232" t="s">
        <v>143</v>
      </c>
    </row>
    <row r="153" spans="2:65" s="1" customFormat="1" ht="22.5" customHeight="1">
      <c r="B153" s="37"/>
      <c r="C153" s="197" t="s">
        <v>8</v>
      </c>
      <c r="D153" s="197" t="s">
        <v>145</v>
      </c>
      <c r="E153" s="198" t="s">
        <v>230</v>
      </c>
      <c r="F153" s="199" t="s">
        <v>231</v>
      </c>
      <c r="G153" s="200" t="s">
        <v>187</v>
      </c>
      <c r="H153" s="201">
        <v>38</v>
      </c>
      <c r="I153" s="202"/>
      <c r="J153" s="203">
        <f>ROUND(I153*H153,2)</f>
        <v>0</v>
      </c>
      <c r="K153" s="199" t="s">
        <v>149</v>
      </c>
      <c r="L153" s="42"/>
      <c r="M153" s="204" t="s">
        <v>21</v>
      </c>
      <c r="N153" s="205" t="s">
        <v>45</v>
      </c>
      <c r="O153" s="78"/>
      <c r="P153" s="206">
        <f>O153*H153</f>
        <v>0</v>
      </c>
      <c r="Q153" s="206">
        <v>0</v>
      </c>
      <c r="R153" s="206">
        <f>Q153*H153</f>
        <v>0</v>
      </c>
      <c r="S153" s="206">
        <v>0</v>
      </c>
      <c r="T153" s="207">
        <f>S153*H153</f>
        <v>0</v>
      </c>
      <c r="AR153" s="16" t="s">
        <v>150</v>
      </c>
      <c r="AT153" s="16" t="s">
        <v>145</v>
      </c>
      <c r="AU153" s="16" t="s">
        <v>83</v>
      </c>
      <c r="AY153" s="16" t="s">
        <v>143</v>
      </c>
      <c r="BE153" s="208">
        <f>IF(N153="základní",J153,0)</f>
        <v>0</v>
      </c>
      <c r="BF153" s="208">
        <f>IF(N153="snížená",J153,0)</f>
        <v>0</v>
      </c>
      <c r="BG153" s="208">
        <f>IF(N153="zákl. přenesená",J153,0)</f>
        <v>0</v>
      </c>
      <c r="BH153" s="208">
        <f>IF(N153="sníž. přenesená",J153,0)</f>
        <v>0</v>
      </c>
      <c r="BI153" s="208">
        <f>IF(N153="nulová",J153,0)</f>
        <v>0</v>
      </c>
      <c r="BJ153" s="16" t="s">
        <v>83</v>
      </c>
      <c r="BK153" s="208">
        <f>ROUND(I153*H153,2)</f>
        <v>0</v>
      </c>
      <c r="BL153" s="16" t="s">
        <v>150</v>
      </c>
      <c r="BM153" s="16" t="s">
        <v>232</v>
      </c>
    </row>
    <row r="154" spans="2:47" s="1" customFormat="1" ht="12">
      <c r="B154" s="37"/>
      <c r="C154" s="38"/>
      <c r="D154" s="209" t="s">
        <v>152</v>
      </c>
      <c r="E154" s="38"/>
      <c r="F154" s="210" t="s">
        <v>233</v>
      </c>
      <c r="G154" s="38"/>
      <c r="H154" s="38"/>
      <c r="I154" s="124"/>
      <c r="J154" s="38"/>
      <c r="K154" s="38"/>
      <c r="L154" s="42"/>
      <c r="M154" s="211"/>
      <c r="N154" s="78"/>
      <c r="O154" s="78"/>
      <c r="P154" s="78"/>
      <c r="Q154" s="78"/>
      <c r="R154" s="78"/>
      <c r="S154" s="78"/>
      <c r="T154" s="79"/>
      <c r="AT154" s="16" t="s">
        <v>152</v>
      </c>
      <c r="AU154" s="16" t="s">
        <v>83</v>
      </c>
    </row>
    <row r="155" spans="2:51" s="12" customFormat="1" ht="12">
      <c r="B155" s="222"/>
      <c r="C155" s="223"/>
      <c r="D155" s="209" t="s">
        <v>154</v>
      </c>
      <c r="E155" s="224" t="s">
        <v>21</v>
      </c>
      <c r="F155" s="225" t="s">
        <v>234</v>
      </c>
      <c r="G155" s="223"/>
      <c r="H155" s="226">
        <v>38</v>
      </c>
      <c r="I155" s="227"/>
      <c r="J155" s="223"/>
      <c r="K155" s="223"/>
      <c r="L155" s="228"/>
      <c r="M155" s="229"/>
      <c r="N155" s="230"/>
      <c r="O155" s="230"/>
      <c r="P155" s="230"/>
      <c r="Q155" s="230"/>
      <c r="R155" s="230"/>
      <c r="S155" s="230"/>
      <c r="T155" s="231"/>
      <c r="AT155" s="232" t="s">
        <v>154</v>
      </c>
      <c r="AU155" s="232" t="s">
        <v>83</v>
      </c>
      <c r="AV155" s="12" t="s">
        <v>83</v>
      </c>
      <c r="AW155" s="12" t="s">
        <v>34</v>
      </c>
      <c r="AX155" s="12" t="s">
        <v>73</v>
      </c>
      <c r="AY155" s="232" t="s">
        <v>143</v>
      </c>
    </row>
    <row r="156" spans="2:51" s="13" customFormat="1" ht="12">
      <c r="B156" s="233"/>
      <c r="C156" s="234"/>
      <c r="D156" s="209" t="s">
        <v>154</v>
      </c>
      <c r="E156" s="235" t="s">
        <v>105</v>
      </c>
      <c r="F156" s="236" t="s">
        <v>157</v>
      </c>
      <c r="G156" s="234"/>
      <c r="H156" s="237">
        <v>38</v>
      </c>
      <c r="I156" s="238"/>
      <c r="J156" s="234"/>
      <c r="K156" s="234"/>
      <c r="L156" s="239"/>
      <c r="M156" s="240"/>
      <c r="N156" s="241"/>
      <c r="O156" s="241"/>
      <c r="P156" s="241"/>
      <c r="Q156" s="241"/>
      <c r="R156" s="241"/>
      <c r="S156" s="241"/>
      <c r="T156" s="242"/>
      <c r="AT156" s="243" t="s">
        <v>154</v>
      </c>
      <c r="AU156" s="243" t="s">
        <v>83</v>
      </c>
      <c r="AV156" s="13" t="s">
        <v>150</v>
      </c>
      <c r="AW156" s="13" t="s">
        <v>34</v>
      </c>
      <c r="AX156" s="13" t="s">
        <v>78</v>
      </c>
      <c r="AY156" s="243" t="s">
        <v>143</v>
      </c>
    </row>
    <row r="157" spans="2:65" s="1" customFormat="1" ht="22.5" customHeight="1">
      <c r="B157" s="37"/>
      <c r="C157" s="197" t="s">
        <v>235</v>
      </c>
      <c r="D157" s="197" t="s">
        <v>145</v>
      </c>
      <c r="E157" s="198" t="s">
        <v>236</v>
      </c>
      <c r="F157" s="199" t="s">
        <v>237</v>
      </c>
      <c r="G157" s="200" t="s">
        <v>238</v>
      </c>
      <c r="H157" s="201">
        <v>68.4</v>
      </c>
      <c r="I157" s="202"/>
      <c r="J157" s="203">
        <f>ROUND(I157*H157,2)</f>
        <v>0</v>
      </c>
      <c r="K157" s="199" t="s">
        <v>149</v>
      </c>
      <c r="L157" s="42"/>
      <c r="M157" s="204" t="s">
        <v>21</v>
      </c>
      <c r="N157" s="205" t="s">
        <v>45</v>
      </c>
      <c r="O157" s="78"/>
      <c r="P157" s="206">
        <f>O157*H157</f>
        <v>0</v>
      </c>
      <c r="Q157" s="206">
        <v>0</v>
      </c>
      <c r="R157" s="206">
        <f>Q157*H157</f>
        <v>0</v>
      </c>
      <c r="S157" s="206">
        <v>0</v>
      </c>
      <c r="T157" s="207">
        <f>S157*H157</f>
        <v>0</v>
      </c>
      <c r="AR157" s="16" t="s">
        <v>150</v>
      </c>
      <c r="AT157" s="16" t="s">
        <v>145</v>
      </c>
      <c r="AU157" s="16" t="s">
        <v>83</v>
      </c>
      <c r="AY157" s="16" t="s">
        <v>143</v>
      </c>
      <c r="BE157" s="208">
        <f>IF(N157="základní",J157,0)</f>
        <v>0</v>
      </c>
      <c r="BF157" s="208">
        <f>IF(N157="snížená",J157,0)</f>
        <v>0</v>
      </c>
      <c r="BG157" s="208">
        <f>IF(N157="zákl. přenesená",J157,0)</f>
        <v>0</v>
      </c>
      <c r="BH157" s="208">
        <f>IF(N157="sníž. přenesená",J157,0)</f>
        <v>0</v>
      </c>
      <c r="BI157" s="208">
        <f>IF(N157="nulová",J157,0)</f>
        <v>0</v>
      </c>
      <c r="BJ157" s="16" t="s">
        <v>83</v>
      </c>
      <c r="BK157" s="208">
        <f>ROUND(I157*H157,2)</f>
        <v>0</v>
      </c>
      <c r="BL157" s="16" t="s">
        <v>150</v>
      </c>
      <c r="BM157" s="16" t="s">
        <v>239</v>
      </c>
    </row>
    <row r="158" spans="2:47" s="1" customFormat="1" ht="12">
      <c r="B158" s="37"/>
      <c r="C158" s="38"/>
      <c r="D158" s="209" t="s">
        <v>152</v>
      </c>
      <c r="E158" s="38"/>
      <c r="F158" s="210" t="s">
        <v>240</v>
      </c>
      <c r="G158" s="38"/>
      <c r="H158" s="38"/>
      <c r="I158" s="124"/>
      <c r="J158" s="38"/>
      <c r="K158" s="38"/>
      <c r="L158" s="42"/>
      <c r="M158" s="211"/>
      <c r="N158" s="78"/>
      <c r="O158" s="78"/>
      <c r="P158" s="78"/>
      <c r="Q158" s="78"/>
      <c r="R158" s="78"/>
      <c r="S158" s="78"/>
      <c r="T158" s="79"/>
      <c r="AT158" s="16" t="s">
        <v>152</v>
      </c>
      <c r="AU158" s="16" t="s">
        <v>83</v>
      </c>
    </row>
    <row r="159" spans="2:51" s="12" customFormat="1" ht="12">
      <c r="B159" s="222"/>
      <c r="C159" s="223"/>
      <c r="D159" s="209" t="s">
        <v>154</v>
      </c>
      <c r="E159" s="224" t="s">
        <v>21</v>
      </c>
      <c r="F159" s="225" t="s">
        <v>241</v>
      </c>
      <c r="G159" s="223"/>
      <c r="H159" s="226">
        <v>68.4</v>
      </c>
      <c r="I159" s="227"/>
      <c r="J159" s="223"/>
      <c r="K159" s="223"/>
      <c r="L159" s="228"/>
      <c r="M159" s="229"/>
      <c r="N159" s="230"/>
      <c r="O159" s="230"/>
      <c r="P159" s="230"/>
      <c r="Q159" s="230"/>
      <c r="R159" s="230"/>
      <c r="S159" s="230"/>
      <c r="T159" s="231"/>
      <c r="AT159" s="232" t="s">
        <v>154</v>
      </c>
      <c r="AU159" s="232" t="s">
        <v>83</v>
      </c>
      <c r="AV159" s="12" t="s">
        <v>83</v>
      </c>
      <c r="AW159" s="12" t="s">
        <v>34</v>
      </c>
      <c r="AX159" s="12" t="s">
        <v>78</v>
      </c>
      <c r="AY159" s="232" t="s">
        <v>143</v>
      </c>
    </row>
    <row r="160" spans="2:65" s="1" customFormat="1" ht="22.5" customHeight="1">
      <c r="B160" s="37"/>
      <c r="C160" s="197" t="s">
        <v>242</v>
      </c>
      <c r="D160" s="197" t="s">
        <v>145</v>
      </c>
      <c r="E160" s="198" t="s">
        <v>243</v>
      </c>
      <c r="F160" s="199" t="s">
        <v>244</v>
      </c>
      <c r="G160" s="200" t="s">
        <v>187</v>
      </c>
      <c r="H160" s="201">
        <v>19.2</v>
      </c>
      <c r="I160" s="202"/>
      <c r="J160" s="203">
        <f>ROUND(I160*H160,2)</f>
        <v>0</v>
      </c>
      <c r="K160" s="199" t="s">
        <v>149</v>
      </c>
      <c r="L160" s="42"/>
      <c r="M160" s="204" t="s">
        <v>21</v>
      </c>
      <c r="N160" s="205" t="s">
        <v>45</v>
      </c>
      <c r="O160" s="78"/>
      <c r="P160" s="206">
        <f>O160*H160</f>
        <v>0</v>
      </c>
      <c r="Q160" s="206">
        <v>0</v>
      </c>
      <c r="R160" s="206">
        <f>Q160*H160</f>
        <v>0</v>
      </c>
      <c r="S160" s="206">
        <v>0</v>
      </c>
      <c r="T160" s="207">
        <f>S160*H160</f>
        <v>0</v>
      </c>
      <c r="AR160" s="16" t="s">
        <v>150</v>
      </c>
      <c r="AT160" s="16" t="s">
        <v>145</v>
      </c>
      <c r="AU160" s="16" t="s">
        <v>83</v>
      </c>
      <c r="AY160" s="16" t="s">
        <v>143</v>
      </c>
      <c r="BE160" s="208">
        <f>IF(N160="základní",J160,0)</f>
        <v>0</v>
      </c>
      <c r="BF160" s="208">
        <f>IF(N160="snížená",J160,0)</f>
        <v>0</v>
      </c>
      <c r="BG160" s="208">
        <f>IF(N160="zákl. přenesená",J160,0)</f>
        <v>0</v>
      </c>
      <c r="BH160" s="208">
        <f>IF(N160="sníž. přenesená",J160,0)</f>
        <v>0</v>
      </c>
      <c r="BI160" s="208">
        <f>IF(N160="nulová",J160,0)</f>
        <v>0</v>
      </c>
      <c r="BJ160" s="16" t="s">
        <v>83</v>
      </c>
      <c r="BK160" s="208">
        <f>ROUND(I160*H160,2)</f>
        <v>0</v>
      </c>
      <c r="BL160" s="16" t="s">
        <v>150</v>
      </c>
      <c r="BM160" s="16" t="s">
        <v>245</v>
      </c>
    </row>
    <row r="161" spans="2:47" s="1" customFormat="1" ht="12">
      <c r="B161" s="37"/>
      <c r="C161" s="38"/>
      <c r="D161" s="209" t="s">
        <v>152</v>
      </c>
      <c r="E161" s="38"/>
      <c r="F161" s="210" t="s">
        <v>246</v>
      </c>
      <c r="G161" s="38"/>
      <c r="H161" s="38"/>
      <c r="I161" s="124"/>
      <c r="J161" s="38"/>
      <c r="K161" s="38"/>
      <c r="L161" s="42"/>
      <c r="M161" s="211"/>
      <c r="N161" s="78"/>
      <c r="O161" s="78"/>
      <c r="P161" s="78"/>
      <c r="Q161" s="78"/>
      <c r="R161" s="78"/>
      <c r="S161" s="78"/>
      <c r="T161" s="79"/>
      <c r="AT161" s="16" t="s">
        <v>152</v>
      </c>
      <c r="AU161" s="16" t="s">
        <v>83</v>
      </c>
    </row>
    <row r="162" spans="2:51" s="12" customFormat="1" ht="12">
      <c r="B162" s="222"/>
      <c r="C162" s="223"/>
      <c r="D162" s="209" t="s">
        <v>154</v>
      </c>
      <c r="E162" s="224" t="s">
        <v>21</v>
      </c>
      <c r="F162" s="225" t="s">
        <v>91</v>
      </c>
      <c r="G162" s="223"/>
      <c r="H162" s="226">
        <v>19.2</v>
      </c>
      <c r="I162" s="227"/>
      <c r="J162" s="223"/>
      <c r="K162" s="223"/>
      <c r="L162" s="228"/>
      <c r="M162" s="229"/>
      <c r="N162" s="230"/>
      <c r="O162" s="230"/>
      <c r="P162" s="230"/>
      <c r="Q162" s="230"/>
      <c r="R162" s="230"/>
      <c r="S162" s="230"/>
      <c r="T162" s="231"/>
      <c r="AT162" s="232" t="s">
        <v>154</v>
      </c>
      <c r="AU162" s="232" t="s">
        <v>83</v>
      </c>
      <c r="AV162" s="12" t="s">
        <v>83</v>
      </c>
      <c r="AW162" s="12" t="s">
        <v>34</v>
      </c>
      <c r="AX162" s="12" t="s">
        <v>78</v>
      </c>
      <c r="AY162" s="232" t="s">
        <v>143</v>
      </c>
    </row>
    <row r="163" spans="2:65" s="1" customFormat="1" ht="22.5" customHeight="1">
      <c r="B163" s="37"/>
      <c r="C163" s="197" t="s">
        <v>247</v>
      </c>
      <c r="D163" s="197" t="s">
        <v>145</v>
      </c>
      <c r="E163" s="198" t="s">
        <v>243</v>
      </c>
      <c r="F163" s="199" t="s">
        <v>244</v>
      </c>
      <c r="G163" s="200" t="s">
        <v>187</v>
      </c>
      <c r="H163" s="201">
        <v>202</v>
      </c>
      <c r="I163" s="202"/>
      <c r="J163" s="203">
        <f>ROUND(I163*H163,2)</f>
        <v>0</v>
      </c>
      <c r="K163" s="199" t="s">
        <v>149</v>
      </c>
      <c r="L163" s="42"/>
      <c r="M163" s="204" t="s">
        <v>21</v>
      </c>
      <c r="N163" s="205" t="s">
        <v>45</v>
      </c>
      <c r="O163" s="78"/>
      <c r="P163" s="206">
        <f>O163*H163</f>
        <v>0</v>
      </c>
      <c r="Q163" s="206">
        <v>0</v>
      </c>
      <c r="R163" s="206">
        <f>Q163*H163</f>
        <v>0</v>
      </c>
      <c r="S163" s="206">
        <v>0</v>
      </c>
      <c r="T163" s="207">
        <f>S163*H163</f>
        <v>0</v>
      </c>
      <c r="AR163" s="16" t="s">
        <v>150</v>
      </c>
      <c r="AT163" s="16" t="s">
        <v>145</v>
      </c>
      <c r="AU163" s="16" t="s">
        <v>83</v>
      </c>
      <c r="AY163" s="16" t="s">
        <v>143</v>
      </c>
      <c r="BE163" s="208">
        <f>IF(N163="základní",J163,0)</f>
        <v>0</v>
      </c>
      <c r="BF163" s="208">
        <f>IF(N163="snížená",J163,0)</f>
        <v>0</v>
      </c>
      <c r="BG163" s="208">
        <f>IF(N163="zákl. přenesená",J163,0)</f>
        <v>0</v>
      </c>
      <c r="BH163" s="208">
        <f>IF(N163="sníž. přenesená",J163,0)</f>
        <v>0</v>
      </c>
      <c r="BI163" s="208">
        <f>IF(N163="nulová",J163,0)</f>
        <v>0</v>
      </c>
      <c r="BJ163" s="16" t="s">
        <v>83</v>
      </c>
      <c r="BK163" s="208">
        <f>ROUND(I163*H163,2)</f>
        <v>0</v>
      </c>
      <c r="BL163" s="16" t="s">
        <v>150</v>
      </c>
      <c r="BM163" s="16" t="s">
        <v>248</v>
      </c>
    </row>
    <row r="164" spans="2:47" s="1" customFormat="1" ht="12">
      <c r="B164" s="37"/>
      <c r="C164" s="38"/>
      <c r="D164" s="209" t="s">
        <v>152</v>
      </c>
      <c r="E164" s="38"/>
      <c r="F164" s="210" t="s">
        <v>246</v>
      </c>
      <c r="G164" s="38"/>
      <c r="H164" s="38"/>
      <c r="I164" s="124"/>
      <c r="J164" s="38"/>
      <c r="K164" s="38"/>
      <c r="L164" s="42"/>
      <c r="M164" s="211"/>
      <c r="N164" s="78"/>
      <c r="O164" s="78"/>
      <c r="P164" s="78"/>
      <c r="Q164" s="78"/>
      <c r="R164" s="78"/>
      <c r="S164" s="78"/>
      <c r="T164" s="79"/>
      <c r="AT164" s="16" t="s">
        <v>152</v>
      </c>
      <c r="AU164" s="16" t="s">
        <v>83</v>
      </c>
    </row>
    <row r="165" spans="2:51" s="12" customFormat="1" ht="12">
      <c r="B165" s="222"/>
      <c r="C165" s="223"/>
      <c r="D165" s="209" t="s">
        <v>154</v>
      </c>
      <c r="E165" s="224" t="s">
        <v>21</v>
      </c>
      <c r="F165" s="225" t="s">
        <v>249</v>
      </c>
      <c r="G165" s="223"/>
      <c r="H165" s="226">
        <v>202</v>
      </c>
      <c r="I165" s="227"/>
      <c r="J165" s="223"/>
      <c r="K165" s="223"/>
      <c r="L165" s="228"/>
      <c r="M165" s="229"/>
      <c r="N165" s="230"/>
      <c r="O165" s="230"/>
      <c r="P165" s="230"/>
      <c r="Q165" s="230"/>
      <c r="R165" s="230"/>
      <c r="S165" s="230"/>
      <c r="T165" s="231"/>
      <c r="AT165" s="232" t="s">
        <v>154</v>
      </c>
      <c r="AU165" s="232" t="s">
        <v>83</v>
      </c>
      <c r="AV165" s="12" t="s">
        <v>83</v>
      </c>
      <c r="AW165" s="12" t="s">
        <v>34</v>
      </c>
      <c r="AX165" s="12" t="s">
        <v>73</v>
      </c>
      <c r="AY165" s="232" t="s">
        <v>143</v>
      </c>
    </row>
    <row r="166" spans="2:51" s="13" customFormat="1" ht="12">
      <c r="B166" s="233"/>
      <c r="C166" s="234"/>
      <c r="D166" s="209" t="s">
        <v>154</v>
      </c>
      <c r="E166" s="235" t="s">
        <v>102</v>
      </c>
      <c r="F166" s="236" t="s">
        <v>157</v>
      </c>
      <c r="G166" s="234"/>
      <c r="H166" s="237">
        <v>202</v>
      </c>
      <c r="I166" s="238"/>
      <c r="J166" s="234"/>
      <c r="K166" s="234"/>
      <c r="L166" s="239"/>
      <c r="M166" s="240"/>
      <c r="N166" s="241"/>
      <c r="O166" s="241"/>
      <c r="P166" s="241"/>
      <c r="Q166" s="241"/>
      <c r="R166" s="241"/>
      <c r="S166" s="241"/>
      <c r="T166" s="242"/>
      <c r="AT166" s="243" t="s">
        <v>154</v>
      </c>
      <c r="AU166" s="243" t="s">
        <v>83</v>
      </c>
      <c r="AV166" s="13" t="s">
        <v>150</v>
      </c>
      <c r="AW166" s="13" t="s">
        <v>34</v>
      </c>
      <c r="AX166" s="13" t="s">
        <v>78</v>
      </c>
      <c r="AY166" s="243" t="s">
        <v>143</v>
      </c>
    </row>
    <row r="167" spans="2:65" s="1" customFormat="1" ht="22.5" customHeight="1">
      <c r="B167" s="37"/>
      <c r="C167" s="197" t="s">
        <v>250</v>
      </c>
      <c r="D167" s="197" t="s">
        <v>145</v>
      </c>
      <c r="E167" s="198" t="s">
        <v>251</v>
      </c>
      <c r="F167" s="199" t="s">
        <v>252</v>
      </c>
      <c r="G167" s="200" t="s">
        <v>187</v>
      </c>
      <c r="H167" s="201">
        <v>36</v>
      </c>
      <c r="I167" s="202"/>
      <c r="J167" s="203">
        <f>ROUND(I167*H167,2)</f>
        <v>0</v>
      </c>
      <c r="K167" s="199" t="s">
        <v>149</v>
      </c>
      <c r="L167" s="42"/>
      <c r="M167" s="204" t="s">
        <v>21</v>
      </c>
      <c r="N167" s="205" t="s">
        <v>45</v>
      </c>
      <c r="O167" s="78"/>
      <c r="P167" s="206">
        <f>O167*H167</f>
        <v>0</v>
      </c>
      <c r="Q167" s="206">
        <v>0</v>
      </c>
      <c r="R167" s="206">
        <f>Q167*H167</f>
        <v>0</v>
      </c>
      <c r="S167" s="206">
        <v>0</v>
      </c>
      <c r="T167" s="207">
        <f>S167*H167</f>
        <v>0</v>
      </c>
      <c r="AR167" s="16" t="s">
        <v>150</v>
      </c>
      <c r="AT167" s="16" t="s">
        <v>145</v>
      </c>
      <c r="AU167" s="16" t="s">
        <v>83</v>
      </c>
      <c r="AY167" s="16" t="s">
        <v>143</v>
      </c>
      <c r="BE167" s="208">
        <f>IF(N167="základní",J167,0)</f>
        <v>0</v>
      </c>
      <c r="BF167" s="208">
        <f>IF(N167="snížená",J167,0)</f>
        <v>0</v>
      </c>
      <c r="BG167" s="208">
        <f>IF(N167="zákl. přenesená",J167,0)</f>
        <v>0</v>
      </c>
      <c r="BH167" s="208">
        <f>IF(N167="sníž. přenesená",J167,0)</f>
        <v>0</v>
      </c>
      <c r="BI167" s="208">
        <f>IF(N167="nulová",J167,0)</f>
        <v>0</v>
      </c>
      <c r="BJ167" s="16" t="s">
        <v>83</v>
      </c>
      <c r="BK167" s="208">
        <f>ROUND(I167*H167,2)</f>
        <v>0</v>
      </c>
      <c r="BL167" s="16" t="s">
        <v>150</v>
      </c>
      <c r="BM167" s="16" t="s">
        <v>253</v>
      </c>
    </row>
    <row r="168" spans="2:47" s="1" customFormat="1" ht="12">
      <c r="B168" s="37"/>
      <c r="C168" s="38"/>
      <c r="D168" s="209" t="s">
        <v>152</v>
      </c>
      <c r="E168" s="38"/>
      <c r="F168" s="210" t="s">
        <v>246</v>
      </c>
      <c r="G168" s="38"/>
      <c r="H168" s="38"/>
      <c r="I168" s="124"/>
      <c r="J168" s="38"/>
      <c r="K168" s="38"/>
      <c r="L168" s="42"/>
      <c r="M168" s="211"/>
      <c r="N168" s="78"/>
      <c r="O168" s="78"/>
      <c r="P168" s="78"/>
      <c r="Q168" s="78"/>
      <c r="R168" s="78"/>
      <c r="S168" s="78"/>
      <c r="T168" s="79"/>
      <c r="AT168" s="16" t="s">
        <v>152</v>
      </c>
      <c r="AU168" s="16" t="s">
        <v>83</v>
      </c>
    </row>
    <row r="169" spans="2:51" s="11" customFormat="1" ht="12">
      <c r="B169" s="212"/>
      <c r="C169" s="213"/>
      <c r="D169" s="209" t="s">
        <v>154</v>
      </c>
      <c r="E169" s="214" t="s">
        <v>21</v>
      </c>
      <c r="F169" s="215" t="s">
        <v>155</v>
      </c>
      <c r="G169" s="213"/>
      <c r="H169" s="214" t="s">
        <v>21</v>
      </c>
      <c r="I169" s="216"/>
      <c r="J169" s="213"/>
      <c r="K169" s="213"/>
      <c r="L169" s="217"/>
      <c r="M169" s="218"/>
      <c r="N169" s="219"/>
      <c r="O169" s="219"/>
      <c r="P169" s="219"/>
      <c r="Q169" s="219"/>
      <c r="R169" s="219"/>
      <c r="S169" s="219"/>
      <c r="T169" s="220"/>
      <c r="AT169" s="221" t="s">
        <v>154</v>
      </c>
      <c r="AU169" s="221" t="s">
        <v>83</v>
      </c>
      <c r="AV169" s="11" t="s">
        <v>78</v>
      </c>
      <c r="AW169" s="11" t="s">
        <v>34</v>
      </c>
      <c r="AX169" s="11" t="s">
        <v>73</v>
      </c>
      <c r="AY169" s="221" t="s">
        <v>143</v>
      </c>
    </row>
    <row r="170" spans="2:51" s="12" customFormat="1" ht="12">
      <c r="B170" s="222"/>
      <c r="C170" s="223"/>
      <c r="D170" s="209" t="s">
        <v>154</v>
      </c>
      <c r="E170" s="224" t="s">
        <v>21</v>
      </c>
      <c r="F170" s="225" t="s">
        <v>254</v>
      </c>
      <c r="G170" s="223"/>
      <c r="H170" s="226">
        <v>36</v>
      </c>
      <c r="I170" s="227"/>
      <c r="J170" s="223"/>
      <c r="K170" s="223"/>
      <c r="L170" s="228"/>
      <c r="M170" s="229"/>
      <c r="N170" s="230"/>
      <c r="O170" s="230"/>
      <c r="P170" s="230"/>
      <c r="Q170" s="230"/>
      <c r="R170" s="230"/>
      <c r="S170" s="230"/>
      <c r="T170" s="231"/>
      <c r="AT170" s="232" t="s">
        <v>154</v>
      </c>
      <c r="AU170" s="232" t="s">
        <v>83</v>
      </c>
      <c r="AV170" s="12" t="s">
        <v>83</v>
      </c>
      <c r="AW170" s="12" t="s">
        <v>34</v>
      </c>
      <c r="AX170" s="12" t="s">
        <v>73</v>
      </c>
      <c r="AY170" s="232" t="s">
        <v>143</v>
      </c>
    </row>
    <row r="171" spans="2:51" s="13" customFormat="1" ht="12">
      <c r="B171" s="233"/>
      <c r="C171" s="234"/>
      <c r="D171" s="209" t="s">
        <v>154</v>
      </c>
      <c r="E171" s="235" t="s">
        <v>21</v>
      </c>
      <c r="F171" s="236" t="s">
        <v>157</v>
      </c>
      <c r="G171" s="234"/>
      <c r="H171" s="237">
        <v>36</v>
      </c>
      <c r="I171" s="238"/>
      <c r="J171" s="234"/>
      <c r="K171" s="234"/>
      <c r="L171" s="239"/>
      <c r="M171" s="240"/>
      <c r="N171" s="241"/>
      <c r="O171" s="241"/>
      <c r="P171" s="241"/>
      <c r="Q171" s="241"/>
      <c r="R171" s="241"/>
      <c r="S171" s="241"/>
      <c r="T171" s="242"/>
      <c r="AT171" s="243" t="s">
        <v>154</v>
      </c>
      <c r="AU171" s="243" t="s">
        <v>83</v>
      </c>
      <c r="AV171" s="13" t="s">
        <v>150</v>
      </c>
      <c r="AW171" s="13" t="s">
        <v>34</v>
      </c>
      <c r="AX171" s="13" t="s">
        <v>78</v>
      </c>
      <c r="AY171" s="243" t="s">
        <v>143</v>
      </c>
    </row>
    <row r="172" spans="2:65" s="1" customFormat="1" ht="16.5" customHeight="1">
      <c r="B172" s="37"/>
      <c r="C172" s="244" t="s">
        <v>255</v>
      </c>
      <c r="D172" s="244" t="s">
        <v>256</v>
      </c>
      <c r="E172" s="245" t="s">
        <v>257</v>
      </c>
      <c r="F172" s="246" t="s">
        <v>258</v>
      </c>
      <c r="G172" s="247" t="s">
        <v>238</v>
      </c>
      <c r="H172" s="248">
        <v>72.504</v>
      </c>
      <c r="I172" s="249"/>
      <c r="J172" s="250">
        <f>ROUND(I172*H172,2)</f>
        <v>0</v>
      </c>
      <c r="K172" s="246" t="s">
        <v>149</v>
      </c>
      <c r="L172" s="251"/>
      <c r="M172" s="252" t="s">
        <v>21</v>
      </c>
      <c r="N172" s="253" t="s">
        <v>45</v>
      </c>
      <c r="O172" s="78"/>
      <c r="P172" s="206">
        <f>O172*H172</f>
        <v>0</v>
      </c>
      <c r="Q172" s="206">
        <v>1</v>
      </c>
      <c r="R172" s="206">
        <f>Q172*H172</f>
        <v>72.504</v>
      </c>
      <c r="S172" s="206">
        <v>0</v>
      </c>
      <c r="T172" s="207">
        <f>S172*H172</f>
        <v>0</v>
      </c>
      <c r="AR172" s="16" t="s">
        <v>90</v>
      </c>
      <c r="AT172" s="16" t="s">
        <v>256</v>
      </c>
      <c r="AU172" s="16" t="s">
        <v>83</v>
      </c>
      <c r="AY172" s="16" t="s">
        <v>143</v>
      </c>
      <c r="BE172" s="208">
        <f>IF(N172="základní",J172,0)</f>
        <v>0</v>
      </c>
      <c r="BF172" s="208">
        <f>IF(N172="snížená",J172,0)</f>
        <v>0</v>
      </c>
      <c r="BG172" s="208">
        <f>IF(N172="zákl. přenesená",J172,0)</f>
        <v>0</v>
      </c>
      <c r="BH172" s="208">
        <f>IF(N172="sníž. přenesená",J172,0)</f>
        <v>0</v>
      </c>
      <c r="BI172" s="208">
        <f>IF(N172="nulová",J172,0)</f>
        <v>0</v>
      </c>
      <c r="BJ172" s="16" t="s">
        <v>83</v>
      </c>
      <c r="BK172" s="208">
        <f>ROUND(I172*H172,2)</f>
        <v>0</v>
      </c>
      <c r="BL172" s="16" t="s">
        <v>150</v>
      </c>
      <c r="BM172" s="16" t="s">
        <v>259</v>
      </c>
    </row>
    <row r="173" spans="2:51" s="12" customFormat="1" ht="12">
      <c r="B173" s="222"/>
      <c r="C173" s="223"/>
      <c r="D173" s="209" t="s">
        <v>154</v>
      </c>
      <c r="E173" s="223"/>
      <c r="F173" s="225" t="s">
        <v>260</v>
      </c>
      <c r="G173" s="223"/>
      <c r="H173" s="226">
        <v>72.504</v>
      </c>
      <c r="I173" s="227"/>
      <c r="J173" s="223"/>
      <c r="K173" s="223"/>
      <c r="L173" s="228"/>
      <c r="M173" s="229"/>
      <c r="N173" s="230"/>
      <c r="O173" s="230"/>
      <c r="P173" s="230"/>
      <c r="Q173" s="230"/>
      <c r="R173" s="230"/>
      <c r="S173" s="230"/>
      <c r="T173" s="231"/>
      <c r="AT173" s="232" t="s">
        <v>154</v>
      </c>
      <c r="AU173" s="232" t="s">
        <v>83</v>
      </c>
      <c r="AV173" s="12" t="s">
        <v>83</v>
      </c>
      <c r="AW173" s="12" t="s">
        <v>4</v>
      </c>
      <c r="AX173" s="12" t="s">
        <v>78</v>
      </c>
      <c r="AY173" s="232" t="s">
        <v>143</v>
      </c>
    </row>
    <row r="174" spans="2:65" s="1" customFormat="1" ht="22.5" customHeight="1">
      <c r="B174" s="37"/>
      <c r="C174" s="197" t="s">
        <v>7</v>
      </c>
      <c r="D174" s="197" t="s">
        <v>145</v>
      </c>
      <c r="E174" s="198" t="s">
        <v>261</v>
      </c>
      <c r="F174" s="199" t="s">
        <v>262</v>
      </c>
      <c r="G174" s="200" t="s">
        <v>187</v>
      </c>
      <c r="H174" s="201">
        <v>30</v>
      </c>
      <c r="I174" s="202"/>
      <c r="J174" s="203">
        <f>ROUND(I174*H174,2)</f>
        <v>0</v>
      </c>
      <c r="K174" s="199" t="s">
        <v>149</v>
      </c>
      <c r="L174" s="42"/>
      <c r="M174" s="204" t="s">
        <v>21</v>
      </c>
      <c r="N174" s="205" t="s">
        <v>45</v>
      </c>
      <c r="O174" s="78"/>
      <c r="P174" s="206">
        <f>O174*H174</f>
        <v>0</v>
      </c>
      <c r="Q174" s="206">
        <v>0</v>
      </c>
      <c r="R174" s="206">
        <f>Q174*H174</f>
        <v>0</v>
      </c>
      <c r="S174" s="206">
        <v>0</v>
      </c>
      <c r="T174" s="207">
        <f>S174*H174</f>
        <v>0</v>
      </c>
      <c r="AR174" s="16" t="s">
        <v>150</v>
      </c>
      <c r="AT174" s="16" t="s">
        <v>145</v>
      </c>
      <c r="AU174" s="16" t="s">
        <v>83</v>
      </c>
      <c r="AY174" s="16" t="s">
        <v>143</v>
      </c>
      <c r="BE174" s="208">
        <f>IF(N174="základní",J174,0)</f>
        <v>0</v>
      </c>
      <c r="BF174" s="208">
        <f>IF(N174="snížená",J174,0)</f>
        <v>0</v>
      </c>
      <c r="BG174" s="208">
        <f>IF(N174="zákl. přenesená",J174,0)</f>
        <v>0</v>
      </c>
      <c r="BH174" s="208">
        <f>IF(N174="sníž. přenesená",J174,0)</f>
        <v>0</v>
      </c>
      <c r="BI174" s="208">
        <f>IF(N174="nulová",J174,0)</f>
        <v>0</v>
      </c>
      <c r="BJ174" s="16" t="s">
        <v>83</v>
      </c>
      <c r="BK174" s="208">
        <f>ROUND(I174*H174,2)</f>
        <v>0</v>
      </c>
      <c r="BL174" s="16" t="s">
        <v>150</v>
      </c>
      <c r="BM174" s="16" t="s">
        <v>263</v>
      </c>
    </row>
    <row r="175" spans="2:47" s="1" customFormat="1" ht="12">
      <c r="B175" s="37"/>
      <c r="C175" s="38"/>
      <c r="D175" s="209" t="s">
        <v>152</v>
      </c>
      <c r="E175" s="38"/>
      <c r="F175" s="210" t="s">
        <v>264</v>
      </c>
      <c r="G175" s="38"/>
      <c r="H175" s="38"/>
      <c r="I175" s="124"/>
      <c r="J175" s="38"/>
      <c r="K175" s="38"/>
      <c r="L175" s="42"/>
      <c r="M175" s="211"/>
      <c r="N175" s="78"/>
      <c r="O175" s="78"/>
      <c r="P175" s="78"/>
      <c r="Q175" s="78"/>
      <c r="R175" s="78"/>
      <c r="S175" s="78"/>
      <c r="T175" s="79"/>
      <c r="AT175" s="16" t="s">
        <v>152</v>
      </c>
      <c r="AU175" s="16" t="s">
        <v>83</v>
      </c>
    </row>
    <row r="176" spans="2:51" s="11" customFormat="1" ht="12">
      <c r="B176" s="212"/>
      <c r="C176" s="213"/>
      <c r="D176" s="209" t="s">
        <v>154</v>
      </c>
      <c r="E176" s="214" t="s">
        <v>21</v>
      </c>
      <c r="F176" s="215" t="s">
        <v>155</v>
      </c>
      <c r="G176" s="213"/>
      <c r="H176" s="214" t="s">
        <v>21</v>
      </c>
      <c r="I176" s="216"/>
      <c r="J176" s="213"/>
      <c r="K176" s="213"/>
      <c r="L176" s="217"/>
      <c r="M176" s="218"/>
      <c r="N176" s="219"/>
      <c r="O176" s="219"/>
      <c r="P176" s="219"/>
      <c r="Q176" s="219"/>
      <c r="R176" s="219"/>
      <c r="S176" s="219"/>
      <c r="T176" s="220"/>
      <c r="AT176" s="221" t="s">
        <v>154</v>
      </c>
      <c r="AU176" s="221" t="s">
        <v>83</v>
      </c>
      <c r="AV176" s="11" t="s">
        <v>78</v>
      </c>
      <c r="AW176" s="11" t="s">
        <v>34</v>
      </c>
      <c r="AX176" s="11" t="s">
        <v>73</v>
      </c>
      <c r="AY176" s="221" t="s">
        <v>143</v>
      </c>
    </row>
    <row r="177" spans="2:51" s="12" customFormat="1" ht="12">
      <c r="B177" s="222"/>
      <c r="C177" s="223"/>
      <c r="D177" s="209" t="s">
        <v>154</v>
      </c>
      <c r="E177" s="224" t="s">
        <v>21</v>
      </c>
      <c r="F177" s="225" t="s">
        <v>265</v>
      </c>
      <c r="G177" s="223"/>
      <c r="H177" s="226">
        <v>30</v>
      </c>
      <c r="I177" s="227"/>
      <c r="J177" s="223"/>
      <c r="K177" s="223"/>
      <c r="L177" s="228"/>
      <c r="M177" s="229"/>
      <c r="N177" s="230"/>
      <c r="O177" s="230"/>
      <c r="P177" s="230"/>
      <c r="Q177" s="230"/>
      <c r="R177" s="230"/>
      <c r="S177" s="230"/>
      <c r="T177" s="231"/>
      <c r="AT177" s="232" t="s">
        <v>154</v>
      </c>
      <c r="AU177" s="232" t="s">
        <v>83</v>
      </c>
      <c r="AV177" s="12" t="s">
        <v>83</v>
      </c>
      <c r="AW177" s="12" t="s">
        <v>34</v>
      </c>
      <c r="AX177" s="12" t="s">
        <v>73</v>
      </c>
      <c r="AY177" s="232" t="s">
        <v>143</v>
      </c>
    </row>
    <row r="178" spans="2:51" s="13" customFormat="1" ht="12">
      <c r="B178" s="233"/>
      <c r="C178" s="234"/>
      <c r="D178" s="209" t="s">
        <v>154</v>
      </c>
      <c r="E178" s="235" t="s">
        <v>94</v>
      </c>
      <c r="F178" s="236" t="s">
        <v>157</v>
      </c>
      <c r="G178" s="234"/>
      <c r="H178" s="237">
        <v>30</v>
      </c>
      <c r="I178" s="238"/>
      <c r="J178" s="234"/>
      <c r="K178" s="234"/>
      <c r="L178" s="239"/>
      <c r="M178" s="240"/>
      <c r="N178" s="241"/>
      <c r="O178" s="241"/>
      <c r="P178" s="241"/>
      <c r="Q178" s="241"/>
      <c r="R178" s="241"/>
      <c r="S178" s="241"/>
      <c r="T178" s="242"/>
      <c r="AT178" s="243" t="s">
        <v>154</v>
      </c>
      <c r="AU178" s="243" t="s">
        <v>83</v>
      </c>
      <c r="AV178" s="13" t="s">
        <v>150</v>
      </c>
      <c r="AW178" s="13" t="s">
        <v>34</v>
      </c>
      <c r="AX178" s="13" t="s">
        <v>78</v>
      </c>
      <c r="AY178" s="243" t="s">
        <v>143</v>
      </c>
    </row>
    <row r="179" spans="2:65" s="1" customFormat="1" ht="16.5" customHeight="1">
      <c r="B179" s="37"/>
      <c r="C179" s="244" t="s">
        <v>266</v>
      </c>
      <c r="D179" s="244" t="s">
        <v>256</v>
      </c>
      <c r="E179" s="245" t="s">
        <v>267</v>
      </c>
      <c r="F179" s="246" t="s">
        <v>268</v>
      </c>
      <c r="G179" s="247" t="s">
        <v>238</v>
      </c>
      <c r="H179" s="248">
        <v>60</v>
      </c>
      <c r="I179" s="249"/>
      <c r="J179" s="250">
        <f>ROUND(I179*H179,2)</f>
        <v>0</v>
      </c>
      <c r="K179" s="246" t="s">
        <v>149</v>
      </c>
      <c r="L179" s="251"/>
      <c r="M179" s="252" t="s">
        <v>21</v>
      </c>
      <c r="N179" s="253" t="s">
        <v>45</v>
      </c>
      <c r="O179" s="78"/>
      <c r="P179" s="206">
        <f>O179*H179</f>
        <v>0</v>
      </c>
      <c r="Q179" s="206">
        <v>1</v>
      </c>
      <c r="R179" s="206">
        <f>Q179*H179</f>
        <v>60</v>
      </c>
      <c r="S179" s="206">
        <v>0</v>
      </c>
      <c r="T179" s="207">
        <f>S179*H179</f>
        <v>0</v>
      </c>
      <c r="AR179" s="16" t="s">
        <v>90</v>
      </c>
      <c r="AT179" s="16" t="s">
        <v>256</v>
      </c>
      <c r="AU179" s="16" t="s">
        <v>83</v>
      </c>
      <c r="AY179" s="16" t="s">
        <v>143</v>
      </c>
      <c r="BE179" s="208">
        <f>IF(N179="základní",J179,0)</f>
        <v>0</v>
      </c>
      <c r="BF179" s="208">
        <f>IF(N179="snížená",J179,0)</f>
        <v>0</v>
      </c>
      <c r="BG179" s="208">
        <f>IF(N179="zákl. přenesená",J179,0)</f>
        <v>0</v>
      </c>
      <c r="BH179" s="208">
        <f>IF(N179="sníž. přenesená",J179,0)</f>
        <v>0</v>
      </c>
      <c r="BI179" s="208">
        <f>IF(N179="nulová",J179,0)</f>
        <v>0</v>
      </c>
      <c r="BJ179" s="16" t="s">
        <v>83</v>
      </c>
      <c r="BK179" s="208">
        <f>ROUND(I179*H179,2)</f>
        <v>0</v>
      </c>
      <c r="BL179" s="16" t="s">
        <v>150</v>
      </c>
      <c r="BM179" s="16" t="s">
        <v>269</v>
      </c>
    </row>
    <row r="180" spans="2:51" s="12" customFormat="1" ht="12">
      <c r="B180" s="222"/>
      <c r="C180" s="223"/>
      <c r="D180" s="209" t="s">
        <v>154</v>
      </c>
      <c r="E180" s="223"/>
      <c r="F180" s="225" t="s">
        <v>270</v>
      </c>
      <c r="G180" s="223"/>
      <c r="H180" s="226">
        <v>60</v>
      </c>
      <c r="I180" s="227"/>
      <c r="J180" s="223"/>
      <c r="K180" s="223"/>
      <c r="L180" s="228"/>
      <c r="M180" s="229"/>
      <c r="N180" s="230"/>
      <c r="O180" s="230"/>
      <c r="P180" s="230"/>
      <c r="Q180" s="230"/>
      <c r="R180" s="230"/>
      <c r="S180" s="230"/>
      <c r="T180" s="231"/>
      <c r="AT180" s="232" t="s">
        <v>154</v>
      </c>
      <c r="AU180" s="232" t="s">
        <v>83</v>
      </c>
      <c r="AV180" s="12" t="s">
        <v>83</v>
      </c>
      <c r="AW180" s="12" t="s">
        <v>4</v>
      </c>
      <c r="AX180" s="12" t="s">
        <v>78</v>
      </c>
      <c r="AY180" s="232" t="s">
        <v>143</v>
      </c>
    </row>
    <row r="181" spans="2:65" s="1" customFormat="1" ht="16.5" customHeight="1">
      <c r="B181" s="37"/>
      <c r="C181" s="197" t="s">
        <v>271</v>
      </c>
      <c r="D181" s="197" t="s">
        <v>145</v>
      </c>
      <c r="E181" s="198" t="s">
        <v>272</v>
      </c>
      <c r="F181" s="199" t="s">
        <v>273</v>
      </c>
      <c r="G181" s="200" t="s">
        <v>148</v>
      </c>
      <c r="H181" s="201">
        <v>100</v>
      </c>
      <c r="I181" s="202"/>
      <c r="J181" s="203">
        <f>ROUND(I181*H181,2)</f>
        <v>0</v>
      </c>
      <c r="K181" s="199" t="s">
        <v>149</v>
      </c>
      <c r="L181" s="42"/>
      <c r="M181" s="204" t="s">
        <v>21</v>
      </c>
      <c r="N181" s="205" t="s">
        <v>45</v>
      </c>
      <c r="O181" s="78"/>
      <c r="P181" s="206">
        <f>O181*H181</f>
        <v>0</v>
      </c>
      <c r="Q181" s="206">
        <v>0</v>
      </c>
      <c r="R181" s="206">
        <f>Q181*H181</f>
        <v>0</v>
      </c>
      <c r="S181" s="206">
        <v>0</v>
      </c>
      <c r="T181" s="207">
        <f>S181*H181</f>
        <v>0</v>
      </c>
      <c r="AR181" s="16" t="s">
        <v>150</v>
      </c>
      <c r="AT181" s="16" t="s">
        <v>145</v>
      </c>
      <c r="AU181" s="16" t="s">
        <v>83</v>
      </c>
      <c r="AY181" s="16" t="s">
        <v>143</v>
      </c>
      <c r="BE181" s="208">
        <f>IF(N181="základní",J181,0)</f>
        <v>0</v>
      </c>
      <c r="BF181" s="208">
        <f>IF(N181="snížená",J181,0)</f>
        <v>0</v>
      </c>
      <c r="BG181" s="208">
        <f>IF(N181="zákl. přenesená",J181,0)</f>
        <v>0</v>
      </c>
      <c r="BH181" s="208">
        <f>IF(N181="sníž. přenesená",J181,0)</f>
        <v>0</v>
      </c>
      <c r="BI181" s="208">
        <f>IF(N181="nulová",J181,0)</f>
        <v>0</v>
      </c>
      <c r="BJ181" s="16" t="s">
        <v>83</v>
      </c>
      <c r="BK181" s="208">
        <f>ROUND(I181*H181,2)</f>
        <v>0</v>
      </c>
      <c r="BL181" s="16" t="s">
        <v>150</v>
      </c>
      <c r="BM181" s="16" t="s">
        <v>274</v>
      </c>
    </row>
    <row r="182" spans="2:47" s="1" customFormat="1" ht="12">
      <c r="B182" s="37"/>
      <c r="C182" s="38"/>
      <c r="D182" s="209" t="s">
        <v>152</v>
      </c>
      <c r="E182" s="38"/>
      <c r="F182" s="210" t="s">
        <v>275</v>
      </c>
      <c r="G182" s="38"/>
      <c r="H182" s="38"/>
      <c r="I182" s="124"/>
      <c r="J182" s="38"/>
      <c r="K182" s="38"/>
      <c r="L182" s="42"/>
      <c r="M182" s="211"/>
      <c r="N182" s="78"/>
      <c r="O182" s="78"/>
      <c r="P182" s="78"/>
      <c r="Q182" s="78"/>
      <c r="R182" s="78"/>
      <c r="S182" s="78"/>
      <c r="T182" s="79"/>
      <c r="AT182" s="16" t="s">
        <v>152</v>
      </c>
      <c r="AU182" s="16" t="s">
        <v>83</v>
      </c>
    </row>
    <row r="183" spans="2:51" s="11" customFormat="1" ht="12">
      <c r="B183" s="212"/>
      <c r="C183" s="213"/>
      <c r="D183" s="209" t="s">
        <v>154</v>
      </c>
      <c r="E183" s="214" t="s">
        <v>21</v>
      </c>
      <c r="F183" s="215" t="s">
        <v>155</v>
      </c>
      <c r="G183" s="213"/>
      <c r="H183" s="214" t="s">
        <v>21</v>
      </c>
      <c r="I183" s="216"/>
      <c r="J183" s="213"/>
      <c r="K183" s="213"/>
      <c r="L183" s="217"/>
      <c r="M183" s="218"/>
      <c r="N183" s="219"/>
      <c r="O183" s="219"/>
      <c r="P183" s="219"/>
      <c r="Q183" s="219"/>
      <c r="R183" s="219"/>
      <c r="S183" s="219"/>
      <c r="T183" s="220"/>
      <c r="AT183" s="221" t="s">
        <v>154</v>
      </c>
      <c r="AU183" s="221" t="s">
        <v>83</v>
      </c>
      <c r="AV183" s="11" t="s">
        <v>78</v>
      </c>
      <c r="AW183" s="11" t="s">
        <v>34</v>
      </c>
      <c r="AX183" s="11" t="s">
        <v>73</v>
      </c>
      <c r="AY183" s="221" t="s">
        <v>143</v>
      </c>
    </row>
    <row r="184" spans="2:51" s="12" customFormat="1" ht="12">
      <c r="B184" s="222"/>
      <c r="C184" s="223"/>
      <c r="D184" s="209" t="s">
        <v>154</v>
      </c>
      <c r="E184" s="224" t="s">
        <v>21</v>
      </c>
      <c r="F184" s="225" t="s">
        <v>276</v>
      </c>
      <c r="G184" s="223"/>
      <c r="H184" s="226">
        <v>100</v>
      </c>
      <c r="I184" s="227"/>
      <c r="J184" s="223"/>
      <c r="K184" s="223"/>
      <c r="L184" s="228"/>
      <c r="M184" s="229"/>
      <c r="N184" s="230"/>
      <c r="O184" s="230"/>
      <c r="P184" s="230"/>
      <c r="Q184" s="230"/>
      <c r="R184" s="230"/>
      <c r="S184" s="230"/>
      <c r="T184" s="231"/>
      <c r="AT184" s="232" t="s">
        <v>154</v>
      </c>
      <c r="AU184" s="232" t="s">
        <v>83</v>
      </c>
      <c r="AV184" s="12" t="s">
        <v>83</v>
      </c>
      <c r="AW184" s="12" t="s">
        <v>34</v>
      </c>
      <c r="AX184" s="12" t="s">
        <v>73</v>
      </c>
      <c r="AY184" s="232" t="s">
        <v>143</v>
      </c>
    </row>
    <row r="185" spans="2:51" s="13" customFormat="1" ht="12">
      <c r="B185" s="233"/>
      <c r="C185" s="234"/>
      <c r="D185" s="209" t="s">
        <v>154</v>
      </c>
      <c r="E185" s="235" t="s">
        <v>99</v>
      </c>
      <c r="F185" s="236" t="s">
        <v>157</v>
      </c>
      <c r="G185" s="234"/>
      <c r="H185" s="237">
        <v>100</v>
      </c>
      <c r="I185" s="238"/>
      <c r="J185" s="234"/>
      <c r="K185" s="234"/>
      <c r="L185" s="239"/>
      <c r="M185" s="240"/>
      <c r="N185" s="241"/>
      <c r="O185" s="241"/>
      <c r="P185" s="241"/>
      <c r="Q185" s="241"/>
      <c r="R185" s="241"/>
      <c r="S185" s="241"/>
      <c r="T185" s="242"/>
      <c r="AT185" s="243" t="s">
        <v>154</v>
      </c>
      <c r="AU185" s="243" t="s">
        <v>83</v>
      </c>
      <c r="AV185" s="13" t="s">
        <v>150</v>
      </c>
      <c r="AW185" s="13" t="s">
        <v>34</v>
      </c>
      <c r="AX185" s="13" t="s">
        <v>78</v>
      </c>
      <c r="AY185" s="243" t="s">
        <v>143</v>
      </c>
    </row>
    <row r="186" spans="2:65" s="1" customFormat="1" ht="16.5" customHeight="1">
      <c r="B186" s="37"/>
      <c r="C186" s="244" t="s">
        <v>277</v>
      </c>
      <c r="D186" s="244" t="s">
        <v>256</v>
      </c>
      <c r="E186" s="245" t="s">
        <v>278</v>
      </c>
      <c r="F186" s="246" t="s">
        <v>279</v>
      </c>
      <c r="G186" s="247" t="s">
        <v>238</v>
      </c>
      <c r="H186" s="248">
        <v>18</v>
      </c>
      <c r="I186" s="249"/>
      <c r="J186" s="250">
        <f>ROUND(I186*H186,2)</f>
        <v>0</v>
      </c>
      <c r="K186" s="246" t="s">
        <v>149</v>
      </c>
      <c r="L186" s="251"/>
      <c r="M186" s="252" t="s">
        <v>21</v>
      </c>
      <c r="N186" s="253" t="s">
        <v>45</v>
      </c>
      <c r="O186" s="78"/>
      <c r="P186" s="206">
        <f>O186*H186</f>
        <v>0</v>
      </c>
      <c r="Q186" s="206">
        <v>1</v>
      </c>
      <c r="R186" s="206">
        <f>Q186*H186</f>
        <v>18</v>
      </c>
      <c r="S186" s="206">
        <v>0</v>
      </c>
      <c r="T186" s="207">
        <f>S186*H186</f>
        <v>0</v>
      </c>
      <c r="AR186" s="16" t="s">
        <v>90</v>
      </c>
      <c r="AT186" s="16" t="s">
        <v>256</v>
      </c>
      <c r="AU186" s="16" t="s">
        <v>83</v>
      </c>
      <c r="AY186" s="16" t="s">
        <v>143</v>
      </c>
      <c r="BE186" s="208">
        <f>IF(N186="základní",J186,0)</f>
        <v>0</v>
      </c>
      <c r="BF186" s="208">
        <f>IF(N186="snížená",J186,0)</f>
        <v>0</v>
      </c>
      <c r="BG186" s="208">
        <f>IF(N186="zákl. přenesená",J186,0)</f>
        <v>0</v>
      </c>
      <c r="BH186" s="208">
        <f>IF(N186="sníž. přenesená",J186,0)</f>
        <v>0</v>
      </c>
      <c r="BI186" s="208">
        <f>IF(N186="nulová",J186,0)</f>
        <v>0</v>
      </c>
      <c r="BJ186" s="16" t="s">
        <v>83</v>
      </c>
      <c r="BK186" s="208">
        <f>ROUND(I186*H186,2)</f>
        <v>0</v>
      </c>
      <c r="BL186" s="16" t="s">
        <v>150</v>
      </c>
      <c r="BM186" s="16" t="s">
        <v>280</v>
      </c>
    </row>
    <row r="187" spans="2:51" s="12" customFormat="1" ht="12">
      <c r="B187" s="222"/>
      <c r="C187" s="223"/>
      <c r="D187" s="209" t="s">
        <v>154</v>
      </c>
      <c r="E187" s="224" t="s">
        <v>21</v>
      </c>
      <c r="F187" s="225" t="s">
        <v>281</v>
      </c>
      <c r="G187" s="223"/>
      <c r="H187" s="226">
        <v>18</v>
      </c>
      <c r="I187" s="227"/>
      <c r="J187" s="223"/>
      <c r="K187" s="223"/>
      <c r="L187" s="228"/>
      <c r="M187" s="229"/>
      <c r="N187" s="230"/>
      <c r="O187" s="230"/>
      <c r="P187" s="230"/>
      <c r="Q187" s="230"/>
      <c r="R187" s="230"/>
      <c r="S187" s="230"/>
      <c r="T187" s="231"/>
      <c r="AT187" s="232" t="s">
        <v>154</v>
      </c>
      <c r="AU187" s="232" t="s">
        <v>83</v>
      </c>
      <c r="AV187" s="12" t="s">
        <v>83</v>
      </c>
      <c r="AW187" s="12" t="s">
        <v>34</v>
      </c>
      <c r="AX187" s="12" t="s">
        <v>78</v>
      </c>
      <c r="AY187" s="232" t="s">
        <v>143</v>
      </c>
    </row>
    <row r="188" spans="2:65" s="1" customFormat="1" ht="22.5" customHeight="1">
      <c r="B188" s="37"/>
      <c r="C188" s="197" t="s">
        <v>282</v>
      </c>
      <c r="D188" s="197" t="s">
        <v>145</v>
      </c>
      <c r="E188" s="198" t="s">
        <v>283</v>
      </c>
      <c r="F188" s="199" t="s">
        <v>284</v>
      </c>
      <c r="G188" s="200" t="s">
        <v>148</v>
      </c>
      <c r="H188" s="201">
        <v>100</v>
      </c>
      <c r="I188" s="202"/>
      <c r="J188" s="203">
        <f>ROUND(I188*H188,2)</f>
        <v>0</v>
      </c>
      <c r="K188" s="199" t="s">
        <v>149</v>
      </c>
      <c r="L188" s="42"/>
      <c r="M188" s="204" t="s">
        <v>21</v>
      </c>
      <c r="N188" s="205" t="s">
        <v>45</v>
      </c>
      <c r="O188" s="78"/>
      <c r="P188" s="206">
        <f>O188*H188</f>
        <v>0</v>
      </c>
      <c r="Q188" s="206">
        <v>0</v>
      </c>
      <c r="R188" s="206">
        <f>Q188*H188</f>
        <v>0</v>
      </c>
      <c r="S188" s="206">
        <v>0</v>
      </c>
      <c r="T188" s="207">
        <f>S188*H188</f>
        <v>0</v>
      </c>
      <c r="AR188" s="16" t="s">
        <v>150</v>
      </c>
      <c r="AT188" s="16" t="s">
        <v>145</v>
      </c>
      <c r="AU188" s="16" t="s">
        <v>83</v>
      </c>
      <c r="AY188" s="16" t="s">
        <v>143</v>
      </c>
      <c r="BE188" s="208">
        <f>IF(N188="základní",J188,0)</f>
        <v>0</v>
      </c>
      <c r="BF188" s="208">
        <f>IF(N188="snížená",J188,0)</f>
        <v>0</v>
      </c>
      <c r="BG188" s="208">
        <f>IF(N188="zákl. přenesená",J188,0)</f>
        <v>0</v>
      </c>
      <c r="BH188" s="208">
        <f>IF(N188="sníž. přenesená",J188,0)</f>
        <v>0</v>
      </c>
      <c r="BI188" s="208">
        <f>IF(N188="nulová",J188,0)</f>
        <v>0</v>
      </c>
      <c r="BJ188" s="16" t="s">
        <v>83</v>
      </c>
      <c r="BK188" s="208">
        <f>ROUND(I188*H188,2)</f>
        <v>0</v>
      </c>
      <c r="BL188" s="16" t="s">
        <v>150</v>
      </c>
      <c r="BM188" s="16" t="s">
        <v>285</v>
      </c>
    </row>
    <row r="189" spans="2:47" s="1" customFormat="1" ht="12">
      <c r="B189" s="37"/>
      <c r="C189" s="38"/>
      <c r="D189" s="209" t="s">
        <v>152</v>
      </c>
      <c r="E189" s="38"/>
      <c r="F189" s="210" t="s">
        <v>286</v>
      </c>
      <c r="G189" s="38"/>
      <c r="H189" s="38"/>
      <c r="I189" s="124"/>
      <c r="J189" s="38"/>
      <c r="K189" s="38"/>
      <c r="L189" s="42"/>
      <c r="M189" s="211"/>
      <c r="N189" s="78"/>
      <c r="O189" s="78"/>
      <c r="P189" s="78"/>
      <c r="Q189" s="78"/>
      <c r="R189" s="78"/>
      <c r="S189" s="78"/>
      <c r="T189" s="79"/>
      <c r="AT189" s="16" t="s">
        <v>152</v>
      </c>
      <c r="AU189" s="16" t="s">
        <v>83</v>
      </c>
    </row>
    <row r="190" spans="2:51" s="12" customFormat="1" ht="12">
      <c r="B190" s="222"/>
      <c r="C190" s="223"/>
      <c r="D190" s="209" t="s">
        <v>154</v>
      </c>
      <c r="E190" s="224" t="s">
        <v>21</v>
      </c>
      <c r="F190" s="225" t="s">
        <v>99</v>
      </c>
      <c r="G190" s="223"/>
      <c r="H190" s="226">
        <v>100</v>
      </c>
      <c r="I190" s="227"/>
      <c r="J190" s="223"/>
      <c r="K190" s="223"/>
      <c r="L190" s="228"/>
      <c r="M190" s="229"/>
      <c r="N190" s="230"/>
      <c r="O190" s="230"/>
      <c r="P190" s="230"/>
      <c r="Q190" s="230"/>
      <c r="R190" s="230"/>
      <c r="S190" s="230"/>
      <c r="T190" s="231"/>
      <c r="AT190" s="232" t="s">
        <v>154</v>
      </c>
      <c r="AU190" s="232" t="s">
        <v>83</v>
      </c>
      <c r="AV190" s="12" t="s">
        <v>83</v>
      </c>
      <c r="AW190" s="12" t="s">
        <v>34</v>
      </c>
      <c r="AX190" s="12" t="s">
        <v>78</v>
      </c>
      <c r="AY190" s="232" t="s">
        <v>143</v>
      </c>
    </row>
    <row r="191" spans="2:65" s="1" customFormat="1" ht="16.5" customHeight="1">
      <c r="B191" s="37"/>
      <c r="C191" s="244" t="s">
        <v>287</v>
      </c>
      <c r="D191" s="244" t="s">
        <v>256</v>
      </c>
      <c r="E191" s="245" t="s">
        <v>288</v>
      </c>
      <c r="F191" s="246" t="s">
        <v>289</v>
      </c>
      <c r="G191" s="247" t="s">
        <v>290</v>
      </c>
      <c r="H191" s="248">
        <v>1.5</v>
      </c>
      <c r="I191" s="249"/>
      <c r="J191" s="250">
        <f>ROUND(I191*H191,2)</f>
        <v>0</v>
      </c>
      <c r="K191" s="246" t="s">
        <v>149</v>
      </c>
      <c r="L191" s="251"/>
      <c r="M191" s="252" t="s">
        <v>21</v>
      </c>
      <c r="N191" s="253" t="s">
        <v>45</v>
      </c>
      <c r="O191" s="78"/>
      <c r="P191" s="206">
        <f>O191*H191</f>
        <v>0</v>
      </c>
      <c r="Q191" s="206">
        <v>0.001</v>
      </c>
      <c r="R191" s="206">
        <f>Q191*H191</f>
        <v>0.0015</v>
      </c>
      <c r="S191" s="206">
        <v>0</v>
      </c>
      <c r="T191" s="207">
        <f>S191*H191</f>
        <v>0</v>
      </c>
      <c r="AR191" s="16" t="s">
        <v>90</v>
      </c>
      <c r="AT191" s="16" t="s">
        <v>256</v>
      </c>
      <c r="AU191" s="16" t="s">
        <v>83</v>
      </c>
      <c r="AY191" s="16" t="s">
        <v>143</v>
      </c>
      <c r="BE191" s="208">
        <f>IF(N191="základní",J191,0)</f>
        <v>0</v>
      </c>
      <c r="BF191" s="208">
        <f>IF(N191="snížená",J191,0)</f>
        <v>0</v>
      </c>
      <c r="BG191" s="208">
        <f>IF(N191="zákl. přenesená",J191,0)</f>
        <v>0</v>
      </c>
      <c r="BH191" s="208">
        <f>IF(N191="sníž. přenesená",J191,0)</f>
        <v>0</v>
      </c>
      <c r="BI191" s="208">
        <f>IF(N191="nulová",J191,0)</f>
        <v>0</v>
      </c>
      <c r="BJ191" s="16" t="s">
        <v>83</v>
      </c>
      <c r="BK191" s="208">
        <f>ROUND(I191*H191,2)</f>
        <v>0</v>
      </c>
      <c r="BL191" s="16" t="s">
        <v>150</v>
      </c>
      <c r="BM191" s="16" t="s">
        <v>291</v>
      </c>
    </row>
    <row r="192" spans="2:51" s="12" customFormat="1" ht="12">
      <c r="B192" s="222"/>
      <c r="C192" s="223"/>
      <c r="D192" s="209" t="s">
        <v>154</v>
      </c>
      <c r="E192" s="223"/>
      <c r="F192" s="225" t="s">
        <v>292</v>
      </c>
      <c r="G192" s="223"/>
      <c r="H192" s="226">
        <v>1.5</v>
      </c>
      <c r="I192" s="227"/>
      <c r="J192" s="223"/>
      <c r="K192" s="223"/>
      <c r="L192" s="228"/>
      <c r="M192" s="229"/>
      <c r="N192" s="230"/>
      <c r="O192" s="230"/>
      <c r="P192" s="230"/>
      <c r="Q192" s="230"/>
      <c r="R192" s="230"/>
      <c r="S192" s="230"/>
      <c r="T192" s="231"/>
      <c r="AT192" s="232" t="s">
        <v>154</v>
      </c>
      <c r="AU192" s="232" t="s">
        <v>83</v>
      </c>
      <c r="AV192" s="12" t="s">
        <v>83</v>
      </c>
      <c r="AW192" s="12" t="s">
        <v>4</v>
      </c>
      <c r="AX192" s="12" t="s">
        <v>78</v>
      </c>
      <c r="AY192" s="232" t="s">
        <v>143</v>
      </c>
    </row>
    <row r="193" spans="2:65" s="1" customFormat="1" ht="16.5" customHeight="1">
      <c r="B193" s="37"/>
      <c r="C193" s="197" t="s">
        <v>293</v>
      </c>
      <c r="D193" s="197" t="s">
        <v>145</v>
      </c>
      <c r="E193" s="198" t="s">
        <v>294</v>
      </c>
      <c r="F193" s="199" t="s">
        <v>295</v>
      </c>
      <c r="G193" s="200" t="s">
        <v>148</v>
      </c>
      <c r="H193" s="201">
        <v>100</v>
      </c>
      <c r="I193" s="202"/>
      <c r="J193" s="203">
        <f>ROUND(I193*H193,2)</f>
        <v>0</v>
      </c>
      <c r="K193" s="199" t="s">
        <v>149</v>
      </c>
      <c r="L193" s="42"/>
      <c r="M193" s="204" t="s">
        <v>21</v>
      </c>
      <c r="N193" s="205" t="s">
        <v>45</v>
      </c>
      <c r="O193" s="78"/>
      <c r="P193" s="206">
        <f>O193*H193</f>
        <v>0</v>
      </c>
      <c r="Q193" s="206">
        <v>0</v>
      </c>
      <c r="R193" s="206">
        <f>Q193*H193</f>
        <v>0</v>
      </c>
      <c r="S193" s="206">
        <v>0</v>
      </c>
      <c r="T193" s="207">
        <f>S193*H193</f>
        <v>0</v>
      </c>
      <c r="AR193" s="16" t="s">
        <v>150</v>
      </c>
      <c r="AT193" s="16" t="s">
        <v>145</v>
      </c>
      <c r="AU193" s="16" t="s">
        <v>83</v>
      </c>
      <c r="AY193" s="16" t="s">
        <v>143</v>
      </c>
      <c r="BE193" s="208">
        <f>IF(N193="základní",J193,0)</f>
        <v>0</v>
      </c>
      <c r="BF193" s="208">
        <f>IF(N193="snížená",J193,0)</f>
        <v>0</v>
      </c>
      <c r="BG193" s="208">
        <f>IF(N193="zákl. přenesená",J193,0)</f>
        <v>0</v>
      </c>
      <c r="BH193" s="208">
        <f>IF(N193="sníž. přenesená",J193,0)</f>
        <v>0</v>
      </c>
      <c r="BI193" s="208">
        <f>IF(N193="nulová",J193,0)</f>
        <v>0</v>
      </c>
      <c r="BJ193" s="16" t="s">
        <v>83</v>
      </c>
      <c r="BK193" s="208">
        <f>ROUND(I193*H193,2)</f>
        <v>0</v>
      </c>
      <c r="BL193" s="16" t="s">
        <v>150</v>
      </c>
      <c r="BM193" s="16" t="s">
        <v>296</v>
      </c>
    </row>
    <row r="194" spans="2:47" s="1" customFormat="1" ht="12">
      <c r="B194" s="37"/>
      <c r="C194" s="38"/>
      <c r="D194" s="209" t="s">
        <v>152</v>
      </c>
      <c r="E194" s="38"/>
      <c r="F194" s="210" t="s">
        <v>297</v>
      </c>
      <c r="G194" s="38"/>
      <c r="H194" s="38"/>
      <c r="I194" s="124"/>
      <c r="J194" s="38"/>
      <c r="K194" s="38"/>
      <c r="L194" s="42"/>
      <c r="M194" s="211"/>
      <c r="N194" s="78"/>
      <c r="O194" s="78"/>
      <c r="P194" s="78"/>
      <c r="Q194" s="78"/>
      <c r="R194" s="78"/>
      <c r="S194" s="78"/>
      <c r="T194" s="79"/>
      <c r="AT194" s="16" t="s">
        <v>152</v>
      </c>
      <c r="AU194" s="16" t="s">
        <v>83</v>
      </c>
    </row>
    <row r="195" spans="2:51" s="12" customFormat="1" ht="12">
      <c r="B195" s="222"/>
      <c r="C195" s="223"/>
      <c r="D195" s="209" t="s">
        <v>154</v>
      </c>
      <c r="E195" s="224" t="s">
        <v>21</v>
      </c>
      <c r="F195" s="225" t="s">
        <v>99</v>
      </c>
      <c r="G195" s="223"/>
      <c r="H195" s="226">
        <v>100</v>
      </c>
      <c r="I195" s="227"/>
      <c r="J195" s="223"/>
      <c r="K195" s="223"/>
      <c r="L195" s="228"/>
      <c r="M195" s="229"/>
      <c r="N195" s="230"/>
      <c r="O195" s="230"/>
      <c r="P195" s="230"/>
      <c r="Q195" s="230"/>
      <c r="R195" s="230"/>
      <c r="S195" s="230"/>
      <c r="T195" s="231"/>
      <c r="AT195" s="232" t="s">
        <v>154</v>
      </c>
      <c r="AU195" s="232" t="s">
        <v>83</v>
      </c>
      <c r="AV195" s="12" t="s">
        <v>83</v>
      </c>
      <c r="AW195" s="12" t="s">
        <v>34</v>
      </c>
      <c r="AX195" s="12" t="s">
        <v>78</v>
      </c>
      <c r="AY195" s="232" t="s">
        <v>143</v>
      </c>
    </row>
    <row r="196" spans="2:65" s="1" customFormat="1" ht="16.5" customHeight="1">
      <c r="B196" s="37"/>
      <c r="C196" s="197" t="s">
        <v>298</v>
      </c>
      <c r="D196" s="197" t="s">
        <v>145</v>
      </c>
      <c r="E196" s="198" t="s">
        <v>299</v>
      </c>
      <c r="F196" s="199" t="s">
        <v>300</v>
      </c>
      <c r="G196" s="200" t="s">
        <v>148</v>
      </c>
      <c r="H196" s="201">
        <v>100</v>
      </c>
      <c r="I196" s="202"/>
      <c r="J196" s="203">
        <f>ROUND(I196*H196,2)</f>
        <v>0</v>
      </c>
      <c r="K196" s="199" t="s">
        <v>149</v>
      </c>
      <c r="L196" s="42"/>
      <c r="M196" s="204" t="s">
        <v>21</v>
      </c>
      <c r="N196" s="205" t="s">
        <v>45</v>
      </c>
      <c r="O196" s="78"/>
      <c r="P196" s="206">
        <f>O196*H196</f>
        <v>0</v>
      </c>
      <c r="Q196" s="206">
        <v>0</v>
      </c>
      <c r="R196" s="206">
        <f>Q196*H196</f>
        <v>0</v>
      </c>
      <c r="S196" s="206">
        <v>0</v>
      </c>
      <c r="T196" s="207">
        <f>S196*H196</f>
        <v>0</v>
      </c>
      <c r="AR196" s="16" t="s">
        <v>150</v>
      </c>
      <c r="AT196" s="16" t="s">
        <v>145</v>
      </c>
      <c r="AU196" s="16" t="s">
        <v>83</v>
      </c>
      <c r="AY196" s="16" t="s">
        <v>143</v>
      </c>
      <c r="BE196" s="208">
        <f>IF(N196="základní",J196,0)</f>
        <v>0</v>
      </c>
      <c r="BF196" s="208">
        <f>IF(N196="snížená",J196,0)</f>
        <v>0</v>
      </c>
      <c r="BG196" s="208">
        <f>IF(N196="zákl. přenesená",J196,0)</f>
        <v>0</v>
      </c>
      <c r="BH196" s="208">
        <f>IF(N196="sníž. přenesená",J196,0)</f>
        <v>0</v>
      </c>
      <c r="BI196" s="208">
        <f>IF(N196="nulová",J196,0)</f>
        <v>0</v>
      </c>
      <c r="BJ196" s="16" t="s">
        <v>83</v>
      </c>
      <c r="BK196" s="208">
        <f>ROUND(I196*H196,2)</f>
        <v>0</v>
      </c>
      <c r="BL196" s="16" t="s">
        <v>150</v>
      </c>
      <c r="BM196" s="16" t="s">
        <v>301</v>
      </c>
    </row>
    <row r="197" spans="2:47" s="1" customFormat="1" ht="12">
      <c r="B197" s="37"/>
      <c r="C197" s="38"/>
      <c r="D197" s="209" t="s">
        <v>152</v>
      </c>
      <c r="E197" s="38"/>
      <c r="F197" s="210" t="s">
        <v>297</v>
      </c>
      <c r="G197" s="38"/>
      <c r="H197" s="38"/>
      <c r="I197" s="124"/>
      <c r="J197" s="38"/>
      <c r="K197" s="38"/>
      <c r="L197" s="42"/>
      <c r="M197" s="211"/>
      <c r="N197" s="78"/>
      <c r="O197" s="78"/>
      <c r="P197" s="78"/>
      <c r="Q197" s="78"/>
      <c r="R197" s="78"/>
      <c r="S197" s="78"/>
      <c r="T197" s="79"/>
      <c r="AT197" s="16" t="s">
        <v>152</v>
      </c>
      <c r="AU197" s="16" t="s">
        <v>83</v>
      </c>
    </row>
    <row r="198" spans="2:51" s="12" customFormat="1" ht="12">
      <c r="B198" s="222"/>
      <c r="C198" s="223"/>
      <c r="D198" s="209" t="s">
        <v>154</v>
      </c>
      <c r="E198" s="224" t="s">
        <v>21</v>
      </c>
      <c r="F198" s="225" t="s">
        <v>99</v>
      </c>
      <c r="G198" s="223"/>
      <c r="H198" s="226">
        <v>100</v>
      </c>
      <c r="I198" s="227"/>
      <c r="J198" s="223"/>
      <c r="K198" s="223"/>
      <c r="L198" s="228"/>
      <c r="M198" s="229"/>
      <c r="N198" s="230"/>
      <c r="O198" s="230"/>
      <c r="P198" s="230"/>
      <c r="Q198" s="230"/>
      <c r="R198" s="230"/>
      <c r="S198" s="230"/>
      <c r="T198" s="231"/>
      <c r="AT198" s="232" t="s">
        <v>154</v>
      </c>
      <c r="AU198" s="232" t="s">
        <v>83</v>
      </c>
      <c r="AV198" s="12" t="s">
        <v>83</v>
      </c>
      <c r="AW198" s="12" t="s">
        <v>34</v>
      </c>
      <c r="AX198" s="12" t="s">
        <v>78</v>
      </c>
      <c r="AY198" s="232" t="s">
        <v>143</v>
      </c>
    </row>
    <row r="199" spans="2:63" s="10" customFormat="1" ht="22.8" customHeight="1">
      <c r="B199" s="181"/>
      <c r="C199" s="182"/>
      <c r="D199" s="183" t="s">
        <v>72</v>
      </c>
      <c r="E199" s="195" t="s">
        <v>150</v>
      </c>
      <c r="F199" s="195" t="s">
        <v>302</v>
      </c>
      <c r="G199" s="182"/>
      <c r="H199" s="182"/>
      <c r="I199" s="185"/>
      <c r="J199" s="196">
        <f>BK199</f>
        <v>0</v>
      </c>
      <c r="K199" s="182"/>
      <c r="L199" s="187"/>
      <c r="M199" s="188"/>
      <c r="N199" s="189"/>
      <c r="O199" s="189"/>
      <c r="P199" s="190">
        <f>SUM(P200:P204)</f>
        <v>0</v>
      </c>
      <c r="Q199" s="189"/>
      <c r="R199" s="190">
        <f>SUM(R200:R204)</f>
        <v>0</v>
      </c>
      <c r="S199" s="189"/>
      <c r="T199" s="191">
        <f>SUM(T200:T204)</f>
        <v>0</v>
      </c>
      <c r="AR199" s="192" t="s">
        <v>78</v>
      </c>
      <c r="AT199" s="193" t="s">
        <v>72</v>
      </c>
      <c r="AU199" s="193" t="s">
        <v>78</v>
      </c>
      <c r="AY199" s="192" t="s">
        <v>143</v>
      </c>
      <c r="BK199" s="194">
        <f>SUM(BK200:BK204)</f>
        <v>0</v>
      </c>
    </row>
    <row r="200" spans="2:65" s="1" customFormat="1" ht="16.5" customHeight="1">
      <c r="B200" s="37"/>
      <c r="C200" s="197" t="s">
        <v>303</v>
      </c>
      <c r="D200" s="197" t="s">
        <v>145</v>
      </c>
      <c r="E200" s="198" t="s">
        <v>304</v>
      </c>
      <c r="F200" s="199" t="s">
        <v>305</v>
      </c>
      <c r="G200" s="200" t="s">
        <v>187</v>
      </c>
      <c r="H200" s="201">
        <v>8</v>
      </c>
      <c r="I200" s="202"/>
      <c r="J200" s="203">
        <f>ROUND(I200*H200,2)</f>
        <v>0</v>
      </c>
      <c r="K200" s="199" t="s">
        <v>149</v>
      </c>
      <c r="L200" s="42"/>
      <c r="M200" s="204" t="s">
        <v>21</v>
      </c>
      <c r="N200" s="205" t="s">
        <v>45</v>
      </c>
      <c r="O200" s="78"/>
      <c r="P200" s="206">
        <f>O200*H200</f>
        <v>0</v>
      </c>
      <c r="Q200" s="206">
        <v>0</v>
      </c>
      <c r="R200" s="206">
        <f>Q200*H200</f>
        <v>0</v>
      </c>
      <c r="S200" s="206">
        <v>0</v>
      </c>
      <c r="T200" s="207">
        <f>S200*H200</f>
        <v>0</v>
      </c>
      <c r="AR200" s="16" t="s">
        <v>150</v>
      </c>
      <c r="AT200" s="16" t="s">
        <v>145</v>
      </c>
      <c r="AU200" s="16" t="s">
        <v>83</v>
      </c>
      <c r="AY200" s="16" t="s">
        <v>143</v>
      </c>
      <c r="BE200" s="208">
        <f>IF(N200="základní",J200,0)</f>
        <v>0</v>
      </c>
      <c r="BF200" s="208">
        <f>IF(N200="snížená",J200,0)</f>
        <v>0</v>
      </c>
      <c r="BG200" s="208">
        <f>IF(N200="zákl. přenesená",J200,0)</f>
        <v>0</v>
      </c>
      <c r="BH200" s="208">
        <f>IF(N200="sníž. přenesená",J200,0)</f>
        <v>0</v>
      </c>
      <c r="BI200" s="208">
        <f>IF(N200="nulová",J200,0)</f>
        <v>0</v>
      </c>
      <c r="BJ200" s="16" t="s">
        <v>83</v>
      </c>
      <c r="BK200" s="208">
        <f>ROUND(I200*H200,2)</f>
        <v>0</v>
      </c>
      <c r="BL200" s="16" t="s">
        <v>150</v>
      </c>
      <c r="BM200" s="16" t="s">
        <v>306</v>
      </c>
    </row>
    <row r="201" spans="2:47" s="1" customFormat="1" ht="12">
      <c r="B201" s="37"/>
      <c r="C201" s="38"/>
      <c r="D201" s="209" t="s">
        <v>152</v>
      </c>
      <c r="E201" s="38"/>
      <c r="F201" s="210" t="s">
        <v>307</v>
      </c>
      <c r="G201" s="38"/>
      <c r="H201" s="38"/>
      <c r="I201" s="124"/>
      <c r="J201" s="38"/>
      <c r="K201" s="38"/>
      <c r="L201" s="42"/>
      <c r="M201" s="211"/>
      <c r="N201" s="78"/>
      <c r="O201" s="78"/>
      <c r="P201" s="78"/>
      <c r="Q201" s="78"/>
      <c r="R201" s="78"/>
      <c r="S201" s="78"/>
      <c r="T201" s="79"/>
      <c r="AT201" s="16" t="s">
        <v>152</v>
      </c>
      <c r="AU201" s="16" t="s">
        <v>83</v>
      </c>
    </row>
    <row r="202" spans="2:51" s="11" customFormat="1" ht="12">
      <c r="B202" s="212"/>
      <c r="C202" s="213"/>
      <c r="D202" s="209" t="s">
        <v>154</v>
      </c>
      <c r="E202" s="214" t="s">
        <v>21</v>
      </c>
      <c r="F202" s="215" t="s">
        <v>155</v>
      </c>
      <c r="G202" s="213"/>
      <c r="H202" s="214" t="s">
        <v>21</v>
      </c>
      <c r="I202" s="216"/>
      <c r="J202" s="213"/>
      <c r="K202" s="213"/>
      <c r="L202" s="217"/>
      <c r="M202" s="218"/>
      <c r="N202" s="219"/>
      <c r="O202" s="219"/>
      <c r="P202" s="219"/>
      <c r="Q202" s="219"/>
      <c r="R202" s="219"/>
      <c r="S202" s="219"/>
      <c r="T202" s="220"/>
      <c r="AT202" s="221" t="s">
        <v>154</v>
      </c>
      <c r="AU202" s="221" t="s">
        <v>83</v>
      </c>
      <c r="AV202" s="11" t="s">
        <v>78</v>
      </c>
      <c r="AW202" s="11" t="s">
        <v>34</v>
      </c>
      <c r="AX202" s="11" t="s">
        <v>73</v>
      </c>
      <c r="AY202" s="221" t="s">
        <v>143</v>
      </c>
    </row>
    <row r="203" spans="2:51" s="12" customFormat="1" ht="12">
      <c r="B203" s="222"/>
      <c r="C203" s="223"/>
      <c r="D203" s="209" t="s">
        <v>154</v>
      </c>
      <c r="E203" s="224" t="s">
        <v>21</v>
      </c>
      <c r="F203" s="225" t="s">
        <v>308</v>
      </c>
      <c r="G203" s="223"/>
      <c r="H203" s="226">
        <v>8</v>
      </c>
      <c r="I203" s="227"/>
      <c r="J203" s="223"/>
      <c r="K203" s="223"/>
      <c r="L203" s="228"/>
      <c r="M203" s="229"/>
      <c r="N203" s="230"/>
      <c r="O203" s="230"/>
      <c r="P203" s="230"/>
      <c r="Q203" s="230"/>
      <c r="R203" s="230"/>
      <c r="S203" s="230"/>
      <c r="T203" s="231"/>
      <c r="AT203" s="232" t="s">
        <v>154</v>
      </c>
      <c r="AU203" s="232" t="s">
        <v>83</v>
      </c>
      <c r="AV203" s="12" t="s">
        <v>83</v>
      </c>
      <c r="AW203" s="12" t="s">
        <v>34</v>
      </c>
      <c r="AX203" s="12" t="s">
        <v>73</v>
      </c>
      <c r="AY203" s="232" t="s">
        <v>143</v>
      </c>
    </row>
    <row r="204" spans="2:51" s="13" customFormat="1" ht="12">
      <c r="B204" s="233"/>
      <c r="C204" s="234"/>
      <c r="D204" s="209" t="s">
        <v>154</v>
      </c>
      <c r="E204" s="235" t="s">
        <v>88</v>
      </c>
      <c r="F204" s="236" t="s">
        <v>157</v>
      </c>
      <c r="G204" s="234"/>
      <c r="H204" s="237">
        <v>8</v>
      </c>
      <c r="I204" s="238"/>
      <c r="J204" s="234"/>
      <c r="K204" s="234"/>
      <c r="L204" s="239"/>
      <c r="M204" s="240"/>
      <c r="N204" s="241"/>
      <c r="O204" s="241"/>
      <c r="P204" s="241"/>
      <c r="Q204" s="241"/>
      <c r="R204" s="241"/>
      <c r="S204" s="241"/>
      <c r="T204" s="242"/>
      <c r="AT204" s="243" t="s">
        <v>154</v>
      </c>
      <c r="AU204" s="243" t="s">
        <v>83</v>
      </c>
      <c r="AV204" s="13" t="s">
        <v>150</v>
      </c>
      <c r="AW204" s="13" t="s">
        <v>34</v>
      </c>
      <c r="AX204" s="13" t="s">
        <v>78</v>
      </c>
      <c r="AY204" s="243" t="s">
        <v>143</v>
      </c>
    </row>
    <row r="205" spans="2:63" s="10" customFormat="1" ht="22.8" customHeight="1">
      <c r="B205" s="181"/>
      <c r="C205" s="182"/>
      <c r="D205" s="183" t="s">
        <v>72</v>
      </c>
      <c r="E205" s="195" t="s">
        <v>171</v>
      </c>
      <c r="F205" s="195" t="s">
        <v>309</v>
      </c>
      <c r="G205" s="182"/>
      <c r="H205" s="182"/>
      <c r="I205" s="185"/>
      <c r="J205" s="196">
        <f>BK205</f>
        <v>0</v>
      </c>
      <c r="K205" s="182"/>
      <c r="L205" s="187"/>
      <c r="M205" s="188"/>
      <c r="N205" s="189"/>
      <c r="O205" s="189"/>
      <c r="P205" s="190">
        <f>SUM(P206:P232)</f>
        <v>0</v>
      </c>
      <c r="Q205" s="189"/>
      <c r="R205" s="190">
        <f>SUM(R206:R232)</f>
        <v>7.440200000000001</v>
      </c>
      <c r="S205" s="189"/>
      <c r="T205" s="191">
        <f>SUM(T206:T232)</f>
        <v>0</v>
      </c>
      <c r="AR205" s="192" t="s">
        <v>78</v>
      </c>
      <c r="AT205" s="193" t="s">
        <v>72</v>
      </c>
      <c r="AU205" s="193" t="s">
        <v>78</v>
      </c>
      <c r="AY205" s="192" t="s">
        <v>143</v>
      </c>
      <c r="BK205" s="194">
        <f>SUM(BK206:BK232)</f>
        <v>0</v>
      </c>
    </row>
    <row r="206" spans="2:65" s="1" customFormat="1" ht="16.5" customHeight="1">
      <c r="B206" s="37"/>
      <c r="C206" s="197" t="s">
        <v>96</v>
      </c>
      <c r="D206" s="197" t="s">
        <v>145</v>
      </c>
      <c r="E206" s="198" t="s">
        <v>310</v>
      </c>
      <c r="F206" s="199" t="s">
        <v>311</v>
      </c>
      <c r="G206" s="200" t="s">
        <v>148</v>
      </c>
      <c r="H206" s="201">
        <v>2.5</v>
      </c>
      <c r="I206" s="202"/>
      <c r="J206" s="203">
        <f>ROUND(I206*H206,2)</f>
        <v>0</v>
      </c>
      <c r="K206" s="199" t="s">
        <v>149</v>
      </c>
      <c r="L206" s="42"/>
      <c r="M206" s="204" t="s">
        <v>21</v>
      </c>
      <c r="N206" s="205" t="s">
        <v>45</v>
      </c>
      <c r="O206" s="78"/>
      <c r="P206" s="206">
        <f>O206*H206</f>
        <v>0</v>
      </c>
      <c r="Q206" s="206">
        <v>0.18907</v>
      </c>
      <c r="R206" s="206">
        <f>Q206*H206</f>
        <v>0.47267499999999996</v>
      </c>
      <c r="S206" s="206">
        <v>0</v>
      </c>
      <c r="T206" s="207">
        <f>S206*H206</f>
        <v>0</v>
      </c>
      <c r="AR206" s="16" t="s">
        <v>150</v>
      </c>
      <c r="AT206" s="16" t="s">
        <v>145</v>
      </c>
      <c r="AU206" s="16" t="s">
        <v>83</v>
      </c>
      <c r="AY206" s="16" t="s">
        <v>143</v>
      </c>
      <c r="BE206" s="208">
        <f>IF(N206="základní",J206,0)</f>
        <v>0</v>
      </c>
      <c r="BF206" s="208">
        <f>IF(N206="snížená",J206,0)</f>
        <v>0</v>
      </c>
      <c r="BG206" s="208">
        <f>IF(N206="zákl. přenesená",J206,0)</f>
        <v>0</v>
      </c>
      <c r="BH206" s="208">
        <f>IF(N206="sníž. přenesená",J206,0)</f>
        <v>0</v>
      </c>
      <c r="BI206" s="208">
        <f>IF(N206="nulová",J206,0)</f>
        <v>0</v>
      </c>
      <c r="BJ206" s="16" t="s">
        <v>83</v>
      </c>
      <c r="BK206" s="208">
        <f>ROUND(I206*H206,2)</f>
        <v>0</v>
      </c>
      <c r="BL206" s="16" t="s">
        <v>150</v>
      </c>
      <c r="BM206" s="16" t="s">
        <v>312</v>
      </c>
    </row>
    <row r="207" spans="2:47" s="1" customFormat="1" ht="12">
      <c r="B207" s="37"/>
      <c r="C207" s="38"/>
      <c r="D207" s="209" t="s">
        <v>152</v>
      </c>
      <c r="E207" s="38"/>
      <c r="F207" s="210" t="s">
        <v>313</v>
      </c>
      <c r="G207" s="38"/>
      <c r="H207" s="38"/>
      <c r="I207" s="124"/>
      <c r="J207" s="38"/>
      <c r="K207" s="38"/>
      <c r="L207" s="42"/>
      <c r="M207" s="211"/>
      <c r="N207" s="78"/>
      <c r="O207" s="78"/>
      <c r="P207" s="78"/>
      <c r="Q207" s="78"/>
      <c r="R207" s="78"/>
      <c r="S207" s="78"/>
      <c r="T207" s="79"/>
      <c r="AT207" s="16" t="s">
        <v>152</v>
      </c>
      <c r="AU207" s="16" t="s">
        <v>83</v>
      </c>
    </row>
    <row r="208" spans="2:51" s="11" customFormat="1" ht="12">
      <c r="B208" s="212"/>
      <c r="C208" s="213"/>
      <c r="D208" s="209" t="s">
        <v>154</v>
      </c>
      <c r="E208" s="214" t="s">
        <v>21</v>
      </c>
      <c r="F208" s="215" t="s">
        <v>162</v>
      </c>
      <c r="G208" s="213"/>
      <c r="H208" s="214" t="s">
        <v>21</v>
      </c>
      <c r="I208" s="216"/>
      <c r="J208" s="213"/>
      <c r="K208" s="213"/>
      <c r="L208" s="217"/>
      <c r="M208" s="218"/>
      <c r="N208" s="219"/>
      <c r="O208" s="219"/>
      <c r="P208" s="219"/>
      <c r="Q208" s="219"/>
      <c r="R208" s="219"/>
      <c r="S208" s="219"/>
      <c r="T208" s="220"/>
      <c r="AT208" s="221" t="s">
        <v>154</v>
      </c>
      <c r="AU208" s="221" t="s">
        <v>83</v>
      </c>
      <c r="AV208" s="11" t="s">
        <v>78</v>
      </c>
      <c r="AW208" s="11" t="s">
        <v>34</v>
      </c>
      <c r="AX208" s="11" t="s">
        <v>73</v>
      </c>
      <c r="AY208" s="221" t="s">
        <v>143</v>
      </c>
    </row>
    <row r="209" spans="2:51" s="12" customFormat="1" ht="12">
      <c r="B209" s="222"/>
      <c r="C209" s="223"/>
      <c r="D209" s="209" t="s">
        <v>154</v>
      </c>
      <c r="E209" s="224" t="s">
        <v>21</v>
      </c>
      <c r="F209" s="225" t="s">
        <v>163</v>
      </c>
      <c r="G209" s="223"/>
      <c r="H209" s="226">
        <v>2.5</v>
      </c>
      <c r="I209" s="227"/>
      <c r="J209" s="223"/>
      <c r="K209" s="223"/>
      <c r="L209" s="228"/>
      <c r="M209" s="229"/>
      <c r="N209" s="230"/>
      <c r="O209" s="230"/>
      <c r="P209" s="230"/>
      <c r="Q209" s="230"/>
      <c r="R209" s="230"/>
      <c r="S209" s="230"/>
      <c r="T209" s="231"/>
      <c r="AT209" s="232" t="s">
        <v>154</v>
      </c>
      <c r="AU209" s="232" t="s">
        <v>83</v>
      </c>
      <c r="AV209" s="12" t="s">
        <v>83</v>
      </c>
      <c r="AW209" s="12" t="s">
        <v>34</v>
      </c>
      <c r="AX209" s="12" t="s">
        <v>73</v>
      </c>
      <c r="AY209" s="232" t="s">
        <v>143</v>
      </c>
    </row>
    <row r="210" spans="2:51" s="13" customFormat="1" ht="12">
      <c r="B210" s="233"/>
      <c r="C210" s="234"/>
      <c r="D210" s="209" t="s">
        <v>154</v>
      </c>
      <c r="E210" s="235" t="s">
        <v>21</v>
      </c>
      <c r="F210" s="236" t="s">
        <v>157</v>
      </c>
      <c r="G210" s="234"/>
      <c r="H210" s="237">
        <v>2.5</v>
      </c>
      <c r="I210" s="238"/>
      <c r="J210" s="234"/>
      <c r="K210" s="234"/>
      <c r="L210" s="239"/>
      <c r="M210" s="240"/>
      <c r="N210" s="241"/>
      <c r="O210" s="241"/>
      <c r="P210" s="241"/>
      <c r="Q210" s="241"/>
      <c r="R210" s="241"/>
      <c r="S210" s="241"/>
      <c r="T210" s="242"/>
      <c r="AT210" s="243" t="s">
        <v>154</v>
      </c>
      <c r="AU210" s="243" t="s">
        <v>83</v>
      </c>
      <c r="AV210" s="13" t="s">
        <v>150</v>
      </c>
      <c r="AW210" s="13" t="s">
        <v>34</v>
      </c>
      <c r="AX210" s="13" t="s">
        <v>78</v>
      </c>
      <c r="AY210" s="243" t="s">
        <v>143</v>
      </c>
    </row>
    <row r="211" spans="2:65" s="1" customFormat="1" ht="16.5" customHeight="1">
      <c r="B211" s="37"/>
      <c r="C211" s="197" t="s">
        <v>314</v>
      </c>
      <c r="D211" s="197" t="s">
        <v>145</v>
      </c>
      <c r="E211" s="198" t="s">
        <v>315</v>
      </c>
      <c r="F211" s="199" t="s">
        <v>316</v>
      </c>
      <c r="G211" s="200" t="s">
        <v>148</v>
      </c>
      <c r="H211" s="201">
        <v>2.5</v>
      </c>
      <c r="I211" s="202"/>
      <c r="J211" s="203">
        <f>ROUND(I211*H211,2)</f>
        <v>0</v>
      </c>
      <c r="K211" s="199" t="s">
        <v>149</v>
      </c>
      <c r="L211" s="42"/>
      <c r="M211" s="204" t="s">
        <v>21</v>
      </c>
      <c r="N211" s="205" t="s">
        <v>45</v>
      </c>
      <c r="O211" s="78"/>
      <c r="P211" s="206">
        <f>O211*H211</f>
        <v>0</v>
      </c>
      <c r="Q211" s="206">
        <v>0.3708</v>
      </c>
      <c r="R211" s="206">
        <f>Q211*H211</f>
        <v>0.927</v>
      </c>
      <c r="S211" s="206">
        <v>0</v>
      </c>
      <c r="T211" s="207">
        <f>S211*H211</f>
        <v>0</v>
      </c>
      <c r="AR211" s="16" t="s">
        <v>150</v>
      </c>
      <c r="AT211" s="16" t="s">
        <v>145</v>
      </c>
      <c r="AU211" s="16" t="s">
        <v>83</v>
      </c>
      <c r="AY211" s="16" t="s">
        <v>143</v>
      </c>
      <c r="BE211" s="208">
        <f>IF(N211="základní",J211,0)</f>
        <v>0</v>
      </c>
      <c r="BF211" s="208">
        <f>IF(N211="snížená",J211,0)</f>
        <v>0</v>
      </c>
      <c r="BG211" s="208">
        <f>IF(N211="zákl. přenesená",J211,0)</f>
        <v>0</v>
      </c>
      <c r="BH211" s="208">
        <f>IF(N211="sníž. přenesená",J211,0)</f>
        <v>0</v>
      </c>
      <c r="BI211" s="208">
        <f>IF(N211="nulová",J211,0)</f>
        <v>0</v>
      </c>
      <c r="BJ211" s="16" t="s">
        <v>83</v>
      </c>
      <c r="BK211" s="208">
        <f>ROUND(I211*H211,2)</f>
        <v>0</v>
      </c>
      <c r="BL211" s="16" t="s">
        <v>150</v>
      </c>
      <c r="BM211" s="16" t="s">
        <v>317</v>
      </c>
    </row>
    <row r="212" spans="2:47" s="1" customFormat="1" ht="12">
      <c r="B212" s="37"/>
      <c r="C212" s="38"/>
      <c r="D212" s="209" t="s">
        <v>152</v>
      </c>
      <c r="E212" s="38"/>
      <c r="F212" s="210" t="s">
        <v>313</v>
      </c>
      <c r="G212" s="38"/>
      <c r="H212" s="38"/>
      <c r="I212" s="124"/>
      <c r="J212" s="38"/>
      <c r="K212" s="38"/>
      <c r="L212" s="42"/>
      <c r="M212" s="211"/>
      <c r="N212" s="78"/>
      <c r="O212" s="78"/>
      <c r="P212" s="78"/>
      <c r="Q212" s="78"/>
      <c r="R212" s="78"/>
      <c r="S212" s="78"/>
      <c r="T212" s="79"/>
      <c r="AT212" s="16" t="s">
        <v>152</v>
      </c>
      <c r="AU212" s="16" t="s">
        <v>83</v>
      </c>
    </row>
    <row r="213" spans="2:51" s="11" customFormat="1" ht="12">
      <c r="B213" s="212"/>
      <c r="C213" s="213"/>
      <c r="D213" s="209" t="s">
        <v>154</v>
      </c>
      <c r="E213" s="214" t="s">
        <v>21</v>
      </c>
      <c r="F213" s="215" t="s">
        <v>162</v>
      </c>
      <c r="G213" s="213"/>
      <c r="H213" s="214" t="s">
        <v>21</v>
      </c>
      <c r="I213" s="216"/>
      <c r="J213" s="213"/>
      <c r="K213" s="213"/>
      <c r="L213" s="217"/>
      <c r="M213" s="218"/>
      <c r="N213" s="219"/>
      <c r="O213" s="219"/>
      <c r="P213" s="219"/>
      <c r="Q213" s="219"/>
      <c r="R213" s="219"/>
      <c r="S213" s="219"/>
      <c r="T213" s="220"/>
      <c r="AT213" s="221" t="s">
        <v>154</v>
      </c>
      <c r="AU213" s="221" t="s">
        <v>83</v>
      </c>
      <c r="AV213" s="11" t="s">
        <v>78</v>
      </c>
      <c r="AW213" s="11" t="s">
        <v>34</v>
      </c>
      <c r="AX213" s="11" t="s">
        <v>73</v>
      </c>
      <c r="AY213" s="221" t="s">
        <v>143</v>
      </c>
    </row>
    <row r="214" spans="2:51" s="12" customFormat="1" ht="12">
      <c r="B214" s="222"/>
      <c r="C214" s="223"/>
      <c r="D214" s="209" t="s">
        <v>154</v>
      </c>
      <c r="E214" s="224" t="s">
        <v>21</v>
      </c>
      <c r="F214" s="225" t="s">
        <v>163</v>
      </c>
      <c r="G214" s="223"/>
      <c r="H214" s="226">
        <v>2.5</v>
      </c>
      <c r="I214" s="227"/>
      <c r="J214" s="223"/>
      <c r="K214" s="223"/>
      <c r="L214" s="228"/>
      <c r="M214" s="229"/>
      <c r="N214" s="230"/>
      <c r="O214" s="230"/>
      <c r="P214" s="230"/>
      <c r="Q214" s="230"/>
      <c r="R214" s="230"/>
      <c r="S214" s="230"/>
      <c r="T214" s="231"/>
      <c r="AT214" s="232" t="s">
        <v>154</v>
      </c>
      <c r="AU214" s="232" t="s">
        <v>83</v>
      </c>
      <c r="AV214" s="12" t="s">
        <v>83</v>
      </c>
      <c r="AW214" s="12" t="s">
        <v>34</v>
      </c>
      <c r="AX214" s="12" t="s">
        <v>73</v>
      </c>
      <c r="AY214" s="232" t="s">
        <v>143</v>
      </c>
    </row>
    <row r="215" spans="2:51" s="13" customFormat="1" ht="12">
      <c r="B215" s="233"/>
      <c r="C215" s="234"/>
      <c r="D215" s="209" t="s">
        <v>154</v>
      </c>
      <c r="E215" s="235" t="s">
        <v>21</v>
      </c>
      <c r="F215" s="236" t="s">
        <v>157</v>
      </c>
      <c r="G215" s="234"/>
      <c r="H215" s="237">
        <v>2.5</v>
      </c>
      <c r="I215" s="238"/>
      <c r="J215" s="234"/>
      <c r="K215" s="234"/>
      <c r="L215" s="239"/>
      <c r="M215" s="240"/>
      <c r="N215" s="241"/>
      <c r="O215" s="241"/>
      <c r="P215" s="241"/>
      <c r="Q215" s="241"/>
      <c r="R215" s="241"/>
      <c r="S215" s="241"/>
      <c r="T215" s="242"/>
      <c r="AT215" s="243" t="s">
        <v>154</v>
      </c>
      <c r="AU215" s="243" t="s">
        <v>83</v>
      </c>
      <c r="AV215" s="13" t="s">
        <v>150</v>
      </c>
      <c r="AW215" s="13" t="s">
        <v>34</v>
      </c>
      <c r="AX215" s="13" t="s">
        <v>78</v>
      </c>
      <c r="AY215" s="243" t="s">
        <v>143</v>
      </c>
    </row>
    <row r="216" spans="2:65" s="1" customFormat="1" ht="22.5" customHeight="1">
      <c r="B216" s="37"/>
      <c r="C216" s="197" t="s">
        <v>318</v>
      </c>
      <c r="D216" s="197" t="s">
        <v>145</v>
      </c>
      <c r="E216" s="198" t="s">
        <v>319</v>
      </c>
      <c r="F216" s="199" t="s">
        <v>320</v>
      </c>
      <c r="G216" s="200" t="s">
        <v>148</v>
      </c>
      <c r="H216" s="201">
        <v>2.5</v>
      </c>
      <c r="I216" s="202"/>
      <c r="J216" s="203">
        <f>ROUND(I216*H216,2)</f>
        <v>0</v>
      </c>
      <c r="K216" s="199" t="s">
        <v>149</v>
      </c>
      <c r="L216" s="42"/>
      <c r="M216" s="204" t="s">
        <v>21</v>
      </c>
      <c r="N216" s="205" t="s">
        <v>45</v>
      </c>
      <c r="O216" s="78"/>
      <c r="P216" s="206">
        <f>O216*H216</f>
        <v>0</v>
      </c>
      <c r="Q216" s="206">
        <v>0.26376</v>
      </c>
      <c r="R216" s="206">
        <f>Q216*H216</f>
        <v>0.6594</v>
      </c>
      <c r="S216" s="206">
        <v>0</v>
      </c>
      <c r="T216" s="207">
        <f>S216*H216</f>
        <v>0</v>
      </c>
      <c r="AR216" s="16" t="s">
        <v>150</v>
      </c>
      <c r="AT216" s="16" t="s">
        <v>145</v>
      </c>
      <c r="AU216" s="16" t="s">
        <v>83</v>
      </c>
      <c r="AY216" s="16" t="s">
        <v>143</v>
      </c>
      <c r="BE216" s="208">
        <f>IF(N216="základní",J216,0)</f>
        <v>0</v>
      </c>
      <c r="BF216" s="208">
        <f>IF(N216="snížená",J216,0)</f>
        <v>0</v>
      </c>
      <c r="BG216" s="208">
        <f>IF(N216="zákl. přenesená",J216,0)</f>
        <v>0</v>
      </c>
      <c r="BH216" s="208">
        <f>IF(N216="sníž. přenesená",J216,0)</f>
        <v>0</v>
      </c>
      <c r="BI216" s="208">
        <f>IF(N216="nulová",J216,0)</f>
        <v>0</v>
      </c>
      <c r="BJ216" s="16" t="s">
        <v>83</v>
      </c>
      <c r="BK216" s="208">
        <f>ROUND(I216*H216,2)</f>
        <v>0</v>
      </c>
      <c r="BL216" s="16" t="s">
        <v>150</v>
      </c>
      <c r="BM216" s="16" t="s">
        <v>321</v>
      </c>
    </row>
    <row r="217" spans="2:47" s="1" customFormat="1" ht="12">
      <c r="B217" s="37"/>
      <c r="C217" s="38"/>
      <c r="D217" s="209" t="s">
        <v>152</v>
      </c>
      <c r="E217" s="38"/>
      <c r="F217" s="210" t="s">
        <v>313</v>
      </c>
      <c r="G217" s="38"/>
      <c r="H217" s="38"/>
      <c r="I217" s="124"/>
      <c r="J217" s="38"/>
      <c r="K217" s="38"/>
      <c r="L217" s="42"/>
      <c r="M217" s="211"/>
      <c r="N217" s="78"/>
      <c r="O217" s="78"/>
      <c r="P217" s="78"/>
      <c r="Q217" s="78"/>
      <c r="R217" s="78"/>
      <c r="S217" s="78"/>
      <c r="T217" s="79"/>
      <c r="AT217" s="16" t="s">
        <v>152</v>
      </c>
      <c r="AU217" s="16" t="s">
        <v>83</v>
      </c>
    </row>
    <row r="218" spans="2:51" s="11" customFormat="1" ht="12">
      <c r="B218" s="212"/>
      <c r="C218" s="213"/>
      <c r="D218" s="209" t="s">
        <v>154</v>
      </c>
      <c r="E218" s="214" t="s">
        <v>21</v>
      </c>
      <c r="F218" s="215" t="s">
        <v>162</v>
      </c>
      <c r="G218" s="213"/>
      <c r="H218" s="214" t="s">
        <v>21</v>
      </c>
      <c r="I218" s="216"/>
      <c r="J218" s="213"/>
      <c r="K218" s="213"/>
      <c r="L218" s="217"/>
      <c r="M218" s="218"/>
      <c r="N218" s="219"/>
      <c r="O218" s="219"/>
      <c r="P218" s="219"/>
      <c r="Q218" s="219"/>
      <c r="R218" s="219"/>
      <c r="S218" s="219"/>
      <c r="T218" s="220"/>
      <c r="AT218" s="221" t="s">
        <v>154</v>
      </c>
      <c r="AU218" s="221" t="s">
        <v>83</v>
      </c>
      <c r="AV218" s="11" t="s">
        <v>78</v>
      </c>
      <c r="AW218" s="11" t="s">
        <v>34</v>
      </c>
      <c r="AX218" s="11" t="s">
        <v>73</v>
      </c>
      <c r="AY218" s="221" t="s">
        <v>143</v>
      </c>
    </row>
    <row r="219" spans="2:51" s="12" customFormat="1" ht="12">
      <c r="B219" s="222"/>
      <c r="C219" s="223"/>
      <c r="D219" s="209" t="s">
        <v>154</v>
      </c>
      <c r="E219" s="224" t="s">
        <v>21</v>
      </c>
      <c r="F219" s="225" t="s">
        <v>163</v>
      </c>
      <c r="G219" s="223"/>
      <c r="H219" s="226">
        <v>2.5</v>
      </c>
      <c r="I219" s="227"/>
      <c r="J219" s="223"/>
      <c r="K219" s="223"/>
      <c r="L219" s="228"/>
      <c r="M219" s="229"/>
      <c r="N219" s="230"/>
      <c r="O219" s="230"/>
      <c r="P219" s="230"/>
      <c r="Q219" s="230"/>
      <c r="R219" s="230"/>
      <c r="S219" s="230"/>
      <c r="T219" s="231"/>
      <c r="AT219" s="232" t="s">
        <v>154</v>
      </c>
      <c r="AU219" s="232" t="s">
        <v>83</v>
      </c>
      <c r="AV219" s="12" t="s">
        <v>83</v>
      </c>
      <c r="AW219" s="12" t="s">
        <v>34</v>
      </c>
      <c r="AX219" s="12" t="s">
        <v>73</v>
      </c>
      <c r="AY219" s="232" t="s">
        <v>143</v>
      </c>
    </row>
    <row r="220" spans="2:51" s="13" customFormat="1" ht="12">
      <c r="B220" s="233"/>
      <c r="C220" s="234"/>
      <c r="D220" s="209" t="s">
        <v>154</v>
      </c>
      <c r="E220" s="235" t="s">
        <v>21</v>
      </c>
      <c r="F220" s="236" t="s">
        <v>157</v>
      </c>
      <c r="G220" s="234"/>
      <c r="H220" s="237">
        <v>2.5</v>
      </c>
      <c r="I220" s="238"/>
      <c r="J220" s="234"/>
      <c r="K220" s="234"/>
      <c r="L220" s="239"/>
      <c r="M220" s="240"/>
      <c r="N220" s="241"/>
      <c r="O220" s="241"/>
      <c r="P220" s="241"/>
      <c r="Q220" s="241"/>
      <c r="R220" s="241"/>
      <c r="S220" s="241"/>
      <c r="T220" s="242"/>
      <c r="AT220" s="243" t="s">
        <v>154</v>
      </c>
      <c r="AU220" s="243" t="s">
        <v>83</v>
      </c>
      <c r="AV220" s="13" t="s">
        <v>150</v>
      </c>
      <c r="AW220" s="13" t="s">
        <v>34</v>
      </c>
      <c r="AX220" s="13" t="s">
        <v>78</v>
      </c>
      <c r="AY220" s="243" t="s">
        <v>143</v>
      </c>
    </row>
    <row r="221" spans="2:65" s="1" customFormat="1" ht="22.5" customHeight="1">
      <c r="B221" s="37"/>
      <c r="C221" s="197" t="s">
        <v>322</v>
      </c>
      <c r="D221" s="197" t="s">
        <v>145</v>
      </c>
      <c r="E221" s="198" t="s">
        <v>323</v>
      </c>
      <c r="F221" s="199" t="s">
        <v>324</v>
      </c>
      <c r="G221" s="200" t="s">
        <v>148</v>
      </c>
      <c r="H221" s="201">
        <v>2.5</v>
      </c>
      <c r="I221" s="202"/>
      <c r="J221" s="203">
        <f>ROUND(I221*H221,2)</f>
        <v>0</v>
      </c>
      <c r="K221" s="199" t="s">
        <v>149</v>
      </c>
      <c r="L221" s="42"/>
      <c r="M221" s="204" t="s">
        <v>21</v>
      </c>
      <c r="N221" s="205" t="s">
        <v>45</v>
      </c>
      <c r="O221" s="78"/>
      <c r="P221" s="206">
        <f>O221*H221</f>
        <v>0</v>
      </c>
      <c r="Q221" s="206">
        <v>0.20745</v>
      </c>
      <c r="R221" s="206">
        <f>Q221*H221</f>
        <v>0.518625</v>
      </c>
      <c r="S221" s="206">
        <v>0</v>
      </c>
      <c r="T221" s="207">
        <f>S221*H221</f>
        <v>0</v>
      </c>
      <c r="AR221" s="16" t="s">
        <v>150</v>
      </c>
      <c r="AT221" s="16" t="s">
        <v>145</v>
      </c>
      <c r="AU221" s="16" t="s">
        <v>83</v>
      </c>
      <c r="AY221" s="16" t="s">
        <v>143</v>
      </c>
      <c r="BE221" s="208">
        <f>IF(N221="základní",J221,0)</f>
        <v>0</v>
      </c>
      <c r="BF221" s="208">
        <f>IF(N221="snížená",J221,0)</f>
        <v>0</v>
      </c>
      <c r="BG221" s="208">
        <f>IF(N221="zákl. přenesená",J221,0)</f>
        <v>0</v>
      </c>
      <c r="BH221" s="208">
        <f>IF(N221="sníž. přenesená",J221,0)</f>
        <v>0</v>
      </c>
      <c r="BI221" s="208">
        <f>IF(N221="nulová",J221,0)</f>
        <v>0</v>
      </c>
      <c r="BJ221" s="16" t="s">
        <v>83</v>
      </c>
      <c r="BK221" s="208">
        <f>ROUND(I221*H221,2)</f>
        <v>0</v>
      </c>
      <c r="BL221" s="16" t="s">
        <v>150</v>
      </c>
      <c r="BM221" s="16" t="s">
        <v>325</v>
      </c>
    </row>
    <row r="222" spans="2:47" s="1" customFormat="1" ht="12">
      <c r="B222" s="37"/>
      <c r="C222" s="38"/>
      <c r="D222" s="209" t="s">
        <v>152</v>
      </c>
      <c r="E222" s="38"/>
      <c r="F222" s="210" t="s">
        <v>326</v>
      </c>
      <c r="G222" s="38"/>
      <c r="H222" s="38"/>
      <c r="I222" s="124"/>
      <c r="J222" s="38"/>
      <c r="K222" s="38"/>
      <c r="L222" s="42"/>
      <c r="M222" s="211"/>
      <c r="N222" s="78"/>
      <c r="O222" s="78"/>
      <c r="P222" s="78"/>
      <c r="Q222" s="78"/>
      <c r="R222" s="78"/>
      <c r="S222" s="78"/>
      <c r="T222" s="79"/>
      <c r="AT222" s="16" t="s">
        <v>152</v>
      </c>
      <c r="AU222" s="16" t="s">
        <v>83</v>
      </c>
    </row>
    <row r="223" spans="2:51" s="11" customFormat="1" ht="12">
      <c r="B223" s="212"/>
      <c r="C223" s="213"/>
      <c r="D223" s="209" t="s">
        <v>154</v>
      </c>
      <c r="E223" s="214" t="s">
        <v>21</v>
      </c>
      <c r="F223" s="215" t="s">
        <v>162</v>
      </c>
      <c r="G223" s="213"/>
      <c r="H223" s="214" t="s">
        <v>21</v>
      </c>
      <c r="I223" s="216"/>
      <c r="J223" s="213"/>
      <c r="K223" s="213"/>
      <c r="L223" s="217"/>
      <c r="M223" s="218"/>
      <c r="N223" s="219"/>
      <c r="O223" s="219"/>
      <c r="P223" s="219"/>
      <c r="Q223" s="219"/>
      <c r="R223" s="219"/>
      <c r="S223" s="219"/>
      <c r="T223" s="220"/>
      <c r="AT223" s="221" t="s">
        <v>154</v>
      </c>
      <c r="AU223" s="221" t="s">
        <v>83</v>
      </c>
      <c r="AV223" s="11" t="s">
        <v>78</v>
      </c>
      <c r="AW223" s="11" t="s">
        <v>34</v>
      </c>
      <c r="AX223" s="11" t="s">
        <v>73</v>
      </c>
      <c r="AY223" s="221" t="s">
        <v>143</v>
      </c>
    </row>
    <row r="224" spans="2:51" s="12" customFormat="1" ht="12">
      <c r="B224" s="222"/>
      <c r="C224" s="223"/>
      <c r="D224" s="209" t="s">
        <v>154</v>
      </c>
      <c r="E224" s="224" t="s">
        <v>21</v>
      </c>
      <c r="F224" s="225" t="s">
        <v>163</v>
      </c>
      <c r="G224" s="223"/>
      <c r="H224" s="226">
        <v>2.5</v>
      </c>
      <c r="I224" s="227"/>
      <c r="J224" s="223"/>
      <c r="K224" s="223"/>
      <c r="L224" s="228"/>
      <c r="M224" s="229"/>
      <c r="N224" s="230"/>
      <c r="O224" s="230"/>
      <c r="P224" s="230"/>
      <c r="Q224" s="230"/>
      <c r="R224" s="230"/>
      <c r="S224" s="230"/>
      <c r="T224" s="231"/>
      <c r="AT224" s="232" t="s">
        <v>154</v>
      </c>
      <c r="AU224" s="232" t="s">
        <v>83</v>
      </c>
      <c r="AV224" s="12" t="s">
        <v>83</v>
      </c>
      <c r="AW224" s="12" t="s">
        <v>34</v>
      </c>
      <c r="AX224" s="12" t="s">
        <v>73</v>
      </c>
      <c r="AY224" s="232" t="s">
        <v>143</v>
      </c>
    </row>
    <row r="225" spans="2:51" s="13" customFormat="1" ht="12">
      <c r="B225" s="233"/>
      <c r="C225" s="234"/>
      <c r="D225" s="209" t="s">
        <v>154</v>
      </c>
      <c r="E225" s="235" t="s">
        <v>21</v>
      </c>
      <c r="F225" s="236" t="s">
        <v>157</v>
      </c>
      <c r="G225" s="234"/>
      <c r="H225" s="237">
        <v>2.5</v>
      </c>
      <c r="I225" s="238"/>
      <c r="J225" s="234"/>
      <c r="K225" s="234"/>
      <c r="L225" s="239"/>
      <c r="M225" s="240"/>
      <c r="N225" s="241"/>
      <c r="O225" s="241"/>
      <c r="P225" s="241"/>
      <c r="Q225" s="241"/>
      <c r="R225" s="241"/>
      <c r="S225" s="241"/>
      <c r="T225" s="242"/>
      <c r="AT225" s="243" t="s">
        <v>154</v>
      </c>
      <c r="AU225" s="243" t="s">
        <v>83</v>
      </c>
      <c r="AV225" s="13" t="s">
        <v>150</v>
      </c>
      <c r="AW225" s="13" t="s">
        <v>34</v>
      </c>
      <c r="AX225" s="13" t="s">
        <v>78</v>
      </c>
      <c r="AY225" s="243" t="s">
        <v>143</v>
      </c>
    </row>
    <row r="226" spans="2:65" s="1" customFormat="1" ht="33.75" customHeight="1">
      <c r="B226" s="37"/>
      <c r="C226" s="197" t="s">
        <v>327</v>
      </c>
      <c r="D226" s="197" t="s">
        <v>145</v>
      </c>
      <c r="E226" s="198" t="s">
        <v>328</v>
      </c>
      <c r="F226" s="199" t="s">
        <v>329</v>
      </c>
      <c r="G226" s="200" t="s">
        <v>148</v>
      </c>
      <c r="H226" s="201">
        <v>50</v>
      </c>
      <c r="I226" s="202"/>
      <c r="J226" s="203">
        <f>ROUND(I226*H226,2)</f>
        <v>0</v>
      </c>
      <c r="K226" s="199" t="s">
        <v>149</v>
      </c>
      <c r="L226" s="42"/>
      <c r="M226" s="204" t="s">
        <v>21</v>
      </c>
      <c r="N226" s="205" t="s">
        <v>45</v>
      </c>
      <c r="O226" s="78"/>
      <c r="P226" s="206">
        <f>O226*H226</f>
        <v>0</v>
      </c>
      <c r="Q226" s="206">
        <v>0.08425</v>
      </c>
      <c r="R226" s="206">
        <f>Q226*H226</f>
        <v>4.2125</v>
      </c>
      <c r="S226" s="206">
        <v>0</v>
      </c>
      <c r="T226" s="207">
        <f>S226*H226</f>
        <v>0</v>
      </c>
      <c r="AR226" s="16" t="s">
        <v>150</v>
      </c>
      <c r="AT226" s="16" t="s">
        <v>145</v>
      </c>
      <c r="AU226" s="16" t="s">
        <v>83</v>
      </c>
      <c r="AY226" s="16" t="s">
        <v>143</v>
      </c>
      <c r="BE226" s="208">
        <f>IF(N226="základní",J226,0)</f>
        <v>0</v>
      </c>
      <c r="BF226" s="208">
        <f>IF(N226="snížená",J226,0)</f>
        <v>0</v>
      </c>
      <c r="BG226" s="208">
        <f>IF(N226="zákl. přenesená",J226,0)</f>
        <v>0</v>
      </c>
      <c r="BH226" s="208">
        <f>IF(N226="sníž. přenesená",J226,0)</f>
        <v>0</v>
      </c>
      <c r="BI226" s="208">
        <f>IF(N226="nulová",J226,0)</f>
        <v>0</v>
      </c>
      <c r="BJ226" s="16" t="s">
        <v>83</v>
      </c>
      <c r="BK226" s="208">
        <f>ROUND(I226*H226,2)</f>
        <v>0</v>
      </c>
      <c r="BL226" s="16" t="s">
        <v>150</v>
      </c>
      <c r="BM226" s="16" t="s">
        <v>330</v>
      </c>
    </row>
    <row r="227" spans="2:47" s="1" customFormat="1" ht="12">
      <c r="B227" s="37"/>
      <c r="C227" s="38"/>
      <c r="D227" s="209" t="s">
        <v>152</v>
      </c>
      <c r="E227" s="38"/>
      <c r="F227" s="210" t="s">
        <v>331</v>
      </c>
      <c r="G227" s="38"/>
      <c r="H227" s="38"/>
      <c r="I227" s="124"/>
      <c r="J227" s="38"/>
      <c r="K227" s="38"/>
      <c r="L227" s="42"/>
      <c r="M227" s="211"/>
      <c r="N227" s="78"/>
      <c r="O227" s="78"/>
      <c r="P227" s="78"/>
      <c r="Q227" s="78"/>
      <c r="R227" s="78"/>
      <c r="S227" s="78"/>
      <c r="T227" s="79"/>
      <c r="AT227" s="16" t="s">
        <v>152</v>
      </c>
      <c r="AU227" s="16" t="s">
        <v>83</v>
      </c>
    </row>
    <row r="228" spans="2:51" s="11" customFormat="1" ht="12">
      <c r="B228" s="212"/>
      <c r="C228" s="213"/>
      <c r="D228" s="209" t="s">
        <v>154</v>
      </c>
      <c r="E228" s="214" t="s">
        <v>21</v>
      </c>
      <c r="F228" s="215" t="s">
        <v>155</v>
      </c>
      <c r="G228" s="213"/>
      <c r="H228" s="214" t="s">
        <v>21</v>
      </c>
      <c r="I228" s="216"/>
      <c r="J228" s="213"/>
      <c r="K228" s="213"/>
      <c r="L228" s="217"/>
      <c r="M228" s="218"/>
      <c r="N228" s="219"/>
      <c r="O228" s="219"/>
      <c r="P228" s="219"/>
      <c r="Q228" s="219"/>
      <c r="R228" s="219"/>
      <c r="S228" s="219"/>
      <c r="T228" s="220"/>
      <c r="AT228" s="221" t="s">
        <v>154</v>
      </c>
      <c r="AU228" s="221" t="s">
        <v>83</v>
      </c>
      <c r="AV228" s="11" t="s">
        <v>78</v>
      </c>
      <c r="AW228" s="11" t="s">
        <v>34</v>
      </c>
      <c r="AX228" s="11" t="s">
        <v>73</v>
      </c>
      <c r="AY228" s="221" t="s">
        <v>143</v>
      </c>
    </row>
    <row r="229" spans="2:51" s="12" customFormat="1" ht="12">
      <c r="B229" s="222"/>
      <c r="C229" s="223"/>
      <c r="D229" s="209" t="s">
        <v>154</v>
      </c>
      <c r="E229" s="224" t="s">
        <v>21</v>
      </c>
      <c r="F229" s="225" t="s">
        <v>156</v>
      </c>
      <c r="G229" s="223"/>
      <c r="H229" s="226">
        <v>50</v>
      </c>
      <c r="I229" s="227"/>
      <c r="J229" s="223"/>
      <c r="K229" s="223"/>
      <c r="L229" s="228"/>
      <c r="M229" s="229"/>
      <c r="N229" s="230"/>
      <c r="O229" s="230"/>
      <c r="P229" s="230"/>
      <c r="Q229" s="230"/>
      <c r="R229" s="230"/>
      <c r="S229" s="230"/>
      <c r="T229" s="231"/>
      <c r="AT229" s="232" t="s">
        <v>154</v>
      </c>
      <c r="AU229" s="232" t="s">
        <v>83</v>
      </c>
      <c r="AV229" s="12" t="s">
        <v>83</v>
      </c>
      <c r="AW229" s="12" t="s">
        <v>34</v>
      </c>
      <c r="AX229" s="12" t="s">
        <v>73</v>
      </c>
      <c r="AY229" s="232" t="s">
        <v>143</v>
      </c>
    </row>
    <row r="230" spans="2:51" s="13" customFormat="1" ht="12">
      <c r="B230" s="233"/>
      <c r="C230" s="234"/>
      <c r="D230" s="209" t="s">
        <v>154</v>
      </c>
      <c r="E230" s="235" t="s">
        <v>21</v>
      </c>
      <c r="F230" s="236" t="s">
        <v>157</v>
      </c>
      <c r="G230" s="234"/>
      <c r="H230" s="237">
        <v>50</v>
      </c>
      <c r="I230" s="238"/>
      <c r="J230" s="234"/>
      <c r="K230" s="234"/>
      <c r="L230" s="239"/>
      <c r="M230" s="240"/>
      <c r="N230" s="241"/>
      <c r="O230" s="241"/>
      <c r="P230" s="241"/>
      <c r="Q230" s="241"/>
      <c r="R230" s="241"/>
      <c r="S230" s="241"/>
      <c r="T230" s="242"/>
      <c r="AT230" s="243" t="s">
        <v>154</v>
      </c>
      <c r="AU230" s="243" t="s">
        <v>83</v>
      </c>
      <c r="AV230" s="13" t="s">
        <v>150</v>
      </c>
      <c r="AW230" s="13" t="s">
        <v>34</v>
      </c>
      <c r="AX230" s="13" t="s">
        <v>78</v>
      </c>
      <c r="AY230" s="243" t="s">
        <v>143</v>
      </c>
    </row>
    <row r="231" spans="2:65" s="1" customFormat="1" ht="16.5" customHeight="1">
      <c r="B231" s="37"/>
      <c r="C231" s="244" t="s">
        <v>332</v>
      </c>
      <c r="D231" s="244" t="s">
        <v>256</v>
      </c>
      <c r="E231" s="245" t="s">
        <v>333</v>
      </c>
      <c r="F231" s="246" t="s">
        <v>334</v>
      </c>
      <c r="G231" s="247" t="s">
        <v>148</v>
      </c>
      <c r="H231" s="248">
        <v>5</v>
      </c>
      <c r="I231" s="249"/>
      <c r="J231" s="250">
        <f>ROUND(I231*H231,2)</f>
        <v>0</v>
      </c>
      <c r="K231" s="246" t="s">
        <v>149</v>
      </c>
      <c r="L231" s="251"/>
      <c r="M231" s="252" t="s">
        <v>21</v>
      </c>
      <c r="N231" s="253" t="s">
        <v>45</v>
      </c>
      <c r="O231" s="78"/>
      <c r="P231" s="206">
        <f>O231*H231</f>
        <v>0</v>
      </c>
      <c r="Q231" s="206">
        <v>0.13</v>
      </c>
      <c r="R231" s="206">
        <f>Q231*H231</f>
        <v>0.65</v>
      </c>
      <c r="S231" s="206">
        <v>0</v>
      </c>
      <c r="T231" s="207">
        <f>S231*H231</f>
        <v>0</v>
      </c>
      <c r="AR231" s="16" t="s">
        <v>90</v>
      </c>
      <c r="AT231" s="16" t="s">
        <v>256</v>
      </c>
      <c r="AU231" s="16" t="s">
        <v>83</v>
      </c>
      <c r="AY231" s="16" t="s">
        <v>143</v>
      </c>
      <c r="BE231" s="208">
        <f>IF(N231="základní",J231,0)</f>
        <v>0</v>
      </c>
      <c r="BF231" s="208">
        <f>IF(N231="snížená",J231,0)</f>
        <v>0</v>
      </c>
      <c r="BG231" s="208">
        <f>IF(N231="zákl. přenesená",J231,0)</f>
        <v>0</v>
      </c>
      <c r="BH231" s="208">
        <f>IF(N231="sníž. přenesená",J231,0)</f>
        <v>0</v>
      </c>
      <c r="BI231" s="208">
        <f>IF(N231="nulová",J231,0)</f>
        <v>0</v>
      </c>
      <c r="BJ231" s="16" t="s">
        <v>83</v>
      </c>
      <c r="BK231" s="208">
        <f>ROUND(I231*H231,2)</f>
        <v>0</v>
      </c>
      <c r="BL231" s="16" t="s">
        <v>150</v>
      </c>
      <c r="BM231" s="16" t="s">
        <v>335</v>
      </c>
    </row>
    <row r="232" spans="2:51" s="12" customFormat="1" ht="12">
      <c r="B232" s="222"/>
      <c r="C232" s="223"/>
      <c r="D232" s="209" t="s">
        <v>154</v>
      </c>
      <c r="E232" s="224" t="s">
        <v>21</v>
      </c>
      <c r="F232" s="225" t="s">
        <v>336</v>
      </c>
      <c r="G232" s="223"/>
      <c r="H232" s="226">
        <v>5</v>
      </c>
      <c r="I232" s="227"/>
      <c r="J232" s="223"/>
      <c r="K232" s="223"/>
      <c r="L232" s="228"/>
      <c r="M232" s="229"/>
      <c r="N232" s="230"/>
      <c r="O232" s="230"/>
      <c r="P232" s="230"/>
      <c r="Q232" s="230"/>
      <c r="R232" s="230"/>
      <c r="S232" s="230"/>
      <c r="T232" s="231"/>
      <c r="AT232" s="232" t="s">
        <v>154</v>
      </c>
      <c r="AU232" s="232" t="s">
        <v>83</v>
      </c>
      <c r="AV232" s="12" t="s">
        <v>83</v>
      </c>
      <c r="AW232" s="12" t="s">
        <v>34</v>
      </c>
      <c r="AX232" s="12" t="s">
        <v>78</v>
      </c>
      <c r="AY232" s="232" t="s">
        <v>143</v>
      </c>
    </row>
    <row r="233" spans="2:63" s="10" customFormat="1" ht="22.8" customHeight="1">
      <c r="B233" s="181"/>
      <c r="C233" s="182"/>
      <c r="D233" s="183" t="s">
        <v>72</v>
      </c>
      <c r="E233" s="195" t="s">
        <v>90</v>
      </c>
      <c r="F233" s="195" t="s">
        <v>337</v>
      </c>
      <c r="G233" s="182"/>
      <c r="H233" s="182"/>
      <c r="I233" s="185"/>
      <c r="J233" s="196">
        <f>BK233</f>
        <v>0</v>
      </c>
      <c r="K233" s="182"/>
      <c r="L233" s="187"/>
      <c r="M233" s="188"/>
      <c r="N233" s="189"/>
      <c r="O233" s="189"/>
      <c r="P233" s="190">
        <f>SUM(P234:P314)</f>
        <v>0</v>
      </c>
      <c r="Q233" s="189"/>
      <c r="R233" s="190">
        <f>SUM(R234:R314)</f>
        <v>1.5283916999999998</v>
      </c>
      <c r="S233" s="189"/>
      <c r="T233" s="191">
        <f>SUM(T234:T314)</f>
        <v>15.299999999999999</v>
      </c>
      <c r="AR233" s="192" t="s">
        <v>78</v>
      </c>
      <c r="AT233" s="193" t="s">
        <v>72</v>
      </c>
      <c r="AU233" s="193" t="s">
        <v>78</v>
      </c>
      <c r="AY233" s="192" t="s">
        <v>143</v>
      </c>
      <c r="BK233" s="194">
        <f>SUM(BK234:BK314)</f>
        <v>0</v>
      </c>
    </row>
    <row r="234" spans="2:65" s="1" customFormat="1" ht="16.5" customHeight="1">
      <c r="B234" s="37"/>
      <c r="C234" s="197" t="s">
        <v>338</v>
      </c>
      <c r="D234" s="197" t="s">
        <v>145</v>
      </c>
      <c r="E234" s="198" t="s">
        <v>339</v>
      </c>
      <c r="F234" s="199" t="s">
        <v>340</v>
      </c>
      <c r="G234" s="200" t="s">
        <v>174</v>
      </c>
      <c r="H234" s="201">
        <v>85</v>
      </c>
      <c r="I234" s="202"/>
      <c r="J234" s="203">
        <f>ROUND(I234*H234,2)</f>
        <v>0</v>
      </c>
      <c r="K234" s="199" t="s">
        <v>149</v>
      </c>
      <c r="L234" s="42"/>
      <c r="M234" s="204" t="s">
        <v>21</v>
      </c>
      <c r="N234" s="205" t="s">
        <v>45</v>
      </c>
      <c r="O234" s="78"/>
      <c r="P234" s="206">
        <f>O234*H234</f>
        <v>0</v>
      </c>
      <c r="Q234" s="206">
        <v>0</v>
      </c>
      <c r="R234" s="206">
        <f>Q234*H234</f>
        <v>0</v>
      </c>
      <c r="S234" s="206">
        <v>0.18</v>
      </c>
      <c r="T234" s="207">
        <f>S234*H234</f>
        <v>15.299999999999999</v>
      </c>
      <c r="AR234" s="16" t="s">
        <v>150</v>
      </c>
      <c r="AT234" s="16" t="s">
        <v>145</v>
      </c>
      <c r="AU234" s="16" t="s">
        <v>83</v>
      </c>
      <c r="AY234" s="16" t="s">
        <v>143</v>
      </c>
      <c r="BE234" s="208">
        <f>IF(N234="základní",J234,0)</f>
        <v>0</v>
      </c>
      <c r="BF234" s="208">
        <f>IF(N234="snížená",J234,0)</f>
        <v>0</v>
      </c>
      <c r="BG234" s="208">
        <f>IF(N234="zákl. přenesená",J234,0)</f>
        <v>0</v>
      </c>
      <c r="BH234" s="208">
        <f>IF(N234="sníž. přenesená",J234,0)</f>
        <v>0</v>
      </c>
      <c r="BI234" s="208">
        <f>IF(N234="nulová",J234,0)</f>
        <v>0</v>
      </c>
      <c r="BJ234" s="16" t="s">
        <v>83</v>
      </c>
      <c r="BK234" s="208">
        <f>ROUND(I234*H234,2)</f>
        <v>0</v>
      </c>
      <c r="BL234" s="16" t="s">
        <v>150</v>
      </c>
      <c r="BM234" s="16" t="s">
        <v>341</v>
      </c>
    </row>
    <row r="235" spans="2:47" s="1" customFormat="1" ht="12">
      <c r="B235" s="37"/>
      <c r="C235" s="38"/>
      <c r="D235" s="209" t="s">
        <v>152</v>
      </c>
      <c r="E235" s="38"/>
      <c r="F235" s="210" t="s">
        <v>342</v>
      </c>
      <c r="G235" s="38"/>
      <c r="H235" s="38"/>
      <c r="I235" s="124"/>
      <c r="J235" s="38"/>
      <c r="K235" s="38"/>
      <c r="L235" s="42"/>
      <c r="M235" s="211"/>
      <c r="N235" s="78"/>
      <c r="O235" s="78"/>
      <c r="P235" s="78"/>
      <c r="Q235" s="78"/>
      <c r="R235" s="78"/>
      <c r="S235" s="78"/>
      <c r="T235" s="79"/>
      <c r="AT235" s="16" t="s">
        <v>152</v>
      </c>
      <c r="AU235" s="16" t="s">
        <v>83</v>
      </c>
    </row>
    <row r="236" spans="2:51" s="11" customFormat="1" ht="12">
      <c r="B236" s="212"/>
      <c r="C236" s="213"/>
      <c r="D236" s="209" t="s">
        <v>154</v>
      </c>
      <c r="E236" s="214" t="s">
        <v>21</v>
      </c>
      <c r="F236" s="215" t="s">
        <v>155</v>
      </c>
      <c r="G236" s="213"/>
      <c r="H236" s="214" t="s">
        <v>21</v>
      </c>
      <c r="I236" s="216"/>
      <c r="J236" s="213"/>
      <c r="K236" s="213"/>
      <c r="L236" s="217"/>
      <c r="M236" s="218"/>
      <c r="N236" s="219"/>
      <c r="O236" s="219"/>
      <c r="P236" s="219"/>
      <c r="Q236" s="219"/>
      <c r="R236" s="219"/>
      <c r="S236" s="219"/>
      <c r="T236" s="220"/>
      <c r="AT236" s="221" t="s">
        <v>154</v>
      </c>
      <c r="AU236" s="221" t="s">
        <v>83</v>
      </c>
      <c r="AV236" s="11" t="s">
        <v>78</v>
      </c>
      <c r="AW236" s="11" t="s">
        <v>34</v>
      </c>
      <c r="AX236" s="11" t="s">
        <v>73</v>
      </c>
      <c r="AY236" s="221" t="s">
        <v>143</v>
      </c>
    </row>
    <row r="237" spans="2:51" s="12" customFormat="1" ht="12">
      <c r="B237" s="222"/>
      <c r="C237" s="223"/>
      <c r="D237" s="209" t="s">
        <v>154</v>
      </c>
      <c r="E237" s="224" t="s">
        <v>21</v>
      </c>
      <c r="F237" s="225" t="s">
        <v>343</v>
      </c>
      <c r="G237" s="223"/>
      <c r="H237" s="226">
        <v>85</v>
      </c>
      <c r="I237" s="227"/>
      <c r="J237" s="223"/>
      <c r="K237" s="223"/>
      <c r="L237" s="228"/>
      <c r="M237" s="229"/>
      <c r="N237" s="230"/>
      <c r="O237" s="230"/>
      <c r="P237" s="230"/>
      <c r="Q237" s="230"/>
      <c r="R237" s="230"/>
      <c r="S237" s="230"/>
      <c r="T237" s="231"/>
      <c r="AT237" s="232" t="s">
        <v>154</v>
      </c>
      <c r="AU237" s="232" t="s">
        <v>83</v>
      </c>
      <c r="AV237" s="12" t="s">
        <v>83</v>
      </c>
      <c r="AW237" s="12" t="s">
        <v>34</v>
      </c>
      <c r="AX237" s="12" t="s">
        <v>73</v>
      </c>
      <c r="AY237" s="232" t="s">
        <v>143</v>
      </c>
    </row>
    <row r="238" spans="2:51" s="13" customFormat="1" ht="12">
      <c r="B238" s="233"/>
      <c r="C238" s="234"/>
      <c r="D238" s="209" t="s">
        <v>154</v>
      </c>
      <c r="E238" s="235" t="s">
        <v>21</v>
      </c>
      <c r="F238" s="236" t="s">
        <v>157</v>
      </c>
      <c r="G238" s="234"/>
      <c r="H238" s="237">
        <v>85</v>
      </c>
      <c r="I238" s="238"/>
      <c r="J238" s="234"/>
      <c r="K238" s="234"/>
      <c r="L238" s="239"/>
      <c r="M238" s="240"/>
      <c r="N238" s="241"/>
      <c r="O238" s="241"/>
      <c r="P238" s="241"/>
      <c r="Q238" s="241"/>
      <c r="R238" s="241"/>
      <c r="S238" s="241"/>
      <c r="T238" s="242"/>
      <c r="AT238" s="243" t="s">
        <v>154</v>
      </c>
      <c r="AU238" s="243" t="s">
        <v>83</v>
      </c>
      <c r="AV238" s="13" t="s">
        <v>150</v>
      </c>
      <c r="AW238" s="13" t="s">
        <v>34</v>
      </c>
      <c r="AX238" s="13" t="s">
        <v>78</v>
      </c>
      <c r="AY238" s="243" t="s">
        <v>143</v>
      </c>
    </row>
    <row r="239" spans="2:65" s="1" customFormat="1" ht="22.5" customHeight="1">
      <c r="B239" s="37"/>
      <c r="C239" s="197" t="s">
        <v>344</v>
      </c>
      <c r="D239" s="197" t="s">
        <v>145</v>
      </c>
      <c r="E239" s="198" t="s">
        <v>345</v>
      </c>
      <c r="F239" s="199" t="s">
        <v>346</v>
      </c>
      <c r="G239" s="200" t="s">
        <v>174</v>
      </c>
      <c r="H239" s="201">
        <v>70</v>
      </c>
      <c r="I239" s="202"/>
      <c r="J239" s="203">
        <f>ROUND(I239*H239,2)</f>
        <v>0</v>
      </c>
      <c r="K239" s="199" t="s">
        <v>149</v>
      </c>
      <c r="L239" s="42"/>
      <c r="M239" s="204" t="s">
        <v>21</v>
      </c>
      <c r="N239" s="205" t="s">
        <v>45</v>
      </c>
      <c r="O239" s="78"/>
      <c r="P239" s="206">
        <f>O239*H239</f>
        <v>0</v>
      </c>
      <c r="Q239" s="206">
        <v>0.00268</v>
      </c>
      <c r="R239" s="206">
        <f>Q239*H239</f>
        <v>0.18760000000000002</v>
      </c>
      <c r="S239" s="206">
        <v>0</v>
      </c>
      <c r="T239" s="207">
        <f>S239*H239</f>
        <v>0</v>
      </c>
      <c r="AR239" s="16" t="s">
        <v>150</v>
      </c>
      <c r="AT239" s="16" t="s">
        <v>145</v>
      </c>
      <c r="AU239" s="16" t="s">
        <v>83</v>
      </c>
      <c r="AY239" s="16" t="s">
        <v>143</v>
      </c>
      <c r="BE239" s="208">
        <f>IF(N239="základní",J239,0)</f>
        <v>0</v>
      </c>
      <c r="BF239" s="208">
        <f>IF(N239="snížená",J239,0)</f>
        <v>0</v>
      </c>
      <c r="BG239" s="208">
        <f>IF(N239="zákl. přenesená",J239,0)</f>
        <v>0</v>
      </c>
      <c r="BH239" s="208">
        <f>IF(N239="sníž. přenesená",J239,0)</f>
        <v>0</v>
      </c>
      <c r="BI239" s="208">
        <f>IF(N239="nulová",J239,0)</f>
        <v>0</v>
      </c>
      <c r="BJ239" s="16" t="s">
        <v>83</v>
      </c>
      <c r="BK239" s="208">
        <f>ROUND(I239*H239,2)</f>
        <v>0</v>
      </c>
      <c r="BL239" s="16" t="s">
        <v>150</v>
      </c>
      <c r="BM239" s="16" t="s">
        <v>347</v>
      </c>
    </row>
    <row r="240" spans="2:47" s="1" customFormat="1" ht="12">
      <c r="B240" s="37"/>
      <c r="C240" s="38"/>
      <c r="D240" s="209" t="s">
        <v>152</v>
      </c>
      <c r="E240" s="38"/>
      <c r="F240" s="210" t="s">
        <v>348</v>
      </c>
      <c r="G240" s="38"/>
      <c r="H240" s="38"/>
      <c r="I240" s="124"/>
      <c r="J240" s="38"/>
      <c r="K240" s="38"/>
      <c r="L240" s="42"/>
      <c r="M240" s="211"/>
      <c r="N240" s="78"/>
      <c r="O240" s="78"/>
      <c r="P240" s="78"/>
      <c r="Q240" s="78"/>
      <c r="R240" s="78"/>
      <c r="S240" s="78"/>
      <c r="T240" s="79"/>
      <c r="AT240" s="16" t="s">
        <v>152</v>
      </c>
      <c r="AU240" s="16" t="s">
        <v>83</v>
      </c>
    </row>
    <row r="241" spans="2:51" s="11" customFormat="1" ht="12">
      <c r="B241" s="212"/>
      <c r="C241" s="213"/>
      <c r="D241" s="209" t="s">
        <v>154</v>
      </c>
      <c r="E241" s="214" t="s">
        <v>21</v>
      </c>
      <c r="F241" s="215" t="s">
        <v>155</v>
      </c>
      <c r="G241" s="213"/>
      <c r="H241" s="214" t="s">
        <v>21</v>
      </c>
      <c r="I241" s="216"/>
      <c r="J241" s="213"/>
      <c r="K241" s="213"/>
      <c r="L241" s="217"/>
      <c r="M241" s="218"/>
      <c r="N241" s="219"/>
      <c r="O241" s="219"/>
      <c r="P241" s="219"/>
      <c r="Q241" s="219"/>
      <c r="R241" s="219"/>
      <c r="S241" s="219"/>
      <c r="T241" s="220"/>
      <c r="AT241" s="221" t="s">
        <v>154</v>
      </c>
      <c r="AU241" s="221" t="s">
        <v>83</v>
      </c>
      <c r="AV241" s="11" t="s">
        <v>78</v>
      </c>
      <c r="AW241" s="11" t="s">
        <v>34</v>
      </c>
      <c r="AX241" s="11" t="s">
        <v>73</v>
      </c>
      <c r="AY241" s="221" t="s">
        <v>143</v>
      </c>
    </row>
    <row r="242" spans="2:51" s="12" customFormat="1" ht="12">
      <c r="B242" s="222"/>
      <c r="C242" s="223"/>
      <c r="D242" s="209" t="s">
        <v>154</v>
      </c>
      <c r="E242" s="224" t="s">
        <v>21</v>
      </c>
      <c r="F242" s="225" t="s">
        <v>349</v>
      </c>
      <c r="G242" s="223"/>
      <c r="H242" s="226">
        <v>70</v>
      </c>
      <c r="I242" s="227"/>
      <c r="J242" s="223"/>
      <c r="K242" s="223"/>
      <c r="L242" s="228"/>
      <c r="M242" s="229"/>
      <c r="N242" s="230"/>
      <c r="O242" s="230"/>
      <c r="P242" s="230"/>
      <c r="Q242" s="230"/>
      <c r="R242" s="230"/>
      <c r="S242" s="230"/>
      <c r="T242" s="231"/>
      <c r="AT242" s="232" t="s">
        <v>154</v>
      </c>
      <c r="AU242" s="232" t="s">
        <v>83</v>
      </c>
      <c r="AV242" s="12" t="s">
        <v>83</v>
      </c>
      <c r="AW242" s="12" t="s">
        <v>34</v>
      </c>
      <c r="AX242" s="12" t="s">
        <v>73</v>
      </c>
      <c r="AY242" s="232" t="s">
        <v>143</v>
      </c>
    </row>
    <row r="243" spans="2:51" s="13" customFormat="1" ht="12">
      <c r="B243" s="233"/>
      <c r="C243" s="234"/>
      <c r="D243" s="209" t="s">
        <v>154</v>
      </c>
      <c r="E243" s="235" t="s">
        <v>21</v>
      </c>
      <c r="F243" s="236" t="s">
        <v>157</v>
      </c>
      <c r="G243" s="234"/>
      <c r="H243" s="237">
        <v>70</v>
      </c>
      <c r="I243" s="238"/>
      <c r="J243" s="234"/>
      <c r="K243" s="234"/>
      <c r="L243" s="239"/>
      <c r="M243" s="240"/>
      <c r="N243" s="241"/>
      <c r="O243" s="241"/>
      <c r="P243" s="241"/>
      <c r="Q243" s="241"/>
      <c r="R243" s="241"/>
      <c r="S243" s="241"/>
      <c r="T243" s="242"/>
      <c r="AT243" s="243" t="s">
        <v>154</v>
      </c>
      <c r="AU243" s="243" t="s">
        <v>83</v>
      </c>
      <c r="AV243" s="13" t="s">
        <v>150</v>
      </c>
      <c r="AW243" s="13" t="s">
        <v>34</v>
      </c>
      <c r="AX243" s="13" t="s">
        <v>78</v>
      </c>
      <c r="AY243" s="243" t="s">
        <v>143</v>
      </c>
    </row>
    <row r="244" spans="2:65" s="1" customFormat="1" ht="22.5" customHeight="1">
      <c r="B244" s="37"/>
      <c r="C244" s="197" t="s">
        <v>107</v>
      </c>
      <c r="D244" s="197" t="s">
        <v>145</v>
      </c>
      <c r="E244" s="198" t="s">
        <v>350</v>
      </c>
      <c r="F244" s="199" t="s">
        <v>351</v>
      </c>
      <c r="G244" s="200" t="s">
        <v>174</v>
      </c>
      <c r="H244" s="201">
        <v>57</v>
      </c>
      <c r="I244" s="202"/>
      <c r="J244" s="203">
        <f>ROUND(I244*H244,2)</f>
        <v>0</v>
      </c>
      <c r="K244" s="199" t="s">
        <v>149</v>
      </c>
      <c r="L244" s="42"/>
      <c r="M244" s="204" t="s">
        <v>21</v>
      </c>
      <c r="N244" s="205" t="s">
        <v>45</v>
      </c>
      <c r="O244" s="78"/>
      <c r="P244" s="206">
        <f>O244*H244</f>
        <v>0</v>
      </c>
      <c r="Q244" s="206">
        <v>0.00427</v>
      </c>
      <c r="R244" s="206">
        <f>Q244*H244</f>
        <v>0.24339000000000002</v>
      </c>
      <c r="S244" s="206">
        <v>0</v>
      </c>
      <c r="T244" s="207">
        <f>S244*H244</f>
        <v>0</v>
      </c>
      <c r="AR244" s="16" t="s">
        <v>150</v>
      </c>
      <c r="AT244" s="16" t="s">
        <v>145</v>
      </c>
      <c r="AU244" s="16" t="s">
        <v>83</v>
      </c>
      <c r="AY244" s="16" t="s">
        <v>143</v>
      </c>
      <c r="BE244" s="208">
        <f>IF(N244="základní",J244,0)</f>
        <v>0</v>
      </c>
      <c r="BF244" s="208">
        <f>IF(N244="snížená",J244,0)</f>
        <v>0</v>
      </c>
      <c r="BG244" s="208">
        <f>IF(N244="zákl. přenesená",J244,0)</f>
        <v>0</v>
      </c>
      <c r="BH244" s="208">
        <f>IF(N244="sníž. přenesená",J244,0)</f>
        <v>0</v>
      </c>
      <c r="BI244" s="208">
        <f>IF(N244="nulová",J244,0)</f>
        <v>0</v>
      </c>
      <c r="BJ244" s="16" t="s">
        <v>83</v>
      </c>
      <c r="BK244" s="208">
        <f>ROUND(I244*H244,2)</f>
        <v>0</v>
      </c>
      <c r="BL244" s="16" t="s">
        <v>150</v>
      </c>
      <c r="BM244" s="16" t="s">
        <v>352</v>
      </c>
    </row>
    <row r="245" spans="2:47" s="1" customFormat="1" ht="12">
      <c r="B245" s="37"/>
      <c r="C245" s="38"/>
      <c r="D245" s="209" t="s">
        <v>152</v>
      </c>
      <c r="E245" s="38"/>
      <c r="F245" s="210" t="s">
        <v>348</v>
      </c>
      <c r="G245" s="38"/>
      <c r="H245" s="38"/>
      <c r="I245" s="124"/>
      <c r="J245" s="38"/>
      <c r="K245" s="38"/>
      <c r="L245" s="42"/>
      <c r="M245" s="211"/>
      <c r="N245" s="78"/>
      <c r="O245" s="78"/>
      <c r="P245" s="78"/>
      <c r="Q245" s="78"/>
      <c r="R245" s="78"/>
      <c r="S245" s="78"/>
      <c r="T245" s="79"/>
      <c r="AT245" s="16" t="s">
        <v>152</v>
      </c>
      <c r="AU245" s="16" t="s">
        <v>83</v>
      </c>
    </row>
    <row r="246" spans="2:51" s="11" customFormat="1" ht="12">
      <c r="B246" s="212"/>
      <c r="C246" s="213"/>
      <c r="D246" s="209" t="s">
        <v>154</v>
      </c>
      <c r="E246" s="214" t="s">
        <v>21</v>
      </c>
      <c r="F246" s="215" t="s">
        <v>155</v>
      </c>
      <c r="G246" s="213"/>
      <c r="H246" s="214" t="s">
        <v>21</v>
      </c>
      <c r="I246" s="216"/>
      <c r="J246" s="213"/>
      <c r="K246" s="213"/>
      <c r="L246" s="217"/>
      <c r="M246" s="218"/>
      <c r="N246" s="219"/>
      <c r="O246" s="219"/>
      <c r="P246" s="219"/>
      <c r="Q246" s="219"/>
      <c r="R246" s="219"/>
      <c r="S246" s="219"/>
      <c r="T246" s="220"/>
      <c r="AT246" s="221" t="s">
        <v>154</v>
      </c>
      <c r="AU246" s="221" t="s">
        <v>83</v>
      </c>
      <c r="AV246" s="11" t="s">
        <v>78</v>
      </c>
      <c r="AW246" s="11" t="s">
        <v>34</v>
      </c>
      <c r="AX246" s="11" t="s">
        <v>73</v>
      </c>
      <c r="AY246" s="221" t="s">
        <v>143</v>
      </c>
    </row>
    <row r="247" spans="2:51" s="12" customFormat="1" ht="12">
      <c r="B247" s="222"/>
      <c r="C247" s="223"/>
      <c r="D247" s="209" t="s">
        <v>154</v>
      </c>
      <c r="E247" s="224" t="s">
        <v>21</v>
      </c>
      <c r="F247" s="225" t="s">
        <v>353</v>
      </c>
      <c r="G247" s="223"/>
      <c r="H247" s="226">
        <v>57</v>
      </c>
      <c r="I247" s="227"/>
      <c r="J247" s="223"/>
      <c r="K247" s="223"/>
      <c r="L247" s="228"/>
      <c r="M247" s="229"/>
      <c r="N247" s="230"/>
      <c r="O247" s="230"/>
      <c r="P247" s="230"/>
      <c r="Q247" s="230"/>
      <c r="R247" s="230"/>
      <c r="S247" s="230"/>
      <c r="T247" s="231"/>
      <c r="AT247" s="232" t="s">
        <v>154</v>
      </c>
      <c r="AU247" s="232" t="s">
        <v>83</v>
      </c>
      <c r="AV247" s="12" t="s">
        <v>83</v>
      </c>
      <c r="AW247" s="12" t="s">
        <v>34</v>
      </c>
      <c r="AX247" s="12" t="s">
        <v>73</v>
      </c>
      <c r="AY247" s="232" t="s">
        <v>143</v>
      </c>
    </row>
    <row r="248" spans="2:51" s="13" customFormat="1" ht="12">
      <c r="B248" s="233"/>
      <c r="C248" s="234"/>
      <c r="D248" s="209" t="s">
        <v>154</v>
      </c>
      <c r="E248" s="235" t="s">
        <v>21</v>
      </c>
      <c r="F248" s="236" t="s">
        <v>157</v>
      </c>
      <c r="G248" s="234"/>
      <c r="H248" s="237">
        <v>57</v>
      </c>
      <c r="I248" s="238"/>
      <c r="J248" s="234"/>
      <c r="K248" s="234"/>
      <c r="L248" s="239"/>
      <c r="M248" s="240"/>
      <c r="N248" s="241"/>
      <c r="O248" s="241"/>
      <c r="P248" s="241"/>
      <c r="Q248" s="241"/>
      <c r="R248" s="241"/>
      <c r="S248" s="241"/>
      <c r="T248" s="242"/>
      <c r="AT248" s="243" t="s">
        <v>154</v>
      </c>
      <c r="AU248" s="243" t="s">
        <v>83</v>
      </c>
      <c r="AV248" s="13" t="s">
        <v>150</v>
      </c>
      <c r="AW248" s="13" t="s">
        <v>34</v>
      </c>
      <c r="AX248" s="13" t="s">
        <v>78</v>
      </c>
      <c r="AY248" s="243" t="s">
        <v>143</v>
      </c>
    </row>
    <row r="249" spans="2:65" s="1" customFormat="1" ht="22.5" customHeight="1">
      <c r="B249" s="37"/>
      <c r="C249" s="197" t="s">
        <v>354</v>
      </c>
      <c r="D249" s="197" t="s">
        <v>145</v>
      </c>
      <c r="E249" s="198" t="s">
        <v>355</v>
      </c>
      <c r="F249" s="199" t="s">
        <v>356</v>
      </c>
      <c r="G249" s="200" t="s">
        <v>357</v>
      </c>
      <c r="H249" s="201">
        <v>18</v>
      </c>
      <c r="I249" s="202"/>
      <c r="J249" s="203">
        <f>ROUND(I249*H249,2)</f>
        <v>0</v>
      </c>
      <c r="K249" s="199" t="s">
        <v>149</v>
      </c>
      <c r="L249" s="42"/>
      <c r="M249" s="204" t="s">
        <v>21</v>
      </c>
      <c r="N249" s="205" t="s">
        <v>45</v>
      </c>
      <c r="O249" s="78"/>
      <c r="P249" s="206">
        <f>O249*H249</f>
        <v>0</v>
      </c>
      <c r="Q249" s="206">
        <v>0</v>
      </c>
      <c r="R249" s="206">
        <f>Q249*H249</f>
        <v>0</v>
      </c>
      <c r="S249" s="206">
        <v>0</v>
      </c>
      <c r="T249" s="207">
        <f>S249*H249</f>
        <v>0</v>
      </c>
      <c r="AR249" s="16" t="s">
        <v>150</v>
      </c>
      <c r="AT249" s="16" t="s">
        <v>145</v>
      </c>
      <c r="AU249" s="16" t="s">
        <v>83</v>
      </c>
      <c r="AY249" s="16" t="s">
        <v>143</v>
      </c>
      <c r="BE249" s="208">
        <f>IF(N249="základní",J249,0)</f>
        <v>0</v>
      </c>
      <c r="BF249" s="208">
        <f>IF(N249="snížená",J249,0)</f>
        <v>0</v>
      </c>
      <c r="BG249" s="208">
        <f>IF(N249="zákl. přenesená",J249,0)</f>
        <v>0</v>
      </c>
      <c r="BH249" s="208">
        <f>IF(N249="sníž. přenesená",J249,0)</f>
        <v>0</v>
      </c>
      <c r="BI249" s="208">
        <f>IF(N249="nulová",J249,0)</f>
        <v>0</v>
      </c>
      <c r="BJ249" s="16" t="s">
        <v>83</v>
      </c>
      <c r="BK249" s="208">
        <f>ROUND(I249*H249,2)</f>
        <v>0</v>
      </c>
      <c r="BL249" s="16" t="s">
        <v>150</v>
      </c>
      <c r="BM249" s="16" t="s">
        <v>358</v>
      </c>
    </row>
    <row r="250" spans="2:47" s="1" customFormat="1" ht="12">
      <c r="B250" s="37"/>
      <c r="C250" s="38"/>
      <c r="D250" s="209" t="s">
        <v>152</v>
      </c>
      <c r="E250" s="38"/>
      <c r="F250" s="210" t="s">
        <v>359</v>
      </c>
      <c r="G250" s="38"/>
      <c r="H250" s="38"/>
      <c r="I250" s="124"/>
      <c r="J250" s="38"/>
      <c r="K250" s="38"/>
      <c r="L250" s="42"/>
      <c r="M250" s="211"/>
      <c r="N250" s="78"/>
      <c r="O250" s="78"/>
      <c r="P250" s="78"/>
      <c r="Q250" s="78"/>
      <c r="R250" s="78"/>
      <c r="S250" s="78"/>
      <c r="T250" s="79"/>
      <c r="AT250" s="16" t="s">
        <v>152</v>
      </c>
      <c r="AU250" s="16" t="s">
        <v>83</v>
      </c>
    </row>
    <row r="251" spans="2:51" s="11" customFormat="1" ht="12">
      <c r="B251" s="212"/>
      <c r="C251" s="213"/>
      <c r="D251" s="209" t="s">
        <v>154</v>
      </c>
      <c r="E251" s="214" t="s">
        <v>21</v>
      </c>
      <c r="F251" s="215" t="s">
        <v>162</v>
      </c>
      <c r="G251" s="213"/>
      <c r="H251" s="214" t="s">
        <v>21</v>
      </c>
      <c r="I251" s="216"/>
      <c r="J251" s="213"/>
      <c r="K251" s="213"/>
      <c r="L251" s="217"/>
      <c r="M251" s="218"/>
      <c r="N251" s="219"/>
      <c r="O251" s="219"/>
      <c r="P251" s="219"/>
      <c r="Q251" s="219"/>
      <c r="R251" s="219"/>
      <c r="S251" s="219"/>
      <c r="T251" s="220"/>
      <c r="AT251" s="221" t="s">
        <v>154</v>
      </c>
      <c r="AU251" s="221" t="s">
        <v>83</v>
      </c>
      <c r="AV251" s="11" t="s">
        <v>78</v>
      </c>
      <c r="AW251" s="11" t="s">
        <v>34</v>
      </c>
      <c r="AX251" s="11" t="s">
        <v>73</v>
      </c>
      <c r="AY251" s="221" t="s">
        <v>143</v>
      </c>
    </row>
    <row r="252" spans="2:51" s="12" customFormat="1" ht="12">
      <c r="B252" s="222"/>
      <c r="C252" s="223"/>
      <c r="D252" s="209" t="s">
        <v>154</v>
      </c>
      <c r="E252" s="224" t="s">
        <v>21</v>
      </c>
      <c r="F252" s="225" t="s">
        <v>247</v>
      </c>
      <c r="G252" s="223"/>
      <c r="H252" s="226">
        <v>18</v>
      </c>
      <c r="I252" s="227"/>
      <c r="J252" s="223"/>
      <c r="K252" s="223"/>
      <c r="L252" s="228"/>
      <c r="M252" s="229"/>
      <c r="N252" s="230"/>
      <c r="O252" s="230"/>
      <c r="P252" s="230"/>
      <c r="Q252" s="230"/>
      <c r="R252" s="230"/>
      <c r="S252" s="230"/>
      <c r="T252" s="231"/>
      <c r="AT252" s="232" t="s">
        <v>154</v>
      </c>
      <c r="AU252" s="232" t="s">
        <v>83</v>
      </c>
      <c r="AV252" s="12" t="s">
        <v>83</v>
      </c>
      <c r="AW252" s="12" t="s">
        <v>34</v>
      </c>
      <c r="AX252" s="12" t="s">
        <v>73</v>
      </c>
      <c r="AY252" s="232" t="s">
        <v>143</v>
      </c>
    </row>
    <row r="253" spans="2:51" s="13" customFormat="1" ht="12">
      <c r="B253" s="233"/>
      <c r="C253" s="234"/>
      <c r="D253" s="209" t="s">
        <v>154</v>
      </c>
      <c r="E253" s="235" t="s">
        <v>21</v>
      </c>
      <c r="F253" s="236" t="s">
        <v>157</v>
      </c>
      <c r="G253" s="234"/>
      <c r="H253" s="237">
        <v>18</v>
      </c>
      <c r="I253" s="238"/>
      <c r="J253" s="234"/>
      <c r="K253" s="234"/>
      <c r="L253" s="239"/>
      <c r="M253" s="240"/>
      <c r="N253" s="241"/>
      <c r="O253" s="241"/>
      <c r="P253" s="241"/>
      <c r="Q253" s="241"/>
      <c r="R253" s="241"/>
      <c r="S253" s="241"/>
      <c r="T253" s="242"/>
      <c r="AT253" s="243" t="s">
        <v>154</v>
      </c>
      <c r="AU253" s="243" t="s">
        <v>83</v>
      </c>
      <c r="AV253" s="13" t="s">
        <v>150</v>
      </c>
      <c r="AW253" s="13" t="s">
        <v>34</v>
      </c>
      <c r="AX253" s="13" t="s">
        <v>78</v>
      </c>
      <c r="AY253" s="243" t="s">
        <v>143</v>
      </c>
    </row>
    <row r="254" spans="2:65" s="1" customFormat="1" ht="16.5" customHeight="1">
      <c r="B254" s="37"/>
      <c r="C254" s="244" t="s">
        <v>360</v>
      </c>
      <c r="D254" s="244" t="s">
        <v>256</v>
      </c>
      <c r="E254" s="245" t="s">
        <v>361</v>
      </c>
      <c r="F254" s="246" t="s">
        <v>362</v>
      </c>
      <c r="G254" s="247" t="s">
        <v>357</v>
      </c>
      <c r="H254" s="248">
        <v>18.54</v>
      </c>
      <c r="I254" s="249"/>
      <c r="J254" s="250">
        <f>ROUND(I254*H254,2)</f>
        <v>0</v>
      </c>
      <c r="K254" s="246" t="s">
        <v>149</v>
      </c>
      <c r="L254" s="251"/>
      <c r="M254" s="252" t="s">
        <v>21</v>
      </c>
      <c r="N254" s="253" t="s">
        <v>45</v>
      </c>
      <c r="O254" s="78"/>
      <c r="P254" s="206">
        <f>O254*H254</f>
        <v>0</v>
      </c>
      <c r="Q254" s="206">
        <v>0.00065</v>
      </c>
      <c r="R254" s="206">
        <f>Q254*H254</f>
        <v>0.012051</v>
      </c>
      <c r="S254" s="206">
        <v>0</v>
      </c>
      <c r="T254" s="207">
        <f>S254*H254</f>
        <v>0</v>
      </c>
      <c r="AR254" s="16" t="s">
        <v>90</v>
      </c>
      <c r="AT254" s="16" t="s">
        <v>256</v>
      </c>
      <c r="AU254" s="16" t="s">
        <v>83</v>
      </c>
      <c r="AY254" s="16" t="s">
        <v>143</v>
      </c>
      <c r="BE254" s="208">
        <f>IF(N254="základní",J254,0)</f>
        <v>0</v>
      </c>
      <c r="BF254" s="208">
        <f>IF(N254="snížená",J254,0)</f>
        <v>0</v>
      </c>
      <c r="BG254" s="208">
        <f>IF(N254="zákl. přenesená",J254,0)</f>
        <v>0</v>
      </c>
      <c r="BH254" s="208">
        <f>IF(N254="sníž. přenesená",J254,0)</f>
        <v>0</v>
      </c>
      <c r="BI254" s="208">
        <f>IF(N254="nulová",J254,0)</f>
        <v>0</v>
      </c>
      <c r="BJ254" s="16" t="s">
        <v>83</v>
      </c>
      <c r="BK254" s="208">
        <f>ROUND(I254*H254,2)</f>
        <v>0</v>
      </c>
      <c r="BL254" s="16" t="s">
        <v>150</v>
      </c>
      <c r="BM254" s="16" t="s">
        <v>363</v>
      </c>
    </row>
    <row r="255" spans="2:51" s="12" customFormat="1" ht="12">
      <c r="B255" s="222"/>
      <c r="C255" s="223"/>
      <c r="D255" s="209" t="s">
        <v>154</v>
      </c>
      <c r="E255" s="223"/>
      <c r="F255" s="225" t="s">
        <v>364</v>
      </c>
      <c r="G255" s="223"/>
      <c r="H255" s="226">
        <v>18.54</v>
      </c>
      <c r="I255" s="227"/>
      <c r="J255" s="223"/>
      <c r="K255" s="223"/>
      <c r="L255" s="228"/>
      <c r="M255" s="229"/>
      <c r="N255" s="230"/>
      <c r="O255" s="230"/>
      <c r="P255" s="230"/>
      <c r="Q255" s="230"/>
      <c r="R255" s="230"/>
      <c r="S255" s="230"/>
      <c r="T255" s="231"/>
      <c r="AT255" s="232" t="s">
        <v>154</v>
      </c>
      <c r="AU255" s="232" t="s">
        <v>83</v>
      </c>
      <c r="AV255" s="12" t="s">
        <v>83</v>
      </c>
      <c r="AW255" s="12" t="s">
        <v>4</v>
      </c>
      <c r="AX255" s="12" t="s">
        <v>78</v>
      </c>
      <c r="AY255" s="232" t="s">
        <v>143</v>
      </c>
    </row>
    <row r="256" spans="2:65" s="1" customFormat="1" ht="22.5" customHeight="1">
      <c r="B256" s="37"/>
      <c r="C256" s="197" t="s">
        <v>365</v>
      </c>
      <c r="D256" s="197" t="s">
        <v>145</v>
      </c>
      <c r="E256" s="198" t="s">
        <v>366</v>
      </c>
      <c r="F256" s="199" t="s">
        <v>367</v>
      </c>
      <c r="G256" s="200" t="s">
        <v>357</v>
      </c>
      <c r="H256" s="201">
        <v>1</v>
      </c>
      <c r="I256" s="202"/>
      <c r="J256" s="203">
        <f>ROUND(I256*H256,2)</f>
        <v>0</v>
      </c>
      <c r="K256" s="199" t="s">
        <v>149</v>
      </c>
      <c r="L256" s="42"/>
      <c r="M256" s="204" t="s">
        <v>21</v>
      </c>
      <c r="N256" s="205" t="s">
        <v>45</v>
      </c>
      <c r="O256" s="78"/>
      <c r="P256" s="206">
        <f>O256*H256</f>
        <v>0</v>
      </c>
      <c r="Q256" s="206">
        <v>1E-05</v>
      </c>
      <c r="R256" s="206">
        <f>Q256*H256</f>
        <v>1E-05</v>
      </c>
      <c r="S256" s="206">
        <v>0</v>
      </c>
      <c r="T256" s="207">
        <f>S256*H256</f>
        <v>0</v>
      </c>
      <c r="AR256" s="16" t="s">
        <v>150</v>
      </c>
      <c r="AT256" s="16" t="s">
        <v>145</v>
      </c>
      <c r="AU256" s="16" t="s">
        <v>83</v>
      </c>
      <c r="AY256" s="16" t="s">
        <v>143</v>
      </c>
      <c r="BE256" s="208">
        <f>IF(N256="základní",J256,0)</f>
        <v>0</v>
      </c>
      <c r="BF256" s="208">
        <f>IF(N256="snížená",J256,0)</f>
        <v>0</v>
      </c>
      <c r="BG256" s="208">
        <f>IF(N256="zákl. přenesená",J256,0)</f>
        <v>0</v>
      </c>
      <c r="BH256" s="208">
        <f>IF(N256="sníž. přenesená",J256,0)</f>
        <v>0</v>
      </c>
      <c r="BI256" s="208">
        <f>IF(N256="nulová",J256,0)</f>
        <v>0</v>
      </c>
      <c r="BJ256" s="16" t="s">
        <v>83</v>
      </c>
      <c r="BK256" s="208">
        <f>ROUND(I256*H256,2)</f>
        <v>0</v>
      </c>
      <c r="BL256" s="16" t="s">
        <v>150</v>
      </c>
      <c r="BM256" s="16" t="s">
        <v>368</v>
      </c>
    </row>
    <row r="257" spans="2:47" s="1" customFormat="1" ht="12">
      <c r="B257" s="37"/>
      <c r="C257" s="38"/>
      <c r="D257" s="209" t="s">
        <v>152</v>
      </c>
      <c r="E257" s="38"/>
      <c r="F257" s="210" t="s">
        <v>359</v>
      </c>
      <c r="G257" s="38"/>
      <c r="H257" s="38"/>
      <c r="I257" s="124"/>
      <c r="J257" s="38"/>
      <c r="K257" s="38"/>
      <c r="L257" s="42"/>
      <c r="M257" s="211"/>
      <c r="N257" s="78"/>
      <c r="O257" s="78"/>
      <c r="P257" s="78"/>
      <c r="Q257" s="78"/>
      <c r="R257" s="78"/>
      <c r="S257" s="78"/>
      <c r="T257" s="79"/>
      <c r="AT257" s="16" t="s">
        <v>152</v>
      </c>
      <c r="AU257" s="16" t="s">
        <v>83</v>
      </c>
    </row>
    <row r="258" spans="2:51" s="11" customFormat="1" ht="12">
      <c r="B258" s="212"/>
      <c r="C258" s="213"/>
      <c r="D258" s="209" t="s">
        <v>154</v>
      </c>
      <c r="E258" s="214" t="s">
        <v>21</v>
      </c>
      <c r="F258" s="215" t="s">
        <v>162</v>
      </c>
      <c r="G258" s="213"/>
      <c r="H258" s="214" t="s">
        <v>21</v>
      </c>
      <c r="I258" s="216"/>
      <c r="J258" s="213"/>
      <c r="K258" s="213"/>
      <c r="L258" s="217"/>
      <c r="M258" s="218"/>
      <c r="N258" s="219"/>
      <c r="O258" s="219"/>
      <c r="P258" s="219"/>
      <c r="Q258" s="219"/>
      <c r="R258" s="219"/>
      <c r="S258" s="219"/>
      <c r="T258" s="220"/>
      <c r="AT258" s="221" t="s">
        <v>154</v>
      </c>
      <c r="AU258" s="221" t="s">
        <v>83</v>
      </c>
      <c r="AV258" s="11" t="s">
        <v>78</v>
      </c>
      <c r="AW258" s="11" t="s">
        <v>34</v>
      </c>
      <c r="AX258" s="11" t="s">
        <v>73</v>
      </c>
      <c r="AY258" s="221" t="s">
        <v>143</v>
      </c>
    </row>
    <row r="259" spans="2:51" s="12" customFormat="1" ht="12">
      <c r="B259" s="222"/>
      <c r="C259" s="223"/>
      <c r="D259" s="209" t="s">
        <v>154</v>
      </c>
      <c r="E259" s="224" t="s">
        <v>21</v>
      </c>
      <c r="F259" s="225" t="s">
        <v>78</v>
      </c>
      <c r="G259" s="223"/>
      <c r="H259" s="226">
        <v>1</v>
      </c>
      <c r="I259" s="227"/>
      <c r="J259" s="223"/>
      <c r="K259" s="223"/>
      <c r="L259" s="228"/>
      <c r="M259" s="229"/>
      <c r="N259" s="230"/>
      <c r="O259" s="230"/>
      <c r="P259" s="230"/>
      <c r="Q259" s="230"/>
      <c r="R259" s="230"/>
      <c r="S259" s="230"/>
      <c r="T259" s="231"/>
      <c r="AT259" s="232" t="s">
        <v>154</v>
      </c>
      <c r="AU259" s="232" t="s">
        <v>83</v>
      </c>
      <c r="AV259" s="12" t="s">
        <v>83</v>
      </c>
      <c r="AW259" s="12" t="s">
        <v>34</v>
      </c>
      <c r="AX259" s="12" t="s">
        <v>73</v>
      </c>
      <c r="AY259" s="232" t="s">
        <v>143</v>
      </c>
    </row>
    <row r="260" spans="2:51" s="13" customFormat="1" ht="12">
      <c r="B260" s="233"/>
      <c r="C260" s="234"/>
      <c r="D260" s="209" t="s">
        <v>154</v>
      </c>
      <c r="E260" s="235" t="s">
        <v>21</v>
      </c>
      <c r="F260" s="236" t="s">
        <v>157</v>
      </c>
      <c r="G260" s="234"/>
      <c r="H260" s="237">
        <v>1</v>
      </c>
      <c r="I260" s="238"/>
      <c r="J260" s="234"/>
      <c r="K260" s="234"/>
      <c r="L260" s="239"/>
      <c r="M260" s="240"/>
      <c r="N260" s="241"/>
      <c r="O260" s="241"/>
      <c r="P260" s="241"/>
      <c r="Q260" s="241"/>
      <c r="R260" s="241"/>
      <c r="S260" s="241"/>
      <c r="T260" s="242"/>
      <c r="AT260" s="243" t="s">
        <v>154</v>
      </c>
      <c r="AU260" s="243" t="s">
        <v>83</v>
      </c>
      <c r="AV260" s="13" t="s">
        <v>150</v>
      </c>
      <c r="AW260" s="13" t="s">
        <v>34</v>
      </c>
      <c r="AX260" s="13" t="s">
        <v>78</v>
      </c>
      <c r="AY260" s="243" t="s">
        <v>143</v>
      </c>
    </row>
    <row r="261" spans="2:65" s="1" customFormat="1" ht="16.5" customHeight="1">
      <c r="B261" s="37"/>
      <c r="C261" s="244" t="s">
        <v>369</v>
      </c>
      <c r="D261" s="244" t="s">
        <v>256</v>
      </c>
      <c r="E261" s="245" t="s">
        <v>370</v>
      </c>
      <c r="F261" s="246" t="s">
        <v>371</v>
      </c>
      <c r="G261" s="247" t="s">
        <v>357</v>
      </c>
      <c r="H261" s="248">
        <v>1.03</v>
      </c>
      <c r="I261" s="249"/>
      <c r="J261" s="250">
        <f>ROUND(I261*H261,2)</f>
        <v>0</v>
      </c>
      <c r="K261" s="246" t="s">
        <v>149</v>
      </c>
      <c r="L261" s="251"/>
      <c r="M261" s="252" t="s">
        <v>21</v>
      </c>
      <c r="N261" s="253" t="s">
        <v>45</v>
      </c>
      <c r="O261" s="78"/>
      <c r="P261" s="206">
        <f>O261*H261</f>
        <v>0</v>
      </c>
      <c r="Q261" s="206">
        <v>0.00154</v>
      </c>
      <c r="R261" s="206">
        <f>Q261*H261</f>
        <v>0.0015861999999999998</v>
      </c>
      <c r="S261" s="206">
        <v>0</v>
      </c>
      <c r="T261" s="207">
        <f>S261*H261</f>
        <v>0</v>
      </c>
      <c r="AR261" s="16" t="s">
        <v>90</v>
      </c>
      <c r="AT261" s="16" t="s">
        <v>256</v>
      </c>
      <c r="AU261" s="16" t="s">
        <v>83</v>
      </c>
      <c r="AY261" s="16" t="s">
        <v>143</v>
      </c>
      <c r="BE261" s="208">
        <f>IF(N261="základní",J261,0)</f>
        <v>0</v>
      </c>
      <c r="BF261" s="208">
        <f>IF(N261="snížená",J261,0)</f>
        <v>0</v>
      </c>
      <c r="BG261" s="208">
        <f>IF(N261="zákl. přenesená",J261,0)</f>
        <v>0</v>
      </c>
      <c r="BH261" s="208">
        <f>IF(N261="sníž. přenesená",J261,0)</f>
        <v>0</v>
      </c>
      <c r="BI261" s="208">
        <f>IF(N261="nulová",J261,0)</f>
        <v>0</v>
      </c>
      <c r="BJ261" s="16" t="s">
        <v>83</v>
      </c>
      <c r="BK261" s="208">
        <f>ROUND(I261*H261,2)</f>
        <v>0</v>
      </c>
      <c r="BL261" s="16" t="s">
        <v>150</v>
      </c>
      <c r="BM261" s="16" t="s">
        <v>372</v>
      </c>
    </row>
    <row r="262" spans="2:51" s="12" customFormat="1" ht="12">
      <c r="B262" s="222"/>
      <c r="C262" s="223"/>
      <c r="D262" s="209" t="s">
        <v>154</v>
      </c>
      <c r="E262" s="223"/>
      <c r="F262" s="225" t="s">
        <v>373</v>
      </c>
      <c r="G262" s="223"/>
      <c r="H262" s="226">
        <v>1.03</v>
      </c>
      <c r="I262" s="227"/>
      <c r="J262" s="223"/>
      <c r="K262" s="223"/>
      <c r="L262" s="228"/>
      <c r="M262" s="229"/>
      <c r="N262" s="230"/>
      <c r="O262" s="230"/>
      <c r="P262" s="230"/>
      <c r="Q262" s="230"/>
      <c r="R262" s="230"/>
      <c r="S262" s="230"/>
      <c r="T262" s="231"/>
      <c r="AT262" s="232" t="s">
        <v>154</v>
      </c>
      <c r="AU262" s="232" t="s">
        <v>83</v>
      </c>
      <c r="AV262" s="12" t="s">
        <v>83</v>
      </c>
      <c r="AW262" s="12" t="s">
        <v>4</v>
      </c>
      <c r="AX262" s="12" t="s">
        <v>78</v>
      </c>
      <c r="AY262" s="232" t="s">
        <v>143</v>
      </c>
    </row>
    <row r="263" spans="2:65" s="1" customFormat="1" ht="22.5" customHeight="1">
      <c r="B263" s="37"/>
      <c r="C263" s="197" t="s">
        <v>374</v>
      </c>
      <c r="D263" s="197" t="s">
        <v>145</v>
      </c>
      <c r="E263" s="198" t="s">
        <v>375</v>
      </c>
      <c r="F263" s="199" t="s">
        <v>376</v>
      </c>
      <c r="G263" s="200" t="s">
        <v>357</v>
      </c>
      <c r="H263" s="201">
        <v>5</v>
      </c>
      <c r="I263" s="202"/>
      <c r="J263" s="203">
        <f>ROUND(I263*H263,2)</f>
        <v>0</v>
      </c>
      <c r="K263" s="199" t="s">
        <v>149</v>
      </c>
      <c r="L263" s="42"/>
      <c r="M263" s="204" t="s">
        <v>21</v>
      </c>
      <c r="N263" s="205" t="s">
        <v>45</v>
      </c>
      <c r="O263" s="78"/>
      <c r="P263" s="206">
        <f>O263*H263</f>
        <v>0</v>
      </c>
      <c r="Q263" s="206">
        <v>1E-05</v>
      </c>
      <c r="R263" s="206">
        <f>Q263*H263</f>
        <v>5E-05</v>
      </c>
      <c r="S263" s="206">
        <v>0</v>
      </c>
      <c r="T263" s="207">
        <f>S263*H263</f>
        <v>0</v>
      </c>
      <c r="AR263" s="16" t="s">
        <v>150</v>
      </c>
      <c r="AT263" s="16" t="s">
        <v>145</v>
      </c>
      <c r="AU263" s="16" t="s">
        <v>83</v>
      </c>
      <c r="AY263" s="16" t="s">
        <v>143</v>
      </c>
      <c r="BE263" s="208">
        <f>IF(N263="základní",J263,0)</f>
        <v>0</v>
      </c>
      <c r="BF263" s="208">
        <f>IF(N263="snížená",J263,0)</f>
        <v>0</v>
      </c>
      <c r="BG263" s="208">
        <f>IF(N263="zákl. přenesená",J263,0)</f>
        <v>0</v>
      </c>
      <c r="BH263" s="208">
        <f>IF(N263="sníž. přenesená",J263,0)</f>
        <v>0</v>
      </c>
      <c r="BI263" s="208">
        <f>IF(N263="nulová",J263,0)</f>
        <v>0</v>
      </c>
      <c r="BJ263" s="16" t="s">
        <v>83</v>
      </c>
      <c r="BK263" s="208">
        <f>ROUND(I263*H263,2)</f>
        <v>0</v>
      </c>
      <c r="BL263" s="16" t="s">
        <v>150</v>
      </c>
      <c r="BM263" s="16" t="s">
        <v>377</v>
      </c>
    </row>
    <row r="264" spans="2:47" s="1" customFormat="1" ht="12">
      <c r="B264" s="37"/>
      <c r="C264" s="38"/>
      <c r="D264" s="209" t="s">
        <v>152</v>
      </c>
      <c r="E264" s="38"/>
      <c r="F264" s="210" t="s">
        <v>359</v>
      </c>
      <c r="G264" s="38"/>
      <c r="H264" s="38"/>
      <c r="I264" s="124"/>
      <c r="J264" s="38"/>
      <c r="K264" s="38"/>
      <c r="L264" s="42"/>
      <c r="M264" s="211"/>
      <c r="N264" s="78"/>
      <c r="O264" s="78"/>
      <c r="P264" s="78"/>
      <c r="Q264" s="78"/>
      <c r="R264" s="78"/>
      <c r="S264" s="78"/>
      <c r="T264" s="79"/>
      <c r="AT264" s="16" t="s">
        <v>152</v>
      </c>
      <c r="AU264" s="16" t="s">
        <v>83</v>
      </c>
    </row>
    <row r="265" spans="2:51" s="11" customFormat="1" ht="12">
      <c r="B265" s="212"/>
      <c r="C265" s="213"/>
      <c r="D265" s="209" t="s">
        <v>154</v>
      </c>
      <c r="E265" s="214" t="s">
        <v>21</v>
      </c>
      <c r="F265" s="215" t="s">
        <v>162</v>
      </c>
      <c r="G265" s="213"/>
      <c r="H265" s="214" t="s">
        <v>21</v>
      </c>
      <c r="I265" s="216"/>
      <c r="J265" s="213"/>
      <c r="K265" s="213"/>
      <c r="L265" s="217"/>
      <c r="M265" s="218"/>
      <c r="N265" s="219"/>
      <c r="O265" s="219"/>
      <c r="P265" s="219"/>
      <c r="Q265" s="219"/>
      <c r="R265" s="219"/>
      <c r="S265" s="219"/>
      <c r="T265" s="220"/>
      <c r="AT265" s="221" t="s">
        <v>154</v>
      </c>
      <c r="AU265" s="221" t="s">
        <v>83</v>
      </c>
      <c r="AV265" s="11" t="s">
        <v>78</v>
      </c>
      <c r="AW265" s="11" t="s">
        <v>34</v>
      </c>
      <c r="AX265" s="11" t="s">
        <v>73</v>
      </c>
      <c r="AY265" s="221" t="s">
        <v>143</v>
      </c>
    </row>
    <row r="266" spans="2:51" s="12" customFormat="1" ht="12">
      <c r="B266" s="222"/>
      <c r="C266" s="223"/>
      <c r="D266" s="209" t="s">
        <v>154</v>
      </c>
      <c r="E266" s="224" t="s">
        <v>21</v>
      </c>
      <c r="F266" s="225" t="s">
        <v>171</v>
      </c>
      <c r="G266" s="223"/>
      <c r="H266" s="226">
        <v>5</v>
      </c>
      <c r="I266" s="227"/>
      <c r="J266" s="223"/>
      <c r="K266" s="223"/>
      <c r="L266" s="228"/>
      <c r="M266" s="229"/>
      <c r="N266" s="230"/>
      <c r="O266" s="230"/>
      <c r="P266" s="230"/>
      <c r="Q266" s="230"/>
      <c r="R266" s="230"/>
      <c r="S266" s="230"/>
      <c r="T266" s="231"/>
      <c r="AT266" s="232" t="s">
        <v>154</v>
      </c>
      <c r="AU266" s="232" t="s">
        <v>83</v>
      </c>
      <c r="AV266" s="12" t="s">
        <v>83</v>
      </c>
      <c r="AW266" s="12" t="s">
        <v>34</v>
      </c>
      <c r="AX266" s="12" t="s">
        <v>73</v>
      </c>
      <c r="AY266" s="232" t="s">
        <v>143</v>
      </c>
    </row>
    <row r="267" spans="2:51" s="13" customFormat="1" ht="12">
      <c r="B267" s="233"/>
      <c r="C267" s="234"/>
      <c r="D267" s="209" t="s">
        <v>154</v>
      </c>
      <c r="E267" s="235" t="s">
        <v>21</v>
      </c>
      <c r="F267" s="236" t="s">
        <v>157</v>
      </c>
      <c r="G267" s="234"/>
      <c r="H267" s="237">
        <v>5</v>
      </c>
      <c r="I267" s="238"/>
      <c r="J267" s="234"/>
      <c r="K267" s="234"/>
      <c r="L267" s="239"/>
      <c r="M267" s="240"/>
      <c r="N267" s="241"/>
      <c r="O267" s="241"/>
      <c r="P267" s="241"/>
      <c r="Q267" s="241"/>
      <c r="R267" s="241"/>
      <c r="S267" s="241"/>
      <c r="T267" s="242"/>
      <c r="AT267" s="243" t="s">
        <v>154</v>
      </c>
      <c r="AU267" s="243" t="s">
        <v>83</v>
      </c>
      <c r="AV267" s="13" t="s">
        <v>150</v>
      </c>
      <c r="AW267" s="13" t="s">
        <v>34</v>
      </c>
      <c r="AX267" s="13" t="s">
        <v>78</v>
      </c>
      <c r="AY267" s="243" t="s">
        <v>143</v>
      </c>
    </row>
    <row r="268" spans="2:65" s="1" customFormat="1" ht="16.5" customHeight="1">
      <c r="B268" s="37"/>
      <c r="C268" s="244" t="s">
        <v>378</v>
      </c>
      <c r="D268" s="244" t="s">
        <v>256</v>
      </c>
      <c r="E268" s="245" t="s">
        <v>379</v>
      </c>
      <c r="F268" s="246" t="s">
        <v>380</v>
      </c>
      <c r="G268" s="247" t="s">
        <v>357</v>
      </c>
      <c r="H268" s="248">
        <v>5.15</v>
      </c>
      <c r="I268" s="249"/>
      <c r="J268" s="250">
        <f>ROUND(I268*H268,2)</f>
        <v>0</v>
      </c>
      <c r="K268" s="246" t="s">
        <v>149</v>
      </c>
      <c r="L268" s="251"/>
      <c r="M268" s="252" t="s">
        <v>21</v>
      </c>
      <c r="N268" s="253" t="s">
        <v>45</v>
      </c>
      <c r="O268" s="78"/>
      <c r="P268" s="206">
        <f>O268*H268</f>
        <v>0</v>
      </c>
      <c r="Q268" s="206">
        <v>0.00125</v>
      </c>
      <c r="R268" s="206">
        <f>Q268*H268</f>
        <v>0.0064375000000000005</v>
      </c>
      <c r="S268" s="206">
        <v>0</v>
      </c>
      <c r="T268" s="207">
        <f>S268*H268</f>
        <v>0</v>
      </c>
      <c r="AR268" s="16" t="s">
        <v>90</v>
      </c>
      <c r="AT268" s="16" t="s">
        <v>256</v>
      </c>
      <c r="AU268" s="16" t="s">
        <v>83</v>
      </c>
      <c r="AY268" s="16" t="s">
        <v>143</v>
      </c>
      <c r="BE268" s="208">
        <f>IF(N268="základní",J268,0)</f>
        <v>0</v>
      </c>
      <c r="BF268" s="208">
        <f>IF(N268="snížená",J268,0)</f>
        <v>0</v>
      </c>
      <c r="BG268" s="208">
        <f>IF(N268="zákl. přenesená",J268,0)</f>
        <v>0</v>
      </c>
      <c r="BH268" s="208">
        <f>IF(N268="sníž. přenesená",J268,0)</f>
        <v>0</v>
      </c>
      <c r="BI268" s="208">
        <f>IF(N268="nulová",J268,0)</f>
        <v>0</v>
      </c>
      <c r="BJ268" s="16" t="s">
        <v>83</v>
      </c>
      <c r="BK268" s="208">
        <f>ROUND(I268*H268,2)</f>
        <v>0</v>
      </c>
      <c r="BL268" s="16" t="s">
        <v>150</v>
      </c>
      <c r="BM268" s="16" t="s">
        <v>381</v>
      </c>
    </row>
    <row r="269" spans="2:51" s="12" customFormat="1" ht="12">
      <c r="B269" s="222"/>
      <c r="C269" s="223"/>
      <c r="D269" s="209" t="s">
        <v>154</v>
      </c>
      <c r="E269" s="223"/>
      <c r="F269" s="225" t="s">
        <v>382</v>
      </c>
      <c r="G269" s="223"/>
      <c r="H269" s="226">
        <v>5.15</v>
      </c>
      <c r="I269" s="227"/>
      <c r="J269" s="223"/>
      <c r="K269" s="223"/>
      <c r="L269" s="228"/>
      <c r="M269" s="229"/>
      <c r="N269" s="230"/>
      <c r="O269" s="230"/>
      <c r="P269" s="230"/>
      <c r="Q269" s="230"/>
      <c r="R269" s="230"/>
      <c r="S269" s="230"/>
      <c r="T269" s="231"/>
      <c r="AT269" s="232" t="s">
        <v>154</v>
      </c>
      <c r="AU269" s="232" t="s">
        <v>83</v>
      </c>
      <c r="AV269" s="12" t="s">
        <v>83</v>
      </c>
      <c r="AW269" s="12" t="s">
        <v>4</v>
      </c>
      <c r="AX269" s="12" t="s">
        <v>78</v>
      </c>
      <c r="AY269" s="232" t="s">
        <v>143</v>
      </c>
    </row>
    <row r="270" spans="2:65" s="1" customFormat="1" ht="22.5" customHeight="1">
      <c r="B270" s="37"/>
      <c r="C270" s="197" t="s">
        <v>383</v>
      </c>
      <c r="D270" s="197" t="s">
        <v>145</v>
      </c>
      <c r="E270" s="198" t="s">
        <v>384</v>
      </c>
      <c r="F270" s="199" t="s">
        <v>385</v>
      </c>
      <c r="G270" s="200" t="s">
        <v>357</v>
      </c>
      <c r="H270" s="201">
        <v>5</v>
      </c>
      <c r="I270" s="202"/>
      <c r="J270" s="203">
        <f>ROUND(I270*H270,2)</f>
        <v>0</v>
      </c>
      <c r="K270" s="199" t="s">
        <v>149</v>
      </c>
      <c r="L270" s="42"/>
      <c r="M270" s="204" t="s">
        <v>21</v>
      </c>
      <c r="N270" s="205" t="s">
        <v>45</v>
      </c>
      <c r="O270" s="78"/>
      <c r="P270" s="206">
        <f>O270*H270</f>
        <v>0</v>
      </c>
      <c r="Q270" s="206">
        <v>2E-05</v>
      </c>
      <c r="R270" s="206">
        <f>Q270*H270</f>
        <v>0.0001</v>
      </c>
      <c r="S270" s="206">
        <v>0</v>
      </c>
      <c r="T270" s="207">
        <f>S270*H270</f>
        <v>0</v>
      </c>
      <c r="AR270" s="16" t="s">
        <v>150</v>
      </c>
      <c r="AT270" s="16" t="s">
        <v>145</v>
      </c>
      <c r="AU270" s="16" t="s">
        <v>83</v>
      </c>
      <c r="AY270" s="16" t="s">
        <v>143</v>
      </c>
      <c r="BE270" s="208">
        <f>IF(N270="základní",J270,0)</f>
        <v>0</v>
      </c>
      <c r="BF270" s="208">
        <f>IF(N270="snížená",J270,0)</f>
        <v>0</v>
      </c>
      <c r="BG270" s="208">
        <f>IF(N270="zákl. přenesená",J270,0)</f>
        <v>0</v>
      </c>
      <c r="BH270" s="208">
        <f>IF(N270="sníž. přenesená",J270,0)</f>
        <v>0</v>
      </c>
      <c r="BI270" s="208">
        <f>IF(N270="nulová",J270,0)</f>
        <v>0</v>
      </c>
      <c r="BJ270" s="16" t="s">
        <v>83</v>
      </c>
      <c r="BK270" s="208">
        <f>ROUND(I270*H270,2)</f>
        <v>0</v>
      </c>
      <c r="BL270" s="16" t="s">
        <v>150</v>
      </c>
      <c r="BM270" s="16" t="s">
        <v>386</v>
      </c>
    </row>
    <row r="271" spans="2:47" s="1" customFormat="1" ht="12">
      <c r="B271" s="37"/>
      <c r="C271" s="38"/>
      <c r="D271" s="209" t="s">
        <v>152</v>
      </c>
      <c r="E271" s="38"/>
      <c r="F271" s="210" t="s">
        <v>359</v>
      </c>
      <c r="G271" s="38"/>
      <c r="H271" s="38"/>
      <c r="I271" s="124"/>
      <c r="J271" s="38"/>
      <c r="K271" s="38"/>
      <c r="L271" s="42"/>
      <c r="M271" s="211"/>
      <c r="N271" s="78"/>
      <c r="O271" s="78"/>
      <c r="P271" s="78"/>
      <c r="Q271" s="78"/>
      <c r="R271" s="78"/>
      <c r="S271" s="78"/>
      <c r="T271" s="79"/>
      <c r="AT271" s="16" t="s">
        <v>152</v>
      </c>
      <c r="AU271" s="16" t="s">
        <v>83</v>
      </c>
    </row>
    <row r="272" spans="2:51" s="11" customFormat="1" ht="12">
      <c r="B272" s="212"/>
      <c r="C272" s="213"/>
      <c r="D272" s="209" t="s">
        <v>154</v>
      </c>
      <c r="E272" s="214" t="s">
        <v>21</v>
      </c>
      <c r="F272" s="215" t="s">
        <v>162</v>
      </c>
      <c r="G272" s="213"/>
      <c r="H272" s="214" t="s">
        <v>21</v>
      </c>
      <c r="I272" s="216"/>
      <c r="J272" s="213"/>
      <c r="K272" s="213"/>
      <c r="L272" s="217"/>
      <c r="M272" s="218"/>
      <c r="N272" s="219"/>
      <c r="O272" s="219"/>
      <c r="P272" s="219"/>
      <c r="Q272" s="219"/>
      <c r="R272" s="219"/>
      <c r="S272" s="219"/>
      <c r="T272" s="220"/>
      <c r="AT272" s="221" t="s">
        <v>154</v>
      </c>
      <c r="AU272" s="221" t="s">
        <v>83</v>
      </c>
      <c r="AV272" s="11" t="s">
        <v>78</v>
      </c>
      <c r="AW272" s="11" t="s">
        <v>34</v>
      </c>
      <c r="AX272" s="11" t="s">
        <v>73</v>
      </c>
      <c r="AY272" s="221" t="s">
        <v>143</v>
      </c>
    </row>
    <row r="273" spans="2:51" s="12" customFormat="1" ht="12">
      <c r="B273" s="222"/>
      <c r="C273" s="223"/>
      <c r="D273" s="209" t="s">
        <v>154</v>
      </c>
      <c r="E273" s="224" t="s">
        <v>21</v>
      </c>
      <c r="F273" s="225" t="s">
        <v>171</v>
      </c>
      <c r="G273" s="223"/>
      <c r="H273" s="226">
        <v>5</v>
      </c>
      <c r="I273" s="227"/>
      <c r="J273" s="223"/>
      <c r="K273" s="223"/>
      <c r="L273" s="228"/>
      <c r="M273" s="229"/>
      <c r="N273" s="230"/>
      <c r="O273" s="230"/>
      <c r="P273" s="230"/>
      <c r="Q273" s="230"/>
      <c r="R273" s="230"/>
      <c r="S273" s="230"/>
      <c r="T273" s="231"/>
      <c r="AT273" s="232" t="s">
        <v>154</v>
      </c>
      <c r="AU273" s="232" t="s">
        <v>83</v>
      </c>
      <c r="AV273" s="12" t="s">
        <v>83</v>
      </c>
      <c r="AW273" s="12" t="s">
        <v>34</v>
      </c>
      <c r="AX273" s="12" t="s">
        <v>73</v>
      </c>
      <c r="AY273" s="232" t="s">
        <v>143</v>
      </c>
    </row>
    <row r="274" spans="2:51" s="13" customFormat="1" ht="12">
      <c r="B274" s="233"/>
      <c r="C274" s="234"/>
      <c r="D274" s="209" t="s">
        <v>154</v>
      </c>
      <c r="E274" s="235" t="s">
        <v>21</v>
      </c>
      <c r="F274" s="236" t="s">
        <v>157</v>
      </c>
      <c r="G274" s="234"/>
      <c r="H274" s="237">
        <v>5</v>
      </c>
      <c r="I274" s="238"/>
      <c r="J274" s="234"/>
      <c r="K274" s="234"/>
      <c r="L274" s="239"/>
      <c r="M274" s="240"/>
      <c r="N274" s="241"/>
      <c r="O274" s="241"/>
      <c r="P274" s="241"/>
      <c r="Q274" s="241"/>
      <c r="R274" s="241"/>
      <c r="S274" s="241"/>
      <c r="T274" s="242"/>
      <c r="AT274" s="243" t="s">
        <v>154</v>
      </c>
      <c r="AU274" s="243" t="s">
        <v>83</v>
      </c>
      <c r="AV274" s="13" t="s">
        <v>150</v>
      </c>
      <c r="AW274" s="13" t="s">
        <v>34</v>
      </c>
      <c r="AX274" s="13" t="s">
        <v>78</v>
      </c>
      <c r="AY274" s="243" t="s">
        <v>143</v>
      </c>
    </row>
    <row r="275" spans="2:65" s="1" customFormat="1" ht="16.5" customHeight="1">
      <c r="B275" s="37"/>
      <c r="C275" s="244" t="s">
        <v>387</v>
      </c>
      <c r="D275" s="244" t="s">
        <v>256</v>
      </c>
      <c r="E275" s="245" t="s">
        <v>388</v>
      </c>
      <c r="F275" s="246" t="s">
        <v>389</v>
      </c>
      <c r="G275" s="247" t="s">
        <v>357</v>
      </c>
      <c r="H275" s="248">
        <v>5.15</v>
      </c>
      <c r="I275" s="249"/>
      <c r="J275" s="250">
        <f>ROUND(I275*H275,2)</f>
        <v>0</v>
      </c>
      <c r="K275" s="246" t="s">
        <v>149</v>
      </c>
      <c r="L275" s="251"/>
      <c r="M275" s="252" t="s">
        <v>21</v>
      </c>
      <c r="N275" s="253" t="s">
        <v>45</v>
      </c>
      <c r="O275" s="78"/>
      <c r="P275" s="206">
        <f>O275*H275</f>
        <v>0</v>
      </c>
      <c r="Q275" s="206">
        <v>0.00718</v>
      </c>
      <c r="R275" s="206">
        <f>Q275*H275</f>
        <v>0.036977</v>
      </c>
      <c r="S275" s="206">
        <v>0</v>
      </c>
      <c r="T275" s="207">
        <f>S275*H275</f>
        <v>0</v>
      </c>
      <c r="AR275" s="16" t="s">
        <v>90</v>
      </c>
      <c r="AT275" s="16" t="s">
        <v>256</v>
      </c>
      <c r="AU275" s="16" t="s">
        <v>83</v>
      </c>
      <c r="AY275" s="16" t="s">
        <v>143</v>
      </c>
      <c r="BE275" s="208">
        <f>IF(N275="základní",J275,0)</f>
        <v>0</v>
      </c>
      <c r="BF275" s="208">
        <f>IF(N275="snížená",J275,0)</f>
        <v>0</v>
      </c>
      <c r="BG275" s="208">
        <f>IF(N275="zákl. přenesená",J275,0)</f>
        <v>0</v>
      </c>
      <c r="BH275" s="208">
        <f>IF(N275="sníž. přenesená",J275,0)</f>
        <v>0</v>
      </c>
      <c r="BI275" s="208">
        <f>IF(N275="nulová",J275,0)</f>
        <v>0</v>
      </c>
      <c r="BJ275" s="16" t="s">
        <v>83</v>
      </c>
      <c r="BK275" s="208">
        <f>ROUND(I275*H275,2)</f>
        <v>0</v>
      </c>
      <c r="BL275" s="16" t="s">
        <v>150</v>
      </c>
      <c r="BM275" s="16" t="s">
        <v>390</v>
      </c>
    </row>
    <row r="276" spans="2:51" s="12" customFormat="1" ht="12">
      <c r="B276" s="222"/>
      <c r="C276" s="223"/>
      <c r="D276" s="209" t="s">
        <v>154</v>
      </c>
      <c r="E276" s="223"/>
      <c r="F276" s="225" t="s">
        <v>382</v>
      </c>
      <c r="G276" s="223"/>
      <c r="H276" s="226">
        <v>5.15</v>
      </c>
      <c r="I276" s="227"/>
      <c r="J276" s="223"/>
      <c r="K276" s="223"/>
      <c r="L276" s="228"/>
      <c r="M276" s="229"/>
      <c r="N276" s="230"/>
      <c r="O276" s="230"/>
      <c r="P276" s="230"/>
      <c r="Q276" s="230"/>
      <c r="R276" s="230"/>
      <c r="S276" s="230"/>
      <c r="T276" s="231"/>
      <c r="AT276" s="232" t="s">
        <v>154</v>
      </c>
      <c r="AU276" s="232" t="s">
        <v>83</v>
      </c>
      <c r="AV276" s="12" t="s">
        <v>83</v>
      </c>
      <c r="AW276" s="12" t="s">
        <v>4</v>
      </c>
      <c r="AX276" s="12" t="s">
        <v>78</v>
      </c>
      <c r="AY276" s="232" t="s">
        <v>143</v>
      </c>
    </row>
    <row r="277" spans="2:65" s="1" customFormat="1" ht="22.5" customHeight="1">
      <c r="B277" s="37"/>
      <c r="C277" s="197" t="s">
        <v>391</v>
      </c>
      <c r="D277" s="197" t="s">
        <v>145</v>
      </c>
      <c r="E277" s="198" t="s">
        <v>392</v>
      </c>
      <c r="F277" s="199" t="s">
        <v>393</v>
      </c>
      <c r="G277" s="200" t="s">
        <v>357</v>
      </c>
      <c r="H277" s="201">
        <v>1</v>
      </c>
      <c r="I277" s="202"/>
      <c r="J277" s="203">
        <f>ROUND(I277*H277,2)</f>
        <v>0</v>
      </c>
      <c r="K277" s="199" t="s">
        <v>149</v>
      </c>
      <c r="L277" s="42"/>
      <c r="M277" s="204" t="s">
        <v>21</v>
      </c>
      <c r="N277" s="205" t="s">
        <v>45</v>
      </c>
      <c r="O277" s="78"/>
      <c r="P277" s="206">
        <f>O277*H277</f>
        <v>0</v>
      </c>
      <c r="Q277" s="206">
        <v>0.10661</v>
      </c>
      <c r="R277" s="206">
        <f>Q277*H277</f>
        <v>0.10661</v>
      </c>
      <c r="S277" s="206">
        <v>0</v>
      </c>
      <c r="T277" s="207">
        <f>S277*H277</f>
        <v>0</v>
      </c>
      <c r="AR277" s="16" t="s">
        <v>150</v>
      </c>
      <c r="AT277" s="16" t="s">
        <v>145</v>
      </c>
      <c r="AU277" s="16" t="s">
        <v>83</v>
      </c>
      <c r="AY277" s="16" t="s">
        <v>143</v>
      </c>
      <c r="BE277" s="208">
        <f>IF(N277="základní",J277,0)</f>
        <v>0</v>
      </c>
      <c r="BF277" s="208">
        <f>IF(N277="snížená",J277,0)</f>
        <v>0</v>
      </c>
      <c r="BG277" s="208">
        <f>IF(N277="zákl. přenesená",J277,0)</f>
        <v>0</v>
      </c>
      <c r="BH277" s="208">
        <f>IF(N277="sníž. přenesená",J277,0)</f>
        <v>0</v>
      </c>
      <c r="BI277" s="208">
        <f>IF(N277="nulová",J277,0)</f>
        <v>0</v>
      </c>
      <c r="BJ277" s="16" t="s">
        <v>83</v>
      </c>
      <c r="BK277" s="208">
        <f>ROUND(I277*H277,2)</f>
        <v>0</v>
      </c>
      <c r="BL277" s="16" t="s">
        <v>150</v>
      </c>
      <c r="BM277" s="16" t="s">
        <v>394</v>
      </c>
    </row>
    <row r="278" spans="2:47" s="1" customFormat="1" ht="12">
      <c r="B278" s="37"/>
      <c r="C278" s="38"/>
      <c r="D278" s="209" t="s">
        <v>152</v>
      </c>
      <c r="E278" s="38"/>
      <c r="F278" s="210" t="s">
        <v>395</v>
      </c>
      <c r="G278" s="38"/>
      <c r="H278" s="38"/>
      <c r="I278" s="124"/>
      <c r="J278" s="38"/>
      <c r="K278" s="38"/>
      <c r="L278" s="42"/>
      <c r="M278" s="211"/>
      <c r="N278" s="78"/>
      <c r="O278" s="78"/>
      <c r="P278" s="78"/>
      <c r="Q278" s="78"/>
      <c r="R278" s="78"/>
      <c r="S278" s="78"/>
      <c r="T278" s="79"/>
      <c r="AT278" s="16" t="s">
        <v>152</v>
      </c>
      <c r="AU278" s="16" t="s">
        <v>83</v>
      </c>
    </row>
    <row r="279" spans="2:51" s="11" customFormat="1" ht="12">
      <c r="B279" s="212"/>
      <c r="C279" s="213"/>
      <c r="D279" s="209" t="s">
        <v>154</v>
      </c>
      <c r="E279" s="214" t="s">
        <v>21</v>
      </c>
      <c r="F279" s="215" t="s">
        <v>162</v>
      </c>
      <c r="G279" s="213"/>
      <c r="H279" s="214" t="s">
        <v>21</v>
      </c>
      <c r="I279" s="216"/>
      <c r="J279" s="213"/>
      <c r="K279" s="213"/>
      <c r="L279" s="217"/>
      <c r="M279" s="218"/>
      <c r="N279" s="219"/>
      <c r="O279" s="219"/>
      <c r="P279" s="219"/>
      <c r="Q279" s="219"/>
      <c r="R279" s="219"/>
      <c r="S279" s="219"/>
      <c r="T279" s="220"/>
      <c r="AT279" s="221" t="s">
        <v>154</v>
      </c>
      <c r="AU279" s="221" t="s">
        <v>83</v>
      </c>
      <c r="AV279" s="11" t="s">
        <v>78</v>
      </c>
      <c r="AW279" s="11" t="s">
        <v>34</v>
      </c>
      <c r="AX279" s="11" t="s">
        <v>73</v>
      </c>
      <c r="AY279" s="221" t="s">
        <v>143</v>
      </c>
    </row>
    <row r="280" spans="2:51" s="12" customFormat="1" ht="12">
      <c r="B280" s="222"/>
      <c r="C280" s="223"/>
      <c r="D280" s="209" t="s">
        <v>154</v>
      </c>
      <c r="E280" s="224" t="s">
        <v>21</v>
      </c>
      <c r="F280" s="225" t="s">
        <v>78</v>
      </c>
      <c r="G280" s="223"/>
      <c r="H280" s="226">
        <v>1</v>
      </c>
      <c r="I280" s="227"/>
      <c r="J280" s="223"/>
      <c r="K280" s="223"/>
      <c r="L280" s="228"/>
      <c r="M280" s="229"/>
      <c r="N280" s="230"/>
      <c r="O280" s="230"/>
      <c r="P280" s="230"/>
      <c r="Q280" s="230"/>
      <c r="R280" s="230"/>
      <c r="S280" s="230"/>
      <c r="T280" s="231"/>
      <c r="AT280" s="232" t="s">
        <v>154</v>
      </c>
      <c r="AU280" s="232" t="s">
        <v>83</v>
      </c>
      <c r="AV280" s="12" t="s">
        <v>83</v>
      </c>
      <c r="AW280" s="12" t="s">
        <v>34</v>
      </c>
      <c r="AX280" s="12" t="s">
        <v>73</v>
      </c>
      <c r="AY280" s="232" t="s">
        <v>143</v>
      </c>
    </row>
    <row r="281" spans="2:51" s="13" customFormat="1" ht="12">
      <c r="B281" s="233"/>
      <c r="C281" s="234"/>
      <c r="D281" s="209" t="s">
        <v>154</v>
      </c>
      <c r="E281" s="235" t="s">
        <v>21</v>
      </c>
      <c r="F281" s="236" t="s">
        <v>157</v>
      </c>
      <c r="G281" s="234"/>
      <c r="H281" s="237">
        <v>1</v>
      </c>
      <c r="I281" s="238"/>
      <c r="J281" s="234"/>
      <c r="K281" s="234"/>
      <c r="L281" s="239"/>
      <c r="M281" s="240"/>
      <c r="N281" s="241"/>
      <c r="O281" s="241"/>
      <c r="P281" s="241"/>
      <c r="Q281" s="241"/>
      <c r="R281" s="241"/>
      <c r="S281" s="241"/>
      <c r="T281" s="242"/>
      <c r="AT281" s="243" t="s">
        <v>154</v>
      </c>
      <c r="AU281" s="243" t="s">
        <v>83</v>
      </c>
      <c r="AV281" s="13" t="s">
        <v>150</v>
      </c>
      <c r="AW281" s="13" t="s">
        <v>34</v>
      </c>
      <c r="AX281" s="13" t="s">
        <v>78</v>
      </c>
      <c r="AY281" s="243" t="s">
        <v>143</v>
      </c>
    </row>
    <row r="282" spans="2:65" s="1" customFormat="1" ht="22.5" customHeight="1">
      <c r="B282" s="37"/>
      <c r="C282" s="197" t="s">
        <v>396</v>
      </c>
      <c r="D282" s="197" t="s">
        <v>145</v>
      </c>
      <c r="E282" s="198" t="s">
        <v>397</v>
      </c>
      <c r="F282" s="199" t="s">
        <v>398</v>
      </c>
      <c r="G282" s="200" t="s">
        <v>357</v>
      </c>
      <c r="H282" s="201">
        <v>1</v>
      </c>
      <c r="I282" s="202"/>
      <c r="J282" s="203">
        <f>ROUND(I282*H282,2)</f>
        <v>0</v>
      </c>
      <c r="K282" s="199" t="s">
        <v>149</v>
      </c>
      <c r="L282" s="42"/>
      <c r="M282" s="204" t="s">
        <v>21</v>
      </c>
      <c r="N282" s="205" t="s">
        <v>45</v>
      </c>
      <c r="O282" s="78"/>
      <c r="P282" s="206">
        <f>O282*H282</f>
        <v>0</v>
      </c>
      <c r="Q282" s="206">
        <v>0.10661</v>
      </c>
      <c r="R282" s="206">
        <f>Q282*H282</f>
        <v>0.10661</v>
      </c>
      <c r="S282" s="206">
        <v>0</v>
      </c>
      <c r="T282" s="207">
        <f>S282*H282</f>
        <v>0</v>
      </c>
      <c r="AR282" s="16" t="s">
        <v>150</v>
      </c>
      <c r="AT282" s="16" t="s">
        <v>145</v>
      </c>
      <c r="AU282" s="16" t="s">
        <v>83</v>
      </c>
      <c r="AY282" s="16" t="s">
        <v>143</v>
      </c>
      <c r="BE282" s="208">
        <f>IF(N282="základní",J282,0)</f>
        <v>0</v>
      </c>
      <c r="BF282" s="208">
        <f>IF(N282="snížená",J282,0)</f>
        <v>0</v>
      </c>
      <c r="BG282" s="208">
        <f>IF(N282="zákl. přenesená",J282,0)</f>
        <v>0</v>
      </c>
      <c r="BH282" s="208">
        <f>IF(N282="sníž. přenesená",J282,0)</f>
        <v>0</v>
      </c>
      <c r="BI282" s="208">
        <f>IF(N282="nulová",J282,0)</f>
        <v>0</v>
      </c>
      <c r="BJ282" s="16" t="s">
        <v>83</v>
      </c>
      <c r="BK282" s="208">
        <f>ROUND(I282*H282,2)</f>
        <v>0</v>
      </c>
      <c r="BL282" s="16" t="s">
        <v>150</v>
      </c>
      <c r="BM282" s="16" t="s">
        <v>399</v>
      </c>
    </row>
    <row r="283" spans="2:47" s="1" customFormat="1" ht="12">
      <c r="B283" s="37"/>
      <c r="C283" s="38"/>
      <c r="D283" s="209" t="s">
        <v>152</v>
      </c>
      <c r="E283" s="38"/>
      <c r="F283" s="210" t="s">
        <v>395</v>
      </c>
      <c r="G283" s="38"/>
      <c r="H283" s="38"/>
      <c r="I283" s="124"/>
      <c r="J283" s="38"/>
      <c r="K283" s="38"/>
      <c r="L283" s="42"/>
      <c r="M283" s="211"/>
      <c r="N283" s="78"/>
      <c r="O283" s="78"/>
      <c r="P283" s="78"/>
      <c r="Q283" s="78"/>
      <c r="R283" s="78"/>
      <c r="S283" s="78"/>
      <c r="T283" s="79"/>
      <c r="AT283" s="16" t="s">
        <v>152</v>
      </c>
      <c r="AU283" s="16" t="s">
        <v>83</v>
      </c>
    </row>
    <row r="284" spans="2:51" s="11" customFormat="1" ht="12">
      <c r="B284" s="212"/>
      <c r="C284" s="213"/>
      <c r="D284" s="209" t="s">
        <v>154</v>
      </c>
      <c r="E284" s="214" t="s">
        <v>21</v>
      </c>
      <c r="F284" s="215" t="s">
        <v>162</v>
      </c>
      <c r="G284" s="213"/>
      <c r="H284" s="214" t="s">
        <v>21</v>
      </c>
      <c r="I284" s="216"/>
      <c r="J284" s="213"/>
      <c r="K284" s="213"/>
      <c r="L284" s="217"/>
      <c r="M284" s="218"/>
      <c r="N284" s="219"/>
      <c r="O284" s="219"/>
      <c r="P284" s="219"/>
      <c r="Q284" s="219"/>
      <c r="R284" s="219"/>
      <c r="S284" s="219"/>
      <c r="T284" s="220"/>
      <c r="AT284" s="221" t="s">
        <v>154</v>
      </c>
      <c r="AU284" s="221" t="s">
        <v>83</v>
      </c>
      <c r="AV284" s="11" t="s">
        <v>78</v>
      </c>
      <c r="AW284" s="11" t="s">
        <v>34</v>
      </c>
      <c r="AX284" s="11" t="s">
        <v>73</v>
      </c>
      <c r="AY284" s="221" t="s">
        <v>143</v>
      </c>
    </row>
    <row r="285" spans="2:51" s="12" customFormat="1" ht="12">
      <c r="B285" s="222"/>
      <c r="C285" s="223"/>
      <c r="D285" s="209" t="s">
        <v>154</v>
      </c>
      <c r="E285" s="224" t="s">
        <v>21</v>
      </c>
      <c r="F285" s="225" t="s">
        <v>78</v>
      </c>
      <c r="G285" s="223"/>
      <c r="H285" s="226">
        <v>1</v>
      </c>
      <c r="I285" s="227"/>
      <c r="J285" s="223"/>
      <c r="K285" s="223"/>
      <c r="L285" s="228"/>
      <c r="M285" s="229"/>
      <c r="N285" s="230"/>
      <c r="O285" s="230"/>
      <c r="P285" s="230"/>
      <c r="Q285" s="230"/>
      <c r="R285" s="230"/>
      <c r="S285" s="230"/>
      <c r="T285" s="231"/>
      <c r="AT285" s="232" t="s">
        <v>154</v>
      </c>
      <c r="AU285" s="232" t="s">
        <v>83</v>
      </c>
      <c r="AV285" s="12" t="s">
        <v>83</v>
      </c>
      <c r="AW285" s="12" t="s">
        <v>34</v>
      </c>
      <c r="AX285" s="12" t="s">
        <v>73</v>
      </c>
      <c r="AY285" s="232" t="s">
        <v>143</v>
      </c>
    </row>
    <row r="286" spans="2:51" s="13" customFormat="1" ht="12">
      <c r="B286" s="233"/>
      <c r="C286" s="234"/>
      <c r="D286" s="209" t="s">
        <v>154</v>
      </c>
      <c r="E286" s="235" t="s">
        <v>21</v>
      </c>
      <c r="F286" s="236" t="s">
        <v>157</v>
      </c>
      <c r="G286" s="234"/>
      <c r="H286" s="237">
        <v>1</v>
      </c>
      <c r="I286" s="238"/>
      <c r="J286" s="234"/>
      <c r="K286" s="234"/>
      <c r="L286" s="239"/>
      <c r="M286" s="240"/>
      <c r="N286" s="241"/>
      <c r="O286" s="241"/>
      <c r="P286" s="241"/>
      <c r="Q286" s="241"/>
      <c r="R286" s="241"/>
      <c r="S286" s="241"/>
      <c r="T286" s="242"/>
      <c r="AT286" s="243" t="s">
        <v>154</v>
      </c>
      <c r="AU286" s="243" t="s">
        <v>83</v>
      </c>
      <c r="AV286" s="13" t="s">
        <v>150</v>
      </c>
      <c r="AW286" s="13" t="s">
        <v>34</v>
      </c>
      <c r="AX286" s="13" t="s">
        <v>78</v>
      </c>
      <c r="AY286" s="243" t="s">
        <v>143</v>
      </c>
    </row>
    <row r="287" spans="2:65" s="1" customFormat="1" ht="22.5" customHeight="1">
      <c r="B287" s="37"/>
      <c r="C287" s="197" t="s">
        <v>400</v>
      </c>
      <c r="D287" s="197" t="s">
        <v>145</v>
      </c>
      <c r="E287" s="198" t="s">
        <v>401</v>
      </c>
      <c r="F287" s="199" t="s">
        <v>402</v>
      </c>
      <c r="G287" s="200" t="s">
        <v>357</v>
      </c>
      <c r="H287" s="201">
        <v>1</v>
      </c>
      <c r="I287" s="202"/>
      <c r="J287" s="203">
        <f>ROUND(I287*H287,2)</f>
        <v>0</v>
      </c>
      <c r="K287" s="199" t="s">
        <v>149</v>
      </c>
      <c r="L287" s="42"/>
      <c r="M287" s="204" t="s">
        <v>21</v>
      </c>
      <c r="N287" s="205" t="s">
        <v>45</v>
      </c>
      <c r="O287" s="78"/>
      <c r="P287" s="206">
        <f>O287*H287</f>
        <v>0</v>
      </c>
      <c r="Q287" s="206">
        <v>0.10863</v>
      </c>
      <c r="R287" s="206">
        <f>Q287*H287</f>
        <v>0.10863</v>
      </c>
      <c r="S287" s="206">
        <v>0</v>
      </c>
      <c r="T287" s="207">
        <f>S287*H287</f>
        <v>0</v>
      </c>
      <c r="AR287" s="16" t="s">
        <v>150</v>
      </c>
      <c r="AT287" s="16" t="s">
        <v>145</v>
      </c>
      <c r="AU287" s="16" t="s">
        <v>83</v>
      </c>
      <c r="AY287" s="16" t="s">
        <v>143</v>
      </c>
      <c r="BE287" s="208">
        <f>IF(N287="základní",J287,0)</f>
        <v>0</v>
      </c>
      <c r="BF287" s="208">
        <f>IF(N287="snížená",J287,0)</f>
        <v>0</v>
      </c>
      <c r="BG287" s="208">
        <f>IF(N287="zákl. přenesená",J287,0)</f>
        <v>0</v>
      </c>
      <c r="BH287" s="208">
        <f>IF(N287="sníž. přenesená",J287,0)</f>
        <v>0</v>
      </c>
      <c r="BI287" s="208">
        <f>IF(N287="nulová",J287,0)</f>
        <v>0</v>
      </c>
      <c r="BJ287" s="16" t="s">
        <v>83</v>
      </c>
      <c r="BK287" s="208">
        <f>ROUND(I287*H287,2)</f>
        <v>0</v>
      </c>
      <c r="BL287" s="16" t="s">
        <v>150</v>
      </c>
      <c r="BM287" s="16" t="s">
        <v>403</v>
      </c>
    </row>
    <row r="288" spans="2:47" s="1" customFormat="1" ht="12">
      <c r="B288" s="37"/>
      <c r="C288" s="38"/>
      <c r="D288" s="209" t="s">
        <v>152</v>
      </c>
      <c r="E288" s="38"/>
      <c r="F288" s="210" t="s">
        <v>395</v>
      </c>
      <c r="G288" s="38"/>
      <c r="H288" s="38"/>
      <c r="I288" s="124"/>
      <c r="J288" s="38"/>
      <c r="K288" s="38"/>
      <c r="L288" s="42"/>
      <c r="M288" s="211"/>
      <c r="N288" s="78"/>
      <c r="O288" s="78"/>
      <c r="P288" s="78"/>
      <c r="Q288" s="78"/>
      <c r="R288" s="78"/>
      <c r="S288" s="78"/>
      <c r="T288" s="79"/>
      <c r="AT288" s="16" t="s">
        <v>152</v>
      </c>
      <c r="AU288" s="16" t="s">
        <v>83</v>
      </c>
    </row>
    <row r="289" spans="2:51" s="11" customFormat="1" ht="12">
      <c r="B289" s="212"/>
      <c r="C289" s="213"/>
      <c r="D289" s="209" t="s">
        <v>154</v>
      </c>
      <c r="E289" s="214" t="s">
        <v>21</v>
      </c>
      <c r="F289" s="215" t="s">
        <v>162</v>
      </c>
      <c r="G289" s="213"/>
      <c r="H289" s="214" t="s">
        <v>21</v>
      </c>
      <c r="I289" s="216"/>
      <c r="J289" s="213"/>
      <c r="K289" s="213"/>
      <c r="L289" s="217"/>
      <c r="M289" s="218"/>
      <c r="N289" s="219"/>
      <c r="O289" s="219"/>
      <c r="P289" s="219"/>
      <c r="Q289" s="219"/>
      <c r="R289" s="219"/>
      <c r="S289" s="219"/>
      <c r="T289" s="220"/>
      <c r="AT289" s="221" t="s">
        <v>154</v>
      </c>
      <c r="AU289" s="221" t="s">
        <v>83</v>
      </c>
      <c r="AV289" s="11" t="s">
        <v>78</v>
      </c>
      <c r="AW289" s="11" t="s">
        <v>34</v>
      </c>
      <c r="AX289" s="11" t="s">
        <v>73</v>
      </c>
      <c r="AY289" s="221" t="s">
        <v>143</v>
      </c>
    </row>
    <row r="290" spans="2:51" s="12" customFormat="1" ht="12">
      <c r="B290" s="222"/>
      <c r="C290" s="223"/>
      <c r="D290" s="209" t="s">
        <v>154</v>
      </c>
      <c r="E290" s="224" t="s">
        <v>21</v>
      </c>
      <c r="F290" s="225" t="s">
        <v>78</v>
      </c>
      <c r="G290" s="223"/>
      <c r="H290" s="226">
        <v>1</v>
      </c>
      <c r="I290" s="227"/>
      <c r="J290" s="223"/>
      <c r="K290" s="223"/>
      <c r="L290" s="228"/>
      <c r="M290" s="229"/>
      <c r="N290" s="230"/>
      <c r="O290" s="230"/>
      <c r="P290" s="230"/>
      <c r="Q290" s="230"/>
      <c r="R290" s="230"/>
      <c r="S290" s="230"/>
      <c r="T290" s="231"/>
      <c r="AT290" s="232" t="s">
        <v>154</v>
      </c>
      <c r="AU290" s="232" t="s">
        <v>83</v>
      </c>
      <c r="AV290" s="12" t="s">
        <v>83</v>
      </c>
      <c r="AW290" s="12" t="s">
        <v>34</v>
      </c>
      <c r="AX290" s="12" t="s">
        <v>73</v>
      </c>
      <c r="AY290" s="232" t="s">
        <v>143</v>
      </c>
    </row>
    <row r="291" spans="2:51" s="13" customFormat="1" ht="12">
      <c r="B291" s="233"/>
      <c r="C291" s="234"/>
      <c r="D291" s="209" t="s">
        <v>154</v>
      </c>
      <c r="E291" s="235" t="s">
        <v>21</v>
      </c>
      <c r="F291" s="236" t="s">
        <v>157</v>
      </c>
      <c r="G291" s="234"/>
      <c r="H291" s="237">
        <v>1</v>
      </c>
      <c r="I291" s="238"/>
      <c r="J291" s="234"/>
      <c r="K291" s="234"/>
      <c r="L291" s="239"/>
      <c r="M291" s="240"/>
      <c r="N291" s="241"/>
      <c r="O291" s="241"/>
      <c r="P291" s="241"/>
      <c r="Q291" s="241"/>
      <c r="R291" s="241"/>
      <c r="S291" s="241"/>
      <c r="T291" s="242"/>
      <c r="AT291" s="243" t="s">
        <v>154</v>
      </c>
      <c r="AU291" s="243" t="s">
        <v>83</v>
      </c>
      <c r="AV291" s="13" t="s">
        <v>150</v>
      </c>
      <c r="AW291" s="13" t="s">
        <v>34</v>
      </c>
      <c r="AX291" s="13" t="s">
        <v>78</v>
      </c>
      <c r="AY291" s="243" t="s">
        <v>143</v>
      </c>
    </row>
    <row r="292" spans="2:65" s="1" customFormat="1" ht="16.5" customHeight="1">
      <c r="B292" s="37"/>
      <c r="C292" s="197" t="s">
        <v>404</v>
      </c>
      <c r="D292" s="197" t="s">
        <v>145</v>
      </c>
      <c r="E292" s="198" t="s">
        <v>405</v>
      </c>
      <c r="F292" s="199" t="s">
        <v>406</v>
      </c>
      <c r="G292" s="200" t="s">
        <v>357</v>
      </c>
      <c r="H292" s="201">
        <v>2</v>
      </c>
      <c r="I292" s="202"/>
      <c r="J292" s="203">
        <f>ROUND(I292*H292,2)</f>
        <v>0</v>
      </c>
      <c r="K292" s="199" t="s">
        <v>149</v>
      </c>
      <c r="L292" s="42"/>
      <c r="M292" s="204" t="s">
        <v>21</v>
      </c>
      <c r="N292" s="205" t="s">
        <v>45</v>
      </c>
      <c r="O292" s="78"/>
      <c r="P292" s="206">
        <f>O292*H292</f>
        <v>0</v>
      </c>
      <c r="Q292" s="206">
        <v>0.02424</v>
      </c>
      <c r="R292" s="206">
        <f>Q292*H292</f>
        <v>0.04848</v>
      </c>
      <c r="S292" s="206">
        <v>0</v>
      </c>
      <c r="T292" s="207">
        <f>S292*H292</f>
        <v>0</v>
      </c>
      <c r="AR292" s="16" t="s">
        <v>150</v>
      </c>
      <c r="AT292" s="16" t="s">
        <v>145</v>
      </c>
      <c r="AU292" s="16" t="s">
        <v>83</v>
      </c>
      <c r="AY292" s="16" t="s">
        <v>143</v>
      </c>
      <c r="BE292" s="208">
        <f>IF(N292="základní",J292,0)</f>
        <v>0</v>
      </c>
      <c r="BF292" s="208">
        <f>IF(N292="snížená",J292,0)</f>
        <v>0</v>
      </c>
      <c r="BG292" s="208">
        <f>IF(N292="zákl. přenesená",J292,0)</f>
        <v>0</v>
      </c>
      <c r="BH292" s="208">
        <f>IF(N292="sníž. přenesená",J292,0)</f>
        <v>0</v>
      </c>
      <c r="BI292" s="208">
        <f>IF(N292="nulová",J292,0)</f>
        <v>0</v>
      </c>
      <c r="BJ292" s="16" t="s">
        <v>83</v>
      </c>
      <c r="BK292" s="208">
        <f>ROUND(I292*H292,2)</f>
        <v>0</v>
      </c>
      <c r="BL292" s="16" t="s">
        <v>150</v>
      </c>
      <c r="BM292" s="16" t="s">
        <v>407</v>
      </c>
    </row>
    <row r="293" spans="2:47" s="1" customFormat="1" ht="12">
      <c r="B293" s="37"/>
      <c r="C293" s="38"/>
      <c r="D293" s="209" t="s">
        <v>152</v>
      </c>
      <c r="E293" s="38"/>
      <c r="F293" s="210" t="s">
        <v>395</v>
      </c>
      <c r="G293" s="38"/>
      <c r="H293" s="38"/>
      <c r="I293" s="124"/>
      <c r="J293" s="38"/>
      <c r="K293" s="38"/>
      <c r="L293" s="42"/>
      <c r="M293" s="211"/>
      <c r="N293" s="78"/>
      <c r="O293" s="78"/>
      <c r="P293" s="78"/>
      <c r="Q293" s="78"/>
      <c r="R293" s="78"/>
      <c r="S293" s="78"/>
      <c r="T293" s="79"/>
      <c r="AT293" s="16" t="s">
        <v>152</v>
      </c>
      <c r="AU293" s="16" t="s">
        <v>83</v>
      </c>
    </row>
    <row r="294" spans="2:51" s="11" customFormat="1" ht="12">
      <c r="B294" s="212"/>
      <c r="C294" s="213"/>
      <c r="D294" s="209" t="s">
        <v>154</v>
      </c>
      <c r="E294" s="214" t="s">
        <v>21</v>
      </c>
      <c r="F294" s="215" t="s">
        <v>155</v>
      </c>
      <c r="G294" s="213"/>
      <c r="H294" s="214" t="s">
        <v>21</v>
      </c>
      <c r="I294" s="216"/>
      <c r="J294" s="213"/>
      <c r="K294" s="213"/>
      <c r="L294" s="217"/>
      <c r="M294" s="218"/>
      <c r="N294" s="219"/>
      <c r="O294" s="219"/>
      <c r="P294" s="219"/>
      <c r="Q294" s="219"/>
      <c r="R294" s="219"/>
      <c r="S294" s="219"/>
      <c r="T294" s="220"/>
      <c r="AT294" s="221" t="s">
        <v>154</v>
      </c>
      <c r="AU294" s="221" t="s">
        <v>83</v>
      </c>
      <c r="AV294" s="11" t="s">
        <v>78</v>
      </c>
      <c r="AW294" s="11" t="s">
        <v>34</v>
      </c>
      <c r="AX294" s="11" t="s">
        <v>73</v>
      </c>
      <c r="AY294" s="221" t="s">
        <v>143</v>
      </c>
    </row>
    <row r="295" spans="2:51" s="12" customFormat="1" ht="12">
      <c r="B295" s="222"/>
      <c r="C295" s="223"/>
      <c r="D295" s="209" t="s">
        <v>154</v>
      </c>
      <c r="E295" s="224" t="s">
        <v>21</v>
      </c>
      <c r="F295" s="225" t="s">
        <v>83</v>
      </c>
      <c r="G295" s="223"/>
      <c r="H295" s="226">
        <v>2</v>
      </c>
      <c r="I295" s="227"/>
      <c r="J295" s="223"/>
      <c r="K295" s="223"/>
      <c r="L295" s="228"/>
      <c r="M295" s="229"/>
      <c r="N295" s="230"/>
      <c r="O295" s="230"/>
      <c r="P295" s="230"/>
      <c r="Q295" s="230"/>
      <c r="R295" s="230"/>
      <c r="S295" s="230"/>
      <c r="T295" s="231"/>
      <c r="AT295" s="232" t="s">
        <v>154</v>
      </c>
      <c r="AU295" s="232" t="s">
        <v>83</v>
      </c>
      <c r="AV295" s="12" t="s">
        <v>83</v>
      </c>
      <c r="AW295" s="12" t="s">
        <v>34</v>
      </c>
      <c r="AX295" s="12" t="s">
        <v>73</v>
      </c>
      <c r="AY295" s="232" t="s">
        <v>143</v>
      </c>
    </row>
    <row r="296" spans="2:51" s="13" customFormat="1" ht="12">
      <c r="B296" s="233"/>
      <c r="C296" s="234"/>
      <c r="D296" s="209" t="s">
        <v>154</v>
      </c>
      <c r="E296" s="235" t="s">
        <v>21</v>
      </c>
      <c r="F296" s="236" t="s">
        <v>157</v>
      </c>
      <c r="G296" s="234"/>
      <c r="H296" s="237">
        <v>2</v>
      </c>
      <c r="I296" s="238"/>
      <c r="J296" s="234"/>
      <c r="K296" s="234"/>
      <c r="L296" s="239"/>
      <c r="M296" s="240"/>
      <c r="N296" s="241"/>
      <c r="O296" s="241"/>
      <c r="P296" s="241"/>
      <c r="Q296" s="241"/>
      <c r="R296" s="241"/>
      <c r="S296" s="241"/>
      <c r="T296" s="242"/>
      <c r="AT296" s="243" t="s">
        <v>154</v>
      </c>
      <c r="AU296" s="243" t="s">
        <v>83</v>
      </c>
      <c r="AV296" s="13" t="s">
        <v>150</v>
      </c>
      <c r="AW296" s="13" t="s">
        <v>34</v>
      </c>
      <c r="AX296" s="13" t="s">
        <v>78</v>
      </c>
      <c r="AY296" s="243" t="s">
        <v>143</v>
      </c>
    </row>
    <row r="297" spans="2:65" s="1" customFormat="1" ht="16.5" customHeight="1">
      <c r="B297" s="37"/>
      <c r="C297" s="197" t="s">
        <v>408</v>
      </c>
      <c r="D297" s="197" t="s">
        <v>145</v>
      </c>
      <c r="E297" s="198" t="s">
        <v>409</v>
      </c>
      <c r="F297" s="199" t="s">
        <v>410</v>
      </c>
      <c r="G297" s="200" t="s">
        <v>357</v>
      </c>
      <c r="H297" s="201">
        <v>1</v>
      </c>
      <c r="I297" s="202"/>
      <c r="J297" s="203">
        <f>ROUND(I297*H297,2)</f>
        <v>0</v>
      </c>
      <c r="K297" s="199" t="s">
        <v>149</v>
      </c>
      <c r="L297" s="42"/>
      <c r="M297" s="204" t="s">
        <v>21</v>
      </c>
      <c r="N297" s="205" t="s">
        <v>45</v>
      </c>
      <c r="O297" s="78"/>
      <c r="P297" s="206">
        <f>O297*H297</f>
        <v>0</v>
      </c>
      <c r="Q297" s="206">
        <v>0.03637</v>
      </c>
      <c r="R297" s="206">
        <f>Q297*H297</f>
        <v>0.03637</v>
      </c>
      <c r="S297" s="206">
        <v>0</v>
      </c>
      <c r="T297" s="207">
        <f>S297*H297</f>
        <v>0</v>
      </c>
      <c r="AR297" s="16" t="s">
        <v>150</v>
      </c>
      <c r="AT297" s="16" t="s">
        <v>145</v>
      </c>
      <c r="AU297" s="16" t="s">
        <v>83</v>
      </c>
      <c r="AY297" s="16" t="s">
        <v>143</v>
      </c>
      <c r="BE297" s="208">
        <f>IF(N297="základní",J297,0)</f>
        <v>0</v>
      </c>
      <c r="BF297" s="208">
        <f>IF(N297="snížená",J297,0)</f>
        <v>0</v>
      </c>
      <c r="BG297" s="208">
        <f>IF(N297="zákl. přenesená",J297,0)</f>
        <v>0</v>
      </c>
      <c r="BH297" s="208">
        <f>IF(N297="sníž. přenesená",J297,0)</f>
        <v>0</v>
      </c>
      <c r="BI297" s="208">
        <f>IF(N297="nulová",J297,0)</f>
        <v>0</v>
      </c>
      <c r="BJ297" s="16" t="s">
        <v>83</v>
      </c>
      <c r="BK297" s="208">
        <f>ROUND(I297*H297,2)</f>
        <v>0</v>
      </c>
      <c r="BL297" s="16" t="s">
        <v>150</v>
      </c>
      <c r="BM297" s="16" t="s">
        <v>411</v>
      </c>
    </row>
    <row r="298" spans="2:47" s="1" customFormat="1" ht="12">
      <c r="B298" s="37"/>
      <c r="C298" s="38"/>
      <c r="D298" s="209" t="s">
        <v>152</v>
      </c>
      <c r="E298" s="38"/>
      <c r="F298" s="210" t="s">
        <v>395</v>
      </c>
      <c r="G298" s="38"/>
      <c r="H298" s="38"/>
      <c r="I298" s="124"/>
      <c r="J298" s="38"/>
      <c r="K298" s="38"/>
      <c r="L298" s="42"/>
      <c r="M298" s="211"/>
      <c r="N298" s="78"/>
      <c r="O298" s="78"/>
      <c r="P298" s="78"/>
      <c r="Q298" s="78"/>
      <c r="R298" s="78"/>
      <c r="S298" s="78"/>
      <c r="T298" s="79"/>
      <c r="AT298" s="16" t="s">
        <v>152</v>
      </c>
      <c r="AU298" s="16" t="s">
        <v>83</v>
      </c>
    </row>
    <row r="299" spans="2:51" s="11" customFormat="1" ht="12">
      <c r="B299" s="212"/>
      <c r="C299" s="213"/>
      <c r="D299" s="209" t="s">
        <v>154</v>
      </c>
      <c r="E299" s="214" t="s">
        <v>21</v>
      </c>
      <c r="F299" s="215" t="s">
        <v>155</v>
      </c>
      <c r="G299" s="213"/>
      <c r="H299" s="214" t="s">
        <v>21</v>
      </c>
      <c r="I299" s="216"/>
      <c r="J299" s="213"/>
      <c r="K299" s="213"/>
      <c r="L299" s="217"/>
      <c r="M299" s="218"/>
      <c r="N299" s="219"/>
      <c r="O299" s="219"/>
      <c r="P299" s="219"/>
      <c r="Q299" s="219"/>
      <c r="R299" s="219"/>
      <c r="S299" s="219"/>
      <c r="T299" s="220"/>
      <c r="AT299" s="221" t="s">
        <v>154</v>
      </c>
      <c r="AU299" s="221" t="s">
        <v>83</v>
      </c>
      <c r="AV299" s="11" t="s">
        <v>78</v>
      </c>
      <c r="AW299" s="11" t="s">
        <v>34</v>
      </c>
      <c r="AX299" s="11" t="s">
        <v>73</v>
      </c>
      <c r="AY299" s="221" t="s">
        <v>143</v>
      </c>
    </row>
    <row r="300" spans="2:51" s="12" customFormat="1" ht="12">
      <c r="B300" s="222"/>
      <c r="C300" s="223"/>
      <c r="D300" s="209" t="s">
        <v>154</v>
      </c>
      <c r="E300" s="224" t="s">
        <v>21</v>
      </c>
      <c r="F300" s="225" t="s">
        <v>78</v>
      </c>
      <c r="G300" s="223"/>
      <c r="H300" s="226">
        <v>1</v>
      </c>
      <c r="I300" s="227"/>
      <c r="J300" s="223"/>
      <c r="K300" s="223"/>
      <c r="L300" s="228"/>
      <c r="M300" s="229"/>
      <c r="N300" s="230"/>
      <c r="O300" s="230"/>
      <c r="P300" s="230"/>
      <c r="Q300" s="230"/>
      <c r="R300" s="230"/>
      <c r="S300" s="230"/>
      <c r="T300" s="231"/>
      <c r="AT300" s="232" t="s">
        <v>154</v>
      </c>
      <c r="AU300" s="232" t="s">
        <v>83</v>
      </c>
      <c r="AV300" s="12" t="s">
        <v>83</v>
      </c>
      <c r="AW300" s="12" t="s">
        <v>34</v>
      </c>
      <c r="AX300" s="12" t="s">
        <v>73</v>
      </c>
      <c r="AY300" s="232" t="s">
        <v>143</v>
      </c>
    </row>
    <row r="301" spans="2:51" s="13" customFormat="1" ht="12">
      <c r="B301" s="233"/>
      <c r="C301" s="234"/>
      <c r="D301" s="209" t="s">
        <v>154</v>
      </c>
      <c r="E301" s="235" t="s">
        <v>21</v>
      </c>
      <c r="F301" s="236" t="s">
        <v>157</v>
      </c>
      <c r="G301" s="234"/>
      <c r="H301" s="237">
        <v>1</v>
      </c>
      <c r="I301" s="238"/>
      <c r="J301" s="234"/>
      <c r="K301" s="234"/>
      <c r="L301" s="239"/>
      <c r="M301" s="240"/>
      <c r="N301" s="241"/>
      <c r="O301" s="241"/>
      <c r="P301" s="241"/>
      <c r="Q301" s="241"/>
      <c r="R301" s="241"/>
      <c r="S301" s="241"/>
      <c r="T301" s="242"/>
      <c r="AT301" s="243" t="s">
        <v>154</v>
      </c>
      <c r="AU301" s="243" t="s">
        <v>83</v>
      </c>
      <c r="AV301" s="13" t="s">
        <v>150</v>
      </c>
      <c r="AW301" s="13" t="s">
        <v>34</v>
      </c>
      <c r="AX301" s="13" t="s">
        <v>78</v>
      </c>
      <c r="AY301" s="243" t="s">
        <v>143</v>
      </c>
    </row>
    <row r="302" spans="2:65" s="1" customFormat="1" ht="22.5" customHeight="1">
      <c r="B302" s="37"/>
      <c r="C302" s="197" t="s">
        <v>412</v>
      </c>
      <c r="D302" s="197" t="s">
        <v>145</v>
      </c>
      <c r="E302" s="198" t="s">
        <v>413</v>
      </c>
      <c r="F302" s="199" t="s">
        <v>414</v>
      </c>
      <c r="G302" s="200" t="s">
        <v>357</v>
      </c>
      <c r="H302" s="201">
        <v>3</v>
      </c>
      <c r="I302" s="202"/>
      <c r="J302" s="203">
        <f>ROUND(I302*H302,2)</f>
        <v>0</v>
      </c>
      <c r="K302" s="199" t="s">
        <v>149</v>
      </c>
      <c r="L302" s="42"/>
      <c r="M302" s="204" t="s">
        <v>21</v>
      </c>
      <c r="N302" s="205" t="s">
        <v>45</v>
      </c>
      <c r="O302" s="78"/>
      <c r="P302" s="206">
        <f>O302*H302</f>
        <v>0</v>
      </c>
      <c r="Q302" s="206">
        <v>0</v>
      </c>
      <c r="R302" s="206">
        <f>Q302*H302</f>
        <v>0</v>
      </c>
      <c r="S302" s="206">
        <v>0</v>
      </c>
      <c r="T302" s="207">
        <f>S302*H302</f>
        <v>0</v>
      </c>
      <c r="AR302" s="16" t="s">
        <v>150</v>
      </c>
      <c r="AT302" s="16" t="s">
        <v>145</v>
      </c>
      <c r="AU302" s="16" t="s">
        <v>83</v>
      </c>
      <c r="AY302" s="16" t="s">
        <v>143</v>
      </c>
      <c r="BE302" s="208">
        <f>IF(N302="základní",J302,0)</f>
        <v>0</v>
      </c>
      <c r="BF302" s="208">
        <f>IF(N302="snížená",J302,0)</f>
        <v>0</v>
      </c>
      <c r="BG302" s="208">
        <f>IF(N302="zákl. přenesená",J302,0)</f>
        <v>0</v>
      </c>
      <c r="BH302" s="208">
        <f>IF(N302="sníž. přenesená",J302,0)</f>
        <v>0</v>
      </c>
      <c r="BI302" s="208">
        <f>IF(N302="nulová",J302,0)</f>
        <v>0</v>
      </c>
      <c r="BJ302" s="16" t="s">
        <v>83</v>
      </c>
      <c r="BK302" s="208">
        <f>ROUND(I302*H302,2)</f>
        <v>0</v>
      </c>
      <c r="BL302" s="16" t="s">
        <v>150</v>
      </c>
      <c r="BM302" s="16" t="s">
        <v>415</v>
      </c>
    </row>
    <row r="303" spans="2:47" s="1" customFormat="1" ht="12">
      <c r="B303" s="37"/>
      <c r="C303" s="38"/>
      <c r="D303" s="209" t="s">
        <v>152</v>
      </c>
      <c r="E303" s="38"/>
      <c r="F303" s="210" t="s">
        <v>395</v>
      </c>
      <c r="G303" s="38"/>
      <c r="H303" s="38"/>
      <c r="I303" s="124"/>
      <c r="J303" s="38"/>
      <c r="K303" s="38"/>
      <c r="L303" s="42"/>
      <c r="M303" s="211"/>
      <c r="N303" s="78"/>
      <c r="O303" s="78"/>
      <c r="P303" s="78"/>
      <c r="Q303" s="78"/>
      <c r="R303" s="78"/>
      <c r="S303" s="78"/>
      <c r="T303" s="79"/>
      <c r="AT303" s="16" t="s">
        <v>152</v>
      </c>
      <c r="AU303" s="16" t="s">
        <v>83</v>
      </c>
    </row>
    <row r="304" spans="2:51" s="12" customFormat="1" ht="12">
      <c r="B304" s="222"/>
      <c r="C304" s="223"/>
      <c r="D304" s="209" t="s">
        <v>154</v>
      </c>
      <c r="E304" s="224" t="s">
        <v>21</v>
      </c>
      <c r="F304" s="225" t="s">
        <v>164</v>
      </c>
      <c r="G304" s="223"/>
      <c r="H304" s="226">
        <v>3</v>
      </c>
      <c r="I304" s="227"/>
      <c r="J304" s="223"/>
      <c r="K304" s="223"/>
      <c r="L304" s="228"/>
      <c r="M304" s="229"/>
      <c r="N304" s="230"/>
      <c r="O304" s="230"/>
      <c r="P304" s="230"/>
      <c r="Q304" s="230"/>
      <c r="R304" s="230"/>
      <c r="S304" s="230"/>
      <c r="T304" s="231"/>
      <c r="AT304" s="232" t="s">
        <v>154</v>
      </c>
      <c r="AU304" s="232" t="s">
        <v>83</v>
      </c>
      <c r="AV304" s="12" t="s">
        <v>83</v>
      </c>
      <c r="AW304" s="12" t="s">
        <v>34</v>
      </c>
      <c r="AX304" s="12" t="s">
        <v>78</v>
      </c>
      <c r="AY304" s="232" t="s">
        <v>143</v>
      </c>
    </row>
    <row r="305" spans="2:65" s="1" customFormat="1" ht="22.5" customHeight="1">
      <c r="B305" s="37"/>
      <c r="C305" s="197" t="s">
        <v>416</v>
      </c>
      <c r="D305" s="197" t="s">
        <v>145</v>
      </c>
      <c r="E305" s="198" t="s">
        <v>417</v>
      </c>
      <c r="F305" s="199" t="s">
        <v>418</v>
      </c>
      <c r="G305" s="200" t="s">
        <v>357</v>
      </c>
      <c r="H305" s="201">
        <v>3</v>
      </c>
      <c r="I305" s="202"/>
      <c r="J305" s="203">
        <f>ROUND(I305*H305,2)</f>
        <v>0</v>
      </c>
      <c r="K305" s="199" t="s">
        <v>149</v>
      </c>
      <c r="L305" s="42"/>
      <c r="M305" s="204" t="s">
        <v>21</v>
      </c>
      <c r="N305" s="205" t="s">
        <v>45</v>
      </c>
      <c r="O305" s="78"/>
      <c r="P305" s="206">
        <f>O305*H305</f>
        <v>0</v>
      </c>
      <c r="Q305" s="206">
        <v>0.21008</v>
      </c>
      <c r="R305" s="206">
        <f>Q305*H305</f>
        <v>0.6302399999999999</v>
      </c>
      <c r="S305" s="206">
        <v>0</v>
      </c>
      <c r="T305" s="207">
        <f>S305*H305</f>
        <v>0</v>
      </c>
      <c r="AR305" s="16" t="s">
        <v>150</v>
      </c>
      <c r="AT305" s="16" t="s">
        <v>145</v>
      </c>
      <c r="AU305" s="16" t="s">
        <v>83</v>
      </c>
      <c r="AY305" s="16" t="s">
        <v>143</v>
      </c>
      <c r="BE305" s="208">
        <f>IF(N305="základní",J305,0)</f>
        <v>0</v>
      </c>
      <c r="BF305" s="208">
        <f>IF(N305="snížená",J305,0)</f>
        <v>0</v>
      </c>
      <c r="BG305" s="208">
        <f>IF(N305="zákl. přenesená",J305,0)</f>
        <v>0</v>
      </c>
      <c r="BH305" s="208">
        <f>IF(N305="sníž. přenesená",J305,0)</f>
        <v>0</v>
      </c>
      <c r="BI305" s="208">
        <f>IF(N305="nulová",J305,0)</f>
        <v>0</v>
      </c>
      <c r="BJ305" s="16" t="s">
        <v>83</v>
      </c>
      <c r="BK305" s="208">
        <f>ROUND(I305*H305,2)</f>
        <v>0</v>
      </c>
      <c r="BL305" s="16" t="s">
        <v>150</v>
      </c>
      <c r="BM305" s="16" t="s">
        <v>419</v>
      </c>
    </row>
    <row r="306" spans="2:47" s="1" customFormat="1" ht="12">
      <c r="B306" s="37"/>
      <c r="C306" s="38"/>
      <c r="D306" s="209" t="s">
        <v>152</v>
      </c>
      <c r="E306" s="38"/>
      <c r="F306" s="210" t="s">
        <v>395</v>
      </c>
      <c r="G306" s="38"/>
      <c r="H306" s="38"/>
      <c r="I306" s="124"/>
      <c r="J306" s="38"/>
      <c r="K306" s="38"/>
      <c r="L306" s="42"/>
      <c r="M306" s="211"/>
      <c r="N306" s="78"/>
      <c r="O306" s="78"/>
      <c r="P306" s="78"/>
      <c r="Q306" s="78"/>
      <c r="R306" s="78"/>
      <c r="S306" s="78"/>
      <c r="T306" s="79"/>
      <c r="AT306" s="16" t="s">
        <v>152</v>
      </c>
      <c r="AU306" s="16" t="s">
        <v>83</v>
      </c>
    </row>
    <row r="307" spans="2:51" s="11" customFormat="1" ht="12">
      <c r="B307" s="212"/>
      <c r="C307" s="213"/>
      <c r="D307" s="209" t="s">
        <v>154</v>
      </c>
      <c r="E307" s="214" t="s">
        <v>21</v>
      </c>
      <c r="F307" s="215" t="s">
        <v>155</v>
      </c>
      <c r="G307" s="213"/>
      <c r="H307" s="214" t="s">
        <v>21</v>
      </c>
      <c r="I307" s="216"/>
      <c r="J307" s="213"/>
      <c r="K307" s="213"/>
      <c r="L307" s="217"/>
      <c r="M307" s="218"/>
      <c r="N307" s="219"/>
      <c r="O307" s="219"/>
      <c r="P307" s="219"/>
      <c r="Q307" s="219"/>
      <c r="R307" s="219"/>
      <c r="S307" s="219"/>
      <c r="T307" s="220"/>
      <c r="AT307" s="221" t="s">
        <v>154</v>
      </c>
      <c r="AU307" s="221" t="s">
        <v>83</v>
      </c>
      <c r="AV307" s="11" t="s">
        <v>78</v>
      </c>
      <c r="AW307" s="11" t="s">
        <v>34</v>
      </c>
      <c r="AX307" s="11" t="s">
        <v>73</v>
      </c>
      <c r="AY307" s="221" t="s">
        <v>143</v>
      </c>
    </row>
    <row r="308" spans="2:51" s="12" customFormat="1" ht="12">
      <c r="B308" s="222"/>
      <c r="C308" s="223"/>
      <c r="D308" s="209" t="s">
        <v>154</v>
      </c>
      <c r="E308" s="224" t="s">
        <v>21</v>
      </c>
      <c r="F308" s="225" t="s">
        <v>164</v>
      </c>
      <c r="G308" s="223"/>
      <c r="H308" s="226">
        <v>3</v>
      </c>
      <c r="I308" s="227"/>
      <c r="J308" s="223"/>
      <c r="K308" s="223"/>
      <c r="L308" s="228"/>
      <c r="M308" s="229"/>
      <c r="N308" s="230"/>
      <c r="O308" s="230"/>
      <c r="P308" s="230"/>
      <c r="Q308" s="230"/>
      <c r="R308" s="230"/>
      <c r="S308" s="230"/>
      <c r="T308" s="231"/>
      <c r="AT308" s="232" t="s">
        <v>154</v>
      </c>
      <c r="AU308" s="232" t="s">
        <v>83</v>
      </c>
      <c r="AV308" s="12" t="s">
        <v>83</v>
      </c>
      <c r="AW308" s="12" t="s">
        <v>34</v>
      </c>
      <c r="AX308" s="12" t="s">
        <v>73</v>
      </c>
      <c r="AY308" s="232" t="s">
        <v>143</v>
      </c>
    </row>
    <row r="309" spans="2:51" s="13" customFormat="1" ht="12">
      <c r="B309" s="233"/>
      <c r="C309" s="234"/>
      <c r="D309" s="209" t="s">
        <v>154</v>
      </c>
      <c r="E309" s="235" t="s">
        <v>21</v>
      </c>
      <c r="F309" s="236" t="s">
        <v>157</v>
      </c>
      <c r="G309" s="234"/>
      <c r="H309" s="237">
        <v>3</v>
      </c>
      <c r="I309" s="238"/>
      <c r="J309" s="234"/>
      <c r="K309" s="234"/>
      <c r="L309" s="239"/>
      <c r="M309" s="240"/>
      <c r="N309" s="241"/>
      <c r="O309" s="241"/>
      <c r="P309" s="241"/>
      <c r="Q309" s="241"/>
      <c r="R309" s="241"/>
      <c r="S309" s="241"/>
      <c r="T309" s="242"/>
      <c r="AT309" s="243" t="s">
        <v>154</v>
      </c>
      <c r="AU309" s="243" t="s">
        <v>83</v>
      </c>
      <c r="AV309" s="13" t="s">
        <v>150</v>
      </c>
      <c r="AW309" s="13" t="s">
        <v>34</v>
      </c>
      <c r="AX309" s="13" t="s">
        <v>78</v>
      </c>
      <c r="AY309" s="243" t="s">
        <v>143</v>
      </c>
    </row>
    <row r="310" spans="2:65" s="1" customFormat="1" ht="16.5" customHeight="1">
      <c r="B310" s="37"/>
      <c r="C310" s="197" t="s">
        <v>420</v>
      </c>
      <c r="D310" s="197" t="s">
        <v>145</v>
      </c>
      <c r="E310" s="198" t="s">
        <v>421</v>
      </c>
      <c r="F310" s="199" t="s">
        <v>422</v>
      </c>
      <c r="G310" s="200" t="s">
        <v>357</v>
      </c>
      <c r="H310" s="201">
        <v>1</v>
      </c>
      <c r="I310" s="202"/>
      <c r="J310" s="203">
        <f>ROUND(I310*H310,2)</f>
        <v>0</v>
      </c>
      <c r="K310" s="199" t="s">
        <v>149</v>
      </c>
      <c r="L310" s="42"/>
      <c r="M310" s="204" t="s">
        <v>21</v>
      </c>
      <c r="N310" s="205" t="s">
        <v>45</v>
      </c>
      <c r="O310" s="78"/>
      <c r="P310" s="206">
        <f>O310*H310</f>
        <v>0</v>
      </c>
      <c r="Q310" s="206">
        <v>0.00325</v>
      </c>
      <c r="R310" s="206">
        <f>Q310*H310</f>
        <v>0.00325</v>
      </c>
      <c r="S310" s="206">
        <v>0</v>
      </c>
      <c r="T310" s="207">
        <f>S310*H310</f>
        <v>0</v>
      </c>
      <c r="AR310" s="16" t="s">
        <v>150</v>
      </c>
      <c r="AT310" s="16" t="s">
        <v>145</v>
      </c>
      <c r="AU310" s="16" t="s">
        <v>83</v>
      </c>
      <c r="AY310" s="16" t="s">
        <v>143</v>
      </c>
      <c r="BE310" s="208">
        <f>IF(N310="základní",J310,0)</f>
        <v>0</v>
      </c>
      <c r="BF310" s="208">
        <f>IF(N310="snížená",J310,0)</f>
        <v>0</v>
      </c>
      <c r="BG310" s="208">
        <f>IF(N310="zákl. přenesená",J310,0)</f>
        <v>0</v>
      </c>
      <c r="BH310" s="208">
        <f>IF(N310="sníž. přenesená",J310,0)</f>
        <v>0</v>
      </c>
      <c r="BI310" s="208">
        <f>IF(N310="nulová",J310,0)</f>
        <v>0</v>
      </c>
      <c r="BJ310" s="16" t="s">
        <v>83</v>
      </c>
      <c r="BK310" s="208">
        <f>ROUND(I310*H310,2)</f>
        <v>0</v>
      </c>
      <c r="BL310" s="16" t="s">
        <v>150</v>
      </c>
      <c r="BM310" s="16" t="s">
        <v>423</v>
      </c>
    </row>
    <row r="311" spans="2:47" s="1" customFormat="1" ht="12">
      <c r="B311" s="37"/>
      <c r="C311" s="38"/>
      <c r="D311" s="209" t="s">
        <v>152</v>
      </c>
      <c r="E311" s="38"/>
      <c r="F311" s="210" t="s">
        <v>395</v>
      </c>
      <c r="G311" s="38"/>
      <c r="H311" s="38"/>
      <c r="I311" s="124"/>
      <c r="J311" s="38"/>
      <c r="K311" s="38"/>
      <c r="L311" s="42"/>
      <c r="M311" s="211"/>
      <c r="N311" s="78"/>
      <c r="O311" s="78"/>
      <c r="P311" s="78"/>
      <c r="Q311" s="78"/>
      <c r="R311" s="78"/>
      <c r="S311" s="78"/>
      <c r="T311" s="79"/>
      <c r="AT311" s="16" t="s">
        <v>152</v>
      </c>
      <c r="AU311" s="16" t="s">
        <v>83</v>
      </c>
    </row>
    <row r="312" spans="2:51" s="11" customFormat="1" ht="12">
      <c r="B312" s="212"/>
      <c r="C312" s="213"/>
      <c r="D312" s="209" t="s">
        <v>154</v>
      </c>
      <c r="E312" s="214" t="s">
        <v>21</v>
      </c>
      <c r="F312" s="215" t="s">
        <v>424</v>
      </c>
      <c r="G312" s="213"/>
      <c r="H312" s="214" t="s">
        <v>21</v>
      </c>
      <c r="I312" s="216"/>
      <c r="J312" s="213"/>
      <c r="K312" s="213"/>
      <c r="L312" s="217"/>
      <c r="M312" s="218"/>
      <c r="N312" s="219"/>
      <c r="O312" s="219"/>
      <c r="P312" s="219"/>
      <c r="Q312" s="219"/>
      <c r="R312" s="219"/>
      <c r="S312" s="219"/>
      <c r="T312" s="220"/>
      <c r="AT312" s="221" t="s">
        <v>154</v>
      </c>
      <c r="AU312" s="221" t="s">
        <v>83</v>
      </c>
      <c r="AV312" s="11" t="s">
        <v>78</v>
      </c>
      <c r="AW312" s="11" t="s">
        <v>34</v>
      </c>
      <c r="AX312" s="11" t="s">
        <v>73</v>
      </c>
      <c r="AY312" s="221" t="s">
        <v>143</v>
      </c>
    </row>
    <row r="313" spans="2:51" s="12" customFormat="1" ht="12">
      <c r="B313" s="222"/>
      <c r="C313" s="223"/>
      <c r="D313" s="209" t="s">
        <v>154</v>
      </c>
      <c r="E313" s="224" t="s">
        <v>21</v>
      </c>
      <c r="F313" s="225" t="s">
        <v>425</v>
      </c>
      <c r="G313" s="223"/>
      <c r="H313" s="226">
        <v>1</v>
      </c>
      <c r="I313" s="227"/>
      <c r="J313" s="223"/>
      <c r="K313" s="223"/>
      <c r="L313" s="228"/>
      <c r="M313" s="229"/>
      <c r="N313" s="230"/>
      <c r="O313" s="230"/>
      <c r="P313" s="230"/>
      <c r="Q313" s="230"/>
      <c r="R313" s="230"/>
      <c r="S313" s="230"/>
      <c r="T313" s="231"/>
      <c r="AT313" s="232" t="s">
        <v>154</v>
      </c>
      <c r="AU313" s="232" t="s">
        <v>83</v>
      </c>
      <c r="AV313" s="12" t="s">
        <v>83</v>
      </c>
      <c r="AW313" s="12" t="s">
        <v>34</v>
      </c>
      <c r="AX313" s="12" t="s">
        <v>73</v>
      </c>
      <c r="AY313" s="232" t="s">
        <v>143</v>
      </c>
    </row>
    <row r="314" spans="2:51" s="13" customFormat="1" ht="12">
      <c r="B314" s="233"/>
      <c r="C314" s="234"/>
      <c r="D314" s="209" t="s">
        <v>154</v>
      </c>
      <c r="E314" s="235" t="s">
        <v>21</v>
      </c>
      <c r="F314" s="236" t="s">
        <v>157</v>
      </c>
      <c r="G314" s="234"/>
      <c r="H314" s="237">
        <v>1</v>
      </c>
      <c r="I314" s="238"/>
      <c r="J314" s="234"/>
      <c r="K314" s="234"/>
      <c r="L314" s="239"/>
      <c r="M314" s="240"/>
      <c r="N314" s="241"/>
      <c r="O314" s="241"/>
      <c r="P314" s="241"/>
      <c r="Q314" s="241"/>
      <c r="R314" s="241"/>
      <c r="S314" s="241"/>
      <c r="T314" s="242"/>
      <c r="AT314" s="243" t="s">
        <v>154</v>
      </c>
      <c r="AU314" s="243" t="s">
        <v>83</v>
      </c>
      <c r="AV314" s="13" t="s">
        <v>150</v>
      </c>
      <c r="AW314" s="13" t="s">
        <v>34</v>
      </c>
      <c r="AX314" s="13" t="s">
        <v>78</v>
      </c>
      <c r="AY314" s="243" t="s">
        <v>143</v>
      </c>
    </row>
    <row r="315" spans="2:63" s="10" customFormat="1" ht="22.8" customHeight="1">
      <c r="B315" s="181"/>
      <c r="C315" s="182"/>
      <c r="D315" s="183" t="s">
        <v>72</v>
      </c>
      <c r="E315" s="195" t="s">
        <v>197</v>
      </c>
      <c r="F315" s="195" t="s">
        <v>426</v>
      </c>
      <c r="G315" s="182"/>
      <c r="H315" s="182"/>
      <c r="I315" s="185"/>
      <c r="J315" s="196">
        <f>BK315</f>
        <v>0</v>
      </c>
      <c r="K315" s="182"/>
      <c r="L315" s="187"/>
      <c r="M315" s="188"/>
      <c r="N315" s="189"/>
      <c r="O315" s="189"/>
      <c r="P315" s="190">
        <f>SUM(P316:P329)</f>
        <v>0</v>
      </c>
      <c r="Q315" s="189"/>
      <c r="R315" s="190">
        <f>SUM(R316:R329)</f>
        <v>0.009</v>
      </c>
      <c r="S315" s="189"/>
      <c r="T315" s="191">
        <f>SUM(T316:T329)</f>
        <v>0</v>
      </c>
      <c r="AR315" s="192" t="s">
        <v>78</v>
      </c>
      <c r="AT315" s="193" t="s">
        <v>72</v>
      </c>
      <c r="AU315" s="193" t="s">
        <v>78</v>
      </c>
      <c r="AY315" s="192" t="s">
        <v>143</v>
      </c>
      <c r="BK315" s="194">
        <f>SUM(BK316:BK329)</f>
        <v>0</v>
      </c>
    </row>
    <row r="316" spans="2:65" s="1" customFormat="1" ht="16.5" customHeight="1">
      <c r="B316" s="37"/>
      <c r="C316" s="197" t="s">
        <v>427</v>
      </c>
      <c r="D316" s="197" t="s">
        <v>145</v>
      </c>
      <c r="E316" s="198" t="s">
        <v>428</v>
      </c>
      <c r="F316" s="199" t="s">
        <v>429</v>
      </c>
      <c r="G316" s="200" t="s">
        <v>430</v>
      </c>
      <c r="H316" s="201">
        <v>1</v>
      </c>
      <c r="I316" s="202"/>
      <c r="J316" s="203">
        <f>ROUND(I316*H316,2)</f>
        <v>0</v>
      </c>
      <c r="K316" s="199" t="s">
        <v>21</v>
      </c>
      <c r="L316" s="42"/>
      <c r="M316" s="204" t="s">
        <v>21</v>
      </c>
      <c r="N316" s="205" t="s">
        <v>45</v>
      </c>
      <c r="O316" s="78"/>
      <c r="P316" s="206">
        <f>O316*H316</f>
        <v>0</v>
      </c>
      <c r="Q316" s="206">
        <v>0</v>
      </c>
      <c r="R316" s="206">
        <f>Q316*H316</f>
        <v>0</v>
      </c>
      <c r="S316" s="206">
        <v>0</v>
      </c>
      <c r="T316" s="207">
        <f>S316*H316</f>
        <v>0</v>
      </c>
      <c r="AR316" s="16" t="s">
        <v>235</v>
      </c>
      <c r="AT316" s="16" t="s">
        <v>145</v>
      </c>
      <c r="AU316" s="16" t="s">
        <v>83</v>
      </c>
      <c r="AY316" s="16" t="s">
        <v>143</v>
      </c>
      <c r="BE316" s="208">
        <f>IF(N316="základní",J316,0)</f>
        <v>0</v>
      </c>
      <c r="BF316" s="208">
        <f>IF(N316="snížená",J316,0)</f>
        <v>0</v>
      </c>
      <c r="BG316" s="208">
        <f>IF(N316="zákl. přenesená",J316,0)</f>
        <v>0</v>
      </c>
      <c r="BH316" s="208">
        <f>IF(N316="sníž. přenesená",J316,0)</f>
        <v>0</v>
      </c>
      <c r="BI316" s="208">
        <f>IF(N316="nulová",J316,0)</f>
        <v>0</v>
      </c>
      <c r="BJ316" s="16" t="s">
        <v>83</v>
      </c>
      <c r="BK316" s="208">
        <f>ROUND(I316*H316,2)</f>
        <v>0</v>
      </c>
      <c r="BL316" s="16" t="s">
        <v>235</v>
      </c>
      <c r="BM316" s="16" t="s">
        <v>431</v>
      </c>
    </row>
    <row r="317" spans="2:65" s="1" customFormat="1" ht="22.5" customHeight="1">
      <c r="B317" s="37"/>
      <c r="C317" s="197" t="s">
        <v>432</v>
      </c>
      <c r="D317" s="197" t="s">
        <v>145</v>
      </c>
      <c r="E317" s="198" t="s">
        <v>433</v>
      </c>
      <c r="F317" s="199" t="s">
        <v>434</v>
      </c>
      <c r="G317" s="200" t="s">
        <v>174</v>
      </c>
      <c r="H317" s="201">
        <v>15</v>
      </c>
      <c r="I317" s="202"/>
      <c r="J317" s="203">
        <f>ROUND(I317*H317,2)</f>
        <v>0</v>
      </c>
      <c r="K317" s="199" t="s">
        <v>149</v>
      </c>
      <c r="L317" s="42"/>
      <c r="M317" s="204" t="s">
        <v>21</v>
      </c>
      <c r="N317" s="205" t="s">
        <v>45</v>
      </c>
      <c r="O317" s="78"/>
      <c r="P317" s="206">
        <f>O317*H317</f>
        <v>0</v>
      </c>
      <c r="Q317" s="206">
        <v>0.0006</v>
      </c>
      <c r="R317" s="206">
        <f>Q317*H317</f>
        <v>0.009</v>
      </c>
      <c r="S317" s="206">
        <v>0</v>
      </c>
      <c r="T317" s="207">
        <f>S317*H317</f>
        <v>0</v>
      </c>
      <c r="AR317" s="16" t="s">
        <v>150</v>
      </c>
      <c r="AT317" s="16" t="s">
        <v>145</v>
      </c>
      <c r="AU317" s="16" t="s">
        <v>83</v>
      </c>
      <c r="AY317" s="16" t="s">
        <v>143</v>
      </c>
      <c r="BE317" s="208">
        <f>IF(N317="základní",J317,0)</f>
        <v>0</v>
      </c>
      <c r="BF317" s="208">
        <f>IF(N317="snížená",J317,0)</f>
        <v>0</v>
      </c>
      <c r="BG317" s="208">
        <f>IF(N317="zákl. přenesená",J317,0)</f>
        <v>0</v>
      </c>
      <c r="BH317" s="208">
        <f>IF(N317="sníž. přenesená",J317,0)</f>
        <v>0</v>
      </c>
      <c r="BI317" s="208">
        <f>IF(N317="nulová",J317,0)</f>
        <v>0</v>
      </c>
      <c r="BJ317" s="16" t="s">
        <v>83</v>
      </c>
      <c r="BK317" s="208">
        <f>ROUND(I317*H317,2)</f>
        <v>0</v>
      </c>
      <c r="BL317" s="16" t="s">
        <v>150</v>
      </c>
      <c r="BM317" s="16" t="s">
        <v>435</v>
      </c>
    </row>
    <row r="318" spans="2:47" s="1" customFormat="1" ht="12">
      <c r="B318" s="37"/>
      <c r="C318" s="38"/>
      <c r="D318" s="209" t="s">
        <v>152</v>
      </c>
      <c r="E318" s="38"/>
      <c r="F318" s="210" t="s">
        <v>436</v>
      </c>
      <c r="G318" s="38"/>
      <c r="H318" s="38"/>
      <c r="I318" s="124"/>
      <c r="J318" s="38"/>
      <c r="K318" s="38"/>
      <c r="L318" s="42"/>
      <c r="M318" s="211"/>
      <c r="N318" s="78"/>
      <c r="O318" s="78"/>
      <c r="P318" s="78"/>
      <c r="Q318" s="78"/>
      <c r="R318" s="78"/>
      <c r="S318" s="78"/>
      <c r="T318" s="79"/>
      <c r="AT318" s="16" t="s">
        <v>152</v>
      </c>
      <c r="AU318" s="16" t="s">
        <v>83</v>
      </c>
    </row>
    <row r="319" spans="2:51" s="12" customFormat="1" ht="12">
      <c r="B319" s="222"/>
      <c r="C319" s="223"/>
      <c r="D319" s="209" t="s">
        <v>154</v>
      </c>
      <c r="E319" s="224" t="s">
        <v>21</v>
      </c>
      <c r="F319" s="225" t="s">
        <v>97</v>
      </c>
      <c r="G319" s="223"/>
      <c r="H319" s="226">
        <v>15</v>
      </c>
      <c r="I319" s="227"/>
      <c r="J319" s="223"/>
      <c r="K319" s="223"/>
      <c r="L319" s="228"/>
      <c r="M319" s="229"/>
      <c r="N319" s="230"/>
      <c r="O319" s="230"/>
      <c r="P319" s="230"/>
      <c r="Q319" s="230"/>
      <c r="R319" s="230"/>
      <c r="S319" s="230"/>
      <c r="T319" s="231"/>
      <c r="AT319" s="232" t="s">
        <v>154</v>
      </c>
      <c r="AU319" s="232" t="s">
        <v>83</v>
      </c>
      <c r="AV319" s="12" t="s">
        <v>83</v>
      </c>
      <c r="AW319" s="12" t="s">
        <v>34</v>
      </c>
      <c r="AX319" s="12" t="s">
        <v>78</v>
      </c>
      <c r="AY319" s="232" t="s">
        <v>143</v>
      </c>
    </row>
    <row r="320" spans="2:65" s="1" customFormat="1" ht="16.5" customHeight="1">
      <c r="B320" s="37"/>
      <c r="C320" s="197" t="s">
        <v>437</v>
      </c>
      <c r="D320" s="197" t="s">
        <v>145</v>
      </c>
      <c r="E320" s="198" t="s">
        <v>438</v>
      </c>
      <c r="F320" s="199" t="s">
        <v>439</v>
      </c>
      <c r="G320" s="200" t="s">
        <v>174</v>
      </c>
      <c r="H320" s="201">
        <v>15</v>
      </c>
      <c r="I320" s="202"/>
      <c r="J320" s="203">
        <f>ROUND(I320*H320,2)</f>
        <v>0</v>
      </c>
      <c r="K320" s="199" t="s">
        <v>149</v>
      </c>
      <c r="L320" s="42"/>
      <c r="M320" s="204" t="s">
        <v>21</v>
      </c>
      <c r="N320" s="205" t="s">
        <v>45</v>
      </c>
      <c r="O320" s="78"/>
      <c r="P320" s="206">
        <f>O320*H320</f>
        <v>0</v>
      </c>
      <c r="Q320" s="206">
        <v>0</v>
      </c>
      <c r="R320" s="206">
        <f>Q320*H320</f>
        <v>0</v>
      </c>
      <c r="S320" s="206">
        <v>0</v>
      </c>
      <c r="T320" s="207">
        <f>S320*H320</f>
        <v>0</v>
      </c>
      <c r="AR320" s="16" t="s">
        <v>150</v>
      </c>
      <c r="AT320" s="16" t="s">
        <v>145</v>
      </c>
      <c r="AU320" s="16" t="s">
        <v>83</v>
      </c>
      <c r="AY320" s="16" t="s">
        <v>143</v>
      </c>
      <c r="BE320" s="208">
        <f>IF(N320="základní",J320,0)</f>
        <v>0</v>
      </c>
      <c r="BF320" s="208">
        <f>IF(N320="snížená",J320,0)</f>
        <v>0</v>
      </c>
      <c r="BG320" s="208">
        <f>IF(N320="zákl. přenesená",J320,0)</f>
        <v>0</v>
      </c>
      <c r="BH320" s="208">
        <f>IF(N320="sníž. přenesená",J320,0)</f>
        <v>0</v>
      </c>
      <c r="BI320" s="208">
        <f>IF(N320="nulová",J320,0)</f>
        <v>0</v>
      </c>
      <c r="BJ320" s="16" t="s">
        <v>83</v>
      </c>
      <c r="BK320" s="208">
        <f>ROUND(I320*H320,2)</f>
        <v>0</v>
      </c>
      <c r="BL320" s="16" t="s">
        <v>150</v>
      </c>
      <c r="BM320" s="16" t="s">
        <v>440</v>
      </c>
    </row>
    <row r="321" spans="2:47" s="1" customFormat="1" ht="12">
      <c r="B321" s="37"/>
      <c r="C321" s="38"/>
      <c r="D321" s="209" t="s">
        <v>152</v>
      </c>
      <c r="E321" s="38"/>
      <c r="F321" s="210" t="s">
        <v>441</v>
      </c>
      <c r="G321" s="38"/>
      <c r="H321" s="38"/>
      <c r="I321" s="124"/>
      <c r="J321" s="38"/>
      <c r="K321" s="38"/>
      <c r="L321" s="42"/>
      <c r="M321" s="211"/>
      <c r="N321" s="78"/>
      <c r="O321" s="78"/>
      <c r="P321" s="78"/>
      <c r="Q321" s="78"/>
      <c r="R321" s="78"/>
      <c r="S321" s="78"/>
      <c r="T321" s="79"/>
      <c r="AT321" s="16" t="s">
        <v>152</v>
      </c>
      <c r="AU321" s="16" t="s">
        <v>83</v>
      </c>
    </row>
    <row r="322" spans="2:51" s="11" customFormat="1" ht="12">
      <c r="B322" s="212"/>
      <c r="C322" s="213"/>
      <c r="D322" s="209" t="s">
        <v>154</v>
      </c>
      <c r="E322" s="214" t="s">
        <v>21</v>
      </c>
      <c r="F322" s="215" t="s">
        <v>162</v>
      </c>
      <c r="G322" s="213"/>
      <c r="H322" s="214" t="s">
        <v>21</v>
      </c>
      <c r="I322" s="216"/>
      <c r="J322" s="213"/>
      <c r="K322" s="213"/>
      <c r="L322" s="217"/>
      <c r="M322" s="218"/>
      <c r="N322" s="219"/>
      <c r="O322" s="219"/>
      <c r="P322" s="219"/>
      <c r="Q322" s="219"/>
      <c r="R322" s="219"/>
      <c r="S322" s="219"/>
      <c r="T322" s="220"/>
      <c r="AT322" s="221" t="s">
        <v>154</v>
      </c>
      <c r="AU322" s="221" t="s">
        <v>83</v>
      </c>
      <c r="AV322" s="11" t="s">
        <v>78</v>
      </c>
      <c r="AW322" s="11" t="s">
        <v>34</v>
      </c>
      <c r="AX322" s="11" t="s">
        <v>73</v>
      </c>
      <c r="AY322" s="221" t="s">
        <v>143</v>
      </c>
    </row>
    <row r="323" spans="2:51" s="12" customFormat="1" ht="12">
      <c r="B323" s="222"/>
      <c r="C323" s="223"/>
      <c r="D323" s="209" t="s">
        <v>154</v>
      </c>
      <c r="E323" s="224" t="s">
        <v>21</v>
      </c>
      <c r="F323" s="225" t="s">
        <v>442</v>
      </c>
      <c r="G323" s="223"/>
      <c r="H323" s="226">
        <v>15</v>
      </c>
      <c r="I323" s="227"/>
      <c r="J323" s="223"/>
      <c r="K323" s="223"/>
      <c r="L323" s="228"/>
      <c r="M323" s="229"/>
      <c r="N323" s="230"/>
      <c r="O323" s="230"/>
      <c r="P323" s="230"/>
      <c r="Q323" s="230"/>
      <c r="R323" s="230"/>
      <c r="S323" s="230"/>
      <c r="T323" s="231"/>
      <c r="AT323" s="232" t="s">
        <v>154</v>
      </c>
      <c r="AU323" s="232" t="s">
        <v>83</v>
      </c>
      <c r="AV323" s="12" t="s">
        <v>83</v>
      </c>
      <c r="AW323" s="12" t="s">
        <v>34</v>
      </c>
      <c r="AX323" s="12" t="s">
        <v>73</v>
      </c>
      <c r="AY323" s="232" t="s">
        <v>143</v>
      </c>
    </row>
    <row r="324" spans="2:51" s="13" customFormat="1" ht="12">
      <c r="B324" s="233"/>
      <c r="C324" s="234"/>
      <c r="D324" s="209" t="s">
        <v>154</v>
      </c>
      <c r="E324" s="235" t="s">
        <v>97</v>
      </c>
      <c r="F324" s="236" t="s">
        <v>157</v>
      </c>
      <c r="G324" s="234"/>
      <c r="H324" s="237">
        <v>15</v>
      </c>
      <c r="I324" s="238"/>
      <c r="J324" s="234"/>
      <c r="K324" s="234"/>
      <c r="L324" s="239"/>
      <c r="M324" s="240"/>
      <c r="N324" s="241"/>
      <c r="O324" s="241"/>
      <c r="P324" s="241"/>
      <c r="Q324" s="241"/>
      <c r="R324" s="241"/>
      <c r="S324" s="241"/>
      <c r="T324" s="242"/>
      <c r="AT324" s="243" t="s">
        <v>154</v>
      </c>
      <c r="AU324" s="243" t="s">
        <v>83</v>
      </c>
      <c r="AV324" s="13" t="s">
        <v>150</v>
      </c>
      <c r="AW324" s="13" t="s">
        <v>34</v>
      </c>
      <c r="AX324" s="13" t="s">
        <v>78</v>
      </c>
      <c r="AY324" s="243" t="s">
        <v>143</v>
      </c>
    </row>
    <row r="325" spans="2:65" s="1" customFormat="1" ht="22.5" customHeight="1">
      <c r="B325" s="37"/>
      <c r="C325" s="197" t="s">
        <v>443</v>
      </c>
      <c r="D325" s="197" t="s">
        <v>145</v>
      </c>
      <c r="E325" s="198" t="s">
        <v>444</v>
      </c>
      <c r="F325" s="199" t="s">
        <v>445</v>
      </c>
      <c r="G325" s="200" t="s">
        <v>148</v>
      </c>
      <c r="H325" s="201">
        <v>50</v>
      </c>
      <c r="I325" s="202"/>
      <c r="J325" s="203">
        <f>ROUND(I325*H325,2)</f>
        <v>0</v>
      </c>
      <c r="K325" s="199" t="s">
        <v>149</v>
      </c>
      <c r="L325" s="42"/>
      <c r="M325" s="204" t="s">
        <v>21</v>
      </c>
      <c r="N325" s="205" t="s">
        <v>45</v>
      </c>
      <c r="O325" s="78"/>
      <c r="P325" s="206">
        <f>O325*H325</f>
        <v>0</v>
      </c>
      <c r="Q325" s="206">
        <v>0</v>
      </c>
      <c r="R325" s="206">
        <f>Q325*H325</f>
        <v>0</v>
      </c>
      <c r="S325" s="206">
        <v>0</v>
      </c>
      <c r="T325" s="207">
        <f>S325*H325</f>
        <v>0</v>
      </c>
      <c r="AR325" s="16" t="s">
        <v>150</v>
      </c>
      <c r="AT325" s="16" t="s">
        <v>145</v>
      </c>
      <c r="AU325" s="16" t="s">
        <v>83</v>
      </c>
      <c r="AY325" s="16" t="s">
        <v>143</v>
      </c>
      <c r="BE325" s="208">
        <f>IF(N325="základní",J325,0)</f>
        <v>0</v>
      </c>
      <c r="BF325" s="208">
        <f>IF(N325="snížená",J325,0)</f>
        <v>0</v>
      </c>
      <c r="BG325" s="208">
        <f>IF(N325="zákl. přenesená",J325,0)</f>
        <v>0</v>
      </c>
      <c r="BH325" s="208">
        <f>IF(N325="sníž. přenesená",J325,0)</f>
        <v>0</v>
      </c>
      <c r="BI325" s="208">
        <f>IF(N325="nulová",J325,0)</f>
        <v>0</v>
      </c>
      <c r="BJ325" s="16" t="s">
        <v>83</v>
      </c>
      <c r="BK325" s="208">
        <f>ROUND(I325*H325,2)</f>
        <v>0</v>
      </c>
      <c r="BL325" s="16" t="s">
        <v>150</v>
      </c>
      <c r="BM325" s="16" t="s">
        <v>446</v>
      </c>
    </row>
    <row r="326" spans="2:47" s="1" customFormat="1" ht="12">
      <c r="B326" s="37"/>
      <c r="C326" s="38"/>
      <c r="D326" s="209" t="s">
        <v>152</v>
      </c>
      <c r="E326" s="38"/>
      <c r="F326" s="210" t="s">
        <v>447</v>
      </c>
      <c r="G326" s="38"/>
      <c r="H326" s="38"/>
      <c r="I326" s="124"/>
      <c r="J326" s="38"/>
      <c r="K326" s="38"/>
      <c r="L326" s="42"/>
      <c r="M326" s="211"/>
      <c r="N326" s="78"/>
      <c r="O326" s="78"/>
      <c r="P326" s="78"/>
      <c r="Q326" s="78"/>
      <c r="R326" s="78"/>
      <c r="S326" s="78"/>
      <c r="T326" s="79"/>
      <c r="AT326" s="16" t="s">
        <v>152</v>
      </c>
      <c r="AU326" s="16" t="s">
        <v>83</v>
      </c>
    </row>
    <row r="327" spans="2:51" s="11" customFormat="1" ht="12">
      <c r="B327" s="212"/>
      <c r="C327" s="213"/>
      <c r="D327" s="209" t="s">
        <v>154</v>
      </c>
      <c r="E327" s="214" t="s">
        <v>21</v>
      </c>
      <c r="F327" s="215" t="s">
        <v>155</v>
      </c>
      <c r="G327" s="213"/>
      <c r="H327" s="214" t="s">
        <v>21</v>
      </c>
      <c r="I327" s="216"/>
      <c r="J327" s="213"/>
      <c r="K327" s="213"/>
      <c r="L327" s="217"/>
      <c r="M327" s="218"/>
      <c r="N327" s="219"/>
      <c r="O327" s="219"/>
      <c r="P327" s="219"/>
      <c r="Q327" s="219"/>
      <c r="R327" s="219"/>
      <c r="S327" s="219"/>
      <c r="T327" s="220"/>
      <c r="AT327" s="221" t="s">
        <v>154</v>
      </c>
      <c r="AU327" s="221" t="s">
        <v>83</v>
      </c>
      <c r="AV327" s="11" t="s">
        <v>78</v>
      </c>
      <c r="AW327" s="11" t="s">
        <v>34</v>
      </c>
      <c r="AX327" s="11" t="s">
        <v>73</v>
      </c>
      <c r="AY327" s="221" t="s">
        <v>143</v>
      </c>
    </row>
    <row r="328" spans="2:51" s="12" customFormat="1" ht="12">
      <c r="B328" s="222"/>
      <c r="C328" s="223"/>
      <c r="D328" s="209" t="s">
        <v>154</v>
      </c>
      <c r="E328" s="224" t="s">
        <v>21</v>
      </c>
      <c r="F328" s="225" t="s">
        <v>156</v>
      </c>
      <c r="G328" s="223"/>
      <c r="H328" s="226">
        <v>50</v>
      </c>
      <c r="I328" s="227"/>
      <c r="J328" s="223"/>
      <c r="K328" s="223"/>
      <c r="L328" s="228"/>
      <c r="M328" s="229"/>
      <c r="N328" s="230"/>
      <c r="O328" s="230"/>
      <c r="P328" s="230"/>
      <c r="Q328" s="230"/>
      <c r="R328" s="230"/>
      <c r="S328" s="230"/>
      <c r="T328" s="231"/>
      <c r="AT328" s="232" t="s">
        <v>154</v>
      </c>
      <c r="AU328" s="232" t="s">
        <v>83</v>
      </c>
      <c r="AV328" s="12" t="s">
        <v>83</v>
      </c>
      <c r="AW328" s="12" t="s">
        <v>34</v>
      </c>
      <c r="AX328" s="12" t="s">
        <v>73</v>
      </c>
      <c r="AY328" s="232" t="s">
        <v>143</v>
      </c>
    </row>
    <row r="329" spans="2:51" s="13" customFormat="1" ht="12">
      <c r="B329" s="233"/>
      <c r="C329" s="234"/>
      <c r="D329" s="209" t="s">
        <v>154</v>
      </c>
      <c r="E329" s="235" t="s">
        <v>21</v>
      </c>
      <c r="F329" s="236" t="s">
        <v>157</v>
      </c>
      <c r="G329" s="234"/>
      <c r="H329" s="237">
        <v>50</v>
      </c>
      <c r="I329" s="238"/>
      <c r="J329" s="234"/>
      <c r="K329" s="234"/>
      <c r="L329" s="239"/>
      <c r="M329" s="240"/>
      <c r="N329" s="241"/>
      <c r="O329" s="241"/>
      <c r="P329" s="241"/>
      <c r="Q329" s="241"/>
      <c r="R329" s="241"/>
      <c r="S329" s="241"/>
      <c r="T329" s="242"/>
      <c r="AT329" s="243" t="s">
        <v>154</v>
      </c>
      <c r="AU329" s="243" t="s">
        <v>83</v>
      </c>
      <c r="AV329" s="13" t="s">
        <v>150</v>
      </c>
      <c r="AW329" s="13" t="s">
        <v>34</v>
      </c>
      <c r="AX329" s="13" t="s">
        <v>78</v>
      </c>
      <c r="AY329" s="243" t="s">
        <v>143</v>
      </c>
    </row>
    <row r="330" spans="2:63" s="10" customFormat="1" ht="22.8" customHeight="1">
      <c r="B330" s="181"/>
      <c r="C330" s="182"/>
      <c r="D330" s="183" t="s">
        <v>72</v>
      </c>
      <c r="E330" s="195" t="s">
        <v>448</v>
      </c>
      <c r="F330" s="195" t="s">
        <v>449</v>
      </c>
      <c r="G330" s="182"/>
      <c r="H330" s="182"/>
      <c r="I330" s="185"/>
      <c r="J330" s="196">
        <f>BK330</f>
        <v>0</v>
      </c>
      <c r="K330" s="182"/>
      <c r="L330" s="187"/>
      <c r="M330" s="188"/>
      <c r="N330" s="189"/>
      <c r="O330" s="189"/>
      <c r="P330" s="190">
        <f>SUM(P331:P346)</f>
        <v>0</v>
      </c>
      <c r="Q330" s="189"/>
      <c r="R330" s="190">
        <f>SUM(R331:R346)</f>
        <v>0</v>
      </c>
      <c r="S330" s="189"/>
      <c r="T330" s="191">
        <f>SUM(T331:T346)</f>
        <v>0</v>
      </c>
      <c r="AR330" s="192" t="s">
        <v>78</v>
      </c>
      <c r="AT330" s="193" t="s">
        <v>72</v>
      </c>
      <c r="AU330" s="193" t="s">
        <v>78</v>
      </c>
      <c r="AY330" s="192" t="s">
        <v>143</v>
      </c>
      <c r="BK330" s="194">
        <f>SUM(BK331:BK346)</f>
        <v>0</v>
      </c>
    </row>
    <row r="331" spans="2:65" s="1" customFormat="1" ht="16.5" customHeight="1">
      <c r="B331" s="37"/>
      <c r="C331" s="197" t="s">
        <v>450</v>
      </c>
      <c r="D331" s="197" t="s">
        <v>145</v>
      </c>
      <c r="E331" s="198" t="s">
        <v>451</v>
      </c>
      <c r="F331" s="199" t="s">
        <v>452</v>
      </c>
      <c r="G331" s="200" t="s">
        <v>238</v>
      </c>
      <c r="H331" s="201">
        <v>15.6</v>
      </c>
      <c r="I331" s="202"/>
      <c r="J331" s="203">
        <f>ROUND(I331*H331,2)</f>
        <v>0</v>
      </c>
      <c r="K331" s="199" t="s">
        <v>149</v>
      </c>
      <c r="L331" s="42"/>
      <c r="M331" s="204" t="s">
        <v>21</v>
      </c>
      <c r="N331" s="205" t="s">
        <v>45</v>
      </c>
      <c r="O331" s="78"/>
      <c r="P331" s="206">
        <f>O331*H331</f>
        <v>0</v>
      </c>
      <c r="Q331" s="206">
        <v>0</v>
      </c>
      <c r="R331" s="206">
        <f>Q331*H331</f>
        <v>0</v>
      </c>
      <c r="S331" s="206">
        <v>0</v>
      </c>
      <c r="T331" s="207">
        <f>S331*H331</f>
        <v>0</v>
      </c>
      <c r="AR331" s="16" t="s">
        <v>150</v>
      </c>
      <c r="AT331" s="16" t="s">
        <v>145</v>
      </c>
      <c r="AU331" s="16" t="s">
        <v>83</v>
      </c>
      <c r="AY331" s="16" t="s">
        <v>143</v>
      </c>
      <c r="BE331" s="208">
        <f>IF(N331="základní",J331,0)</f>
        <v>0</v>
      </c>
      <c r="BF331" s="208">
        <f>IF(N331="snížená",J331,0)</f>
        <v>0</v>
      </c>
      <c r="BG331" s="208">
        <f>IF(N331="zákl. přenesená",J331,0)</f>
        <v>0</v>
      </c>
      <c r="BH331" s="208">
        <f>IF(N331="sníž. přenesená",J331,0)</f>
        <v>0</v>
      </c>
      <c r="BI331" s="208">
        <f>IF(N331="nulová",J331,0)</f>
        <v>0</v>
      </c>
      <c r="BJ331" s="16" t="s">
        <v>83</v>
      </c>
      <c r="BK331" s="208">
        <f>ROUND(I331*H331,2)</f>
        <v>0</v>
      </c>
      <c r="BL331" s="16" t="s">
        <v>150</v>
      </c>
      <c r="BM331" s="16" t="s">
        <v>453</v>
      </c>
    </row>
    <row r="332" spans="2:47" s="1" customFormat="1" ht="12">
      <c r="B332" s="37"/>
      <c r="C332" s="38"/>
      <c r="D332" s="209" t="s">
        <v>152</v>
      </c>
      <c r="E332" s="38"/>
      <c r="F332" s="210" t="s">
        <v>454</v>
      </c>
      <c r="G332" s="38"/>
      <c r="H332" s="38"/>
      <c r="I332" s="124"/>
      <c r="J332" s="38"/>
      <c r="K332" s="38"/>
      <c r="L332" s="42"/>
      <c r="M332" s="211"/>
      <c r="N332" s="78"/>
      <c r="O332" s="78"/>
      <c r="P332" s="78"/>
      <c r="Q332" s="78"/>
      <c r="R332" s="78"/>
      <c r="S332" s="78"/>
      <c r="T332" s="79"/>
      <c r="AT332" s="16" t="s">
        <v>152</v>
      </c>
      <c r="AU332" s="16" t="s">
        <v>83</v>
      </c>
    </row>
    <row r="333" spans="2:65" s="1" customFormat="1" ht="22.5" customHeight="1">
      <c r="B333" s="37"/>
      <c r="C333" s="197" t="s">
        <v>455</v>
      </c>
      <c r="D333" s="197" t="s">
        <v>145</v>
      </c>
      <c r="E333" s="198" t="s">
        <v>456</v>
      </c>
      <c r="F333" s="199" t="s">
        <v>457</v>
      </c>
      <c r="G333" s="200" t="s">
        <v>238</v>
      </c>
      <c r="H333" s="201">
        <v>109.2</v>
      </c>
      <c r="I333" s="202"/>
      <c r="J333" s="203">
        <f>ROUND(I333*H333,2)</f>
        <v>0</v>
      </c>
      <c r="K333" s="199" t="s">
        <v>149</v>
      </c>
      <c r="L333" s="42"/>
      <c r="M333" s="204" t="s">
        <v>21</v>
      </c>
      <c r="N333" s="205" t="s">
        <v>45</v>
      </c>
      <c r="O333" s="78"/>
      <c r="P333" s="206">
        <f>O333*H333</f>
        <v>0</v>
      </c>
      <c r="Q333" s="206">
        <v>0</v>
      </c>
      <c r="R333" s="206">
        <f>Q333*H333</f>
        <v>0</v>
      </c>
      <c r="S333" s="206">
        <v>0</v>
      </c>
      <c r="T333" s="207">
        <f>S333*H333</f>
        <v>0</v>
      </c>
      <c r="AR333" s="16" t="s">
        <v>150</v>
      </c>
      <c r="AT333" s="16" t="s">
        <v>145</v>
      </c>
      <c r="AU333" s="16" t="s">
        <v>83</v>
      </c>
      <c r="AY333" s="16" t="s">
        <v>143</v>
      </c>
      <c r="BE333" s="208">
        <f>IF(N333="základní",J333,0)</f>
        <v>0</v>
      </c>
      <c r="BF333" s="208">
        <f>IF(N333="snížená",J333,0)</f>
        <v>0</v>
      </c>
      <c r="BG333" s="208">
        <f>IF(N333="zákl. přenesená",J333,0)</f>
        <v>0</v>
      </c>
      <c r="BH333" s="208">
        <f>IF(N333="sníž. přenesená",J333,0)</f>
        <v>0</v>
      </c>
      <c r="BI333" s="208">
        <f>IF(N333="nulová",J333,0)</f>
        <v>0</v>
      </c>
      <c r="BJ333" s="16" t="s">
        <v>83</v>
      </c>
      <c r="BK333" s="208">
        <f>ROUND(I333*H333,2)</f>
        <v>0</v>
      </c>
      <c r="BL333" s="16" t="s">
        <v>150</v>
      </c>
      <c r="BM333" s="16" t="s">
        <v>458</v>
      </c>
    </row>
    <row r="334" spans="2:47" s="1" customFormat="1" ht="12">
      <c r="B334" s="37"/>
      <c r="C334" s="38"/>
      <c r="D334" s="209" t="s">
        <v>152</v>
      </c>
      <c r="E334" s="38"/>
      <c r="F334" s="210" t="s">
        <v>454</v>
      </c>
      <c r="G334" s="38"/>
      <c r="H334" s="38"/>
      <c r="I334" s="124"/>
      <c r="J334" s="38"/>
      <c r="K334" s="38"/>
      <c r="L334" s="42"/>
      <c r="M334" s="211"/>
      <c r="N334" s="78"/>
      <c r="O334" s="78"/>
      <c r="P334" s="78"/>
      <c r="Q334" s="78"/>
      <c r="R334" s="78"/>
      <c r="S334" s="78"/>
      <c r="T334" s="79"/>
      <c r="AT334" s="16" t="s">
        <v>152</v>
      </c>
      <c r="AU334" s="16" t="s">
        <v>83</v>
      </c>
    </row>
    <row r="335" spans="2:51" s="12" customFormat="1" ht="12">
      <c r="B335" s="222"/>
      <c r="C335" s="223"/>
      <c r="D335" s="209" t="s">
        <v>154</v>
      </c>
      <c r="E335" s="224" t="s">
        <v>21</v>
      </c>
      <c r="F335" s="225" t="s">
        <v>459</v>
      </c>
      <c r="G335" s="223"/>
      <c r="H335" s="226">
        <v>109.2</v>
      </c>
      <c r="I335" s="227"/>
      <c r="J335" s="223"/>
      <c r="K335" s="223"/>
      <c r="L335" s="228"/>
      <c r="M335" s="229"/>
      <c r="N335" s="230"/>
      <c r="O335" s="230"/>
      <c r="P335" s="230"/>
      <c r="Q335" s="230"/>
      <c r="R335" s="230"/>
      <c r="S335" s="230"/>
      <c r="T335" s="231"/>
      <c r="AT335" s="232" t="s">
        <v>154</v>
      </c>
      <c r="AU335" s="232" t="s">
        <v>83</v>
      </c>
      <c r="AV335" s="12" t="s">
        <v>83</v>
      </c>
      <c r="AW335" s="12" t="s">
        <v>34</v>
      </c>
      <c r="AX335" s="12" t="s">
        <v>78</v>
      </c>
      <c r="AY335" s="232" t="s">
        <v>143</v>
      </c>
    </row>
    <row r="336" spans="2:65" s="1" customFormat="1" ht="16.5" customHeight="1">
      <c r="B336" s="37"/>
      <c r="C336" s="197" t="s">
        <v>460</v>
      </c>
      <c r="D336" s="197" t="s">
        <v>145</v>
      </c>
      <c r="E336" s="198" t="s">
        <v>461</v>
      </c>
      <c r="F336" s="199" t="s">
        <v>462</v>
      </c>
      <c r="G336" s="200" t="s">
        <v>238</v>
      </c>
      <c r="H336" s="201">
        <v>29.09</v>
      </c>
      <c r="I336" s="202"/>
      <c r="J336" s="203">
        <f>ROUND(I336*H336,2)</f>
        <v>0</v>
      </c>
      <c r="K336" s="199" t="s">
        <v>149</v>
      </c>
      <c r="L336" s="42"/>
      <c r="M336" s="204" t="s">
        <v>21</v>
      </c>
      <c r="N336" s="205" t="s">
        <v>45</v>
      </c>
      <c r="O336" s="78"/>
      <c r="P336" s="206">
        <f>O336*H336</f>
        <v>0</v>
      </c>
      <c r="Q336" s="206">
        <v>0</v>
      </c>
      <c r="R336" s="206">
        <f>Q336*H336</f>
        <v>0</v>
      </c>
      <c r="S336" s="206">
        <v>0</v>
      </c>
      <c r="T336" s="207">
        <f>S336*H336</f>
        <v>0</v>
      </c>
      <c r="AR336" s="16" t="s">
        <v>150</v>
      </c>
      <c r="AT336" s="16" t="s">
        <v>145</v>
      </c>
      <c r="AU336" s="16" t="s">
        <v>83</v>
      </c>
      <c r="AY336" s="16" t="s">
        <v>143</v>
      </c>
      <c r="BE336" s="208">
        <f>IF(N336="základní",J336,0)</f>
        <v>0</v>
      </c>
      <c r="BF336" s="208">
        <f>IF(N336="snížená",J336,0)</f>
        <v>0</v>
      </c>
      <c r="BG336" s="208">
        <f>IF(N336="zákl. přenesená",J336,0)</f>
        <v>0</v>
      </c>
      <c r="BH336" s="208">
        <f>IF(N336="sníž. přenesená",J336,0)</f>
        <v>0</v>
      </c>
      <c r="BI336" s="208">
        <f>IF(N336="nulová",J336,0)</f>
        <v>0</v>
      </c>
      <c r="BJ336" s="16" t="s">
        <v>83</v>
      </c>
      <c r="BK336" s="208">
        <f>ROUND(I336*H336,2)</f>
        <v>0</v>
      </c>
      <c r="BL336" s="16" t="s">
        <v>150</v>
      </c>
      <c r="BM336" s="16" t="s">
        <v>463</v>
      </c>
    </row>
    <row r="337" spans="2:47" s="1" customFormat="1" ht="12">
      <c r="B337" s="37"/>
      <c r="C337" s="38"/>
      <c r="D337" s="209" t="s">
        <v>152</v>
      </c>
      <c r="E337" s="38"/>
      <c r="F337" s="210" t="s">
        <v>454</v>
      </c>
      <c r="G337" s="38"/>
      <c r="H337" s="38"/>
      <c r="I337" s="124"/>
      <c r="J337" s="38"/>
      <c r="K337" s="38"/>
      <c r="L337" s="42"/>
      <c r="M337" s="211"/>
      <c r="N337" s="78"/>
      <c r="O337" s="78"/>
      <c r="P337" s="78"/>
      <c r="Q337" s="78"/>
      <c r="R337" s="78"/>
      <c r="S337" s="78"/>
      <c r="T337" s="79"/>
      <c r="AT337" s="16" t="s">
        <v>152</v>
      </c>
      <c r="AU337" s="16" t="s">
        <v>83</v>
      </c>
    </row>
    <row r="338" spans="2:65" s="1" customFormat="1" ht="22.5" customHeight="1">
      <c r="B338" s="37"/>
      <c r="C338" s="197" t="s">
        <v>464</v>
      </c>
      <c r="D338" s="197" t="s">
        <v>145</v>
      </c>
      <c r="E338" s="198" t="s">
        <v>465</v>
      </c>
      <c r="F338" s="199" t="s">
        <v>457</v>
      </c>
      <c r="G338" s="200" t="s">
        <v>238</v>
      </c>
      <c r="H338" s="201">
        <v>203.63</v>
      </c>
      <c r="I338" s="202"/>
      <c r="J338" s="203">
        <f>ROUND(I338*H338,2)</f>
        <v>0</v>
      </c>
      <c r="K338" s="199" t="s">
        <v>149</v>
      </c>
      <c r="L338" s="42"/>
      <c r="M338" s="204" t="s">
        <v>21</v>
      </c>
      <c r="N338" s="205" t="s">
        <v>45</v>
      </c>
      <c r="O338" s="78"/>
      <c r="P338" s="206">
        <f>O338*H338</f>
        <v>0</v>
      </c>
      <c r="Q338" s="206">
        <v>0</v>
      </c>
      <c r="R338" s="206">
        <f>Q338*H338</f>
        <v>0</v>
      </c>
      <c r="S338" s="206">
        <v>0</v>
      </c>
      <c r="T338" s="207">
        <f>S338*H338</f>
        <v>0</v>
      </c>
      <c r="AR338" s="16" t="s">
        <v>150</v>
      </c>
      <c r="AT338" s="16" t="s">
        <v>145</v>
      </c>
      <c r="AU338" s="16" t="s">
        <v>83</v>
      </c>
      <c r="AY338" s="16" t="s">
        <v>143</v>
      </c>
      <c r="BE338" s="208">
        <f>IF(N338="základní",J338,0)</f>
        <v>0</v>
      </c>
      <c r="BF338" s="208">
        <f>IF(N338="snížená",J338,0)</f>
        <v>0</v>
      </c>
      <c r="BG338" s="208">
        <f>IF(N338="zákl. přenesená",J338,0)</f>
        <v>0</v>
      </c>
      <c r="BH338" s="208">
        <f>IF(N338="sníž. přenesená",J338,0)</f>
        <v>0</v>
      </c>
      <c r="BI338" s="208">
        <f>IF(N338="nulová",J338,0)</f>
        <v>0</v>
      </c>
      <c r="BJ338" s="16" t="s">
        <v>83</v>
      </c>
      <c r="BK338" s="208">
        <f>ROUND(I338*H338,2)</f>
        <v>0</v>
      </c>
      <c r="BL338" s="16" t="s">
        <v>150</v>
      </c>
      <c r="BM338" s="16" t="s">
        <v>466</v>
      </c>
    </row>
    <row r="339" spans="2:47" s="1" customFormat="1" ht="12">
      <c r="B339" s="37"/>
      <c r="C339" s="38"/>
      <c r="D339" s="209" t="s">
        <v>152</v>
      </c>
      <c r="E339" s="38"/>
      <c r="F339" s="210" t="s">
        <v>454</v>
      </c>
      <c r="G339" s="38"/>
      <c r="H339" s="38"/>
      <c r="I339" s="124"/>
      <c r="J339" s="38"/>
      <c r="K339" s="38"/>
      <c r="L339" s="42"/>
      <c r="M339" s="211"/>
      <c r="N339" s="78"/>
      <c r="O339" s="78"/>
      <c r="P339" s="78"/>
      <c r="Q339" s="78"/>
      <c r="R339" s="78"/>
      <c r="S339" s="78"/>
      <c r="T339" s="79"/>
      <c r="AT339" s="16" t="s">
        <v>152</v>
      </c>
      <c r="AU339" s="16" t="s">
        <v>83</v>
      </c>
    </row>
    <row r="340" spans="2:51" s="12" customFormat="1" ht="12">
      <c r="B340" s="222"/>
      <c r="C340" s="223"/>
      <c r="D340" s="209" t="s">
        <v>154</v>
      </c>
      <c r="E340" s="224" t="s">
        <v>21</v>
      </c>
      <c r="F340" s="225" t="s">
        <v>467</v>
      </c>
      <c r="G340" s="223"/>
      <c r="H340" s="226">
        <v>203.63</v>
      </c>
      <c r="I340" s="227"/>
      <c r="J340" s="223"/>
      <c r="K340" s="223"/>
      <c r="L340" s="228"/>
      <c r="M340" s="229"/>
      <c r="N340" s="230"/>
      <c r="O340" s="230"/>
      <c r="P340" s="230"/>
      <c r="Q340" s="230"/>
      <c r="R340" s="230"/>
      <c r="S340" s="230"/>
      <c r="T340" s="231"/>
      <c r="AT340" s="232" t="s">
        <v>154</v>
      </c>
      <c r="AU340" s="232" t="s">
        <v>83</v>
      </c>
      <c r="AV340" s="12" t="s">
        <v>83</v>
      </c>
      <c r="AW340" s="12" t="s">
        <v>34</v>
      </c>
      <c r="AX340" s="12" t="s">
        <v>78</v>
      </c>
      <c r="AY340" s="232" t="s">
        <v>143</v>
      </c>
    </row>
    <row r="341" spans="2:65" s="1" customFormat="1" ht="22.5" customHeight="1">
      <c r="B341" s="37"/>
      <c r="C341" s="197" t="s">
        <v>468</v>
      </c>
      <c r="D341" s="197" t="s">
        <v>145</v>
      </c>
      <c r="E341" s="198" t="s">
        <v>469</v>
      </c>
      <c r="F341" s="199" t="s">
        <v>470</v>
      </c>
      <c r="G341" s="200" t="s">
        <v>238</v>
      </c>
      <c r="H341" s="201">
        <v>15.3</v>
      </c>
      <c r="I341" s="202"/>
      <c r="J341" s="203">
        <f>ROUND(I341*H341,2)</f>
        <v>0</v>
      </c>
      <c r="K341" s="199" t="s">
        <v>149</v>
      </c>
      <c r="L341" s="42"/>
      <c r="M341" s="204" t="s">
        <v>21</v>
      </c>
      <c r="N341" s="205" t="s">
        <v>45</v>
      </c>
      <c r="O341" s="78"/>
      <c r="P341" s="206">
        <f>O341*H341</f>
        <v>0</v>
      </c>
      <c r="Q341" s="206">
        <v>0</v>
      </c>
      <c r="R341" s="206">
        <f>Q341*H341</f>
        <v>0</v>
      </c>
      <c r="S341" s="206">
        <v>0</v>
      </c>
      <c r="T341" s="207">
        <f>S341*H341</f>
        <v>0</v>
      </c>
      <c r="AR341" s="16" t="s">
        <v>150</v>
      </c>
      <c r="AT341" s="16" t="s">
        <v>145</v>
      </c>
      <c r="AU341" s="16" t="s">
        <v>83</v>
      </c>
      <c r="AY341" s="16" t="s">
        <v>143</v>
      </c>
      <c r="BE341" s="208">
        <f>IF(N341="základní",J341,0)</f>
        <v>0</v>
      </c>
      <c r="BF341" s="208">
        <f>IF(N341="snížená",J341,0)</f>
        <v>0</v>
      </c>
      <c r="BG341" s="208">
        <f>IF(N341="zákl. přenesená",J341,0)</f>
        <v>0</v>
      </c>
      <c r="BH341" s="208">
        <f>IF(N341="sníž. přenesená",J341,0)</f>
        <v>0</v>
      </c>
      <c r="BI341" s="208">
        <f>IF(N341="nulová",J341,0)</f>
        <v>0</v>
      </c>
      <c r="BJ341" s="16" t="s">
        <v>83</v>
      </c>
      <c r="BK341" s="208">
        <f>ROUND(I341*H341,2)</f>
        <v>0</v>
      </c>
      <c r="BL341" s="16" t="s">
        <v>150</v>
      </c>
      <c r="BM341" s="16" t="s">
        <v>471</v>
      </c>
    </row>
    <row r="342" spans="2:47" s="1" customFormat="1" ht="12">
      <c r="B342" s="37"/>
      <c r="C342" s="38"/>
      <c r="D342" s="209" t="s">
        <v>152</v>
      </c>
      <c r="E342" s="38"/>
      <c r="F342" s="210" t="s">
        <v>472</v>
      </c>
      <c r="G342" s="38"/>
      <c r="H342" s="38"/>
      <c r="I342" s="124"/>
      <c r="J342" s="38"/>
      <c r="K342" s="38"/>
      <c r="L342" s="42"/>
      <c r="M342" s="211"/>
      <c r="N342" s="78"/>
      <c r="O342" s="78"/>
      <c r="P342" s="78"/>
      <c r="Q342" s="78"/>
      <c r="R342" s="78"/>
      <c r="S342" s="78"/>
      <c r="T342" s="79"/>
      <c r="AT342" s="16" t="s">
        <v>152</v>
      </c>
      <c r="AU342" s="16" t="s">
        <v>83</v>
      </c>
    </row>
    <row r="343" spans="2:65" s="1" customFormat="1" ht="22.5" customHeight="1">
      <c r="B343" s="37"/>
      <c r="C343" s="197" t="s">
        <v>473</v>
      </c>
      <c r="D343" s="197" t="s">
        <v>145</v>
      </c>
      <c r="E343" s="198" t="s">
        <v>474</v>
      </c>
      <c r="F343" s="199" t="s">
        <v>475</v>
      </c>
      <c r="G343" s="200" t="s">
        <v>238</v>
      </c>
      <c r="H343" s="201">
        <v>0.79</v>
      </c>
      <c r="I343" s="202"/>
      <c r="J343" s="203">
        <f>ROUND(I343*H343,2)</f>
        <v>0</v>
      </c>
      <c r="K343" s="199" t="s">
        <v>149</v>
      </c>
      <c r="L343" s="42"/>
      <c r="M343" s="204" t="s">
        <v>21</v>
      </c>
      <c r="N343" s="205" t="s">
        <v>45</v>
      </c>
      <c r="O343" s="78"/>
      <c r="P343" s="206">
        <f>O343*H343</f>
        <v>0</v>
      </c>
      <c r="Q343" s="206">
        <v>0</v>
      </c>
      <c r="R343" s="206">
        <f>Q343*H343</f>
        <v>0</v>
      </c>
      <c r="S343" s="206">
        <v>0</v>
      </c>
      <c r="T343" s="207">
        <f>S343*H343</f>
        <v>0</v>
      </c>
      <c r="AR343" s="16" t="s">
        <v>150</v>
      </c>
      <c r="AT343" s="16" t="s">
        <v>145</v>
      </c>
      <c r="AU343" s="16" t="s">
        <v>83</v>
      </c>
      <c r="AY343" s="16" t="s">
        <v>143</v>
      </c>
      <c r="BE343" s="208">
        <f>IF(N343="základní",J343,0)</f>
        <v>0</v>
      </c>
      <c r="BF343" s="208">
        <f>IF(N343="snížená",J343,0)</f>
        <v>0</v>
      </c>
      <c r="BG343" s="208">
        <f>IF(N343="zákl. přenesená",J343,0)</f>
        <v>0</v>
      </c>
      <c r="BH343" s="208">
        <f>IF(N343="sníž. přenesená",J343,0)</f>
        <v>0</v>
      </c>
      <c r="BI343" s="208">
        <f>IF(N343="nulová",J343,0)</f>
        <v>0</v>
      </c>
      <c r="BJ343" s="16" t="s">
        <v>83</v>
      </c>
      <c r="BK343" s="208">
        <f>ROUND(I343*H343,2)</f>
        <v>0</v>
      </c>
      <c r="BL343" s="16" t="s">
        <v>150</v>
      </c>
      <c r="BM343" s="16" t="s">
        <v>476</v>
      </c>
    </row>
    <row r="344" spans="2:47" s="1" customFormat="1" ht="12">
      <c r="B344" s="37"/>
      <c r="C344" s="38"/>
      <c r="D344" s="209" t="s">
        <v>152</v>
      </c>
      <c r="E344" s="38"/>
      <c r="F344" s="210" t="s">
        <v>472</v>
      </c>
      <c r="G344" s="38"/>
      <c r="H344" s="38"/>
      <c r="I344" s="124"/>
      <c r="J344" s="38"/>
      <c r="K344" s="38"/>
      <c r="L344" s="42"/>
      <c r="M344" s="211"/>
      <c r="N344" s="78"/>
      <c r="O344" s="78"/>
      <c r="P344" s="78"/>
      <c r="Q344" s="78"/>
      <c r="R344" s="78"/>
      <c r="S344" s="78"/>
      <c r="T344" s="79"/>
      <c r="AT344" s="16" t="s">
        <v>152</v>
      </c>
      <c r="AU344" s="16" t="s">
        <v>83</v>
      </c>
    </row>
    <row r="345" spans="2:65" s="1" customFormat="1" ht="22.5" customHeight="1">
      <c r="B345" s="37"/>
      <c r="C345" s="197" t="s">
        <v>477</v>
      </c>
      <c r="D345" s="197" t="s">
        <v>145</v>
      </c>
      <c r="E345" s="198" t="s">
        <v>478</v>
      </c>
      <c r="F345" s="199" t="s">
        <v>237</v>
      </c>
      <c r="G345" s="200" t="s">
        <v>238</v>
      </c>
      <c r="H345" s="201">
        <v>15.6</v>
      </c>
      <c r="I345" s="202"/>
      <c r="J345" s="203">
        <f>ROUND(I345*H345,2)</f>
        <v>0</v>
      </c>
      <c r="K345" s="199" t="s">
        <v>149</v>
      </c>
      <c r="L345" s="42"/>
      <c r="M345" s="204" t="s">
        <v>21</v>
      </c>
      <c r="N345" s="205" t="s">
        <v>45</v>
      </c>
      <c r="O345" s="78"/>
      <c r="P345" s="206">
        <f>O345*H345</f>
        <v>0</v>
      </c>
      <c r="Q345" s="206">
        <v>0</v>
      </c>
      <c r="R345" s="206">
        <f>Q345*H345</f>
        <v>0</v>
      </c>
      <c r="S345" s="206">
        <v>0</v>
      </c>
      <c r="T345" s="207">
        <f>S345*H345</f>
        <v>0</v>
      </c>
      <c r="AR345" s="16" t="s">
        <v>150</v>
      </c>
      <c r="AT345" s="16" t="s">
        <v>145</v>
      </c>
      <c r="AU345" s="16" t="s">
        <v>83</v>
      </c>
      <c r="AY345" s="16" t="s">
        <v>143</v>
      </c>
      <c r="BE345" s="208">
        <f>IF(N345="základní",J345,0)</f>
        <v>0</v>
      </c>
      <c r="BF345" s="208">
        <f>IF(N345="snížená",J345,0)</f>
        <v>0</v>
      </c>
      <c r="BG345" s="208">
        <f>IF(N345="zákl. přenesená",J345,0)</f>
        <v>0</v>
      </c>
      <c r="BH345" s="208">
        <f>IF(N345="sníž. přenesená",J345,0)</f>
        <v>0</v>
      </c>
      <c r="BI345" s="208">
        <f>IF(N345="nulová",J345,0)</f>
        <v>0</v>
      </c>
      <c r="BJ345" s="16" t="s">
        <v>83</v>
      </c>
      <c r="BK345" s="208">
        <f>ROUND(I345*H345,2)</f>
        <v>0</v>
      </c>
      <c r="BL345" s="16" t="s">
        <v>150</v>
      </c>
      <c r="BM345" s="16" t="s">
        <v>479</v>
      </c>
    </row>
    <row r="346" spans="2:47" s="1" customFormat="1" ht="12">
      <c r="B346" s="37"/>
      <c r="C346" s="38"/>
      <c r="D346" s="209" t="s">
        <v>152</v>
      </c>
      <c r="E346" s="38"/>
      <c r="F346" s="210" t="s">
        <v>472</v>
      </c>
      <c r="G346" s="38"/>
      <c r="H346" s="38"/>
      <c r="I346" s="124"/>
      <c r="J346" s="38"/>
      <c r="K346" s="38"/>
      <c r="L346" s="42"/>
      <c r="M346" s="211"/>
      <c r="N346" s="78"/>
      <c r="O346" s="78"/>
      <c r="P346" s="78"/>
      <c r="Q346" s="78"/>
      <c r="R346" s="78"/>
      <c r="S346" s="78"/>
      <c r="T346" s="79"/>
      <c r="AT346" s="16" t="s">
        <v>152</v>
      </c>
      <c r="AU346" s="16" t="s">
        <v>83</v>
      </c>
    </row>
    <row r="347" spans="2:63" s="10" customFormat="1" ht="22.8" customHeight="1">
      <c r="B347" s="181"/>
      <c r="C347" s="182"/>
      <c r="D347" s="183" t="s">
        <v>72</v>
      </c>
      <c r="E347" s="195" t="s">
        <v>480</v>
      </c>
      <c r="F347" s="195" t="s">
        <v>481</v>
      </c>
      <c r="G347" s="182"/>
      <c r="H347" s="182"/>
      <c r="I347" s="185"/>
      <c r="J347" s="196">
        <f>BK347</f>
        <v>0</v>
      </c>
      <c r="K347" s="182"/>
      <c r="L347" s="187"/>
      <c r="M347" s="188"/>
      <c r="N347" s="189"/>
      <c r="O347" s="189"/>
      <c r="P347" s="190">
        <f>SUM(P348:P351)</f>
        <v>0</v>
      </c>
      <c r="Q347" s="189"/>
      <c r="R347" s="190">
        <f>SUM(R348:R351)</f>
        <v>0</v>
      </c>
      <c r="S347" s="189"/>
      <c r="T347" s="191">
        <f>SUM(T348:T351)</f>
        <v>0</v>
      </c>
      <c r="AR347" s="192" t="s">
        <v>78</v>
      </c>
      <c r="AT347" s="193" t="s">
        <v>72</v>
      </c>
      <c r="AU347" s="193" t="s">
        <v>78</v>
      </c>
      <c r="AY347" s="192" t="s">
        <v>143</v>
      </c>
      <c r="BK347" s="194">
        <f>SUM(BK348:BK351)</f>
        <v>0</v>
      </c>
    </row>
    <row r="348" spans="2:65" s="1" customFormat="1" ht="22.5" customHeight="1">
      <c r="B348" s="37"/>
      <c r="C348" s="197" t="s">
        <v>482</v>
      </c>
      <c r="D348" s="197" t="s">
        <v>145</v>
      </c>
      <c r="E348" s="198" t="s">
        <v>483</v>
      </c>
      <c r="F348" s="199" t="s">
        <v>484</v>
      </c>
      <c r="G348" s="200" t="s">
        <v>238</v>
      </c>
      <c r="H348" s="201">
        <v>159.833</v>
      </c>
      <c r="I348" s="202"/>
      <c r="J348" s="203">
        <f>ROUND(I348*H348,2)</f>
        <v>0</v>
      </c>
      <c r="K348" s="199" t="s">
        <v>149</v>
      </c>
      <c r="L348" s="42"/>
      <c r="M348" s="204" t="s">
        <v>21</v>
      </c>
      <c r="N348" s="205" t="s">
        <v>45</v>
      </c>
      <c r="O348" s="78"/>
      <c r="P348" s="206">
        <f>O348*H348</f>
        <v>0</v>
      </c>
      <c r="Q348" s="206">
        <v>0</v>
      </c>
      <c r="R348" s="206">
        <f>Q348*H348</f>
        <v>0</v>
      </c>
      <c r="S348" s="206">
        <v>0</v>
      </c>
      <c r="T348" s="207">
        <f>S348*H348</f>
        <v>0</v>
      </c>
      <c r="AR348" s="16" t="s">
        <v>150</v>
      </c>
      <c r="AT348" s="16" t="s">
        <v>145</v>
      </c>
      <c r="AU348" s="16" t="s">
        <v>83</v>
      </c>
      <c r="AY348" s="16" t="s">
        <v>143</v>
      </c>
      <c r="BE348" s="208">
        <f>IF(N348="základní",J348,0)</f>
        <v>0</v>
      </c>
      <c r="BF348" s="208">
        <f>IF(N348="snížená",J348,0)</f>
        <v>0</v>
      </c>
      <c r="BG348" s="208">
        <f>IF(N348="zákl. přenesená",J348,0)</f>
        <v>0</v>
      </c>
      <c r="BH348" s="208">
        <f>IF(N348="sníž. přenesená",J348,0)</f>
        <v>0</v>
      </c>
      <c r="BI348" s="208">
        <f>IF(N348="nulová",J348,0)</f>
        <v>0</v>
      </c>
      <c r="BJ348" s="16" t="s">
        <v>83</v>
      </c>
      <c r="BK348" s="208">
        <f>ROUND(I348*H348,2)</f>
        <v>0</v>
      </c>
      <c r="BL348" s="16" t="s">
        <v>150</v>
      </c>
      <c r="BM348" s="16" t="s">
        <v>485</v>
      </c>
    </row>
    <row r="349" spans="2:47" s="1" customFormat="1" ht="12">
      <c r="B349" s="37"/>
      <c r="C349" s="38"/>
      <c r="D349" s="209" t="s">
        <v>152</v>
      </c>
      <c r="E349" s="38"/>
      <c r="F349" s="210" t="s">
        <v>486</v>
      </c>
      <c r="G349" s="38"/>
      <c r="H349" s="38"/>
      <c r="I349" s="124"/>
      <c r="J349" s="38"/>
      <c r="K349" s="38"/>
      <c r="L349" s="42"/>
      <c r="M349" s="211"/>
      <c r="N349" s="78"/>
      <c r="O349" s="78"/>
      <c r="P349" s="78"/>
      <c r="Q349" s="78"/>
      <c r="R349" s="78"/>
      <c r="S349" s="78"/>
      <c r="T349" s="79"/>
      <c r="AT349" s="16" t="s">
        <v>152</v>
      </c>
      <c r="AU349" s="16" t="s">
        <v>83</v>
      </c>
    </row>
    <row r="350" spans="2:65" s="1" customFormat="1" ht="22.5" customHeight="1">
      <c r="B350" s="37"/>
      <c r="C350" s="197" t="s">
        <v>487</v>
      </c>
      <c r="D350" s="197" t="s">
        <v>145</v>
      </c>
      <c r="E350" s="198" t="s">
        <v>488</v>
      </c>
      <c r="F350" s="199" t="s">
        <v>489</v>
      </c>
      <c r="G350" s="200" t="s">
        <v>238</v>
      </c>
      <c r="H350" s="201">
        <v>159.833</v>
      </c>
      <c r="I350" s="202"/>
      <c r="J350" s="203">
        <f>ROUND(I350*H350,2)</f>
        <v>0</v>
      </c>
      <c r="K350" s="199" t="s">
        <v>149</v>
      </c>
      <c r="L350" s="42"/>
      <c r="M350" s="204" t="s">
        <v>21</v>
      </c>
      <c r="N350" s="205" t="s">
        <v>45</v>
      </c>
      <c r="O350" s="78"/>
      <c r="P350" s="206">
        <f>O350*H350</f>
        <v>0</v>
      </c>
      <c r="Q350" s="206">
        <v>0</v>
      </c>
      <c r="R350" s="206">
        <f>Q350*H350</f>
        <v>0</v>
      </c>
      <c r="S350" s="206">
        <v>0</v>
      </c>
      <c r="T350" s="207">
        <f>S350*H350</f>
        <v>0</v>
      </c>
      <c r="AR350" s="16" t="s">
        <v>150</v>
      </c>
      <c r="AT350" s="16" t="s">
        <v>145</v>
      </c>
      <c r="AU350" s="16" t="s">
        <v>83</v>
      </c>
      <c r="AY350" s="16" t="s">
        <v>143</v>
      </c>
      <c r="BE350" s="208">
        <f>IF(N350="základní",J350,0)</f>
        <v>0</v>
      </c>
      <c r="BF350" s="208">
        <f>IF(N350="snížená",J350,0)</f>
        <v>0</v>
      </c>
      <c r="BG350" s="208">
        <f>IF(N350="zákl. přenesená",J350,0)</f>
        <v>0</v>
      </c>
      <c r="BH350" s="208">
        <f>IF(N350="sníž. přenesená",J350,0)</f>
        <v>0</v>
      </c>
      <c r="BI350" s="208">
        <f>IF(N350="nulová",J350,0)</f>
        <v>0</v>
      </c>
      <c r="BJ350" s="16" t="s">
        <v>83</v>
      </c>
      <c r="BK350" s="208">
        <f>ROUND(I350*H350,2)</f>
        <v>0</v>
      </c>
      <c r="BL350" s="16" t="s">
        <v>150</v>
      </c>
      <c r="BM350" s="16" t="s">
        <v>490</v>
      </c>
    </row>
    <row r="351" spans="2:47" s="1" customFormat="1" ht="12">
      <c r="B351" s="37"/>
      <c r="C351" s="38"/>
      <c r="D351" s="209" t="s">
        <v>152</v>
      </c>
      <c r="E351" s="38"/>
      <c r="F351" s="210" t="s">
        <v>486</v>
      </c>
      <c r="G351" s="38"/>
      <c r="H351" s="38"/>
      <c r="I351" s="124"/>
      <c r="J351" s="38"/>
      <c r="K351" s="38"/>
      <c r="L351" s="42"/>
      <c r="M351" s="211"/>
      <c r="N351" s="78"/>
      <c r="O351" s="78"/>
      <c r="P351" s="78"/>
      <c r="Q351" s="78"/>
      <c r="R351" s="78"/>
      <c r="S351" s="78"/>
      <c r="T351" s="79"/>
      <c r="AT351" s="16" t="s">
        <v>152</v>
      </c>
      <c r="AU351" s="16" t="s">
        <v>83</v>
      </c>
    </row>
    <row r="352" spans="2:63" s="10" customFormat="1" ht="25.9" customHeight="1">
      <c r="B352" s="181"/>
      <c r="C352" s="182"/>
      <c r="D352" s="183" t="s">
        <v>72</v>
      </c>
      <c r="E352" s="184" t="s">
        <v>491</v>
      </c>
      <c r="F352" s="184" t="s">
        <v>492</v>
      </c>
      <c r="G352" s="182"/>
      <c r="H352" s="182"/>
      <c r="I352" s="185"/>
      <c r="J352" s="186">
        <f>BK352</f>
        <v>0</v>
      </c>
      <c r="K352" s="182"/>
      <c r="L352" s="187"/>
      <c r="M352" s="188"/>
      <c r="N352" s="189"/>
      <c r="O352" s="189"/>
      <c r="P352" s="190">
        <f>P353</f>
        <v>0</v>
      </c>
      <c r="Q352" s="189"/>
      <c r="R352" s="190">
        <f>R353</f>
        <v>0</v>
      </c>
      <c r="S352" s="189"/>
      <c r="T352" s="191">
        <f>T353</f>
        <v>0</v>
      </c>
      <c r="AR352" s="192" t="s">
        <v>83</v>
      </c>
      <c r="AT352" s="193" t="s">
        <v>72</v>
      </c>
      <c r="AU352" s="193" t="s">
        <v>73</v>
      </c>
      <c r="AY352" s="192" t="s">
        <v>143</v>
      </c>
      <c r="BK352" s="194">
        <f>BK353</f>
        <v>0</v>
      </c>
    </row>
    <row r="353" spans="2:63" s="10" customFormat="1" ht="22.8" customHeight="1">
      <c r="B353" s="181"/>
      <c r="C353" s="182"/>
      <c r="D353" s="183" t="s">
        <v>72</v>
      </c>
      <c r="E353" s="195" t="s">
        <v>493</v>
      </c>
      <c r="F353" s="195" t="s">
        <v>494</v>
      </c>
      <c r="G353" s="182"/>
      <c r="H353" s="182"/>
      <c r="I353" s="185"/>
      <c r="J353" s="196">
        <f>BK353</f>
        <v>0</v>
      </c>
      <c r="K353" s="182"/>
      <c r="L353" s="187"/>
      <c r="M353" s="188"/>
      <c r="N353" s="189"/>
      <c r="O353" s="189"/>
      <c r="P353" s="190">
        <f>SUM(P354:P358)</f>
        <v>0</v>
      </c>
      <c r="Q353" s="189"/>
      <c r="R353" s="190">
        <f>SUM(R354:R358)</f>
        <v>0</v>
      </c>
      <c r="S353" s="189"/>
      <c r="T353" s="191">
        <f>SUM(T354:T358)</f>
        <v>0</v>
      </c>
      <c r="AR353" s="192" t="s">
        <v>83</v>
      </c>
      <c r="AT353" s="193" t="s">
        <v>72</v>
      </c>
      <c r="AU353" s="193" t="s">
        <v>78</v>
      </c>
      <c r="AY353" s="192" t="s">
        <v>143</v>
      </c>
      <c r="BK353" s="194">
        <f>SUM(BK354:BK358)</f>
        <v>0</v>
      </c>
    </row>
    <row r="354" spans="2:65" s="1" customFormat="1" ht="16.5" customHeight="1">
      <c r="B354" s="37"/>
      <c r="C354" s="197" t="s">
        <v>495</v>
      </c>
      <c r="D354" s="197" t="s">
        <v>145</v>
      </c>
      <c r="E354" s="198" t="s">
        <v>496</v>
      </c>
      <c r="F354" s="199" t="s">
        <v>497</v>
      </c>
      <c r="G354" s="200" t="s">
        <v>174</v>
      </c>
      <c r="H354" s="201">
        <v>127</v>
      </c>
      <c r="I354" s="202"/>
      <c r="J354" s="203">
        <f>ROUND(I354*H354,2)</f>
        <v>0</v>
      </c>
      <c r="K354" s="199" t="s">
        <v>149</v>
      </c>
      <c r="L354" s="42"/>
      <c r="M354" s="204" t="s">
        <v>21</v>
      </c>
      <c r="N354" s="205" t="s">
        <v>45</v>
      </c>
      <c r="O354" s="78"/>
      <c r="P354" s="206">
        <f>O354*H354</f>
        <v>0</v>
      </c>
      <c r="Q354" s="206">
        <v>0</v>
      </c>
      <c r="R354" s="206">
        <f>Q354*H354</f>
        <v>0</v>
      </c>
      <c r="S354" s="206">
        <v>0</v>
      </c>
      <c r="T354" s="207">
        <f>S354*H354</f>
        <v>0</v>
      </c>
      <c r="AR354" s="16" t="s">
        <v>235</v>
      </c>
      <c r="AT354" s="16" t="s">
        <v>145</v>
      </c>
      <c r="AU354" s="16" t="s">
        <v>83</v>
      </c>
      <c r="AY354" s="16" t="s">
        <v>143</v>
      </c>
      <c r="BE354" s="208">
        <f>IF(N354="základní",J354,0)</f>
        <v>0</v>
      </c>
      <c r="BF354" s="208">
        <f>IF(N354="snížená",J354,0)</f>
        <v>0</v>
      </c>
      <c r="BG354" s="208">
        <f>IF(N354="zákl. přenesená",J354,0)</f>
        <v>0</v>
      </c>
      <c r="BH354" s="208">
        <f>IF(N354="sníž. přenesená",J354,0)</f>
        <v>0</v>
      </c>
      <c r="BI354" s="208">
        <f>IF(N354="nulová",J354,0)</f>
        <v>0</v>
      </c>
      <c r="BJ354" s="16" t="s">
        <v>83</v>
      </c>
      <c r="BK354" s="208">
        <f>ROUND(I354*H354,2)</f>
        <v>0</v>
      </c>
      <c r="BL354" s="16" t="s">
        <v>235</v>
      </c>
      <c r="BM354" s="16" t="s">
        <v>498</v>
      </c>
    </row>
    <row r="355" spans="2:47" s="1" customFormat="1" ht="12">
      <c r="B355" s="37"/>
      <c r="C355" s="38"/>
      <c r="D355" s="209" t="s">
        <v>152</v>
      </c>
      <c r="E355" s="38"/>
      <c r="F355" s="210" t="s">
        <v>499</v>
      </c>
      <c r="G355" s="38"/>
      <c r="H355" s="38"/>
      <c r="I355" s="124"/>
      <c r="J355" s="38"/>
      <c r="K355" s="38"/>
      <c r="L355" s="42"/>
      <c r="M355" s="211"/>
      <c r="N355" s="78"/>
      <c r="O355" s="78"/>
      <c r="P355" s="78"/>
      <c r="Q355" s="78"/>
      <c r="R355" s="78"/>
      <c r="S355" s="78"/>
      <c r="T355" s="79"/>
      <c r="AT355" s="16" t="s">
        <v>152</v>
      </c>
      <c r="AU355" s="16" t="s">
        <v>83</v>
      </c>
    </row>
    <row r="356" spans="2:51" s="11" customFormat="1" ht="12">
      <c r="B356" s="212"/>
      <c r="C356" s="213"/>
      <c r="D356" s="209" t="s">
        <v>154</v>
      </c>
      <c r="E356" s="214" t="s">
        <v>21</v>
      </c>
      <c r="F356" s="215" t="s">
        <v>155</v>
      </c>
      <c r="G356" s="213"/>
      <c r="H356" s="214" t="s">
        <v>21</v>
      </c>
      <c r="I356" s="216"/>
      <c r="J356" s="213"/>
      <c r="K356" s="213"/>
      <c r="L356" s="217"/>
      <c r="M356" s="218"/>
      <c r="N356" s="219"/>
      <c r="O356" s="219"/>
      <c r="P356" s="219"/>
      <c r="Q356" s="219"/>
      <c r="R356" s="219"/>
      <c r="S356" s="219"/>
      <c r="T356" s="220"/>
      <c r="AT356" s="221" t="s">
        <v>154</v>
      </c>
      <c r="AU356" s="221" t="s">
        <v>83</v>
      </c>
      <c r="AV356" s="11" t="s">
        <v>78</v>
      </c>
      <c r="AW356" s="11" t="s">
        <v>34</v>
      </c>
      <c r="AX356" s="11" t="s">
        <v>73</v>
      </c>
      <c r="AY356" s="221" t="s">
        <v>143</v>
      </c>
    </row>
    <row r="357" spans="2:51" s="12" customFormat="1" ht="12">
      <c r="B357" s="222"/>
      <c r="C357" s="223"/>
      <c r="D357" s="209" t="s">
        <v>154</v>
      </c>
      <c r="E357" s="224" t="s">
        <v>21</v>
      </c>
      <c r="F357" s="225" t="s">
        <v>500</v>
      </c>
      <c r="G357" s="223"/>
      <c r="H357" s="226">
        <v>127</v>
      </c>
      <c r="I357" s="227"/>
      <c r="J357" s="223"/>
      <c r="K357" s="223"/>
      <c r="L357" s="228"/>
      <c r="M357" s="229"/>
      <c r="N357" s="230"/>
      <c r="O357" s="230"/>
      <c r="P357" s="230"/>
      <c r="Q357" s="230"/>
      <c r="R357" s="230"/>
      <c r="S357" s="230"/>
      <c r="T357" s="231"/>
      <c r="AT357" s="232" t="s">
        <v>154</v>
      </c>
      <c r="AU357" s="232" t="s">
        <v>83</v>
      </c>
      <c r="AV357" s="12" t="s">
        <v>83</v>
      </c>
      <c r="AW357" s="12" t="s">
        <v>34</v>
      </c>
      <c r="AX357" s="12" t="s">
        <v>73</v>
      </c>
      <c r="AY357" s="232" t="s">
        <v>143</v>
      </c>
    </row>
    <row r="358" spans="2:51" s="13" customFormat="1" ht="12">
      <c r="B358" s="233"/>
      <c r="C358" s="234"/>
      <c r="D358" s="209" t="s">
        <v>154</v>
      </c>
      <c r="E358" s="235" t="s">
        <v>21</v>
      </c>
      <c r="F358" s="236" t="s">
        <v>157</v>
      </c>
      <c r="G358" s="234"/>
      <c r="H358" s="237">
        <v>127</v>
      </c>
      <c r="I358" s="238"/>
      <c r="J358" s="234"/>
      <c r="K358" s="234"/>
      <c r="L358" s="239"/>
      <c r="M358" s="240"/>
      <c r="N358" s="241"/>
      <c r="O358" s="241"/>
      <c r="P358" s="241"/>
      <c r="Q358" s="241"/>
      <c r="R358" s="241"/>
      <c r="S358" s="241"/>
      <c r="T358" s="242"/>
      <c r="AT358" s="243" t="s">
        <v>154</v>
      </c>
      <c r="AU358" s="243" t="s">
        <v>83</v>
      </c>
      <c r="AV358" s="13" t="s">
        <v>150</v>
      </c>
      <c r="AW358" s="13" t="s">
        <v>34</v>
      </c>
      <c r="AX358" s="13" t="s">
        <v>78</v>
      </c>
      <c r="AY358" s="243" t="s">
        <v>143</v>
      </c>
    </row>
    <row r="359" spans="2:63" s="10" customFormat="1" ht="25.9" customHeight="1">
      <c r="B359" s="181"/>
      <c r="C359" s="182"/>
      <c r="D359" s="183" t="s">
        <v>72</v>
      </c>
      <c r="E359" s="184" t="s">
        <v>501</v>
      </c>
      <c r="F359" s="184" t="s">
        <v>502</v>
      </c>
      <c r="G359" s="182"/>
      <c r="H359" s="182"/>
      <c r="I359" s="185"/>
      <c r="J359" s="186">
        <f>BK359</f>
        <v>0</v>
      </c>
      <c r="K359" s="182"/>
      <c r="L359" s="187"/>
      <c r="M359" s="188"/>
      <c r="N359" s="189"/>
      <c r="O359" s="189"/>
      <c r="P359" s="190">
        <f>SUM(P360:P363)</f>
        <v>0</v>
      </c>
      <c r="Q359" s="189"/>
      <c r="R359" s="190">
        <f>SUM(R360:R363)</f>
        <v>0</v>
      </c>
      <c r="S359" s="189"/>
      <c r="T359" s="191">
        <f>SUM(T360:T363)</f>
        <v>0</v>
      </c>
      <c r="AR359" s="192" t="s">
        <v>150</v>
      </c>
      <c r="AT359" s="193" t="s">
        <v>72</v>
      </c>
      <c r="AU359" s="193" t="s">
        <v>73</v>
      </c>
      <c r="AY359" s="192" t="s">
        <v>143</v>
      </c>
      <c r="BK359" s="194">
        <f>SUM(BK360:BK363)</f>
        <v>0</v>
      </c>
    </row>
    <row r="360" spans="2:65" s="1" customFormat="1" ht="16.5" customHeight="1">
      <c r="B360" s="37"/>
      <c r="C360" s="197" t="s">
        <v>503</v>
      </c>
      <c r="D360" s="197" t="s">
        <v>145</v>
      </c>
      <c r="E360" s="198" t="s">
        <v>504</v>
      </c>
      <c r="F360" s="199" t="s">
        <v>505</v>
      </c>
      <c r="G360" s="200" t="s">
        <v>506</v>
      </c>
      <c r="H360" s="201">
        <v>4</v>
      </c>
      <c r="I360" s="202"/>
      <c r="J360" s="203">
        <f>ROUND(I360*H360,2)</f>
        <v>0</v>
      </c>
      <c r="K360" s="199" t="s">
        <v>149</v>
      </c>
      <c r="L360" s="42"/>
      <c r="M360" s="204" t="s">
        <v>21</v>
      </c>
      <c r="N360" s="205" t="s">
        <v>45</v>
      </c>
      <c r="O360" s="78"/>
      <c r="P360" s="206">
        <f>O360*H360</f>
        <v>0</v>
      </c>
      <c r="Q360" s="206">
        <v>0</v>
      </c>
      <c r="R360" s="206">
        <f>Q360*H360</f>
        <v>0</v>
      </c>
      <c r="S360" s="206">
        <v>0</v>
      </c>
      <c r="T360" s="207">
        <f>S360*H360</f>
        <v>0</v>
      </c>
      <c r="AR360" s="16" t="s">
        <v>507</v>
      </c>
      <c r="AT360" s="16" t="s">
        <v>145</v>
      </c>
      <c r="AU360" s="16" t="s">
        <v>78</v>
      </c>
      <c r="AY360" s="16" t="s">
        <v>143</v>
      </c>
      <c r="BE360" s="208">
        <f>IF(N360="základní",J360,0)</f>
        <v>0</v>
      </c>
      <c r="BF360" s="208">
        <f>IF(N360="snížená",J360,0)</f>
        <v>0</v>
      </c>
      <c r="BG360" s="208">
        <f>IF(N360="zákl. přenesená",J360,0)</f>
        <v>0</v>
      </c>
      <c r="BH360" s="208">
        <f>IF(N360="sníž. přenesená",J360,0)</f>
        <v>0</v>
      </c>
      <c r="BI360" s="208">
        <f>IF(N360="nulová",J360,0)</f>
        <v>0</v>
      </c>
      <c r="BJ360" s="16" t="s">
        <v>83</v>
      </c>
      <c r="BK360" s="208">
        <f>ROUND(I360*H360,2)</f>
        <v>0</v>
      </c>
      <c r="BL360" s="16" t="s">
        <v>507</v>
      </c>
      <c r="BM360" s="16" t="s">
        <v>508</v>
      </c>
    </row>
    <row r="361" spans="2:51" s="11" customFormat="1" ht="12">
      <c r="B361" s="212"/>
      <c r="C361" s="213"/>
      <c r="D361" s="209" t="s">
        <v>154</v>
      </c>
      <c r="E361" s="214" t="s">
        <v>21</v>
      </c>
      <c r="F361" s="215" t="s">
        <v>509</v>
      </c>
      <c r="G361" s="213"/>
      <c r="H361" s="214" t="s">
        <v>21</v>
      </c>
      <c r="I361" s="216"/>
      <c r="J361" s="213"/>
      <c r="K361" s="213"/>
      <c r="L361" s="217"/>
      <c r="M361" s="218"/>
      <c r="N361" s="219"/>
      <c r="O361" s="219"/>
      <c r="P361" s="219"/>
      <c r="Q361" s="219"/>
      <c r="R361" s="219"/>
      <c r="S361" s="219"/>
      <c r="T361" s="220"/>
      <c r="AT361" s="221" t="s">
        <v>154</v>
      </c>
      <c r="AU361" s="221" t="s">
        <v>78</v>
      </c>
      <c r="AV361" s="11" t="s">
        <v>78</v>
      </c>
      <c r="AW361" s="11" t="s">
        <v>34</v>
      </c>
      <c r="AX361" s="11" t="s">
        <v>73</v>
      </c>
      <c r="AY361" s="221" t="s">
        <v>143</v>
      </c>
    </row>
    <row r="362" spans="2:51" s="12" customFormat="1" ht="12">
      <c r="B362" s="222"/>
      <c r="C362" s="223"/>
      <c r="D362" s="209" t="s">
        <v>154</v>
      </c>
      <c r="E362" s="224" t="s">
        <v>21</v>
      </c>
      <c r="F362" s="225" t="s">
        <v>150</v>
      </c>
      <c r="G362" s="223"/>
      <c r="H362" s="226">
        <v>4</v>
      </c>
      <c r="I362" s="227"/>
      <c r="J362" s="223"/>
      <c r="K362" s="223"/>
      <c r="L362" s="228"/>
      <c r="M362" s="229"/>
      <c r="N362" s="230"/>
      <c r="O362" s="230"/>
      <c r="P362" s="230"/>
      <c r="Q362" s="230"/>
      <c r="R362" s="230"/>
      <c r="S362" s="230"/>
      <c r="T362" s="231"/>
      <c r="AT362" s="232" t="s">
        <v>154</v>
      </c>
      <c r="AU362" s="232" t="s">
        <v>78</v>
      </c>
      <c r="AV362" s="12" t="s">
        <v>83</v>
      </c>
      <c r="AW362" s="12" t="s">
        <v>34</v>
      </c>
      <c r="AX362" s="12" t="s">
        <v>73</v>
      </c>
      <c r="AY362" s="232" t="s">
        <v>143</v>
      </c>
    </row>
    <row r="363" spans="2:51" s="13" customFormat="1" ht="12">
      <c r="B363" s="233"/>
      <c r="C363" s="234"/>
      <c r="D363" s="209" t="s">
        <v>154</v>
      </c>
      <c r="E363" s="235" t="s">
        <v>21</v>
      </c>
      <c r="F363" s="236" t="s">
        <v>157</v>
      </c>
      <c r="G363" s="234"/>
      <c r="H363" s="237">
        <v>4</v>
      </c>
      <c r="I363" s="238"/>
      <c r="J363" s="234"/>
      <c r="K363" s="234"/>
      <c r="L363" s="239"/>
      <c r="M363" s="240"/>
      <c r="N363" s="241"/>
      <c r="O363" s="241"/>
      <c r="P363" s="241"/>
      <c r="Q363" s="241"/>
      <c r="R363" s="241"/>
      <c r="S363" s="241"/>
      <c r="T363" s="242"/>
      <c r="AT363" s="243" t="s">
        <v>154</v>
      </c>
      <c r="AU363" s="243" t="s">
        <v>78</v>
      </c>
      <c r="AV363" s="13" t="s">
        <v>150</v>
      </c>
      <c r="AW363" s="13" t="s">
        <v>34</v>
      </c>
      <c r="AX363" s="13" t="s">
        <v>78</v>
      </c>
      <c r="AY363" s="243" t="s">
        <v>143</v>
      </c>
    </row>
    <row r="364" spans="2:63" s="10" customFormat="1" ht="25.9" customHeight="1">
      <c r="B364" s="181"/>
      <c r="C364" s="182"/>
      <c r="D364" s="183" t="s">
        <v>72</v>
      </c>
      <c r="E364" s="184" t="s">
        <v>510</v>
      </c>
      <c r="F364" s="184" t="s">
        <v>511</v>
      </c>
      <c r="G364" s="182"/>
      <c r="H364" s="182"/>
      <c r="I364" s="185"/>
      <c r="J364" s="186">
        <f>BK364</f>
        <v>0</v>
      </c>
      <c r="K364" s="182"/>
      <c r="L364" s="187"/>
      <c r="M364" s="188"/>
      <c r="N364" s="189"/>
      <c r="O364" s="189"/>
      <c r="P364" s="190">
        <f>P365+P379+P381+P384</f>
        <v>0</v>
      </c>
      <c r="Q364" s="189"/>
      <c r="R364" s="190">
        <f>R365+R379+R381+R384</f>
        <v>0</v>
      </c>
      <c r="S364" s="189"/>
      <c r="T364" s="191">
        <f>T365+T379+T381+T384</f>
        <v>0</v>
      </c>
      <c r="AR364" s="192" t="s">
        <v>171</v>
      </c>
      <c r="AT364" s="193" t="s">
        <v>72</v>
      </c>
      <c r="AU364" s="193" t="s">
        <v>73</v>
      </c>
      <c r="AY364" s="192" t="s">
        <v>143</v>
      </c>
      <c r="BK364" s="194">
        <f>BK365+BK379+BK381+BK384</f>
        <v>0</v>
      </c>
    </row>
    <row r="365" spans="2:63" s="10" customFormat="1" ht="22.8" customHeight="1">
      <c r="B365" s="181"/>
      <c r="C365" s="182"/>
      <c r="D365" s="183" t="s">
        <v>72</v>
      </c>
      <c r="E365" s="195" t="s">
        <v>512</v>
      </c>
      <c r="F365" s="195" t="s">
        <v>513</v>
      </c>
      <c r="G365" s="182"/>
      <c r="H365" s="182"/>
      <c r="I365" s="185"/>
      <c r="J365" s="196">
        <f>BK365</f>
        <v>0</v>
      </c>
      <c r="K365" s="182"/>
      <c r="L365" s="187"/>
      <c r="M365" s="188"/>
      <c r="N365" s="189"/>
      <c r="O365" s="189"/>
      <c r="P365" s="190">
        <f>SUM(P366:P378)</f>
        <v>0</v>
      </c>
      <c r="Q365" s="189"/>
      <c r="R365" s="190">
        <f>SUM(R366:R378)</f>
        <v>0</v>
      </c>
      <c r="S365" s="189"/>
      <c r="T365" s="191">
        <f>SUM(T366:T378)</f>
        <v>0</v>
      </c>
      <c r="AR365" s="192" t="s">
        <v>171</v>
      </c>
      <c r="AT365" s="193" t="s">
        <v>72</v>
      </c>
      <c r="AU365" s="193" t="s">
        <v>78</v>
      </c>
      <c r="AY365" s="192" t="s">
        <v>143</v>
      </c>
      <c r="BK365" s="194">
        <f>SUM(BK366:BK378)</f>
        <v>0</v>
      </c>
    </row>
    <row r="366" spans="2:65" s="1" customFormat="1" ht="16.5" customHeight="1">
      <c r="B366" s="37"/>
      <c r="C366" s="197" t="s">
        <v>514</v>
      </c>
      <c r="D366" s="197" t="s">
        <v>145</v>
      </c>
      <c r="E366" s="198" t="s">
        <v>515</v>
      </c>
      <c r="F366" s="199" t="s">
        <v>516</v>
      </c>
      <c r="G366" s="200" t="s">
        <v>357</v>
      </c>
      <c r="H366" s="201">
        <v>5</v>
      </c>
      <c r="I366" s="202"/>
      <c r="J366" s="203">
        <f>ROUND(I366*H366,2)</f>
        <v>0</v>
      </c>
      <c r="K366" s="199" t="s">
        <v>149</v>
      </c>
      <c r="L366" s="42"/>
      <c r="M366" s="204" t="s">
        <v>21</v>
      </c>
      <c r="N366" s="205" t="s">
        <v>45</v>
      </c>
      <c r="O366" s="78"/>
      <c r="P366" s="206">
        <f>O366*H366</f>
        <v>0</v>
      </c>
      <c r="Q366" s="206">
        <v>0</v>
      </c>
      <c r="R366" s="206">
        <f>Q366*H366</f>
        <v>0</v>
      </c>
      <c r="S366" s="206">
        <v>0</v>
      </c>
      <c r="T366" s="207">
        <f>S366*H366</f>
        <v>0</v>
      </c>
      <c r="AR366" s="16" t="s">
        <v>517</v>
      </c>
      <c r="AT366" s="16" t="s">
        <v>145</v>
      </c>
      <c r="AU366" s="16" t="s">
        <v>83</v>
      </c>
      <c r="AY366" s="16" t="s">
        <v>143</v>
      </c>
      <c r="BE366" s="208">
        <f>IF(N366="základní",J366,0)</f>
        <v>0</v>
      </c>
      <c r="BF366" s="208">
        <f>IF(N366="snížená",J366,0)</f>
        <v>0</v>
      </c>
      <c r="BG366" s="208">
        <f>IF(N366="zákl. přenesená",J366,0)</f>
        <v>0</v>
      </c>
      <c r="BH366" s="208">
        <f>IF(N366="sníž. přenesená",J366,0)</f>
        <v>0</v>
      </c>
      <c r="BI366" s="208">
        <f>IF(N366="nulová",J366,0)</f>
        <v>0</v>
      </c>
      <c r="BJ366" s="16" t="s">
        <v>83</v>
      </c>
      <c r="BK366" s="208">
        <f>ROUND(I366*H366,2)</f>
        <v>0</v>
      </c>
      <c r="BL366" s="16" t="s">
        <v>517</v>
      </c>
      <c r="BM366" s="16" t="s">
        <v>518</v>
      </c>
    </row>
    <row r="367" spans="2:51" s="11" customFormat="1" ht="12">
      <c r="B367" s="212"/>
      <c r="C367" s="213"/>
      <c r="D367" s="209" t="s">
        <v>154</v>
      </c>
      <c r="E367" s="214" t="s">
        <v>21</v>
      </c>
      <c r="F367" s="215" t="s">
        <v>519</v>
      </c>
      <c r="G367" s="213"/>
      <c r="H367" s="214" t="s">
        <v>21</v>
      </c>
      <c r="I367" s="216"/>
      <c r="J367" s="213"/>
      <c r="K367" s="213"/>
      <c r="L367" s="217"/>
      <c r="M367" s="218"/>
      <c r="N367" s="219"/>
      <c r="O367" s="219"/>
      <c r="P367" s="219"/>
      <c r="Q367" s="219"/>
      <c r="R367" s="219"/>
      <c r="S367" s="219"/>
      <c r="T367" s="220"/>
      <c r="AT367" s="221" t="s">
        <v>154</v>
      </c>
      <c r="AU367" s="221" t="s">
        <v>83</v>
      </c>
      <c r="AV367" s="11" t="s">
        <v>78</v>
      </c>
      <c r="AW367" s="11" t="s">
        <v>34</v>
      </c>
      <c r="AX367" s="11" t="s">
        <v>73</v>
      </c>
      <c r="AY367" s="221" t="s">
        <v>143</v>
      </c>
    </row>
    <row r="368" spans="2:51" s="12" customFormat="1" ht="12">
      <c r="B368" s="222"/>
      <c r="C368" s="223"/>
      <c r="D368" s="209" t="s">
        <v>154</v>
      </c>
      <c r="E368" s="224" t="s">
        <v>21</v>
      </c>
      <c r="F368" s="225" t="s">
        <v>171</v>
      </c>
      <c r="G368" s="223"/>
      <c r="H368" s="226">
        <v>5</v>
      </c>
      <c r="I368" s="227"/>
      <c r="J368" s="223"/>
      <c r="K368" s="223"/>
      <c r="L368" s="228"/>
      <c r="M368" s="229"/>
      <c r="N368" s="230"/>
      <c r="O368" s="230"/>
      <c r="P368" s="230"/>
      <c r="Q368" s="230"/>
      <c r="R368" s="230"/>
      <c r="S368" s="230"/>
      <c r="T368" s="231"/>
      <c r="AT368" s="232" t="s">
        <v>154</v>
      </c>
      <c r="AU368" s="232" t="s">
        <v>83</v>
      </c>
      <c r="AV368" s="12" t="s">
        <v>83</v>
      </c>
      <c r="AW368" s="12" t="s">
        <v>34</v>
      </c>
      <c r="AX368" s="12" t="s">
        <v>73</v>
      </c>
      <c r="AY368" s="232" t="s">
        <v>143</v>
      </c>
    </row>
    <row r="369" spans="2:51" s="13" customFormat="1" ht="12">
      <c r="B369" s="233"/>
      <c r="C369" s="234"/>
      <c r="D369" s="209" t="s">
        <v>154</v>
      </c>
      <c r="E369" s="235" t="s">
        <v>21</v>
      </c>
      <c r="F369" s="236" t="s">
        <v>157</v>
      </c>
      <c r="G369" s="234"/>
      <c r="H369" s="237">
        <v>5</v>
      </c>
      <c r="I369" s="238"/>
      <c r="J369" s="234"/>
      <c r="K369" s="234"/>
      <c r="L369" s="239"/>
      <c r="M369" s="240"/>
      <c r="N369" s="241"/>
      <c r="O369" s="241"/>
      <c r="P369" s="241"/>
      <c r="Q369" s="241"/>
      <c r="R369" s="241"/>
      <c r="S369" s="241"/>
      <c r="T369" s="242"/>
      <c r="AT369" s="243" t="s">
        <v>154</v>
      </c>
      <c r="AU369" s="243" t="s">
        <v>83</v>
      </c>
      <c r="AV369" s="13" t="s">
        <v>150</v>
      </c>
      <c r="AW369" s="13" t="s">
        <v>34</v>
      </c>
      <c r="AX369" s="13" t="s">
        <v>78</v>
      </c>
      <c r="AY369" s="243" t="s">
        <v>143</v>
      </c>
    </row>
    <row r="370" spans="2:65" s="1" customFormat="1" ht="16.5" customHeight="1">
      <c r="B370" s="37"/>
      <c r="C370" s="197" t="s">
        <v>520</v>
      </c>
      <c r="D370" s="197" t="s">
        <v>145</v>
      </c>
      <c r="E370" s="198" t="s">
        <v>521</v>
      </c>
      <c r="F370" s="199" t="s">
        <v>522</v>
      </c>
      <c r="G370" s="200" t="s">
        <v>357</v>
      </c>
      <c r="H370" s="201">
        <v>1</v>
      </c>
      <c r="I370" s="202"/>
      <c r="J370" s="203">
        <f>ROUND(I370*H370,2)</f>
        <v>0</v>
      </c>
      <c r="K370" s="199" t="s">
        <v>149</v>
      </c>
      <c r="L370" s="42"/>
      <c r="M370" s="204" t="s">
        <v>21</v>
      </c>
      <c r="N370" s="205" t="s">
        <v>45</v>
      </c>
      <c r="O370" s="78"/>
      <c r="P370" s="206">
        <f>O370*H370</f>
        <v>0</v>
      </c>
      <c r="Q370" s="206">
        <v>0</v>
      </c>
      <c r="R370" s="206">
        <f>Q370*H370</f>
        <v>0</v>
      </c>
      <c r="S370" s="206">
        <v>0</v>
      </c>
      <c r="T370" s="207">
        <f>S370*H370</f>
        <v>0</v>
      </c>
      <c r="AR370" s="16" t="s">
        <v>517</v>
      </c>
      <c r="AT370" s="16" t="s">
        <v>145</v>
      </c>
      <c r="AU370" s="16" t="s">
        <v>83</v>
      </c>
      <c r="AY370" s="16" t="s">
        <v>143</v>
      </c>
      <c r="BE370" s="208">
        <f>IF(N370="základní",J370,0)</f>
        <v>0</v>
      </c>
      <c r="BF370" s="208">
        <f>IF(N370="snížená",J370,0)</f>
        <v>0</v>
      </c>
      <c r="BG370" s="208">
        <f>IF(N370="zákl. přenesená",J370,0)</f>
        <v>0</v>
      </c>
      <c r="BH370" s="208">
        <f>IF(N370="sníž. přenesená",J370,0)</f>
        <v>0</v>
      </c>
      <c r="BI370" s="208">
        <f>IF(N370="nulová",J370,0)</f>
        <v>0</v>
      </c>
      <c r="BJ370" s="16" t="s">
        <v>83</v>
      </c>
      <c r="BK370" s="208">
        <f>ROUND(I370*H370,2)</f>
        <v>0</v>
      </c>
      <c r="BL370" s="16" t="s">
        <v>517</v>
      </c>
      <c r="BM370" s="16" t="s">
        <v>523</v>
      </c>
    </row>
    <row r="371" spans="2:51" s="11" customFormat="1" ht="12">
      <c r="B371" s="212"/>
      <c r="C371" s="213"/>
      <c r="D371" s="209" t="s">
        <v>154</v>
      </c>
      <c r="E371" s="214" t="s">
        <v>21</v>
      </c>
      <c r="F371" s="215" t="s">
        <v>524</v>
      </c>
      <c r="G371" s="213"/>
      <c r="H371" s="214" t="s">
        <v>21</v>
      </c>
      <c r="I371" s="216"/>
      <c r="J371" s="213"/>
      <c r="K371" s="213"/>
      <c r="L371" s="217"/>
      <c r="M371" s="218"/>
      <c r="N371" s="219"/>
      <c r="O371" s="219"/>
      <c r="P371" s="219"/>
      <c r="Q371" s="219"/>
      <c r="R371" s="219"/>
      <c r="S371" s="219"/>
      <c r="T371" s="220"/>
      <c r="AT371" s="221" t="s">
        <v>154</v>
      </c>
      <c r="AU371" s="221" t="s">
        <v>83</v>
      </c>
      <c r="AV371" s="11" t="s">
        <v>78</v>
      </c>
      <c r="AW371" s="11" t="s">
        <v>34</v>
      </c>
      <c r="AX371" s="11" t="s">
        <v>73</v>
      </c>
      <c r="AY371" s="221" t="s">
        <v>143</v>
      </c>
    </row>
    <row r="372" spans="2:51" s="12" customFormat="1" ht="12">
      <c r="B372" s="222"/>
      <c r="C372" s="223"/>
      <c r="D372" s="209" t="s">
        <v>154</v>
      </c>
      <c r="E372" s="224" t="s">
        <v>21</v>
      </c>
      <c r="F372" s="225" t="s">
        <v>78</v>
      </c>
      <c r="G372" s="223"/>
      <c r="H372" s="226">
        <v>1</v>
      </c>
      <c r="I372" s="227"/>
      <c r="J372" s="223"/>
      <c r="K372" s="223"/>
      <c r="L372" s="228"/>
      <c r="M372" s="229"/>
      <c r="N372" s="230"/>
      <c r="O372" s="230"/>
      <c r="P372" s="230"/>
      <c r="Q372" s="230"/>
      <c r="R372" s="230"/>
      <c r="S372" s="230"/>
      <c r="T372" s="231"/>
      <c r="AT372" s="232" t="s">
        <v>154</v>
      </c>
      <c r="AU372" s="232" t="s">
        <v>83</v>
      </c>
      <c r="AV372" s="12" t="s">
        <v>83</v>
      </c>
      <c r="AW372" s="12" t="s">
        <v>34</v>
      </c>
      <c r="AX372" s="12" t="s">
        <v>73</v>
      </c>
      <c r="AY372" s="232" t="s">
        <v>143</v>
      </c>
    </row>
    <row r="373" spans="2:51" s="13" customFormat="1" ht="12">
      <c r="B373" s="233"/>
      <c r="C373" s="234"/>
      <c r="D373" s="209" t="s">
        <v>154</v>
      </c>
      <c r="E373" s="235" t="s">
        <v>21</v>
      </c>
      <c r="F373" s="236" t="s">
        <v>157</v>
      </c>
      <c r="G373" s="234"/>
      <c r="H373" s="237">
        <v>1</v>
      </c>
      <c r="I373" s="238"/>
      <c r="J373" s="234"/>
      <c r="K373" s="234"/>
      <c r="L373" s="239"/>
      <c r="M373" s="240"/>
      <c r="N373" s="241"/>
      <c r="O373" s="241"/>
      <c r="P373" s="241"/>
      <c r="Q373" s="241"/>
      <c r="R373" s="241"/>
      <c r="S373" s="241"/>
      <c r="T373" s="242"/>
      <c r="AT373" s="243" t="s">
        <v>154</v>
      </c>
      <c r="AU373" s="243" t="s">
        <v>83</v>
      </c>
      <c r="AV373" s="13" t="s">
        <v>150</v>
      </c>
      <c r="AW373" s="13" t="s">
        <v>34</v>
      </c>
      <c r="AX373" s="13" t="s">
        <v>78</v>
      </c>
      <c r="AY373" s="243" t="s">
        <v>143</v>
      </c>
    </row>
    <row r="374" spans="2:65" s="1" customFormat="1" ht="16.5" customHeight="1">
      <c r="B374" s="37"/>
      <c r="C374" s="197" t="s">
        <v>525</v>
      </c>
      <c r="D374" s="197" t="s">
        <v>145</v>
      </c>
      <c r="E374" s="198" t="s">
        <v>526</v>
      </c>
      <c r="F374" s="199" t="s">
        <v>527</v>
      </c>
      <c r="G374" s="200" t="s">
        <v>357</v>
      </c>
      <c r="H374" s="201">
        <v>1</v>
      </c>
      <c r="I374" s="202"/>
      <c r="J374" s="203">
        <f>ROUND(I374*H374,2)</f>
        <v>0</v>
      </c>
      <c r="K374" s="199" t="s">
        <v>149</v>
      </c>
      <c r="L374" s="42"/>
      <c r="M374" s="204" t="s">
        <v>21</v>
      </c>
      <c r="N374" s="205" t="s">
        <v>45</v>
      </c>
      <c r="O374" s="78"/>
      <c r="P374" s="206">
        <f>O374*H374</f>
        <v>0</v>
      </c>
      <c r="Q374" s="206">
        <v>0</v>
      </c>
      <c r="R374" s="206">
        <f>Q374*H374</f>
        <v>0</v>
      </c>
      <c r="S374" s="206">
        <v>0</v>
      </c>
      <c r="T374" s="207">
        <f>S374*H374</f>
        <v>0</v>
      </c>
      <c r="AR374" s="16" t="s">
        <v>517</v>
      </c>
      <c r="AT374" s="16" t="s">
        <v>145</v>
      </c>
      <c r="AU374" s="16" t="s">
        <v>83</v>
      </c>
      <c r="AY374" s="16" t="s">
        <v>143</v>
      </c>
      <c r="BE374" s="208">
        <f>IF(N374="základní",J374,0)</f>
        <v>0</v>
      </c>
      <c r="BF374" s="208">
        <f>IF(N374="snížená",J374,0)</f>
        <v>0</v>
      </c>
      <c r="BG374" s="208">
        <f>IF(N374="zákl. přenesená",J374,0)</f>
        <v>0</v>
      </c>
      <c r="BH374" s="208">
        <f>IF(N374="sníž. přenesená",J374,0)</f>
        <v>0</v>
      </c>
      <c r="BI374" s="208">
        <f>IF(N374="nulová",J374,0)</f>
        <v>0</v>
      </c>
      <c r="BJ374" s="16" t="s">
        <v>83</v>
      </c>
      <c r="BK374" s="208">
        <f>ROUND(I374*H374,2)</f>
        <v>0</v>
      </c>
      <c r="BL374" s="16" t="s">
        <v>517</v>
      </c>
      <c r="BM374" s="16" t="s">
        <v>528</v>
      </c>
    </row>
    <row r="375" spans="2:51" s="11" customFormat="1" ht="12">
      <c r="B375" s="212"/>
      <c r="C375" s="213"/>
      <c r="D375" s="209" t="s">
        <v>154</v>
      </c>
      <c r="E375" s="214" t="s">
        <v>21</v>
      </c>
      <c r="F375" s="215" t="s">
        <v>529</v>
      </c>
      <c r="G375" s="213"/>
      <c r="H375" s="214" t="s">
        <v>21</v>
      </c>
      <c r="I375" s="216"/>
      <c r="J375" s="213"/>
      <c r="K375" s="213"/>
      <c r="L375" s="217"/>
      <c r="M375" s="218"/>
      <c r="N375" s="219"/>
      <c r="O375" s="219"/>
      <c r="P375" s="219"/>
      <c r="Q375" s="219"/>
      <c r="R375" s="219"/>
      <c r="S375" s="219"/>
      <c r="T375" s="220"/>
      <c r="AT375" s="221" t="s">
        <v>154</v>
      </c>
      <c r="AU375" s="221" t="s">
        <v>83</v>
      </c>
      <c r="AV375" s="11" t="s">
        <v>78</v>
      </c>
      <c r="AW375" s="11" t="s">
        <v>34</v>
      </c>
      <c r="AX375" s="11" t="s">
        <v>73</v>
      </c>
      <c r="AY375" s="221" t="s">
        <v>143</v>
      </c>
    </row>
    <row r="376" spans="2:51" s="12" customFormat="1" ht="12">
      <c r="B376" s="222"/>
      <c r="C376" s="223"/>
      <c r="D376" s="209" t="s">
        <v>154</v>
      </c>
      <c r="E376" s="224" t="s">
        <v>21</v>
      </c>
      <c r="F376" s="225" t="s">
        <v>78</v>
      </c>
      <c r="G376" s="223"/>
      <c r="H376" s="226">
        <v>1</v>
      </c>
      <c r="I376" s="227"/>
      <c r="J376" s="223"/>
      <c r="K376" s="223"/>
      <c r="L376" s="228"/>
      <c r="M376" s="229"/>
      <c r="N376" s="230"/>
      <c r="O376" s="230"/>
      <c r="P376" s="230"/>
      <c r="Q376" s="230"/>
      <c r="R376" s="230"/>
      <c r="S376" s="230"/>
      <c r="T376" s="231"/>
      <c r="AT376" s="232" t="s">
        <v>154</v>
      </c>
      <c r="AU376" s="232" t="s">
        <v>83</v>
      </c>
      <c r="AV376" s="12" t="s">
        <v>83</v>
      </c>
      <c r="AW376" s="12" t="s">
        <v>34</v>
      </c>
      <c r="AX376" s="12" t="s">
        <v>73</v>
      </c>
      <c r="AY376" s="232" t="s">
        <v>143</v>
      </c>
    </row>
    <row r="377" spans="2:51" s="13" customFormat="1" ht="12">
      <c r="B377" s="233"/>
      <c r="C377" s="234"/>
      <c r="D377" s="209" t="s">
        <v>154</v>
      </c>
      <c r="E377" s="235" t="s">
        <v>21</v>
      </c>
      <c r="F377" s="236" t="s">
        <v>157</v>
      </c>
      <c r="G377" s="234"/>
      <c r="H377" s="237">
        <v>1</v>
      </c>
      <c r="I377" s="238"/>
      <c r="J377" s="234"/>
      <c r="K377" s="234"/>
      <c r="L377" s="239"/>
      <c r="M377" s="240"/>
      <c r="N377" s="241"/>
      <c r="O377" s="241"/>
      <c r="P377" s="241"/>
      <c r="Q377" s="241"/>
      <c r="R377" s="241"/>
      <c r="S377" s="241"/>
      <c r="T377" s="242"/>
      <c r="AT377" s="243" t="s">
        <v>154</v>
      </c>
      <c r="AU377" s="243" t="s">
        <v>83</v>
      </c>
      <c r="AV377" s="13" t="s">
        <v>150</v>
      </c>
      <c r="AW377" s="13" t="s">
        <v>34</v>
      </c>
      <c r="AX377" s="13" t="s">
        <v>78</v>
      </c>
      <c r="AY377" s="243" t="s">
        <v>143</v>
      </c>
    </row>
    <row r="378" spans="2:65" s="1" customFormat="1" ht="16.5" customHeight="1">
      <c r="B378" s="37"/>
      <c r="C378" s="197" t="s">
        <v>530</v>
      </c>
      <c r="D378" s="197" t="s">
        <v>145</v>
      </c>
      <c r="E378" s="198" t="s">
        <v>531</v>
      </c>
      <c r="F378" s="199" t="s">
        <v>532</v>
      </c>
      <c r="G378" s="200" t="s">
        <v>357</v>
      </c>
      <c r="H378" s="201">
        <v>1</v>
      </c>
      <c r="I378" s="202"/>
      <c r="J378" s="203">
        <f>ROUND(I378*H378,2)</f>
        <v>0</v>
      </c>
      <c r="K378" s="199" t="s">
        <v>149</v>
      </c>
      <c r="L378" s="42"/>
      <c r="M378" s="204" t="s">
        <v>21</v>
      </c>
      <c r="N378" s="205" t="s">
        <v>45</v>
      </c>
      <c r="O378" s="78"/>
      <c r="P378" s="206">
        <f>O378*H378</f>
        <v>0</v>
      </c>
      <c r="Q378" s="206">
        <v>0</v>
      </c>
      <c r="R378" s="206">
        <f>Q378*H378</f>
        <v>0</v>
      </c>
      <c r="S378" s="206">
        <v>0</v>
      </c>
      <c r="T378" s="207">
        <f>S378*H378</f>
        <v>0</v>
      </c>
      <c r="AR378" s="16" t="s">
        <v>517</v>
      </c>
      <c r="AT378" s="16" t="s">
        <v>145</v>
      </c>
      <c r="AU378" s="16" t="s">
        <v>83</v>
      </c>
      <c r="AY378" s="16" t="s">
        <v>143</v>
      </c>
      <c r="BE378" s="208">
        <f>IF(N378="základní",J378,0)</f>
        <v>0</v>
      </c>
      <c r="BF378" s="208">
        <f>IF(N378="snížená",J378,0)</f>
        <v>0</v>
      </c>
      <c r="BG378" s="208">
        <f>IF(N378="zákl. přenesená",J378,0)</f>
        <v>0</v>
      </c>
      <c r="BH378" s="208">
        <f>IF(N378="sníž. přenesená",J378,0)</f>
        <v>0</v>
      </c>
      <c r="BI378" s="208">
        <f>IF(N378="nulová",J378,0)</f>
        <v>0</v>
      </c>
      <c r="BJ378" s="16" t="s">
        <v>83</v>
      </c>
      <c r="BK378" s="208">
        <f>ROUND(I378*H378,2)</f>
        <v>0</v>
      </c>
      <c r="BL378" s="16" t="s">
        <v>517</v>
      </c>
      <c r="BM378" s="16" t="s">
        <v>533</v>
      </c>
    </row>
    <row r="379" spans="2:63" s="10" customFormat="1" ht="22.8" customHeight="1">
      <c r="B379" s="181"/>
      <c r="C379" s="182"/>
      <c r="D379" s="183" t="s">
        <v>72</v>
      </c>
      <c r="E379" s="195" t="s">
        <v>534</v>
      </c>
      <c r="F379" s="195" t="s">
        <v>535</v>
      </c>
      <c r="G379" s="182"/>
      <c r="H379" s="182"/>
      <c r="I379" s="185"/>
      <c r="J379" s="196">
        <f>BK379</f>
        <v>0</v>
      </c>
      <c r="K379" s="182"/>
      <c r="L379" s="187"/>
      <c r="M379" s="188"/>
      <c r="N379" s="189"/>
      <c r="O379" s="189"/>
      <c r="P379" s="190">
        <f>P380</f>
        <v>0</v>
      </c>
      <c r="Q379" s="189"/>
      <c r="R379" s="190">
        <f>R380</f>
        <v>0</v>
      </c>
      <c r="S379" s="189"/>
      <c r="T379" s="191">
        <f>T380</f>
        <v>0</v>
      </c>
      <c r="AR379" s="192" t="s">
        <v>171</v>
      </c>
      <c r="AT379" s="193" t="s">
        <v>72</v>
      </c>
      <c r="AU379" s="193" t="s">
        <v>78</v>
      </c>
      <c r="AY379" s="192" t="s">
        <v>143</v>
      </c>
      <c r="BK379" s="194">
        <f>BK380</f>
        <v>0</v>
      </c>
    </row>
    <row r="380" spans="2:65" s="1" customFormat="1" ht="16.5" customHeight="1">
      <c r="B380" s="37"/>
      <c r="C380" s="197" t="s">
        <v>536</v>
      </c>
      <c r="D380" s="197" t="s">
        <v>145</v>
      </c>
      <c r="E380" s="198" t="s">
        <v>537</v>
      </c>
      <c r="F380" s="199" t="s">
        <v>535</v>
      </c>
      <c r="G380" s="200" t="s">
        <v>538</v>
      </c>
      <c r="H380" s="201">
        <v>1</v>
      </c>
      <c r="I380" s="202"/>
      <c r="J380" s="203">
        <f>ROUND(I380*H380,2)</f>
        <v>0</v>
      </c>
      <c r="K380" s="199" t="s">
        <v>149</v>
      </c>
      <c r="L380" s="42"/>
      <c r="M380" s="204" t="s">
        <v>21</v>
      </c>
      <c r="N380" s="205" t="s">
        <v>45</v>
      </c>
      <c r="O380" s="78"/>
      <c r="P380" s="206">
        <f>O380*H380</f>
        <v>0</v>
      </c>
      <c r="Q380" s="206">
        <v>0</v>
      </c>
      <c r="R380" s="206">
        <f>Q380*H380</f>
        <v>0</v>
      </c>
      <c r="S380" s="206">
        <v>0</v>
      </c>
      <c r="T380" s="207">
        <f>S380*H380</f>
        <v>0</v>
      </c>
      <c r="AR380" s="16" t="s">
        <v>517</v>
      </c>
      <c r="AT380" s="16" t="s">
        <v>145</v>
      </c>
      <c r="AU380" s="16" t="s">
        <v>83</v>
      </c>
      <c r="AY380" s="16" t="s">
        <v>143</v>
      </c>
      <c r="BE380" s="208">
        <f>IF(N380="základní",J380,0)</f>
        <v>0</v>
      </c>
      <c r="BF380" s="208">
        <f>IF(N380="snížená",J380,0)</f>
        <v>0</v>
      </c>
      <c r="BG380" s="208">
        <f>IF(N380="zákl. přenesená",J380,0)</f>
        <v>0</v>
      </c>
      <c r="BH380" s="208">
        <f>IF(N380="sníž. přenesená",J380,0)</f>
        <v>0</v>
      </c>
      <c r="BI380" s="208">
        <f>IF(N380="nulová",J380,0)</f>
        <v>0</v>
      </c>
      <c r="BJ380" s="16" t="s">
        <v>83</v>
      </c>
      <c r="BK380" s="208">
        <f>ROUND(I380*H380,2)</f>
        <v>0</v>
      </c>
      <c r="BL380" s="16" t="s">
        <v>517</v>
      </c>
      <c r="BM380" s="16" t="s">
        <v>539</v>
      </c>
    </row>
    <row r="381" spans="2:63" s="10" customFormat="1" ht="22.8" customHeight="1">
      <c r="B381" s="181"/>
      <c r="C381" s="182"/>
      <c r="D381" s="183" t="s">
        <v>72</v>
      </c>
      <c r="E381" s="195" t="s">
        <v>540</v>
      </c>
      <c r="F381" s="195" t="s">
        <v>541</v>
      </c>
      <c r="G381" s="182"/>
      <c r="H381" s="182"/>
      <c r="I381" s="185"/>
      <c r="J381" s="196">
        <f>BK381</f>
        <v>0</v>
      </c>
      <c r="K381" s="182"/>
      <c r="L381" s="187"/>
      <c r="M381" s="188"/>
      <c r="N381" s="189"/>
      <c r="O381" s="189"/>
      <c r="P381" s="190">
        <f>SUM(P382:P383)</f>
        <v>0</v>
      </c>
      <c r="Q381" s="189"/>
      <c r="R381" s="190">
        <f>SUM(R382:R383)</f>
        <v>0</v>
      </c>
      <c r="S381" s="189"/>
      <c r="T381" s="191">
        <f>SUM(T382:T383)</f>
        <v>0</v>
      </c>
      <c r="AR381" s="192" t="s">
        <v>171</v>
      </c>
      <c r="AT381" s="193" t="s">
        <v>72</v>
      </c>
      <c r="AU381" s="193" t="s">
        <v>78</v>
      </c>
      <c r="AY381" s="192" t="s">
        <v>143</v>
      </c>
      <c r="BK381" s="194">
        <f>SUM(BK382:BK383)</f>
        <v>0</v>
      </c>
    </row>
    <row r="382" spans="2:65" s="1" customFormat="1" ht="16.5" customHeight="1">
      <c r="B382" s="37"/>
      <c r="C382" s="197" t="s">
        <v>542</v>
      </c>
      <c r="D382" s="197" t="s">
        <v>145</v>
      </c>
      <c r="E382" s="198" t="s">
        <v>543</v>
      </c>
      <c r="F382" s="199" t="s">
        <v>544</v>
      </c>
      <c r="G382" s="200" t="s">
        <v>357</v>
      </c>
      <c r="H382" s="201">
        <v>1</v>
      </c>
      <c r="I382" s="202"/>
      <c r="J382" s="203">
        <f>ROUND(I382*H382,2)</f>
        <v>0</v>
      </c>
      <c r="K382" s="199" t="s">
        <v>149</v>
      </c>
      <c r="L382" s="42"/>
      <c r="M382" s="204" t="s">
        <v>21</v>
      </c>
      <c r="N382" s="205" t="s">
        <v>45</v>
      </c>
      <c r="O382" s="78"/>
      <c r="P382" s="206">
        <f>O382*H382</f>
        <v>0</v>
      </c>
      <c r="Q382" s="206">
        <v>0</v>
      </c>
      <c r="R382" s="206">
        <f>Q382*H382</f>
        <v>0</v>
      </c>
      <c r="S382" s="206">
        <v>0</v>
      </c>
      <c r="T382" s="207">
        <f>S382*H382</f>
        <v>0</v>
      </c>
      <c r="AR382" s="16" t="s">
        <v>517</v>
      </c>
      <c r="AT382" s="16" t="s">
        <v>145</v>
      </c>
      <c r="AU382" s="16" t="s">
        <v>83</v>
      </c>
      <c r="AY382" s="16" t="s">
        <v>143</v>
      </c>
      <c r="BE382" s="208">
        <f>IF(N382="základní",J382,0)</f>
        <v>0</v>
      </c>
      <c r="BF382" s="208">
        <f>IF(N382="snížená",J382,0)</f>
        <v>0</v>
      </c>
      <c r="BG382" s="208">
        <f>IF(N382="zákl. přenesená",J382,0)</f>
        <v>0</v>
      </c>
      <c r="BH382" s="208">
        <f>IF(N382="sníž. přenesená",J382,0)</f>
        <v>0</v>
      </c>
      <c r="BI382" s="208">
        <f>IF(N382="nulová",J382,0)</f>
        <v>0</v>
      </c>
      <c r="BJ382" s="16" t="s">
        <v>83</v>
      </c>
      <c r="BK382" s="208">
        <f>ROUND(I382*H382,2)</f>
        <v>0</v>
      </c>
      <c r="BL382" s="16" t="s">
        <v>517</v>
      </c>
      <c r="BM382" s="16" t="s">
        <v>545</v>
      </c>
    </row>
    <row r="383" spans="2:65" s="1" customFormat="1" ht="16.5" customHeight="1">
      <c r="B383" s="37"/>
      <c r="C383" s="197" t="s">
        <v>546</v>
      </c>
      <c r="D383" s="197" t="s">
        <v>145</v>
      </c>
      <c r="E383" s="198" t="s">
        <v>547</v>
      </c>
      <c r="F383" s="199" t="s">
        <v>548</v>
      </c>
      <c r="G383" s="200" t="s">
        <v>357</v>
      </c>
      <c r="H383" s="201">
        <v>1</v>
      </c>
      <c r="I383" s="202"/>
      <c r="J383" s="203">
        <f>ROUND(I383*H383,2)</f>
        <v>0</v>
      </c>
      <c r="K383" s="199" t="s">
        <v>149</v>
      </c>
      <c r="L383" s="42"/>
      <c r="M383" s="204" t="s">
        <v>21</v>
      </c>
      <c r="N383" s="205" t="s">
        <v>45</v>
      </c>
      <c r="O383" s="78"/>
      <c r="P383" s="206">
        <f>O383*H383</f>
        <v>0</v>
      </c>
      <c r="Q383" s="206">
        <v>0</v>
      </c>
      <c r="R383" s="206">
        <f>Q383*H383</f>
        <v>0</v>
      </c>
      <c r="S383" s="206">
        <v>0</v>
      </c>
      <c r="T383" s="207">
        <f>S383*H383</f>
        <v>0</v>
      </c>
      <c r="AR383" s="16" t="s">
        <v>517</v>
      </c>
      <c r="AT383" s="16" t="s">
        <v>145</v>
      </c>
      <c r="AU383" s="16" t="s">
        <v>83</v>
      </c>
      <c r="AY383" s="16" t="s">
        <v>143</v>
      </c>
      <c r="BE383" s="208">
        <f>IF(N383="základní",J383,0)</f>
        <v>0</v>
      </c>
      <c r="BF383" s="208">
        <f>IF(N383="snížená",J383,0)</f>
        <v>0</v>
      </c>
      <c r="BG383" s="208">
        <f>IF(N383="zákl. přenesená",J383,0)</f>
        <v>0</v>
      </c>
      <c r="BH383" s="208">
        <f>IF(N383="sníž. přenesená",J383,0)</f>
        <v>0</v>
      </c>
      <c r="BI383" s="208">
        <f>IF(N383="nulová",J383,0)</f>
        <v>0</v>
      </c>
      <c r="BJ383" s="16" t="s">
        <v>83</v>
      </c>
      <c r="BK383" s="208">
        <f>ROUND(I383*H383,2)</f>
        <v>0</v>
      </c>
      <c r="BL383" s="16" t="s">
        <v>517</v>
      </c>
      <c r="BM383" s="16" t="s">
        <v>549</v>
      </c>
    </row>
    <row r="384" spans="2:63" s="10" customFormat="1" ht="22.8" customHeight="1">
      <c r="B384" s="181"/>
      <c r="C384" s="182"/>
      <c r="D384" s="183" t="s">
        <v>72</v>
      </c>
      <c r="E384" s="195" t="s">
        <v>550</v>
      </c>
      <c r="F384" s="195" t="s">
        <v>551</v>
      </c>
      <c r="G384" s="182"/>
      <c r="H384" s="182"/>
      <c r="I384" s="185"/>
      <c r="J384" s="196">
        <f>BK384</f>
        <v>0</v>
      </c>
      <c r="K384" s="182"/>
      <c r="L384" s="187"/>
      <c r="M384" s="188"/>
      <c r="N384" s="189"/>
      <c r="O384" s="189"/>
      <c r="P384" s="190">
        <f>P385</f>
        <v>0</v>
      </c>
      <c r="Q384" s="189"/>
      <c r="R384" s="190">
        <f>R385</f>
        <v>0</v>
      </c>
      <c r="S384" s="189"/>
      <c r="T384" s="191">
        <f>T385</f>
        <v>0</v>
      </c>
      <c r="AR384" s="192" t="s">
        <v>171</v>
      </c>
      <c r="AT384" s="193" t="s">
        <v>72</v>
      </c>
      <c r="AU384" s="193" t="s">
        <v>78</v>
      </c>
      <c r="AY384" s="192" t="s">
        <v>143</v>
      </c>
      <c r="BK384" s="194">
        <f>BK385</f>
        <v>0</v>
      </c>
    </row>
    <row r="385" spans="2:65" s="1" customFormat="1" ht="16.5" customHeight="1">
      <c r="B385" s="37"/>
      <c r="C385" s="197" t="s">
        <v>552</v>
      </c>
      <c r="D385" s="197" t="s">
        <v>145</v>
      </c>
      <c r="E385" s="198" t="s">
        <v>553</v>
      </c>
      <c r="F385" s="199" t="s">
        <v>554</v>
      </c>
      <c r="G385" s="200" t="s">
        <v>357</v>
      </c>
      <c r="H385" s="201">
        <v>1</v>
      </c>
      <c r="I385" s="202"/>
      <c r="J385" s="203">
        <f>ROUND(I385*H385,2)</f>
        <v>0</v>
      </c>
      <c r="K385" s="199" t="s">
        <v>149</v>
      </c>
      <c r="L385" s="42"/>
      <c r="M385" s="254" t="s">
        <v>21</v>
      </c>
      <c r="N385" s="255" t="s">
        <v>45</v>
      </c>
      <c r="O385" s="256"/>
      <c r="P385" s="257">
        <f>O385*H385</f>
        <v>0</v>
      </c>
      <c r="Q385" s="257">
        <v>0</v>
      </c>
      <c r="R385" s="257">
        <f>Q385*H385</f>
        <v>0</v>
      </c>
      <c r="S385" s="257">
        <v>0</v>
      </c>
      <c r="T385" s="258">
        <f>S385*H385</f>
        <v>0</v>
      </c>
      <c r="AR385" s="16" t="s">
        <v>517</v>
      </c>
      <c r="AT385" s="16" t="s">
        <v>145</v>
      </c>
      <c r="AU385" s="16" t="s">
        <v>83</v>
      </c>
      <c r="AY385" s="16" t="s">
        <v>143</v>
      </c>
      <c r="BE385" s="208">
        <f>IF(N385="základní",J385,0)</f>
        <v>0</v>
      </c>
      <c r="BF385" s="208">
        <f>IF(N385="snížená",J385,0)</f>
        <v>0</v>
      </c>
      <c r="BG385" s="208">
        <f>IF(N385="zákl. přenesená",J385,0)</f>
        <v>0</v>
      </c>
      <c r="BH385" s="208">
        <f>IF(N385="sníž. přenesená",J385,0)</f>
        <v>0</v>
      </c>
      <c r="BI385" s="208">
        <f>IF(N385="nulová",J385,0)</f>
        <v>0</v>
      </c>
      <c r="BJ385" s="16" t="s">
        <v>83</v>
      </c>
      <c r="BK385" s="208">
        <f>ROUND(I385*H385,2)</f>
        <v>0</v>
      </c>
      <c r="BL385" s="16" t="s">
        <v>517</v>
      </c>
      <c r="BM385" s="16" t="s">
        <v>555</v>
      </c>
    </row>
    <row r="386" spans="2:12" s="1" customFormat="1" ht="6.95" customHeight="1">
      <c r="B386" s="56"/>
      <c r="C386" s="57"/>
      <c r="D386" s="57"/>
      <c r="E386" s="57"/>
      <c r="F386" s="57"/>
      <c r="G386" s="57"/>
      <c r="H386" s="57"/>
      <c r="I386" s="148"/>
      <c r="J386" s="57"/>
      <c r="K386" s="57"/>
      <c r="L386" s="42"/>
    </row>
  </sheetData>
  <sheetProtection password="CC35" sheet="1" objects="1" scenarios="1" formatColumns="0" formatRows="0" autoFilter="0"/>
  <autoFilter ref="C88:K385"/>
  <mergeCells count="6">
    <mergeCell ref="E7:H7"/>
    <mergeCell ref="E16:H16"/>
    <mergeCell ref="E25:H25"/>
    <mergeCell ref="E46:H46"/>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59" customWidth="1"/>
    <col min="2" max="2" width="1.7109375" style="259" customWidth="1"/>
    <col min="3" max="4" width="5.00390625" style="259" customWidth="1"/>
    <col min="5" max="5" width="11.7109375" style="259" customWidth="1"/>
    <col min="6" max="6" width="9.140625" style="259" customWidth="1"/>
    <col min="7" max="7" width="5.00390625" style="259" customWidth="1"/>
    <col min="8" max="8" width="77.8515625" style="259" customWidth="1"/>
    <col min="9" max="10" width="20.00390625" style="259" customWidth="1"/>
    <col min="11" max="11" width="1.7109375" style="259" customWidth="1"/>
  </cols>
  <sheetData>
    <row r="1" ht="37.5" customHeight="1"/>
    <row r="2" spans="2:11" ht="7.5" customHeight="1">
      <c r="B2" s="260"/>
      <c r="C2" s="261"/>
      <c r="D2" s="261"/>
      <c r="E2" s="261"/>
      <c r="F2" s="261"/>
      <c r="G2" s="261"/>
      <c r="H2" s="261"/>
      <c r="I2" s="261"/>
      <c r="J2" s="261"/>
      <c r="K2" s="262"/>
    </row>
    <row r="3" spans="2:11" s="14" customFormat="1" ht="45" customHeight="1">
      <c r="B3" s="263"/>
      <c r="C3" s="264" t="s">
        <v>556</v>
      </c>
      <c r="D3" s="264"/>
      <c r="E3" s="264"/>
      <c r="F3" s="264"/>
      <c r="G3" s="264"/>
      <c r="H3" s="264"/>
      <c r="I3" s="264"/>
      <c r="J3" s="264"/>
      <c r="K3" s="265"/>
    </row>
    <row r="4" spans="2:11" ht="25.5" customHeight="1">
      <c r="B4" s="266"/>
      <c r="C4" s="267" t="s">
        <v>557</v>
      </c>
      <c r="D4" s="267"/>
      <c r="E4" s="267"/>
      <c r="F4" s="267"/>
      <c r="G4" s="267"/>
      <c r="H4" s="267"/>
      <c r="I4" s="267"/>
      <c r="J4" s="267"/>
      <c r="K4" s="268"/>
    </row>
    <row r="5" spans="2:11" ht="5.25" customHeight="1">
      <c r="B5" s="266"/>
      <c r="C5" s="269"/>
      <c r="D5" s="269"/>
      <c r="E5" s="269"/>
      <c r="F5" s="269"/>
      <c r="G5" s="269"/>
      <c r="H5" s="269"/>
      <c r="I5" s="269"/>
      <c r="J5" s="269"/>
      <c r="K5" s="268"/>
    </row>
    <row r="6" spans="2:11" ht="15" customHeight="1">
      <c r="B6" s="266"/>
      <c r="C6" s="270" t="s">
        <v>558</v>
      </c>
      <c r="D6" s="270"/>
      <c r="E6" s="270"/>
      <c r="F6" s="270"/>
      <c r="G6" s="270"/>
      <c r="H6" s="270"/>
      <c r="I6" s="270"/>
      <c r="J6" s="270"/>
      <c r="K6" s="268"/>
    </row>
    <row r="7" spans="2:11" ht="15" customHeight="1">
      <c r="B7" s="271"/>
      <c r="C7" s="270" t="s">
        <v>559</v>
      </c>
      <c r="D7" s="270"/>
      <c r="E7" s="270"/>
      <c r="F7" s="270"/>
      <c r="G7" s="270"/>
      <c r="H7" s="270"/>
      <c r="I7" s="270"/>
      <c r="J7" s="270"/>
      <c r="K7" s="268"/>
    </row>
    <row r="8" spans="2:11" ht="12.75" customHeight="1">
      <c r="B8" s="271"/>
      <c r="C8" s="270"/>
      <c r="D8" s="270"/>
      <c r="E8" s="270"/>
      <c r="F8" s="270"/>
      <c r="G8" s="270"/>
      <c r="H8" s="270"/>
      <c r="I8" s="270"/>
      <c r="J8" s="270"/>
      <c r="K8" s="268"/>
    </row>
    <row r="9" spans="2:11" ht="15" customHeight="1">
      <c r="B9" s="271"/>
      <c r="C9" s="270" t="s">
        <v>560</v>
      </c>
      <c r="D9" s="270"/>
      <c r="E9" s="270"/>
      <c r="F9" s="270"/>
      <c r="G9" s="270"/>
      <c r="H9" s="270"/>
      <c r="I9" s="270"/>
      <c r="J9" s="270"/>
      <c r="K9" s="268"/>
    </row>
    <row r="10" spans="2:11" ht="15" customHeight="1">
      <c r="B10" s="271"/>
      <c r="C10" s="270"/>
      <c r="D10" s="270" t="s">
        <v>561</v>
      </c>
      <c r="E10" s="270"/>
      <c r="F10" s="270"/>
      <c r="G10" s="270"/>
      <c r="H10" s="270"/>
      <c r="I10" s="270"/>
      <c r="J10" s="270"/>
      <c r="K10" s="268"/>
    </row>
    <row r="11" spans="2:11" ht="15" customHeight="1">
      <c r="B11" s="271"/>
      <c r="C11" s="272"/>
      <c r="D11" s="270" t="s">
        <v>562</v>
      </c>
      <c r="E11" s="270"/>
      <c r="F11" s="270"/>
      <c r="G11" s="270"/>
      <c r="H11" s="270"/>
      <c r="I11" s="270"/>
      <c r="J11" s="270"/>
      <c r="K11" s="268"/>
    </row>
    <row r="12" spans="2:11" ht="15" customHeight="1">
      <c r="B12" s="271"/>
      <c r="C12" s="272"/>
      <c r="D12" s="270"/>
      <c r="E12" s="270"/>
      <c r="F12" s="270"/>
      <c r="G12" s="270"/>
      <c r="H12" s="270"/>
      <c r="I12" s="270"/>
      <c r="J12" s="270"/>
      <c r="K12" s="268"/>
    </row>
    <row r="13" spans="2:11" ht="15" customHeight="1">
      <c r="B13" s="271"/>
      <c r="C13" s="272"/>
      <c r="D13" s="273" t="s">
        <v>563</v>
      </c>
      <c r="E13" s="270"/>
      <c r="F13" s="270"/>
      <c r="G13" s="270"/>
      <c r="H13" s="270"/>
      <c r="I13" s="270"/>
      <c r="J13" s="270"/>
      <c r="K13" s="268"/>
    </row>
    <row r="14" spans="2:11" ht="12.75" customHeight="1">
      <c r="B14" s="271"/>
      <c r="C14" s="272"/>
      <c r="D14" s="272"/>
      <c r="E14" s="272"/>
      <c r="F14" s="272"/>
      <c r="G14" s="272"/>
      <c r="H14" s="272"/>
      <c r="I14" s="272"/>
      <c r="J14" s="272"/>
      <c r="K14" s="268"/>
    </row>
    <row r="15" spans="2:11" ht="15" customHeight="1">
      <c r="B15" s="271"/>
      <c r="C15" s="272"/>
      <c r="D15" s="270" t="s">
        <v>564</v>
      </c>
      <c r="E15" s="270"/>
      <c r="F15" s="270"/>
      <c r="G15" s="270"/>
      <c r="H15" s="270"/>
      <c r="I15" s="270"/>
      <c r="J15" s="270"/>
      <c r="K15" s="268"/>
    </row>
    <row r="16" spans="2:11" ht="15" customHeight="1">
      <c r="B16" s="271"/>
      <c r="C16" s="272"/>
      <c r="D16" s="270" t="s">
        <v>565</v>
      </c>
      <c r="E16" s="270"/>
      <c r="F16" s="270"/>
      <c r="G16" s="270"/>
      <c r="H16" s="270"/>
      <c r="I16" s="270"/>
      <c r="J16" s="270"/>
      <c r="K16" s="268"/>
    </row>
    <row r="17" spans="2:11" ht="15" customHeight="1">
      <c r="B17" s="271"/>
      <c r="C17" s="272"/>
      <c r="D17" s="270" t="s">
        <v>566</v>
      </c>
      <c r="E17" s="270"/>
      <c r="F17" s="270"/>
      <c r="G17" s="270"/>
      <c r="H17" s="270"/>
      <c r="I17" s="270"/>
      <c r="J17" s="270"/>
      <c r="K17" s="268"/>
    </row>
    <row r="18" spans="2:11" ht="15" customHeight="1">
      <c r="B18" s="271"/>
      <c r="C18" s="272"/>
      <c r="D18" s="272"/>
      <c r="E18" s="274" t="s">
        <v>77</v>
      </c>
      <c r="F18" s="270" t="s">
        <v>567</v>
      </c>
      <c r="G18" s="270"/>
      <c r="H18" s="270"/>
      <c r="I18" s="270"/>
      <c r="J18" s="270"/>
      <c r="K18" s="268"/>
    </row>
    <row r="19" spans="2:11" ht="15" customHeight="1">
      <c r="B19" s="271"/>
      <c r="C19" s="272"/>
      <c r="D19" s="272"/>
      <c r="E19" s="274" t="s">
        <v>568</v>
      </c>
      <c r="F19" s="270" t="s">
        <v>569</v>
      </c>
      <c r="G19" s="270"/>
      <c r="H19" s="270"/>
      <c r="I19" s="270"/>
      <c r="J19" s="270"/>
      <c r="K19" s="268"/>
    </row>
    <row r="20" spans="2:11" ht="15" customHeight="1">
      <c r="B20" s="271"/>
      <c r="C20" s="272"/>
      <c r="D20" s="272"/>
      <c r="E20" s="274" t="s">
        <v>570</v>
      </c>
      <c r="F20" s="270" t="s">
        <v>571</v>
      </c>
      <c r="G20" s="270"/>
      <c r="H20" s="270"/>
      <c r="I20" s="270"/>
      <c r="J20" s="270"/>
      <c r="K20" s="268"/>
    </row>
    <row r="21" spans="2:11" ht="15" customHeight="1">
      <c r="B21" s="271"/>
      <c r="C21" s="272"/>
      <c r="D21" s="272"/>
      <c r="E21" s="274" t="s">
        <v>572</v>
      </c>
      <c r="F21" s="270" t="s">
        <v>573</v>
      </c>
      <c r="G21" s="270"/>
      <c r="H21" s="270"/>
      <c r="I21" s="270"/>
      <c r="J21" s="270"/>
      <c r="K21" s="268"/>
    </row>
    <row r="22" spans="2:11" ht="15" customHeight="1">
      <c r="B22" s="271"/>
      <c r="C22" s="272"/>
      <c r="D22" s="272"/>
      <c r="E22" s="274" t="s">
        <v>574</v>
      </c>
      <c r="F22" s="270" t="s">
        <v>575</v>
      </c>
      <c r="G22" s="270"/>
      <c r="H22" s="270"/>
      <c r="I22" s="270"/>
      <c r="J22" s="270"/>
      <c r="K22" s="268"/>
    </row>
    <row r="23" spans="2:11" ht="15" customHeight="1">
      <c r="B23" s="271"/>
      <c r="C23" s="272"/>
      <c r="D23" s="272"/>
      <c r="E23" s="274" t="s">
        <v>576</v>
      </c>
      <c r="F23" s="270" t="s">
        <v>577</v>
      </c>
      <c r="G23" s="270"/>
      <c r="H23" s="270"/>
      <c r="I23" s="270"/>
      <c r="J23" s="270"/>
      <c r="K23" s="268"/>
    </row>
    <row r="24" spans="2:11" ht="12.75" customHeight="1">
      <c r="B24" s="271"/>
      <c r="C24" s="272"/>
      <c r="D24" s="272"/>
      <c r="E24" s="272"/>
      <c r="F24" s="272"/>
      <c r="G24" s="272"/>
      <c r="H24" s="272"/>
      <c r="I24" s="272"/>
      <c r="J24" s="272"/>
      <c r="K24" s="268"/>
    </row>
    <row r="25" spans="2:11" ht="15" customHeight="1">
      <c r="B25" s="271"/>
      <c r="C25" s="270" t="s">
        <v>578</v>
      </c>
      <c r="D25" s="270"/>
      <c r="E25" s="270"/>
      <c r="F25" s="270"/>
      <c r="G25" s="270"/>
      <c r="H25" s="270"/>
      <c r="I25" s="270"/>
      <c r="J25" s="270"/>
      <c r="K25" s="268"/>
    </row>
    <row r="26" spans="2:11" ht="15" customHeight="1">
      <c r="B26" s="271"/>
      <c r="C26" s="270" t="s">
        <v>579</v>
      </c>
      <c r="D26" s="270"/>
      <c r="E26" s="270"/>
      <c r="F26" s="270"/>
      <c r="G26" s="270"/>
      <c r="H26" s="270"/>
      <c r="I26" s="270"/>
      <c r="J26" s="270"/>
      <c r="K26" s="268"/>
    </row>
    <row r="27" spans="2:11" ht="15" customHeight="1">
      <c r="B27" s="271"/>
      <c r="C27" s="270"/>
      <c r="D27" s="270" t="s">
        <v>580</v>
      </c>
      <c r="E27" s="270"/>
      <c r="F27" s="270"/>
      <c r="G27" s="270"/>
      <c r="H27" s="270"/>
      <c r="I27" s="270"/>
      <c r="J27" s="270"/>
      <c r="K27" s="268"/>
    </row>
    <row r="28" spans="2:11" ht="15" customHeight="1">
      <c r="B28" s="271"/>
      <c r="C28" s="272"/>
      <c r="D28" s="270" t="s">
        <v>581</v>
      </c>
      <c r="E28" s="270"/>
      <c r="F28" s="270"/>
      <c r="G28" s="270"/>
      <c r="H28" s="270"/>
      <c r="I28" s="270"/>
      <c r="J28" s="270"/>
      <c r="K28" s="268"/>
    </row>
    <row r="29" spans="2:11" ht="12.75" customHeight="1">
      <c r="B29" s="271"/>
      <c r="C29" s="272"/>
      <c r="D29" s="272"/>
      <c r="E29" s="272"/>
      <c r="F29" s="272"/>
      <c r="G29" s="272"/>
      <c r="H29" s="272"/>
      <c r="I29" s="272"/>
      <c r="J29" s="272"/>
      <c r="K29" s="268"/>
    </row>
    <row r="30" spans="2:11" ht="15" customHeight="1">
      <c r="B30" s="271"/>
      <c r="C30" s="272"/>
      <c r="D30" s="270" t="s">
        <v>582</v>
      </c>
      <c r="E30" s="270"/>
      <c r="F30" s="270"/>
      <c r="G30" s="270"/>
      <c r="H30" s="270"/>
      <c r="I30" s="270"/>
      <c r="J30" s="270"/>
      <c r="K30" s="268"/>
    </row>
    <row r="31" spans="2:11" ht="15" customHeight="1">
      <c r="B31" s="271"/>
      <c r="C31" s="272"/>
      <c r="D31" s="270" t="s">
        <v>583</v>
      </c>
      <c r="E31" s="270"/>
      <c r="F31" s="270"/>
      <c r="G31" s="270"/>
      <c r="H31" s="270"/>
      <c r="I31" s="270"/>
      <c r="J31" s="270"/>
      <c r="K31" s="268"/>
    </row>
    <row r="32" spans="2:11" ht="12.75" customHeight="1">
      <c r="B32" s="271"/>
      <c r="C32" s="272"/>
      <c r="D32" s="272"/>
      <c r="E32" s="272"/>
      <c r="F32" s="272"/>
      <c r="G32" s="272"/>
      <c r="H32" s="272"/>
      <c r="I32" s="272"/>
      <c r="J32" s="272"/>
      <c r="K32" s="268"/>
    </row>
    <row r="33" spans="2:11" ht="15" customHeight="1">
      <c r="B33" s="271"/>
      <c r="C33" s="272"/>
      <c r="D33" s="270" t="s">
        <v>584</v>
      </c>
      <c r="E33" s="270"/>
      <c r="F33" s="270"/>
      <c r="G33" s="270"/>
      <c r="H33" s="270"/>
      <c r="I33" s="270"/>
      <c r="J33" s="270"/>
      <c r="K33" s="268"/>
    </row>
    <row r="34" spans="2:11" ht="15" customHeight="1">
      <c r="B34" s="271"/>
      <c r="C34" s="272"/>
      <c r="D34" s="270" t="s">
        <v>585</v>
      </c>
      <c r="E34" s="270"/>
      <c r="F34" s="270"/>
      <c r="G34" s="270"/>
      <c r="H34" s="270"/>
      <c r="I34" s="270"/>
      <c r="J34" s="270"/>
      <c r="K34" s="268"/>
    </row>
    <row r="35" spans="2:11" ht="15" customHeight="1">
      <c r="B35" s="271"/>
      <c r="C35" s="272"/>
      <c r="D35" s="270" t="s">
        <v>586</v>
      </c>
      <c r="E35" s="270"/>
      <c r="F35" s="270"/>
      <c r="G35" s="270"/>
      <c r="H35" s="270"/>
      <c r="I35" s="270"/>
      <c r="J35" s="270"/>
      <c r="K35" s="268"/>
    </row>
    <row r="36" spans="2:11" ht="15" customHeight="1">
      <c r="B36" s="271"/>
      <c r="C36" s="272"/>
      <c r="D36" s="270"/>
      <c r="E36" s="273" t="s">
        <v>129</v>
      </c>
      <c r="F36" s="270"/>
      <c r="G36" s="270" t="s">
        <v>587</v>
      </c>
      <c r="H36" s="270"/>
      <c r="I36" s="270"/>
      <c r="J36" s="270"/>
      <c r="K36" s="268"/>
    </row>
    <row r="37" spans="2:11" ht="30.75" customHeight="1">
      <c r="B37" s="271"/>
      <c r="C37" s="272"/>
      <c r="D37" s="270"/>
      <c r="E37" s="273" t="s">
        <v>588</v>
      </c>
      <c r="F37" s="270"/>
      <c r="G37" s="270" t="s">
        <v>589</v>
      </c>
      <c r="H37" s="270"/>
      <c r="I37" s="270"/>
      <c r="J37" s="270"/>
      <c r="K37" s="268"/>
    </row>
    <row r="38" spans="2:11" ht="15" customHeight="1">
      <c r="B38" s="271"/>
      <c r="C38" s="272"/>
      <c r="D38" s="270"/>
      <c r="E38" s="273" t="s">
        <v>54</v>
      </c>
      <c r="F38" s="270"/>
      <c r="G38" s="270" t="s">
        <v>590</v>
      </c>
      <c r="H38" s="270"/>
      <c r="I38" s="270"/>
      <c r="J38" s="270"/>
      <c r="K38" s="268"/>
    </row>
    <row r="39" spans="2:11" ht="15" customHeight="1">
      <c r="B39" s="271"/>
      <c r="C39" s="272"/>
      <c r="D39" s="270"/>
      <c r="E39" s="273" t="s">
        <v>55</v>
      </c>
      <c r="F39" s="270"/>
      <c r="G39" s="270" t="s">
        <v>591</v>
      </c>
      <c r="H39" s="270"/>
      <c r="I39" s="270"/>
      <c r="J39" s="270"/>
      <c r="K39" s="268"/>
    </row>
    <row r="40" spans="2:11" ht="15" customHeight="1">
      <c r="B40" s="271"/>
      <c r="C40" s="272"/>
      <c r="D40" s="270"/>
      <c r="E40" s="273" t="s">
        <v>130</v>
      </c>
      <c r="F40" s="270"/>
      <c r="G40" s="270" t="s">
        <v>592</v>
      </c>
      <c r="H40" s="270"/>
      <c r="I40" s="270"/>
      <c r="J40" s="270"/>
      <c r="K40" s="268"/>
    </row>
    <row r="41" spans="2:11" ht="15" customHeight="1">
      <c r="B41" s="271"/>
      <c r="C41" s="272"/>
      <c r="D41" s="270"/>
      <c r="E41" s="273" t="s">
        <v>131</v>
      </c>
      <c r="F41" s="270"/>
      <c r="G41" s="270" t="s">
        <v>593</v>
      </c>
      <c r="H41" s="270"/>
      <c r="I41" s="270"/>
      <c r="J41" s="270"/>
      <c r="K41" s="268"/>
    </row>
    <row r="42" spans="2:11" ht="15" customHeight="1">
      <c r="B42" s="271"/>
      <c r="C42" s="272"/>
      <c r="D42" s="270"/>
      <c r="E42" s="273" t="s">
        <v>594</v>
      </c>
      <c r="F42" s="270"/>
      <c r="G42" s="270" t="s">
        <v>595</v>
      </c>
      <c r="H42" s="270"/>
      <c r="I42" s="270"/>
      <c r="J42" s="270"/>
      <c r="K42" s="268"/>
    </row>
    <row r="43" spans="2:11" ht="15" customHeight="1">
      <c r="B43" s="271"/>
      <c r="C43" s="272"/>
      <c r="D43" s="270"/>
      <c r="E43" s="273"/>
      <c r="F43" s="270"/>
      <c r="G43" s="270" t="s">
        <v>596</v>
      </c>
      <c r="H43" s="270"/>
      <c r="I43" s="270"/>
      <c r="J43" s="270"/>
      <c r="K43" s="268"/>
    </row>
    <row r="44" spans="2:11" ht="15" customHeight="1">
      <c r="B44" s="271"/>
      <c r="C44" s="272"/>
      <c r="D44" s="270"/>
      <c r="E44" s="273" t="s">
        <v>597</v>
      </c>
      <c r="F44" s="270"/>
      <c r="G44" s="270" t="s">
        <v>598</v>
      </c>
      <c r="H44" s="270"/>
      <c r="I44" s="270"/>
      <c r="J44" s="270"/>
      <c r="K44" s="268"/>
    </row>
    <row r="45" spans="2:11" ht="15" customHeight="1">
      <c r="B45" s="271"/>
      <c r="C45" s="272"/>
      <c r="D45" s="270"/>
      <c r="E45" s="273" t="s">
        <v>133</v>
      </c>
      <c r="F45" s="270"/>
      <c r="G45" s="270" t="s">
        <v>599</v>
      </c>
      <c r="H45" s="270"/>
      <c r="I45" s="270"/>
      <c r="J45" s="270"/>
      <c r="K45" s="268"/>
    </row>
    <row r="46" spans="2:11" ht="12.75" customHeight="1">
      <c r="B46" s="271"/>
      <c r="C46" s="272"/>
      <c r="D46" s="270"/>
      <c r="E46" s="270"/>
      <c r="F46" s="270"/>
      <c r="G46" s="270"/>
      <c r="H46" s="270"/>
      <c r="I46" s="270"/>
      <c r="J46" s="270"/>
      <c r="K46" s="268"/>
    </row>
    <row r="47" spans="2:11" ht="15" customHeight="1">
      <c r="B47" s="271"/>
      <c r="C47" s="272"/>
      <c r="D47" s="270" t="s">
        <v>600</v>
      </c>
      <c r="E47" s="270"/>
      <c r="F47" s="270"/>
      <c r="G47" s="270"/>
      <c r="H47" s="270"/>
      <c r="I47" s="270"/>
      <c r="J47" s="270"/>
      <c r="K47" s="268"/>
    </row>
    <row r="48" spans="2:11" ht="15" customHeight="1">
      <c r="B48" s="271"/>
      <c r="C48" s="272"/>
      <c r="D48" s="272"/>
      <c r="E48" s="270" t="s">
        <v>601</v>
      </c>
      <c r="F48" s="270"/>
      <c r="G48" s="270"/>
      <c r="H48" s="270"/>
      <c r="I48" s="270"/>
      <c r="J48" s="270"/>
      <c r="K48" s="268"/>
    </row>
    <row r="49" spans="2:11" ht="15" customHeight="1">
      <c r="B49" s="271"/>
      <c r="C49" s="272"/>
      <c r="D49" s="272"/>
      <c r="E49" s="270" t="s">
        <v>602</v>
      </c>
      <c r="F49" s="270"/>
      <c r="G49" s="270"/>
      <c r="H49" s="270"/>
      <c r="I49" s="270"/>
      <c r="J49" s="270"/>
      <c r="K49" s="268"/>
    </row>
    <row r="50" spans="2:11" ht="15" customHeight="1">
      <c r="B50" s="271"/>
      <c r="C50" s="272"/>
      <c r="D50" s="272"/>
      <c r="E50" s="270" t="s">
        <v>603</v>
      </c>
      <c r="F50" s="270"/>
      <c r="G50" s="270"/>
      <c r="H50" s="270"/>
      <c r="I50" s="270"/>
      <c r="J50" s="270"/>
      <c r="K50" s="268"/>
    </row>
    <row r="51" spans="2:11" ht="15" customHeight="1">
      <c r="B51" s="271"/>
      <c r="C51" s="272"/>
      <c r="D51" s="270" t="s">
        <v>604</v>
      </c>
      <c r="E51" s="270"/>
      <c r="F51" s="270"/>
      <c r="G51" s="270"/>
      <c r="H51" s="270"/>
      <c r="I51" s="270"/>
      <c r="J51" s="270"/>
      <c r="K51" s="268"/>
    </row>
    <row r="52" spans="2:11" ht="25.5" customHeight="1">
      <c r="B52" s="266"/>
      <c r="C52" s="267" t="s">
        <v>605</v>
      </c>
      <c r="D52" s="267"/>
      <c r="E52" s="267"/>
      <c r="F52" s="267"/>
      <c r="G52" s="267"/>
      <c r="H52" s="267"/>
      <c r="I52" s="267"/>
      <c r="J52" s="267"/>
      <c r="K52" s="268"/>
    </row>
    <row r="53" spans="2:11" ht="5.25" customHeight="1">
      <c r="B53" s="266"/>
      <c r="C53" s="269"/>
      <c r="D53" s="269"/>
      <c r="E53" s="269"/>
      <c r="F53" s="269"/>
      <c r="G53" s="269"/>
      <c r="H53" s="269"/>
      <c r="I53" s="269"/>
      <c r="J53" s="269"/>
      <c r="K53" s="268"/>
    </row>
    <row r="54" spans="2:11" ht="15" customHeight="1">
      <c r="B54" s="266"/>
      <c r="C54" s="270" t="s">
        <v>606</v>
      </c>
      <c r="D54" s="270"/>
      <c r="E54" s="270"/>
      <c r="F54" s="270"/>
      <c r="G54" s="270"/>
      <c r="H54" s="270"/>
      <c r="I54" s="270"/>
      <c r="J54" s="270"/>
      <c r="K54" s="268"/>
    </row>
    <row r="55" spans="2:11" ht="15" customHeight="1">
      <c r="B55" s="266"/>
      <c r="C55" s="270" t="s">
        <v>607</v>
      </c>
      <c r="D55" s="270"/>
      <c r="E55" s="270"/>
      <c r="F55" s="270"/>
      <c r="G55" s="270"/>
      <c r="H55" s="270"/>
      <c r="I55" s="270"/>
      <c r="J55" s="270"/>
      <c r="K55" s="268"/>
    </row>
    <row r="56" spans="2:11" ht="12.75" customHeight="1">
      <c r="B56" s="266"/>
      <c r="C56" s="270"/>
      <c r="D56" s="270"/>
      <c r="E56" s="270"/>
      <c r="F56" s="270"/>
      <c r="G56" s="270"/>
      <c r="H56" s="270"/>
      <c r="I56" s="270"/>
      <c r="J56" s="270"/>
      <c r="K56" s="268"/>
    </row>
    <row r="57" spans="2:11" ht="15" customHeight="1">
      <c r="B57" s="266"/>
      <c r="C57" s="270" t="s">
        <v>608</v>
      </c>
      <c r="D57" s="270"/>
      <c r="E57" s="270"/>
      <c r="F57" s="270"/>
      <c r="G57" s="270"/>
      <c r="H57" s="270"/>
      <c r="I57" s="270"/>
      <c r="J57" s="270"/>
      <c r="K57" s="268"/>
    </row>
    <row r="58" spans="2:11" ht="15" customHeight="1">
      <c r="B58" s="266"/>
      <c r="C58" s="272"/>
      <c r="D58" s="270" t="s">
        <v>609</v>
      </c>
      <c r="E58" s="270"/>
      <c r="F58" s="270"/>
      <c r="G58" s="270"/>
      <c r="H58" s="270"/>
      <c r="I58" s="270"/>
      <c r="J58" s="270"/>
      <c r="K58" s="268"/>
    </row>
    <row r="59" spans="2:11" ht="15" customHeight="1">
      <c r="B59" s="266"/>
      <c r="C59" s="272"/>
      <c r="D59" s="270" t="s">
        <v>610</v>
      </c>
      <c r="E59" s="270"/>
      <c r="F59" s="270"/>
      <c r="G59" s="270"/>
      <c r="H59" s="270"/>
      <c r="I59" s="270"/>
      <c r="J59" s="270"/>
      <c r="K59" s="268"/>
    </row>
    <row r="60" spans="2:11" ht="15" customHeight="1">
      <c r="B60" s="266"/>
      <c r="C60" s="272"/>
      <c r="D60" s="270" t="s">
        <v>611</v>
      </c>
      <c r="E60" s="270"/>
      <c r="F60" s="270"/>
      <c r="G60" s="270"/>
      <c r="H60" s="270"/>
      <c r="I60" s="270"/>
      <c r="J60" s="270"/>
      <c r="K60" s="268"/>
    </row>
    <row r="61" spans="2:11" ht="15" customHeight="1">
      <c r="B61" s="266"/>
      <c r="C61" s="272"/>
      <c r="D61" s="270" t="s">
        <v>612</v>
      </c>
      <c r="E61" s="270"/>
      <c r="F61" s="270"/>
      <c r="G61" s="270"/>
      <c r="H61" s="270"/>
      <c r="I61" s="270"/>
      <c r="J61" s="270"/>
      <c r="K61" s="268"/>
    </row>
    <row r="62" spans="2:11" ht="15" customHeight="1">
      <c r="B62" s="266"/>
      <c r="C62" s="272"/>
      <c r="D62" s="275" t="s">
        <v>613</v>
      </c>
      <c r="E62" s="275"/>
      <c r="F62" s="275"/>
      <c r="G62" s="275"/>
      <c r="H62" s="275"/>
      <c r="I62" s="275"/>
      <c r="J62" s="275"/>
      <c r="K62" s="268"/>
    </row>
    <row r="63" spans="2:11" ht="15" customHeight="1">
      <c r="B63" s="266"/>
      <c r="C63" s="272"/>
      <c r="D63" s="270" t="s">
        <v>614</v>
      </c>
      <c r="E63" s="270"/>
      <c r="F63" s="270"/>
      <c r="G63" s="270"/>
      <c r="H63" s="270"/>
      <c r="I63" s="270"/>
      <c r="J63" s="270"/>
      <c r="K63" s="268"/>
    </row>
    <row r="64" spans="2:11" ht="12.75" customHeight="1">
      <c r="B64" s="266"/>
      <c r="C64" s="272"/>
      <c r="D64" s="272"/>
      <c r="E64" s="276"/>
      <c r="F64" s="272"/>
      <c r="G64" s="272"/>
      <c r="H64" s="272"/>
      <c r="I64" s="272"/>
      <c r="J64" s="272"/>
      <c r="K64" s="268"/>
    </row>
    <row r="65" spans="2:11" ht="15" customHeight="1">
      <c r="B65" s="266"/>
      <c r="C65" s="272"/>
      <c r="D65" s="270" t="s">
        <v>615</v>
      </c>
      <c r="E65" s="270"/>
      <c r="F65" s="270"/>
      <c r="G65" s="270"/>
      <c r="H65" s="270"/>
      <c r="I65" s="270"/>
      <c r="J65" s="270"/>
      <c r="K65" s="268"/>
    </row>
    <row r="66" spans="2:11" ht="15" customHeight="1">
      <c r="B66" s="266"/>
      <c r="C66" s="272"/>
      <c r="D66" s="275" t="s">
        <v>616</v>
      </c>
      <c r="E66" s="275"/>
      <c r="F66" s="275"/>
      <c r="G66" s="275"/>
      <c r="H66" s="275"/>
      <c r="I66" s="275"/>
      <c r="J66" s="275"/>
      <c r="K66" s="268"/>
    </row>
    <row r="67" spans="2:11" ht="15" customHeight="1">
      <c r="B67" s="266"/>
      <c r="C67" s="272"/>
      <c r="D67" s="270" t="s">
        <v>617</v>
      </c>
      <c r="E67" s="270"/>
      <c r="F67" s="270"/>
      <c r="G67" s="270"/>
      <c r="H67" s="270"/>
      <c r="I67" s="270"/>
      <c r="J67" s="270"/>
      <c r="K67" s="268"/>
    </row>
    <row r="68" spans="2:11" ht="15" customHeight="1">
      <c r="B68" s="266"/>
      <c r="C68" s="272"/>
      <c r="D68" s="270" t="s">
        <v>618</v>
      </c>
      <c r="E68" s="270"/>
      <c r="F68" s="270"/>
      <c r="G68" s="270"/>
      <c r="H68" s="270"/>
      <c r="I68" s="270"/>
      <c r="J68" s="270"/>
      <c r="K68" s="268"/>
    </row>
    <row r="69" spans="2:11" ht="15" customHeight="1">
      <c r="B69" s="266"/>
      <c r="C69" s="272"/>
      <c r="D69" s="270" t="s">
        <v>619</v>
      </c>
      <c r="E69" s="270"/>
      <c r="F69" s="270"/>
      <c r="G69" s="270"/>
      <c r="H69" s="270"/>
      <c r="I69" s="270"/>
      <c r="J69" s="270"/>
      <c r="K69" s="268"/>
    </row>
    <row r="70" spans="2:11" ht="15" customHeight="1">
      <c r="B70" s="266"/>
      <c r="C70" s="272"/>
      <c r="D70" s="270" t="s">
        <v>620</v>
      </c>
      <c r="E70" s="270"/>
      <c r="F70" s="270"/>
      <c r="G70" s="270"/>
      <c r="H70" s="270"/>
      <c r="I70" s="270"/>
      <c r="J70" s="270"/>
      <c r="K70" s="268"/>
    </row>
    <row r="71" spans="2:11" ht="12.75" customHeight="1">
      <c r="B71" s="277"/>
      <c r="C71" s="278"/>
      <c r="D71" s="278"/>
      <c r="E71" s="278"/>
      <c r="F71" s="278"/>
      <c r="G71" s="278"/>
      <c r="H71" s="278"/>
      <c r="I71" s="278"/>
      <c r="J71" s="278"/>
      <c r="K71" s="279"/>
    </row>
    <row r="72" spans="2:11" ht="18.75" customHeight="1">
      <c r="B72" s="280"/>
      <c r="C72" s="280"/>
      <c r="D72" s="280"/>
      <c r="E72" s="280"/>
      <c r="F72" s="280"/>
      <c r="G72" s="280"/>
      <c r="H72" s="280"/>
      <c r="I72" s="280"/>
      <c r="J72" s="280"/>
      <c r="K72" s="281"/>
    </row>
    <row r="73" spans="2:11" ht="18.75" customHeight="1">
      <c r="B73" s="281"/>
      <c r="C73" s="281"/>
      <c r="D73" s="281"/>
      <c r="E73" s="281"/>
      <c r="F73" s="281"/>
      <c r="G73" s="281"/>
      <c r="H73" s="281"/>
      <c r="I73" s="281"/>
      <c r="J73" s="281"/>
      <c r="K73" s="281"/>
    </row>
    <row r="74" spans="2:11" ht="7.5" customHeight="1">
      <c r="B74" s="282"/>
      <c r="C74" s="283"/>
      <c r="D74" s="283"/>
      <c r="E74" s="283"/>
      <c r="F74" s="283"/>
      <c r="G74" s="283"/>
      <c r="H74" s="283"/>
      <c r="I74" s="283"/>
      <c r="J74" s="283"/>
      <c r="K74" s="284"/>
    </row>
    <row r="75" spans="2:11" ht="45" customHeight="1">
      <c r="B75" s="285"/>
      <c r="C75" s="286" t="s">
        <v>621</v>
      </c>
      <c r="D75" s="286"/>
      <c r="E75" s="286"/>
      <c r="F75" s="286"/>
      <c r="G75" s="286"/>
      <c r="H75" s="286"/>
      <c r="I75" s="286"/>
      <c r="J75" s="286"/>
      <c r="K75" s="287"/>
    </row>
    <row r="76" spans="2:11" ht="17.25" customHeight="1">
      <c r="B76" s="285"/>
      <c r="C76" s="288" t="s">
        <v>622</v>
      </c>
      <c r="D76" s="288"/>
      <c r="E76" s="288"/>
      <c r="F76" s="288" t="s">
        <v>623</v>
      </c>
      <c r="G76" s="289"/>
      <c r="H76" s="288" t="s">
        <v>55</v>
      </c>
      <c r="I76" s="288" t="s">
        <v>58</v>
      </c>
      <c r="J76" s="288" t="s">
        <v>624</v>
      </c>
      <c r="K76" s="287"/>
    </row>
    <row r="77" spans="2:11" ht="17.25" customHeight="1">
      <c r="B77" s="285"/>
      <c r="C77" s="290" t="s">
        <v>625</v>
      </c>
      <c r="D77" s="290"/>
      <c r="E77" s="290"/>
      <c r="F77" s="291" t="s">
        <v>626</v>
      </c>
      <c r="G77" s="292"/>
      <c r="H77" s="290"/>
      <c r="I77" s="290"/>
      <c r="J77" s="290" t="s">
        <v>627</v>
      </c>
      <c r="K77" s="287"/>
    </row>
    <row r="78" spans="2:11" ht="5.25" customHeight="1">
      <c r="B78" s="285"/>
      <c r="C78" s="293"/>
      <c r="D78" s="293"/>
      <c r="E78" s="293"/>
      <c r="F78" s="293"/>
      <c r="G78" s="294"/>
      <c r="H78" s="293"/>
      <c r="I78" s="293"/>
      <c r="J78" s="293"/>
      <c r="K78" s="287"/>
    </row>
    <row r="79" spans="2:11" ht="15" customHeight="1">
      <c r="B79" s="285"/>
      <c r="C79" s="273" t="s">
        <v>54</v>
      </c>
      <c r="D79" s="293"/>
      <c r="E79" s="293"/>
      <c r="F79" s="295" t="s">
        <v>628</v>
      </c>
      <c r="G79" s="294"/>
      <c r="H79" s="273" t="s">
        <v>629</v>
      </c>
      <c r="I79" s="273" t="s">
        <v>630</v>
      </c>
      <c r="J79" s="273">
        <v>20</v>
      </c>
      <c r="K79" s="287"/>
    </row>
    <row r="80" spans="2:11" ht="15" customHeight="1">
      <c r="B80" s="285"/>
      <c r="C80" s="273" t="s">
        <v>631</v>
      </c>
      <c r="D80" s="273"/>
      <c r="E80" s="273"/>
      <c r="F80" s="295" t="s">
        <v>628</v>
      </c>
      <c r="G80" s="294"/>
      <c r="H80" s="273" t="s">
        <v>632</v>
      </c>
      <c r="I80" s="273" t="s">
        <v>630</v>
      </c>
      <c r="J80" s="273">
        <v>120</v>
      </c>
      <c r="K80" s="287"/>
    </row>
    <row r="81" spans="2:11" ht="15" customHeight="1">
      <c r="B81" s="296"/>
      <c r="C81" s="273" t="s">
        <v>633</v>
      </c>
      <c r="D81" s="273"/>
      <c r="E81" s="273"/>
      <c r="F81" s="295" t="s">
        <v>634</v>
      </c>
      <c r="G81" s="294"/>
      <c r="H81" s="273" t="s">
        <v>635</v>
      </c>
      <c r="I81" s="273" t="s">
        <v>630</v>
      </c>
      <c r="J81" s="273">
        <v>50</v>
      </c>
      <c r="K81" s="287"/>
    </row>
    <row r="82" spans="2:11" ht="15" customHeight="1">
      <c r="B82" s="296"/>
      <c r="C82" s="273" t="s">
        <v>636</v>
      </c>
      <c r="D82" s="273"/>
      <c r="E82" s="273"/>
      <c r="F82" s="295" t="s">
        <v>628</v>
      </c>
      <c r="G82" s="294"/>
      <c r="H82" s="273" t="s">
        <v>637</v>
      </c>
      <c r="I82" s="273" t="s">
        <v>638</v>
      </c>
      <c r="J82" s="273"/>
      <c r="K82" s="287"/>
    </row>
    <row r="83" spans="2:11" ht="15" customHeight="1">
      <c r="B83" s="296"/>
      <c r="C83" s="297" t="s">
        <v>639</v>
      </c>
      <c r="D83" s="297"/>
      <c r="E83" s="297"/>
      <c r="F83" s="298" t="s">
        <v>634</v>
      </c>
      <c r="G83" s="297"/>
      <c r="H83" s="297" t="s">
        <v>640</v>
      </c>
      <c r="I83" s="297" t="s">
        <v>630</v>
      </c>
      <c r="J83" s="297">
        <v>15</v>
      </c>
      <c r="K83" s="287"/>
    </row>
    <row r="84" spans="2:11" ht="15" customHeight="1">
      <c r="B84" s="296"/>
      <c r="C84" s="297" t="s">
        <v>641</v>
      </c>
      <c r="D84" s="297"/>
      <c r="E84" s="297"/>
      <c r="F84" s="298" t="s">
        <v>634</v>
      </c>
      <c r="G84" s="297"/>
      <c r="H84" s="297" t="s">
        <v>642</v>
      </c>
      <c r="I84" s="297" t="s">
        <v>630</v>
      </c>
      <c r="J84" s="297">
        <v>15</v>
      </c>
      <c r="K84" s="287"/>
    </row>
    <row r="85" spans="2:11" ht="15" customHeight="1">
      <c r="B85" s="296"/>
      <c r="C85" s="297" t="s">
        <v>643</v>
      </c>
      <c r="D85" s="297"/>
      <c r="E85" s="297"/>
      <c r="F85" s="298" t="s">
        <v>634</v>
      </c>
      <c r="G85" s="297"/>
      <c r="H85" s="297" t="s">
        <v>644</v>
      </c>
      <c r="I85" s="297" t="s">
        <v>630</v>
      </c>
      <c r="J85" s="297">
        <v>20</v>
      </c>
      <c r="K85" s="287"/>
    </row>
    <row r="86" spans="2:11" ht="15" customHeight="1">
      <c r="B86" s="296"/>
      <c r="C86" s="297" t="s">
        <v>645</v>
      </c>
      <c r="D86" s="297"/>
      <c r="E86" s="297"/>
      <c r="F86" s="298" t="s">
        <v>634</v>
      </c>
      <c r="G86" s="297"/>
      <c r="H86" s="297" t="s">
        <v>646</v>
      </c>
      <c r="I86" s="297" t="s">
        <v>630</v>
      </c>
      <c r="J86" s="297">
        <v>20</v>
      </c>
      <c r="K86" s="287"/>
    </row>
    <row r="87" spans="2:11" ht="15" customHeight="1">
      <c r="B87" s="296"/>
      <c r="C87" s="273" t="s">
        <v>647</v>
      </c>
      <c r="D87" s="273"/>
      <c r="E87" s="273"/>
      <c r="F87" s="295" t="s">
        <v>634</v>
      </c>
      <c r="G87" s="294"/>
      <c r="H87" s="273" t="s">
        <v>648</v>
      </c>
      <c r="I87" s="273" t="s">
        <v>630</v>
      </c>
      <c r="J87" s="273">
        <v>50</v>
      </c>
      <c r="K87" s="287"/>
    </row>
    <row r="88" spans="2:11" ht="15" customHeight="1">
      <c r="B88" s="296"/>
      <c r="C88" s="273" t="s">
        <v>649</v>
      </c>
      <c r="D88" s="273"/>
      <c r="E88" s="273"/>
      <c r="F88" s="295" t="s">
        <v>634</v>
      </c>
      <c r="G88" s="294"/>
      <c r="H88" s="273" t="s">
        <v>650</v>
      </c>
      <c r="I88" s="273" t="s">
        <v>630</v>
      </c>
      <c r="J88" s="273">
        <v>20</v>
      </c>
      <c r="K88" s="287"/>
    </row>
    <row r="89" spans="2:11" ht="15" customHeight="1">
      <c r="B89" s="296"/>
      <c r="C89" s="273" t="s">
        <v>651</v>
      </c>
      <c r="D89" s="273"/>
      <c r="E89" s="273"/>
      <c r="F89" s="295" t="s">
        <v>634</v>
      </c>
      <c r="G89" s="294"/>
      <c r="H89" s="273" t="s">
        <v>652</v>
      </c>
      <c r="I89" s="273" t="s">
        <v>630</v>
      </c>
      <c r="J89" s="273">
        <v>20</v>
      </c>
      <c r="K89" s="287"/>
    </row>
    <row r="90" spans="2:11" ht="15" customHeight="1">
      <c r="B90" s="296"/>
      <c r="C90" s="273" t="s">
        <v>653</v>
      </c>
      <c r="D90" s="273"/>
      <c r="E90" s="273"/>
      <c r="F90" s="295" t="s">
        <v>634</v>
      </c>
      <c r="G90" s="294"/>
      <c r="H90" s="273" t="s">
        <v>654</v>
      </c>
      <c r="I90" s="273" t="s">
        <v>630</v>
      </c>
      <c r="J90" s="273">
        <v>50</v>
      </c>
      <c r="K90" s="287"/>
    </row>
    <row r="91" spans="2:11" ht="15" customHeight="1">
      <c r="B91" s="296"/>
      <c r="C91" s="273" t="s">
        <v>655</v>
      </c>
      <c r="D91" s="273"/>
      <c r="E91" s="273"/>
      <c r="F91" s="295" t="s">
        <v>634</v>
      </c>
      <c r="G91" s="294"/>
      <c r="H91" s="273" t="s">
        <v>655</v>
      </c>
      <c r="I91" s="273" t="s">
        <v>630</v>
      </c>
      <c r="J91" s="273">
        <v>50</v>
      </c>
      <c r="K91" s="287"/>
    </row>
    <row r="92" spans="2:11" ht="15" customHeight="1">
      <c r="B92" s="296"/>
      <c r="C92" s="273" t="s">
        <v>656</v>
      </c>
      <c r="D92" s="273"/>
      <c r="E92" s="273"/>
      <c r="F92" s="295" t="s">
        <v>634</v>
      </c>
      <c r="G92" s="294"/>
      <c r="H92" s="273" t="s">
        <v>657</v>
      </c>
      <c r="I92" s="273" t="s">
        <v>630</v>
      </c>
      <c r="J92" s="273">
        <v>255</v>
      </c>
      <c r="K92" s="287"/>
    </row>
    <row r="93" spans="2:11" ht="15" customHeight="1">
      <c r="B93" s="296"/>
      <c r="C93" s="273" t="s">
        <v>658</v>
      </c>
      <c r="D93" s="273"/>
      <c r="E93" s="273"/>
      <c r="F93" s="295" t="s">
        <v>628</v>
      </c>
      <c r="G93" s="294"/>
      <c r="H93" s="273" t="s">
        <v>659</v>
      </c>
      <c r="I93" s="273" t="s">
        <v>660</v>
      </c>
      <c r="J93" s="273"/>
      <c r="K93" s="287"/>
    </row>
    <row r="94" spans="2:11" ht="15" customHeight="1">
      <c r="B94" s="296"/>
      <c r="C94" s="273" t="s">
        <v>661</v>
      </c>
      <c r="D94" s="273"/>
      <c r="E94" s="273"/>
      <c r="F94" s="295" t="s">
        <v>628</v>
      </c>
      <c r="G94" s="294"/>
      <c r="H94" s="273" t="s">
        <v>662</v>
      </c>
      <c r="I94" s="273" t="s">
        <v>663</v>
      </c>
      <c r="J94" s="273"/>
      <c r="K94" s="287"/>
    </row>
    <row r="95" spans="2:11" ht="15" customHeight="1">
      <c r="B95" s="296"/>
      <c r="C95" s="273" t="s">
        <v>664</v>
      </c>
      <c r="D95" s="273"/>
      <c r="E95" s="273"/>
      <c r="F95" s="295" t="s">
        <v>628</v>
      </c>
      <c r="G95" s="294"/>
      <c r="H95" s="273" t="s">
        <v>664</v>
      </c>
      <c r="I95" s="273" t="s">
        <v>663</v>
      </c>
      <c r="J95" s="273"/>
      <c r="K95" s="287"/>
    </row>
    <row r="96" spans="2:11" ht="15" customHeight="1">
      <c r="B96" s="296"/>
      <c r="C96" s="273" t="s">
        <v>39</v>
      </c>
      <c r="D96" s="273"/>
      <c r="E96" s="273"/>
      <c r="F96" s="295" t="s">
        <v>628</v>
      </c>
      <c r="G96" s="294"/>
      <c r="H96" s="273" t="s">
        <v>665</v>
      </c>
      <c r="I96" s="273" t="s">
        <v>663</v>
      </c>
      <c r="J96" s="273"/>
      <c r="K96" s="287"/>
    </row>
    <row r="97" spans="2:11" ht="15" customHeight="1">
      <c r="B97" s="296"/>
      <c r="C97" s="273" t="s">
        <v>49</v>
      </c>
      <c r="D97" s="273"/>
      <c r="E97" s="273"/>
      <c r="F97" s="295" t="s">
        <v>628</v>
      </c>
      <c r="G97" s="294"/>
      <c r="H97" s="273" t="s">
        <v>666</v>
      </c>
      <c r="I97" s="273" t="s">
        <v>663</v>
      </c>
      <c r="J97" s="273"/>
      <c r="K97" s="287"/>
    </row>
    <row r="98" spans="2:11" ht="15" customHeight="1">
      <c r="B98" s="299"/>
      <c r="C98" s="300"/>
      <c r="D98" s="300"/>
      <c r="E98" s="300"/>
      <c r="F98" s="300"/>
      <c r="G98" s="300"/>
      <c r="H98" s="300"/>
      <c r="I98" s="300"/>
      <c r="J98" s="300"/>
      <c r="K98" s="301"/>
    </row>
    <row r="99" spans="2:11" ht="18.75" customHeight="1">
      <c r="B99" s="302"/>
      <c r="C99" s="303"/>
      <c r="D99" s="303"/>
      <c r="E99" s="303"/>
      <c r="F99" s="303"/>
      <c r="G99" s="303"/>
      <c r="H99" s="303"/>
      <c r="I99" s="303"/>
      <c r="J99" s="303"/>
      <c r="K99" s="302"/>
    </row>
    <row r="100" spans="2:11" ht="18.75" customHeight="1">
      <c r="B100" s="281"/>
      <c r="C100" s="281"/>
      <c r="D100" s="281"/>
      <c r="E100" s="281"/>
      <c r="F100" s="281"/>
      <c r="G100" s="281"/>
      <c r="H100" s="281"/>
      <c r="I100" s="281"/>
      <c r="J100" s="281"/>
      <c r="K100" s="281"/>
    </row>
    <row r="101" spans="2:11" ht="7.5" customHeight="1">
      <c r="B101" s="282"/>
      <c r="C101" s="283"/>
      <c r="D101" s="283"/>
      <c r="E101" s="283"/>
      <c r="F101" s="283"/>
      <c r="G101" s="283"/>
      <c r="H101" s="283"/>
      <c r="I101" s="283"/>
      <c r="J101" s="283"/>
      <c r="K101" s="284"/>
    </row>
    <row r="102" spans="2:11" ht="45" customHeight="1">
      <c r="B102" s="285"/>
      <c r="C102" s="286" t="s">
        <v>667</v>
      </c>
      <c r="D102" s="286"/>
      <c r="E102" s="286"/>
      <c r="F102" s="286"/>
      <c r="G102" s="286"/>
      <c r="H102" s="286"/>
      <c r="I102" s="286"/>
      <c r="J102" s="286"/>
      <c r="K102" s="287"/>
    </row>
    <row r="103" spans="2:11" ht="17.25" customHeight="1">
      <c r="B103" s="285"/>
      <c r="C103" s="288" t="s">
        <v>622</v>
      </c>
      <c r="D103" s="288"/>
      <c r="E103" s="288"/>
      <c r="F103" s="288" t="s">
        <v>623</v>
      </c>
      <c r="G103" s="289"/>
      <c r="H103" s="288" t="s">
        <v>55</v>
      </c>
      <c r="I103" s="288" t="s">
        <v>58</v>
      </c>
      <c r="J103" s="288" t="s">
        <v>624</v>
      </c>
      <c r="K103" s="287"/>
    </row>
    <row r="104" spans="2:11" ht="17.25" customHeight="1">
      <c r="B104" s="285"/>
      <c r="C104" s="290" t="s">
        <v>625</v>
      </c>
      <c r="D104" s="290"/>
      <c r="E104" s="290"/>
      <c r="F104" s="291" t="s">
        <v>626</v>
      </c>
      <c r="G104" s="292"/>
      <c r="H104" s="290"/>
      <c r="I104" s="290"/>
      <c r="J104" s="290" t="s">
        <v>627</v>
      </c>
      <c r="K104" s="287"/>
    </row>
    <row r="105" spans="2:11" ht="5.25" customHeight="1">
      <c r="B105" s="285"/>
      <c r="C105" s="288"/>
      <c r="D105" s="288"/>
      <c r="E105" s="288"/>
      <c r="F105" s="288"/>
      <c r="G105" s="304"/>
      <c r="H105" s="288"/>
      <c r="I105" s="288"/>
      <c r="J105" s="288"/>
      <c r="K105" s="287"/>
    </row>
    <row r="106" spans="2:11" ht="15" customHeight="1">
      <c r="B106" s="285"/>
      <c r="C106" s="273" t="s">
        <v>54</v>
      </c>
      <c r="D106" s="293"/>
      <c r="E106" s="293"/>
      <c r="F106" s="295" t="s">
        <v>628</v>
      </c>
      <c r="G106" s="304"/>
      <c r="H106" s="273" t="s">
        <v>668</v>
      </c>
      <c r="I106" s="273" t="s">
        <v>630</v>
      </c>
      <c r="J106" s="273">
        <v>20</v>
      </c>
      <c r="K106" s="287"/>
    </row>
    <row r="107" spans="2:11" ht="15" customHeight="1">
      <c r="B107" s="285"/>
      <c r="C107" s="273" t="s">
        <v>631</v>
      </c>
      <c r="D107" s="273"/>
      <c r="E107" s="273"/>
      <c r="F107" s="295" t="s">
        <v>628</v>
      </c>
      <c r="G107" s="273"/>
      <c r="H107" s="273" t="s">
        <v>668</v>
      </c>
      <c r="I107" s="273" t="s">
        <v>630</v>
      </c>
      <c r="J107" s="273">
        <v>120</v>
      </c>
      <c r="K107" s="287"/>
    </row>
    <row r="108" spans="2:11" ht="15" customHeight="1">
      <c r="B108" s="296"/>
      <c r="C108" s="273" t="s">
        <v>633</v>
      </c>
      <c r="D108" s="273"/>
      <c r="E108" s="273"/>
      <c r="F108" s="295" t="s">
        <v>634</v>
      </c>
      <c r="G108" s="273"/>
      <c r="H108" s="273" t="s">
        <v>668</v>
      </c>
      <c r="I108" s="273" t="s">
        <v>630</v>
      </c>
      <c r="J108" s="273">
        <v>50</v>
      </c>
      <c r="K108" s="287"/>
    </row>
    <row r="109" spans="2:11" ht="15" customHeight="1">
      <c r="B109" s="296"/>
      <c r="C109" s="273" t="s">
        <v>636</v>
      </c>
      <c r="D109" s="273"/>
      <c r="E109" s="273"/>
      <c r="F109" s="295" t="s">
        <v>628</v>
      </c>
      <c r="G109" s="273"/>
      <c r="H109" s="273" t="s">
        <v>668</v>
      </c>
      <c r="I109" s="273" t="s">
        <v>638</v>
      </c>
      <c r="J109" s="273"/>
      <c r="K109" s="287"/>
    </row>
    <row r="110" spans="2:11" ht="15" customHeight="1">
      <c r="B110" s="296"/>
      <c r="C110" s="273" t="s">
        <v>647</v>
      </c>
      <c r="D110" s="273"/>
      <c r="E110" s="273"/>
      <c r="F110" s="295" t="s">
        <v>634</v>
      </c>
      <c r="G110" s="273"/>
      <c r="H110" s="273" t="s">
        <v>668</v>
      </c>
      <c r="I110" s="273" t="s">
        <v>630</v>
      </c>
      <c r="J110" s="273">
        <v>50</v>
      </c>
      <c r="K110" s="287"/>
    </row>
    <row r="111" spans="2:11" ht="15" customHeight="1">
      <c r="B111" s="296"/>
      <c r="C111" s="273" t="s">
        <v>655</v>
      </c>
      <c r="D111" s="273"/>
      <c r="E111" s="273"/>
      <c r="F111" s="295" t="s">
        <v>634</v>
      </c>
      <c r="G111" s="273"/>
      <c r="H111" s="273" t="s">
        <v>668</v>
      </c>
      <c r="I111" s="273" t="s">
        <v>630</v>
      </c>
      <c r="J111" s="273">
        <v>50</v>
      </c>
      <c r="K111" s="287"/>
    </row>
    <row r="112" spans="2:11" ht="15" customHeight="1">
      <c r="B112" s="296"/>
      <c r="C112" s="273" t="s">
        <v>653</v>
      </c>
      <c r="D112" s="273"/>
      <c r="E112" s="273"/>
      <c r="F112" s="295" t="s">
        <v>634</v>
      </c>
      <c r="G112" s="273"/>
      <c r="H112" s="273" t="s">
        <v>668</v>
      </c>
      <c r="I112" s="273" t="s">
        <v>630</v>
      </c>
      <c r="J112" s="273">
        <v>50</v>
      </c>
      <c r="K112" s="287"/>
    </row>
    <row r="113" spans="2:11" ht="15" customHeight="1">
      <c r="B113" s="296"/>
      <c r="C113" s="273" t="s">
        <v>54</v>
      </c>
      <c r="D113" s="273"/>
      <c r="E113" s="273"/>
      <c r="F113" s="295" t="s">
        <v>628</v>
      </c>
      <c r="G113" s="273"/>
      <c r="H113" s="273" t="s">
        <v>669</v>
      </c>
      <c r="I113" s="273" t="s">
        <v>630</v>
      </c>
      <c r="J113" s="273">
        <v>20</v>
      </c>
      <c r="K113" s="287"/>
    </row>
    <row r="114" spans="2:11" ht="15" customHeight="1">
      <c r="B114" s="296"/>
      <c r="C114" s="273" t="s">
        <v>670</v>
      </c>
      <c r="D114" s="273"/>
      <c r="E114" s="273"/>
      <c r="F114" s="295" t="s">
        <v>628</v>
      </c>
      <c r="G114" s="273"/>
      <c r="H114" s="273" t="s">
        <v>671</v>
      </c>
      <c r="I114" s="273" t="s">
        <v>630</v>
      </c>
      <c r="J114" s="273">
        <v>120</v>
      </c>
      <c r="K114" s="287"/>
    </row>
    <row r="115" spans="2:11" ht="15" customHeight="1">
      <c r="B115" s="296"/>
      <c r="C115" s="273" t="s">
        <v>39</v>
      </c>
      <c r="D115" s="273"/>
      <c r="E115" s="273"/>
      <c r="F115" s="295" t="s">
        <v>628</v>
      </c>
      <c r="G115" s="273"/>
      <c r="H115" s="273" t="s">
        <v>672</v>
      </c>
      <c r="I115" s="273" t="s">
        <v>663</v>
      </c>
      <c r="J115" s="273"/>
      <c r="K115" s="287"/>
    </row>
    <row r="116" spans="2:11" ht="15" customHeight="1">
      <c r="B116" s="296"/>
      <c r="C116" s="273" t="s">
        <v>49</v>
      </c>
      <c r="D116" s="273"/>
      <c r="E116" s="273"/>
      <c r="F116" s="295" t="s">
        <v>628</v>
      </c>
      <c r="G116" s="273"/>
      <c r="H116" s="273" t="s">
        <v>673</v>
      </c>
      <c r="I116" s="273" t="s">
        <v>663</v>
      </c>
      <c r="J116" s="273"/>
      <c r="K116" s="287"/>
    </row>
    <row r="117" spans="2:11" ht="15" customHeight="1">
      <c r="B117" s="296"/>
      <c r="C117" s="273" t="s">
        <v>58</v>
      </c>
      <c r="D117" s="273"/>
      <c r="E117" s="273"/>
      <c r="F117" s="295" t="s">
        <v>628</v>
      </c>
      <c r="G117" s="273"/>
      <c r="H117" s="273" t="s">
        <v>674</v>
      </c>
      <c r="I117" s="273" t="s">
        <v>675</v>
      </c>
      <c r="J117" s="273"/>
      <c r="K117" s="287"/>
    </row>
    <row r="118" spans="2:11" ht="15" customHeight="1">
      <c r="B118" s="299"/>
      <c r="C118" s="305"/>
      <c r="D118" s="305"/>
      <c r="E118" s="305"/>
      <c r="F118" s="305"/>
      <c r="G118" s="305"/>
      <c r="H118" s="305"/>
      <c r="I118" s="305"/>
      <c r="J118" s="305"/>
      <c r="K118" s="301"/>
    </row>
    <row r="119" spans="2:11" ht="18.75" customHeight="1">
      <c r="B119" s="306"/>
      <c r="C119" s="270"/>
      <c r="D119" s="270"/>
      <c r="E119" s="270"/>
      <c r="F119" s="307"/>
      <c r="G119" s="270"/>
      <c r="H119" s="270"/>
      <c r="I119" s="270"/>
      <c r="J119" s="270"/>
      <c r="K119" s="306"/>
    </row>
    <row r="120" spans="2:11" ht="18.75" customHeight="1">
      <c r="B120" s="281"/>
      <c r="C120" s="281"/>
      <c r="D120" s="281"/>
      <c r="E120" s="281"/>
      <c r="F120" s="281"/>
      <c r="G120" s="281"/>
      <c r="H120" s="281"/>
      <c r="I120" s="281"/>
      <c r="J120" s="281"/>
      <c r="K120" s="281"/>
    </row>
    <row r="121" spans="2:11" ht="7.5" customHeight="1">
      <c r="B121" s="308"/>
      <c r="C121" s="309"/>
      <c r="D121" s="309"/>
      <c r="E121" s="309"/>
      <c r="F121" s="309"/>
      <c r="G121" s="309"/>
      <c r="H121" s="309"/>
      <c r="I121" s="309"/>
      <c r="J121" s="309"/>
      <c r="K121" s="310"/>
    </row>
    <row r="122" spans="2:11" ht="45" customHeight="1">
      <c r="B122" s="311"/>
      <c r="C122" s="264" t="s">
        <v>676</v>
      </c>
      <c r="D122" s="264"/>
      <c r="E122" s="264"/>
      <c r="F122" s="264"/>
      <c r="G122" s="264"/>
      <c r="H122" s="264"/>
      <c r="I122" s="264"/>
      <c r="J122" s="264"/>
      <c r="K122" s="312"/>
    </row>
    <row r="123" spans="2:11" ht="17.25" customHeight="1">
      <c r="B123" s="313"/>
      <c r="C123" s="288" t="s">
        <v>622</v>
      </c>
      <c r="D123" s="288"/>
      <c r="E123" s="288"/>
      <c r="F123" s="288" t="s">
        <v>623</v>
      </c>
      <c r="G123" s="289"/>
      <c r="H123" s="288" t="s">
        <v>55</v>
      </c>
      <c r="I123" s="288" t="s">
        <v>58</v>
      </c>
      <c r="J123" s="288" t="s">
        <v>624</v>
      </c>
      <c r="K123" s="314"/>
    </row>
    <row r="124" spans="2:11" ht="17.25" customHeight="1">
      <c r="B124" s="313"/>
      <c r="C124" s="290" t="s">
        <v>625</v>
      </c>
      <c r="D124" s="290"/>
      <c r="E124" s="290"/>
      <c r="F124" s="291" t="s">
        <v>626</v>
      </c>
      <c r="G124" s="292"/>
      <c r="H124" s="290"/>
      <c r="I124" s="290"/>
      <c r="J124" s="290" t="s">
        <v>627</v>
      </c>
      <c r="K124" s="314"/>
    </row>
    <row r="125" spans="2:11" ht="5.25" customHeight="1">
      <c r="B125" s="315"/>
      <c r="C125" s="293"/>
      <c r="D125" s="293"/>
      <c r="E125" s="293"/>
      <c r="F125" s="293"/>
      <c r="G125" s="273"/>
      <c r="H125" s="293"/>
      <c r="I125" s="293"/>
      <c r="J125" s="293"/>
      <c r="K125" s="316"/>
    </row>
    <row r="126" spans="2:11" ht="15" customHeight="1">
      <c r="B126" s="315"/>
      <c r="C126" s="273" t="s">
        <v>631</v>
      </c>
      <c r="D126" s="293"/>
      <c r="E126" s="293"/>
      <c r="F126" s="295" t="s">
        <v>628</v>
      </c>
      <c r="G126" s="273"/>
      <c r="H126" s="273" t="s">
        <v>668</v>
      </c>
      <c r="I126" s="273" t="s">
        <v>630</v>
      </c>
      <c r="J126" s="273">
        <v>120</v>
      </c>
      <c r="K126" s="317"/>
    </row>
    <row r="127" spans="2:11" ht="15" customHeight="1">
      <c r="B127" s="315"/>
      <c r="C127" s="273" t="s">
        <v>677</v>
      </c>
      <c r="D127" s="273"/>
      <c r="E127" s="273"/>
      <c r="F127" s="295" t="s">
        <v>628</v>
      </c>
      <c r="G127" s="273"/>
      <c r="H127" s="273" t="s">
        <v>678</v>
      </c>
      <c r="I127" s="273" t="s">
        <v>630</v>
      </c>
      <c r="J127" s="273" t="s">
        <v>679</v>
      </c>
      <c r="K127" s="317"/>
    </row>
    <row r="128" spans="2:11" ht="15" customHeight="1">
      <c r="B128" s="315"/>
      <c r="C128" s="273" t="s">
        <v>576</v>
      </c>
      <c r="D128" s="273"/>
      <c r="E128" s="273"/>
      <c r="F128" s="295" t="s">
        <v>628</v>
      </c>
      <c r="G128" s="273"/>
      <c r="H128" s="273" t="s">
        <v>680</v>
      </c>
      <c r="I128" s="273" t="s">
        <v>630</v>
      </c>
      <c r="J128" s="273" t="s">
        <v>679</v>
      </c>
      <c r="K128" s="317"/>
    </row>
    <row r="129" spans="2:11" ht="15" customHeight="1">
      <c r="B129" s="315"/>
      <c r="C129" s="273" t="s">
        <v>639</v>
      </c>
      <c r="D129" s="273"/>
      <c r="E129" s="273"/>
      <c r="F129" s="295" t="s">
        <v>634</v>
      </c>
      <c r="G129" s="273"/>
      <c r="H129" s="273" t="s">
        <v>640</v>
      </c>
      <c r="I129" s="273" t="s">
        <v>630</v>
      </c>
      <c r="J129" s="273">
        <v>15</v>
      </c>
      <c r="K129" s="317"/>
    </row>
    <row r="130" spans="2:11" ht="15" customHeight="1">
      <c r="B130" s="315"/>
      <c r="C130" s="297" t="s">
        <v>641</v>
      </c>
      <c r="D130" s="297"/>
      <c r="E130" s="297"/>
      <c r="F130" s="298" t="s">
        <v>634</v>
      </c>
      <c r="G130" s="297"/>
      <c r="H130" s="297" t="s">
        <v>642</v>
      </c>
      <c r="I130" s="297" t="s">
        <v>630</v>
      </c>
      <c r="J130" s="297">
        <v>15</v>
      </c>
      <c r="K130" s="317"/>
    </row>
    <row r="131" spans="2:11" ht="15" customHeight="1">
      <c r="B131" s="315"/>
      <c r="C131" s="297" t="s">
        <v>643</v>
      </c>
      <c r="D131" s="297"/>
      <c r="E131" s="297"/>
      <c r="F131" s="298" t="s">
        <v>634</v>
      </c>
      <c r="G131" s="297"/>
      <c r="H131" s="297" t="s">
        <v>644</v>
      </c>
      <c r="I131" s="297" t="s">
        <v>630</v>
      </c>
      <c r="J131" s="297">
        <v>20</v>
      </c>
      <c r="K131" s="317"/>
    </row>
    <row r="132" spans="2:11" ht="15" customHeight="1">
      <c r="B132" s="315"/>
      <c r="C132" s="297" t="s">
        <v>645</v>
      </c>
      <c r="D132" s="297"/>
      <c r="E132" s="297"/>
      <c r="F132" s="298" t="s">
        <v>634</v>
      </c>
      <c r="G132" s="297"/>
      <c r="H132" s="297" t="s">
        <v>646</v>
      </c>
      <c r="I132" s="297" t="s">
        <v>630</v>
      </c>
      <c r="J132" s="297">
        <v>20</v>
      </c>
      <c r="K132" s="317"/>
    </row>
    <row r="133" spans="2:11" ht="15" customHeight="1">
      <c r="B133" s="315"/>
      <c r="C133" s="273" t="s">
        <v>633</v>
      </c>
      <c r="D133" s="273"/>
      <c r="E133" s="273"/>
      <c r="F133" s="295" t="s">
        <v>634</v>
      </c>
      <c r="G133" s="273"/>
      <c r="H133" s="273" t="s">
        <v>668</v>
      </c>
      <c r="I133" s="273" t="s">
        <v>630</v>
      </c>
      <c r="J133" s="273">
        <v>50</v>
      </c>
      <c r="K133" s="317"/>
    </row>
    <row r="134" spans="2:11" ht="15" customHeight="1">
      <c r="B134" s="315"/>
      <c r="C134" s="273" t="s">
        <v>647</v>
      </c>
      <c r="D134" s="273"/>
      <c r="E134" s="273"/>
      <c r="F134" s="295" t="s">
        <v>634</v>
      </c>
      <c r="G134" s="273"/>
      <c r="H134" s="273" t="s">
        <v>668</v>
      </c>
      <c r="I134" s="273" t="s">
        <v>630</v>
      </c>
      <c r="J134" s="273">
        <v>50</v>
      </c>
      <c r="K134" s="317"/>
    </row>
    <row r="135" spans="2:11" ht="15" customHeight="1">
      <c r="B135" s="315"/>
      <c r="C135" s="273" t="s">
        <v>653</v>
      </c>
      <c r="D135" s="273"/>
      <c r="E135" s="273"/>
      <c r="F135" s="295" t="s">
        <v>634</v>
      </c>
      <c r="G135" s="273"/>
      <c r="H135" s="273" t="s">
        <v>668</v>
      </c>
      <c r="I135" s="273" t="s">
        <v>630</v>
      </c>
      <c r="J135" s="273">
        <v>50</v>
      </c>
      <c r="K135" s="317"/>
    </row>
    <row r="136" spans="2:11" ht="15" customHeight="1">
      <c r="B136" s="315"/>
      <c r="C136" s="273" t="s">
        <v>655</v>
      </c>
      <c r="D136" s="273"/>
      <c r="E136" s="273"/>
      <c r="F136" s="295" t="s">
        <v>634</v>
      </c>
      <c r="G136" s="273"/>
      <c r="H136" s="273" t="s">
        <v>668</v>
      </c>
      <c r="I136" s="273" t="s">
        <v>630</v>
      </c>
      <c r="J136" s="273">
        <v>50</v>
      </c>
      <c r="K136" s="317"/>
    </row>
    <row r="137" spans="2:11" ht="15" customHeight="1">
      <c r="B137" s="315"/>
      <c r="C137" s="273" t="s">
        <v>656</v>
      </c>
      <c r="D137" s="273"/>
      <c r="E137" s="273"/>
      <c r="F137" s="295" t="s">
        <v>634</v>
      </c>
      <c r="G137" s="273"/>
      <c r="H137" s="273" t="s">
        <v>681</v>
      </c>
      <c r="I137" s="273" t="s">
        <v>630</v>
      </c>
      <c r="J137" s="273">
        <v>255</v>
      </c>
      <c r="K137" s="317"/>
    </row>
    <row r="138" spans="2:11" ht="15" customHeight="1">
      <c r="B138" s="315"/>
      <c r="C138" s="273" t="s">
        <v>658</v>
      </c>
      <c r="D138" s="273"/>
      <c r="E138" s="273"/>
      <c r="F138" s="295" t="s">
        <v>628</v>
      </c>
      <c r="G138" s="273"/>
      <c r="H138" s="273" t="s">
        <v>682</v>
      </c>
      <c r="I138" s="273" t="s">
        <v>660</v>
      </c>
      <c r="J138" s="273"/>
      <c r="K138" s="317"/>
    </row>
    <row r="139" spans="2:11" ht="15" customHeight="1">
      <c r="B139" s="315"/>
      <c r="C139" s="273" t="s">
        <v>661</v>
      </c>
      <c r="D139" s="273"/>
      <c r="E139" s="273"/>
      <c r="F139" s="295" t="s">
        <v>628</v>
      </c>
      <c r="G139" s="273"/>
      <c r="H139" s="273" t="s">
        <v>683</v>
      </c>
      <c r="I139" s="273" t="s">
        <v>663</v>
      </c>
      <c r="J139" s="273"/>
      <c r="K139" s="317"/>
    </row>
    <row r="140" spans="2:11" ht="15" customHeight="1">
      <c r="B140" s="315"/>
      <c r="C140" s="273" t="s">
        <v>664</v>
      </c>
      <c r="D140" s="273"/>
      <c r="E140" s="273"/>
      <c r="F140" s="295" t="s">
        <v>628</v>
      </c>
      <c r="G140" s="273"/>
      <c r="H140" s="273" t="s">
        <v>664</v>
      </c>
      <c r="I140" s="273" t="s">
        <v>663</v>
      </c>
      <c r="J140" s="273"/>
      <c r="K140" s="317"/>
    </row>
    <row r="141" spans="2:11" ht="15" customHeight="1">
      <c r="B141" s="315"/>
      <c r="C141" s="273" t="s">
        <v>39</v>
      </c>
      <c r="D141" s="273"/>
      <c r="E141" s="273"/>
      <c r="F141" s="295" t="s">
        <v>628</v>
      </c>
      <c r="G141" s="273"/>
      <c r="H141" s="273" t="s">
        <v>684</v>
      </c>
      <c r="I141" s="273" t="s">
        <v>663</v>
      </c>
      <c r="J141" s="273"/>
      <c r="K141" s="317"/>
    </row>
    <row r="142" spans="2:11" ht="15" customHeight="1">
      <c r="B142" s="315"/>
      <c r="C142" s="273" t="s">
        <v>685</v>
      </c>
      <c r="D142" s="273"/>
      <c r="E142" s="273"/>
      <c r="F142" s="295" t="s">
        <v>628</v>
      </c>
      <c r="G142" s="273"/>
      <c r="H142" s="273" t="s">
        <v>686</v>
      </c>
      <c r="I142" s="273" t="s">
        <v>663</v>
      </c>
      <c r="J142" s="273"/>
      <c r="K142" s="317"/>
    </row>
    <row r="143" spans="2:11" ht="15" customHeight="1">
      <c r="B143" s="318"/>
      <c r="C143" s="319"/>
      <c r="D143" s="319"/>
      <c r="E143" s="319"/>
      <c r="F143" s="319"/>
      <c r="G143" s="319"/>
      <c r="H143" s="319"/>
      <c r="I143" s="319"/>
      <c r="J143" s="319"/>
      <c r="K143" s="320"/>
    </row>
    <row r="144" spans="2:11" ht="18.75" customHeight="1">
      <c r="B144" s="270"/>
      <c r="C144" s="270"/>
      <c r="D144" s="270"/>
      <c r="E144" s="270"/>
      <c r="F144" s="307"/>
      <c r="G144" s="270"/>
      <c r="H144" s="270"/>
      <c r="I144" s="270"/>
      <c r="J144" s="270"/>
      <c r="K144" s="270"/>
    </row>
    <row r="145" spans="2:11" ht="18.75" customHeight="1">
      <c r="B145" s="281"/>
      <c r="C145" s="281"/>
      <c r="D145" s="281"/>
      <c r="E145" s="281"/>
      <c r="F145" s="281"/>
      <c r="G145" s="281"/>
      <c r="H145" s="281"/>
      <c r="I145" s="281"/>
      <c r="J145" s="281"/>
      <c r="K145" s="281"/>
    </row>
    <row r="146" spans="2:11" ht="7.5" customHeight="1">
      <c r="B146" s="282"/>
      <c r="C146" s="283"/>
      <c r="D146" s="283"/>
      <c r="E146" s="283"/>
      <c r="F146" s="283"/>
      <c r="G146" s="283"/>
      <c r="H146" s="283"/>
      <c r="I146" s="283"/>
      <c r="J146" s="283"/>
      <c r="K146" s="284"/>
    </row>
    <row r="147" spans="2:11" ht="45" customHeight="1">
      <c r="B147" s="285"/>
      <c r="C147" s="286" t="s">
        <v>687</v>
      </c>
      <c r="D147" s="286"/>
      <c r="E147" s="286"/>
      <c r="F147" s="286"/>
      <c r="G147" s="286"/>
      <c r="H147" s="286"/>
      <c r="I147" s="286"/>
      <c r="J147" s="286"/>
      <c r="K147" s="287"/>
    </row>
    <row r="148" spans="2:11" ht="17.25" customHeight="1">
      <c r="B148" s="285"/>
      <c r="C148" s="288" t="s">
        <v>622</v>
      </c>
      <c r="D148" s="288"/>
      <c r="E148" s="288"/>
      <c r="F148" s="288" t="s">
        <v>623</v>
      </c>
      <c r="G148" s="289"/>
      <c r="H148" s="288" t="s">
        <v>55</v>
      </c>
      <c r="I148" s="288" t="s">
        <v>58</v>
      </c>
      <c r="J148" s="288" t="s">
        <v>624</v>
      </c>
      <c r="K148" s="287"/>
    </row>
    <row r="149" spans="2:11" ht="17.25" customHeight="1">
      <c r="B149" s="285"/>
      <c r="C149" s="290" t="s">
        <v>625</v>
      </c>
      <c r="D149" s="290"/>
      <c r="E149" s="290"/>
      <c r="F149" s="291" t="s">
        <v>626</v>
      </c>
      <c r="G149" s="292"/>
      <c r="H149" s="290"/>
      <c r="I149" s="290"/>
      <c r="J149" s="290" t="s">
        <v>627</v>
      </c>
      <c r="K149" s="287"/>
    </row>
    <row r="150" spans="2:11" ht="5.25" customHeight="1">
      <c r="B150" s="296"/>
      <c r="C150" s="293"/>
      <c r="D150" s="293"/>
      <c r="E150" s="293"/>
      <c r="F150" s="293"/>
      <c r="G150" s="294"/>
      <c r="H150" s="293"/>
      <c r="I150" s="293"/>
      <c r="J150" s="293"/>
      <c r="K150" s="317"/>
    </row>
    <row r="151" spans="2:11" ht="15" customHeight="1">
      <c r="B151" s="296"/>
      <c r="C151" s="321" t="s">
        <v>631</v>
      </c>
      <c r="D151" s="273"/>
      <c r="E151" s="273"/>
      <c r="F151" s="322" t="s">
        <v>628</v>
      </c>
      <c r="G151" s="273"/>
      <c r="H151" s="321" t="s">
        <v>668</v>
      </c>
      <c r="I151" s="321" t="s">
        <v>630</v>
      </c>
      <c r="J151" s="321">
        <v>120</v>
      </c>
      <c r="K151" s="317"/>
    </row>
    <row r="152" spans="2:11" ht="15" customHeight="1">
      <c r="B152" s="296"/>
      <c r="C152" s="321" t="s">
        <v>677</v>
      </c>
      <c r="D152" s="273"/>
      <c r="E152" s="273"/>
      <c r="F152" s="322" t="s">
        <v>628</v>
      </c>
      <c r="G152" s="273"/>
      <c r="H152" s="321" t="s">
        <v>688</v>
      </c>
      <c r="I152" s="321" t="s">
        <v>630</v>
      </c>
      <c r="J152" s="321" t="s">
        <v>679</v>
      </c>
      <c r="K152" s="317"/>
    </row>
    <row r="153" spans="2:11" ht="15" customHeight="1">
      <c r="B153" s="296"/>
      <c r="C153" s="321" t="s">
        <v>576</v>
      </c>
      <c r="D153" s="273"/>
      <c r="E153" s="273"/>
      <c r="F153" s="322" t="s">
        <v>628</v>
      </c>
      <c r="G153" s="273"/>
      <c r="H153" s="321" t="s">
        <v>689</v>
      </c>
      <c r="I153" s="321" t="s">
        <v>630</v>
      </c>
      <c r="J153" s="321" t="s">
        <v>679</v>
      </c>
      <c r="K153" s="317"/>
    </row>
    <row r="154" spans="2:11" ht="15" customHeight="1">
      <c r="B154" s="296"/>
      <c r="C154" s="321" t="s">
        <v>633</v>
      </c>
      <c r="D154" s="273"/>
      <c r="E154" s="273"/>
      <c r="F154" s="322" t="s">
        <v>634</v>
      </c>
      <c r="G154" s="273"/>
      <c r="H154" s="321" t="s">
        <v>668</v>
      </c>
      <c r="I154" s="321" t="s">
        <v>630</v>
      </c>
      <c r="J154" s="321">
        <v>50</v>
      </c>
      <c r="K154" s="317"/>
    </row>
    <row r="155" spans="2:11" ht="15" customHeight="1">
      <c r="B155" s="296"/>
      <c r="C155" s="321" t="s">
        <v>636</v>
      </c>
      <c r="D155" s="273"/>
      <c r="E155" s="273"/>
      <c r="F155" s="322" t="s">
        <v>628</v>
      </c>
      <c r="G155" s="273"/>
      <c r="H155" s="321" t="s">
        <v>668</v>
      </c>
      <c r="I155" s="321" t="s">
        <v>638</v>
      </c>
      <c r="J155" s="321"/>
      <c r="K155" s="317"/>
    </row>
    <row r="156" spans="2:11" ht="15" customHeight="1">
      <c r="B156" s="296"/>
      <c r="C156" s="321" t="s">
        <v>647</v>
      </c>
      <c r="D156" s="273"/>
      <c r="E156" s="273"/>
      <c r="F156" s="322" t="s">
        <v>634</v>
      </c>
      <c r="G156" s="273"/>
      <c r="H156" s="321" t="s">
        <v>668</v>
      </c>
      <c r="I156" s="321" t="s">
        <v>630</v>
      </c>
      <c r="J156" s="321">
        <v>50</v>
      </c>
      <c r="K156" s="317"/>
    </row>
    <row r="157" spans="2:11" ht="15" customHeight="1">
      <c r="B157" s="296"/>
      <c r="C157" s="321" t="s">
        <v>655</v>
      </c>
      <c r="D157" s="273"/>
      <c r="E157" s="273"/>
      <c r="F157" s="322" t="s">
        <v>634</v>
      </c>
      <c r="G157" s="273"/>
      <c r="H157" s="321" t="s">
        <v>668</v>
      </c>
      <c r="I157" s="321" t="s">
        <v>630</v>
      </c>
      <c r="J157" s="321">
        <v>50</v>
      </c>
      <c r="K157" s="317"/>
    </row>
    <row r="158" spans="2:11" ht="15" customHeight="1">
      <c r="B158" s="296"/>
      <c r="C158" s="321" t="s">
        <v>653</v>
      </c>
      <c r="D158" s="273"/>
      <c r="E158" s="273"/>
      <c r="F158" s="322" t="s">
        <v>634</v>
      </c>
      <c r="G158" s="273"/>
      <c r="H158" s="321" t="s">
        <v>668</v>
      </c>
      <c r="I158" s="321" t="s">
        <v>630</v>
      </c>
      <c r="J158" s="321">
        <v>50</v>
      </c>
      <c r="K158" s="317"/>
    </row>
    <row r="159" spans="2:11" ht="15" customHeight="1">
      <c r="B159" s="296"/>
      <c r="C159" s="321" t="s">
        <v>109</v>
      </c>
      <c r="D159" s="273"/>
      <c r="E159" s="273"/>
      <c r="F159" s="322" t="s">
        <v>628</v>
      </c>
      <c r="G159" s="273"/>
      <c r="H159" s="321" t="s">
        <v>690</v>
      </c>
      <c r="I159" s="321" t="s">
        <v>630</v>
      </c>
      <c r="J159" s="321" t="s">
        <v>691</v>
      </c>
      <c r="K159" s="317"/>
    </row>
    <row r="160" spans="2:11" ht="15" customHeight="1">
      <c r="B160" s="296"/>
      <c r="C160" s="321" t="s">
        <v>692</v>
      </c>
      <c r="D160" s="273"/>
      <c r="E160" s="273"/>
      <c r="F160" s="322" t="s">
        <v>628</v>
      </c>
      <c r="G160" s="273"/>
      <c r="H160" s="321" t="s">
        <v>693</v>
      </c>
      <c r="I160" s="321" t="s">
        <v>663</v>
      </c>
      <c r="J160" s="321"/>
      <c r="K160" s="317"/>
    </row>
    <row r="161" spans="2:11" ht="15" customHeight="1">
      <c r="B161" s="323"/>
      <c r="C161" s="305"/>
      <c r="D161" s="305"/>
      <c r="E161" s="305"/>
      <c r="F161" s="305"/>
      <c r="G161" s="305"/>
      <c r="H161" s="305"/>
      <c r="I161" s="305"/>
      <c r="J161" s="305"/>
      <c r="K161" s="324"/>
    </row>
    <row r="162" spans="2:11" ht="18.75" customHeight="1">
      <c r="B162" s="270"/>
      <c r="C162" s="273"/>
      <c r="D162" s="273"/>
      <c r="E162" s="273"/>
      <c r="F162" s="295"/>
      <c r="G162" s="273"/>
      <c r="H162" s="273"/>
      <c r="I162" s="273"/>
      <c r="J162" s="273"/>
      <c r="K162" s="270"/>
    </row>
    <row r="163" spans="2:11" ht="18.75" customHeight="1">
      <c r="B163" s="281"/>
      <c r="C163" s="281"/>
      <c r="D163" s="281"/>
      <c r="E163" s="281"/>
      <c r="F163" s="281"/>
      <c r="G163" s="281"/>
      <c r="H163" s="281"/>
      <c r="I163" s="281"/>
      <c r="J163" s="281"/>
      <c r="K163" s="281"/>
    </row>
    <row r="164" spans="2:11" ht="7.5" customHeight="1">
      <c r="B164" s="260"/>
      <c r="C164" s="261"/>
      <c r="D164" s="261"/>
      <c r="E164" s="261"/>
      <c r="F164" s="261"/>
      <c r="G164" s="261"/>
      <c r="H164" s="261"/>
      <c r="I164" s="261"/>
      <c r="J164" s="261"/>
      <c r="K164" s="262"/>
    </row>
    <row r="165" spans="2:11" ht="45" customHeight="1">
      <c r="B165" s="263"/>
      <c r="C165" s="264" t="s">
        <v>694</v>
      </c>
      <c r="D165" s="264"/>
      <c r="E165" s="264"/>
      <c r="F165" s="264"/>
      <c r="G165" s="264"/>
      <c r="H165" s="264"/>
      <c r="I165" s="264"/>
      <c r="J165" s="264"/>
      <c r="K165" s="265"/>
    </row>
    <row r="166" spans="2:11" ht="17.25" customHeight="1">
      <c r="B166" s="263"/>
      <c r="C166" s="288" t="s">
        <v>622</v>
      </c>
      <c r="D166" s="288"/>
      <c r="E166" s="288"/>
      <c r="F166" s="288" t="s">
        <v>623</v>
      </c>
      <c r="G166" s="325"/>
      <c r="H166" s="326" t="s">
        <v>55</v>
      </c>
      <c r="I166" s="326" t="s">
        <v>58</v>
      </c>
      <c r="J166" s="288" t="s">
        <v>624</v>
      </c>
      <c r="K166" s="265"/>
    </row>
    <row r="167" spans="2:11" ht="17.25" customHeight="1">
      <c r="B167" s="266"/>
      <c r="C167" s="290" t="s">
        <v>625</v>
      </c>
      <c r="D167" s="290"/>
      <c r="E167" s="290"/>
      <c r="F167" s="291" t="s">
        <v>626</v>
      </c>
      <c r="G167" s="327"/>
      <c r="H167" s="328"/>
      <c r="I167" s="328"/>
      <c r="J167" s="290" t="s">
        <v>627</v>
      </c>
      <c r="K167" s="268"/>
    </row>
    <row r="168" spans="2:11" ht="5.25" customHeight="1">
      <c r="B168" s="296"/>
      <c r="C168" s="293"/>
      <c r="D168" s="293"/>
      <c r="E168" s="293"/>
      <c r="F168" s="293"/>
      <c r="G168" s="294"/>
      <c r="H168" s="293"/>
      <c r="I168" s="293"/>
      <c r="J168" s="293"/>
      <c r="K168" s="317"/>
    </row>
    <row r="169" spans="2:11" ht="15" customHeight="1">
      <c r="B169" s="296"/>
      <c r="C169" s="273" t="s">
        <v>631</v>
      </c>
      <c r="D169" s="273"/>
      <c r="E169" s="273"/>
      <c r="F169" s="295" t="s">
        <v>628</v>
      </c>
      <c r="G169" s="273"/>
      <c r="H169" s="273" t="s">
        <v>668</v>
      </c>
      <c r="I169" s="273" t="s">
        <v>630</v>
      </c>
      <c r="J169" s="273">
        <v>120</v>
      </c>
      <c r="K169" s="317"/>
    </row>
    <row r="170" spans="2:11" ht="15" customHeight="1">
      <c r="B170" s="296"/>
      <c r="C170" s="273" t="s">
        <v>677</v>
      </c>
      <c r="D170" s="273"/>
      <c r="E170" s="273"/>
      <c r="F170" s="295" t="s">
        <v>628</v>
      </c>
      <c r="G170" s="273"/>
      <c r="H170" s="273" t="s">
        <v>678</v>
      </c>
      <c r="I170" s="273" t="s">
        <v>630</v>
      </c>
      <c r="J170" s="273" t="s">
        <v>679</v>
      </c>
      <c r="K170" s="317"/>
    </row>
    <row r="171" spans="2:11" ht="15" customHeight="1">
      <c r="B171" s="296"/>
      <c r="C171" s="273" t="s">
        <v>576</v>
      </c>
      <c r="D171" s="273"/>
      <c r="E171" s="273"/>
      <c r="F171" s="295" t="s">
        <v>628</v>
      </c>
      <c r="G171" s="273"/>
      <c r="H171" s="273" t="s">
        <v>695</v>
      </c>
      <c r="I171" s="273" t="s">
        <v>630</v>
      </c>
      <c r="J171" s="273" t="s">
        <v>679</v>
      </c>
      <c r="K171" s="317"/>
    </row>
    <row r="172" spans="2:11" ht="15" customHeight="1">
      <c r="B172" s="296"/>
      <c r="C172" s="273" t="s">
        <v>633</v>
      </c>
      <c r="D172" s="273"/>
      <c r="E172" s="273"/>
      <c r="F172" s="295" t="s">
        <v>634</v>
      </c>
      <c r="G172" s="273"/>
      <c r="H172" s="273" t="s">
        <v>695</v>
      </c>
      <c r="I172" s="273" t="s">
        <v>630</v>
      </c>
      <c r="J172" s="273">
        <v>50</v>
      </c>
      <c r="K172" s="317"/>
    </row>
    <row r="173" spans="2:11" ht="15" customHeight="1">
      <c r="B173" s="296"/>
      <c r="C173" s="273" t="s">
        <v>636</v>
      </c>
      <c r="D173" s="273"/>
      <c r="E173" s="273"/>
      <c r="F173" s="295" t="s">
        <v>628</v>
      </c>
      <c r="G173" s="273"/>
      <c r="H173" s="273" t="s">
        <v>695</v>
      </c>
      <c r="I173" s="273" t="s">
        <v>638</v>
      </c>
      <c r="J173" s="273"/>
      <c r="K173" s="317"/>
    </row>
    <row r="174" spans="2:11" ht="15" customHeight="1">
      <c r="B174" s="296"/>
      <c r="C174" s="273" t="s">
        <v>647</v>
      </c>
      <c r="D174" s="273"/>
      <c r="E174" s="273"/>
      <c r="F174" s="295" t="s">
        <v>634</v>
      </c>
      <c r="G174" s="273"/>
      <c r="H174" s="273" t="s">
        <v>695</v>
      </c>
      <c r="I174" s="273" t="s">
        <v>630</v>
      </c>
      <c r="J174" s="273">
        <v>50</v>
      </c>
      <c r="K174" s="317"/>
    </row>
    <row r="175" spans="2:11" ht="15" customHeight="1">
      <c r="B175" s="296"/>
      <c r="C175" s="273" t="s">
        <v>655</v>
      </c>
      <c r="D175" s="273"/>
      <c r="E175" s="273"/>
      <c r="F175" s="295" t="s">
        <v>634</v>
      </c>
      <c r="G175" s="273"/>
      <c r="H175" s="273" t="s">
        <v>695</v>
      </c>
      <c r="I175" s="273" t="s">
        <v>630</v>
      </c>
      <c r="J175" s="273">
        <v>50</v>
      </c>
      <c r="K175" s="317"/>
    </row>
    <row r="176" spans="2:11" ht="15" customHeight="1">
      <c r="B176" s="296"/>
      <c r="C176" s="273" t="s">
        <v>653</v>
      </c>
      <c r="D176" s="273"/>
      <c r="E176" s="273"/>
      <c r="F176" s="295" t="s">
        <v>634</v>
      </c>
      <c r="G176" s="273"/>
      <c r="H176" s="273" t="s">
        <v>695</v>
      </c>
      <c r="I176" s="273" t="s">
        <v>630</v>
      </c>
      <c r="J176" s="273">
        <v>50</v>
      </c>
      <c r="K176" s="317"/>
    </row>
    <row r="177" spans="2:11" ht="15" customHeight="1">
      <c r="B177" s="296"/>
      <c r="C177" s="273" t="s">
        <v>129</v>
      </c>
      <c r="D177" s="273"/>
      <c r="E177" s="273"/>
      <c r="F177" s="295" t="s">
        <v>628</v>
      </c>
      <c r="G177" s="273"/>
      <c r="H177" s="273" t="s">
        <v>696</v>
      </c>
      <c r="I177" s="273" t="s">
        <v>697</v>
      </c>
      <c r="J177" s="273"/>
      <c r="K177" s="317"/>
    </row>
    <row r="178" spans="2:11" ht="15" customHeight="1">
      <c r="B178" s="296"/>
      <c r="C178" s="273" t="s">
        <v>58</v>
      </c>
      <c r="D178" s="273"/>
      <c r="E178" s="273"/>
      <c r="F178" s="295" t="s">
        <v>628</v>
      </c>
      <c r="G178" s="273"/>
      <c r="H178" s="273" t="s">
        <v>698</v>
      </c>
      <c r="I178" s="273" t="s">
        <v>699</v>
      </c>
      <c r="J178" s="273">
        <v>1</v>
      </c>
      <c r="K178" s="317"/>
    </row>
    <row r="179" spans="2:11" ht="15" customHeight="1">
      <c r="B179" s="296"/>
      <c r="C179" s="273" t="s">
        <v>54</v>
      </c>
      <c r="D179" s="273"/>
      <c r="E179" s="273"/>
      <c r="F179" s="295" t="s">
        <v>628</v>
      </c>
      <c r="G179" s="273"/>
      <c r="H179" s="273" t="s">
        <v>700</v>
      </c>
      <c r="I179" s="273" t="s">
        <v>630</v>
      </c>
      <c r="J179" s="273">
        <v>20</v>
      </c>
      <c r="K179" s="317"/>
    </row>
    <row r="180" spans="2:11" ht="15" customHeight="1">
      <c r="B180" s="296"/>
      <c r="C180" s="273" t="s">
        <v>55</v>
      </c>
      <c r="D180" s="273"/>
      <c r="E180" s="273"/>
      <c r="F180" s="295" t="s">
        <v>628</v>
      </c>
      <c r="G180" s="273"/>
      <c r="H180" s="273" t="s">
        <v>701</v>
      </c>
      <c r="I180" s="273" t="s">
        <v>630</v>
      </c>
      <c r="J180" s="273">
        <v>255</v>
      </c>
      <c r="K180" s="317"/>
    </row>
    <row r="181" spans="2:11" ht="15" customHeight="1">
      <c r="B181" s="296"/>
      <c r="C181" s="273" t="s">
        <v>130</v>
      </c>
      <c r="D181" s="273"/>
      <c r="E181" s="273"/>
      <c r="F181" s="295" t="s">
        <v>628</v>
      </c>
      <c r="G181" s="273"/>
      <c r="H181" s="273" t="s">
        <v>592</v>
      </c>
      <c r="I181" s="273" t="s">
        <v>630</v>
      </c>
      <c r="J181" s="273">
        <v>10</v>
      </c>
      <c r="K181" s="317"/>
    </row>
    <row r="182" spans="2:11" ht="15" customHeight="1">
      <c r="B182" s="296"/>
      <c r="C182" s="273" t="s">
        <v>131</v>
      </c>
      <c r="D182" s="273"/>
      <c r="E182" s="273"/>
      <c r="F182" s="295" t="s">
        <v>628</v>
      </c>
      <c r="G182" s="273"/>
      <c r="H182" s="273" t="s">
        <v>702</v>
      </c>
      <c r="I182" s="273" t="s">
        <v>663</v>
      </c>
      <c r="J182" s="273"/>
      <c r="K182" s="317"/>
    </row>
    <row r="183" spans="2:11" ht="15" customHeight="1">
      <c r="B183" s="296"/>
      <c r="C183" s="273" t="s">
        <v>703</v>
      </c>
      <c r="D183" s="273"/>
      <c r="E183" s="273"/>
      <c r="F183" s="295" t="s">
        <v>628</v>
      </c>
      <c r="G183" s="273"/>
      <c r="H183" s="273" t="s">
        <v>704</v>
      </c>
      <c r="I183" s="273" t="s">
        <v>663</v>
      </c>
      <c r="J183" s="273"/>
      <c r="K183" s="317"/>
    </row>
    <row r="184" spans="2:11" ht="15" customHeight="1">
      <c r="B184" s="296"/>
      <c r="C184" s="273" t="s">
        <v>692</v>
      </c>
      <c r="D184" s="273"/>
      <c r="E184" s="273"/>
      <c r="F184" s="295" t="s">
        <v>628</v>
      </c>
      <c r="G184" s="273"/>
      <c r="H184" s="273" t="s">
        <v>705</v>
      </c>
      <c r="I184" s="273" t="s">
        <v>663</v>
      </c>
      <c r="J184" s="273"/>
      <c r="K184" s="317"/>
    </row>
    <row r="185" spans="2:11" ht="15" customHeight="1">
      <c r="B185" s="296"/>
      <c r="C185" s="273" t="s">
        <v>133</v>
      </c>
      <c r="D185" s="273"/>
      <c r="E185" s="273"/>
      <c r="F185" s="295" t="s">
        <v>634</v>
      </c>
      <c r="G185" s="273"/>
      <c r="H185" s="273" t="s">
        <v>706</v>
      </c>
      <c r="I185" s="273" t="s">
        <v>630</v>
      </c>
      <c r="J185" s="273">
        <v>50</v>
      </c>
      <c r="K185" s="317"/>
    </row>
    <row r="186" spans="2:11" ht="15" customHeight="1">
      <c r="B186" s="296"/>
      <c r="C186" s="273" t="s">
        <v>707</v>
      </c>
      <c r="D186" s="273"/>
      <c r="E186" s="273"/>
      <c r="F186" s="295" t="s">
        <v>634</v>
      </c>
      <c r="G186" s="273"/>
      <c r="H186" s="273" t="s">
        <v>708</v>
      </c>
      <c r="I186" s="273" t="s">
        <v>709</v>
      </c>
      <c r="J186" s="273"/>
      <c r="K186" s="317"/>
    </row>
    <row r="187" spans="2:11" ht="15" customHeight="1">
      <c r="B187" s="296"/>
      <c r="C187" s="273" t="s">
        <v>710</v>
      </c>
      <c r="D187" s="273"/>
      <c r="E187" s="273"/>
      <c r="F187" s="295" t="s">
        <v>634</v>
      </c>
      <c r="G187" s="273"/>
      <c r="H187" s="273" t="s">
        <v>711</v>
      </c>
      <c r="I187" s="273" t="s">
        <v>709</v>
      </c>
      <c r="J187" s="273"/>
      <c r="K187" s="317"/>
    </row>
    <row r="188" spans="2:11" ht="15" customHeight="1">
      <c r="B188" s="296"/>
      <c r="C188" s="273" t="s">
        <v>712</v>
      </c>
      <c r="D188" s="273"/>
      <c r="E188" s="273"/>
      <c r="F188" s="295" t="s">
        <v>634</v>
      </c>
      <c r="G188" s="273"/>
      <c r="H188" s="273" t="s">
        <v>713</v>
      </c>
      <c r="I188" s="273" t="s">
        <v>709</v>
      </c>
      <c r="J188" s="273"/>
      <c r="K188" s="317"/>
    </row>
    <row r="189" spans="2:11" ht="15" customHeight="1">
      <c r="B189" s="296"/>
      <c r="C189" s="329" t="s">
        <v>714</v>
      </c>
      <c r="D189" s="273"/>
      <c r="E189" s="273"/>
      <c r="F189" s="295" t="s">
        <v>634</v>
      </c>
      <c r="G189" s="273"/>
      <c r="H189" s="273" t="s">
        <v>715</v>
      </c>
      <c r="I189" s="273" t="s">
        <v>716</v>
      </c>
      <c r="J189" s="330" t="s">
        <v>717</v>
      </c>
      <c r="K189" s="317"/>
    </row>
    <row r="190" spans="2:11" ht="15" customHeight="1">
      <c r="B190" s="296"/>
      <c r="C190" s="280" t="s">
        <v>43</v>
      </c>
      <c r="D190" s="273"/>
      <c r="E190" s="273"/>
      <c r="F190" s="295" t="s">
        <v>628</v>
      </c>
      <c r="G190" s="273"/>
      <c r="H190" s="270" t="s">
        <v>718</v>
      </c>
      <c r="I190" s="273" t="s">
        <v>719</v>
      </c>
      <c r="J190" s="273"/>
      <c r="K190" s="317"/>
    </row>
    <row r="191" spans="2:11" ht="15" customHeight="1">
      <c r="B191" s="296"/>
      <c r="C191" s="280" t="s">
        <v>720</v>
      </c>
      <c r="D191" s="273"/>
      <c r="E191" s="273"/>
      <c r="F191" s="295" t="s">
        <v>628</v>
      </c>
      <c r="G191" s="273"/>
      <c r="H191" s="273" t="s">
        <v>721</v>
      </c>
      <c r="I191" s="273" t="s">
        <v>663</v>
      </c>
      <c r="J191" s="273"/>
      <c r="K191" s="317"/>
    </row>
    <row r="192" spans="2:11" ht="15" customHeight="1">
      <c r="B192" s="296"/>
      <c r="C192" s="280" t="s">
        <v>722</v>
      </c>
      <c r="D192" s="273"/>
      <c r="E192" s="273"/>
      <c r="F192" s="295" t="s">
        <v>628</v>
      </c>
      <c r="G192" s="273"/>
      <c r="H192" s="273" t="s">
        <v>723</v>
      </c>
      <c r="I192" s="273" t="s">
        <v>663</v>
      </c>
      <c r="J192" s="273"/>
      <c r="K192" s="317"/>
    </row>
    <row r="193" spans="2:11" ht="15" customHeight="1">
      <c r="B193" s="296"/>
      <c r="C193" s="280" t="s">
        <v>724</v>
      </c>
      <c r="D193" s="273"/>
      <c r="E193" s="273"/>
      <c r="F193" s="295" t="s">
        <v>634</v>
      </c>
      <c r="G193" s="273"/>
      <c r="H193" s="273" t="s">
        <v>725</v>
      </c>
      <c r="I193" s="273" t="s">
        <v>663</v>
      </c>
      <c r="J193" s="273"/>
      <c r="K193" s="317"/>
    </row>
    <row r="194" spans="2:11" ht="15" customHeight="1">
      <c r="B194" s="323"/>
      <c r="C194" s="331"/>
      <c r="D194" s="305"/>
      <c r="E194" s="305"/>
      <c r="F194" s="305"/>
      <c r="G194" s="305"/>
      <c r="H194" s="305"/>
      <c r="I194" s="305"/>
      <c r="J194" s="305"/>
      <c r="K194" s="324"/>
    </row>
    <row r="195" spans="2:11" ht="18.75" customHeight="1">
      <c r="B195" s="270"/>
      <c r="C195" s="273"/>
      <c r="D195" s="273"/>
      <c r="E195" s="273"/>
      <c r="F195" s="295"/>
      <c r="G195" s="273"/>
      <c r="H195" s="273"/>
      <c r="I195" s="273"/>
      <c r="J195" s="273"/>
      <c r="K195" s="270"/>
    </row>
    <row r="196" spans="2:11" ht="18.75" customHeight="1">
      <c r="B196" s="270"/>
      <c r="C196" s="273"/>
      <c r="D196" s="273"/>
      <c r="E196" s="273"/>
      <c r="F196" s="295"/>
      <c r="G196" s="273"/>
      <c r="H196" s="273"/>
      <c r="I196" s="273"/>
      <c r="J196" s="273"/>
      <c r="K196" s="270"/>
    </row>
    <row r="197" spans="2:11" ht="18.75" customHeight="1">
      <c r="B197" s="281"/>
      <c r="C197" s="281"/>
      <c r="D197" s="281"/>
      <c r="E197" s="281"/>
      <c r="F197" s="281"/>
      <c r="G197" s="281"/>
      <c r="H197" s="281"/>
      <c r="I197" s="281"/>
      <c r="J197" s="281"/>
      <c r="K197" s="281"/>
    </row>
    <row r="198" spans="2:11" ht="13.5">
      <c r="B198" s="260"/>
      <c r="C198" s="261"/>
      <c r="D198" s="261"/>
      <c r="E198" s="261"/>
      <c r="F198" s="261"/>
      <c r="G198" s="261"/>
      <c r="H198" s="261"/>
      <c r="I198" s="261"/>
      <c r="J198" s="261"/>
      <c r="K198" s="262"/>
    </row>
    <row r="199" spans="2:11" ht="21">
      <c r="B199" s="263"/>
      <c r="C199" s="264" t="s">
        <v>726</v>
      </c>
      <c r="D199" s="264"/>
      <c r="E199" s="264"/>
      <c r="F199" s="264"/>
      <c r="G199" s="264"/>
      <c r="H199" s="264"/>
      <c r="I199" s="264"/>
      <c r="J199" s="264"/>
      <c r="K199" s="265"/>
    </row>
    <row r="200" spans="2:11" ht="25.5" customHeight="1">
      <c r="B200" s="263"/>
      <c r="C200" s="332" t="s">
        <v>727</v>
      </c>
      <c r="D200" s="332"/>
      <c r="E200" s="332"/>
      <c r="F200" s="332" t="s">
        <v>728</v>
      </c>
      <c r="G200" s="333"/>
      <c r="H200" s="332" t="s">
        <v>729</v>
      </c>
      <c r="I200" s="332"/>
      <c r="J200" s="332"/>
      <c r="K200" s="265"/>
    </row>
    <row r="201" spans="2:11" ht="5.25" customHeight="1">
      <c r="B201" s="296"/>
      <c r="C201" s="293"/>
      <c r="D201" s="293"/>
      <c r="E201" s="293"/>
      <c r="F201" s="293"/>
      <c r="G201" s="273"/>
      <c r="H201" s="293"/>
      <c r="I201" s="293"/>
      <c r="J201" s="293"/>
      <c r="K201" s="317"/>
    </row>
    <row r="202" spans="2:11" ht="15" customHeight="1">
      <c r="B202" s="296"/>
      <c r="C202" s="273" t="s">
        <v>719</v>
      </c>
      <c r="D202" s="273"/>
      <c r="E202" s="273"/>
      <c r="F202" s="295" t="s">
        <v>44</v>
      </c>
      <c r="G202" s="273"/>
      <c r="H202" s="273" t="s">
        <v>730</v>
      </c>
      <c r="I202" s="273"/>
      <c r="J202" s="273"/>
      <c r="K202" s="317"/>
    </row>
    <row r="203" spans="2:11" ht="15" customHeight="1">
      <c r="B203" s="296"/>
      <c r="C203" s="302"/>
      <c r="D203" s="273"/>
      <c r="E203" s="273"/>
      <c r="F203" s="295" t="s">
        <v>45</v>
      </c>
      <c r="G203" s="273"/>
      <c r="H203" s="273" t="s">
        <v>731</v>
      </c>
      <c r="I203" s="273"/>
      <c r="J203" s="273"/>
      <c r="K203" s="317"/>
    </row>
    <row r="204" spans="2:11" ht="15" customHeight="1">
      <c r="B204" s="296"/>
      <c r="C204" s="302"/>
      <c r="D204" s="273"/>
      <c r="E204" s="273"/>
      <c r="F204" s="295" t="s">
        <v>48</v>
      </c>
      <c r="G204" s="273"/>
      <c r="H204" s="273" t="s">
        <v>732</v>
      </c>
      <c r="I204" s="273"/>
      <c r="J204" s="273"/>
      <c r="K204" s="317"/>
    </row>
    <row r="205" spans="2:11" ht="15" customHeight="1">
      <c r="B205" s="296"/>
      <c r="C205" s="273"/>
      <c r="D205" s="273"/>
      <c r="E205" s="273"/>
      <c r="F205" s="295" t="s">
        <v>46</v>
      </c>
      <c r="G205" s="273"/>
      <c r="H205" s="273" t="s">
        <v>733</v>
      </c>
      <c r="I205" s="273"/>
      <c r="J205" s="273"/>
      <c r="K205" s="317"/>
    </row>
    <row r="206" spans="2:11" ht="15" customHeight="1">
      <c r="B206" s="296"/>
      <c r="C206" s="273"/>
      <c r="D206" s="273"/>
      <c r="E206" s="273"/>
      <c r="F206" s="295" t="s">
        <v>47</v>
      </c>
      <c r="G206" s="273"/>
      <c r="H206" s="273" t="s">
        <v>734</v>
      </c>
      <c r="I206" s="273"/>
      <c r="J206" s="273"/>
      <c r="K206" s="317"/>
    </row>
    <row r="207" spans="2:11" ht="15" customHeight="1">
      <c r="B207" s="296"/>
      <c r="C207" s="273"/>
      <c r="D207" s="273"/>
      <c r="E207" s="273"/>
      <c r="F207" s="295"/>
      <c r="G207" s="273"/>
      <c r="H207" s="273"/>
      <c r="I207" s="273"/>
      <c r="J207" s="273"/>
      <c r="K207" s="317"/>
    </row>
    <row r="208" spans="2:11" ht="15" customHeight="1">
      <c r="B208" s="296"/>
      <c r="C208" s="273" t="s">
        <v>675</v>
      </c>
      <c r="D208" s="273"/>
      <c r="E208" s="273"/>
      <c r="F208" s="295" t="s">
        <v>77</v>
      </c>
      <c r="G208" s="273"/>
      <c r="H208" s="273" t="s">
        <v>735</v>
      </c>
      <c r="I208" s="273"/>
      <c r="J208" s="273"/>
      <c r="K208" s="317"/>
    </row>
    <row r="209" spans="2:11" ht="15" customHeight="1">
      <c r="B209" s="296"/>
      <c r="C209" s="302"/>
      <c r="D209" s="273"/>
      <c r="E209" s="273"/>
      <c r="F209" s="295" t="s">
        <v>570</v>
      </c>
      <c r="G209" s="273"/>
      <c r="H209" s="273" t="s">
        <v>571</v>
      </c>
      <c r="I209" s="273"/>
      <c r="J209" s="273"/>
      <c r="K209" s="317"/>
    </row>
    <row r="210" spans="2:11" ht="15" customHeight="1">
      <c r="B210" s="296"/>
      <c r="C210" s="273"/>
      <c r="D210" s="273"/>
      <c r="E210" s="273"/>
      <c r="F210" s="295" t="s">
        <v>568</v>
      </c>
      <c r="G210" s="273"/>
      <c r="H210" s="273" t="s">
        <v>736</v>
      </c>
      <c r="I210" s="273"/>
      <c r="J210" s="273"/>
      <c r="K210" s="317"/>
    </row>
    <row r="211" spans="2:11" ht="15" customHeight="1">
      <c r="B211" s="334"/>
      <c r="C211" s="302"/>
      <c r="D211" s="302"/>
      <c r="E211" s="302"/>
      <c r="F211" s="295" t="s">
        <v>572</v>
      </c>
      <c r="G211" s="280"/>
      <c r="H211" s="321" t="s">
        <v>573</v>
      </c>
      <c r="I211" s="321"/>
      <c r="J211" s="321"/>
      <c r="K211" s="335"/>
    </row>
    <row r="212" spans="2:11" ht="15" customHeight="1">
      <c r="B212" s="334"/>
      <c r="C212" s="302"/>
      <c r="D212" s="302"/>
      <c r="E212" s="302"/>
      <c r="F212" s="295" t="s">
        <v>574</v>
      </c>
      <c r="G212" s="280"/>
      <c r="H212" s="321" t="s">
        <v>737</v>
      </c>
      <c r="I212" s="321"/>
      <c r="J212" s="321"/>
      <c r="K212" s="335"/>
    </row>
    <row r="213" spans="2:11" ht="15" customHeight="1">
      <c r="B213" s="334"/>
      <c r="C213" s="302"/>
      <c r="D213" s="302"/>
      <c r="E213" s="302"/>
      <c r="F213" s="336"/>
      <c r="G213" s="280"/>
      <c r="H213" s="337"/>
      <c r="I213" s="337"/>
      <c r="J213" s="337"/>
      <c r="K213" s="335"/>
    </row>
    <row r="214" spans="2:11" ht="15" customHeight="1">
      <c r="B214" s="334"/>
      <c r="C214" s="273" t="s">
        <v>699</v>
      </c>
      <c r="D214" s="302"/>
      <c r="E214" s="302"/>
      <c r="F214" s="295">
        <v>1</v>
      </c>
      <c r="G214" s="280"/>
      <c r="H214" s="321" t="s">
        <v>738</v>
      </c>
      <c r="I214" s="321"/>
      <c r="J214" s="321"/>
      <c r="K214" s="335"/>
    </row>
    <row r="215" spans="2:11" ht="15" customHeight="1">
      <c r="B215" s="334"/>
      <c r="C215" s="302"/>
      <c r="D215" s="302"/>
      <c r="E215" s="302"/>
      <c r="F215" s="295">
        <v>2</v>
      </c>
      <c r="G215" s="280"/>
      <c r="H215" s="321" t="s">
        <v>739</v>
      </c>
      <c r="I215" s="321"/>
      <c r="J215" s="321"/>
      <c r="K215" s="335"/>
    </row>
    <row r="216" spans="2:11" ht="15" customHeight="1">
      <c r="B216" s="334"/>
      <c r="C216" s="302"/>
      <c r="D216" s="302"/>
      <c r="E216" s="302"/>
      <c r="F216" s="295">
        <v>3</v>
      </c>
      <c r="G216" s="280"/>
      <c r="H216" s="321" t="s">
        <v>740</v>
      </c>
      <c r="I216" s="321"/>
      <c r="J216" s="321"/>
      <c r="K216" s="335"/>
    </row>
    <row r="217" spans="2:11" ht="15" customHeight="1">
      <c r="B217" s="334"/>
      <c r="C217" s="302"/>
      <c r="D217" s="302"/>
      <c r="E217" s="302"/>
      <c r="F217" s="295">
        <v>4</v>
      </c>
      <c r="G217" s="280"/>
      <c r="H217" s="321" t="s">
        <v>741</v>
      </c>
      <c r="I217" s="321"/>
      <c r="J217" s="321"/>
      <c r="K217" s="335"/>
    </row>
    <row r="218" spans="2:11" ht="12.75" customHeight="1">
      <c r="B218" s="338"/>
      <c r="C218" s="339"/>
      <c r="D218" s="339"/>
      <c r="E218" s="339"/>
      <c r="F218" s="339"/>
      <c r="G218" s="339"/>
      <c r="H218" s="339"/>
      <c r="I218" s="339"/>
      <c r="J218" s="339"/>
      <c r="K218" s="340"/>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Antonín Beránek</dc:creator>
  <cp:keywords/>
  <dc:description/>
  <cp:lastModifiedBy>Antonín Beránek</cp:lastModifiedBy>
  <dcterms:created xsi:type="dcterms:W3CDTF">2019-01-12T08:28:14Z</dcterms:created>
  <dcterms:modified xsi:type="dcterms:W3CDTF">2019-01-12T08:28:15Z</dcterms:modified>
  <cp:category/>
  <cp:version/>
  <cp:contentType/>
  <cp:contentStatus/>
</cp:coreProperties>
</file>