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ivans\Desktop\ŠNAPKA SLUŽBY\Zakázky\ZAK 24-111501 Propoj-cyklost-Bohumín-Ostrava\Rozpočet, VV\"/>
    </mc:Choice>
  </mc:AlternateContent>
  <bookViews>
    <workbookView xWindow="0" yWindow="0" windowWidth="0" windowHeight="0"/>
  </bookViews>
  <sheets>
    <sheet name="Rekapitulace stavby" sheetId="1" r:id="rId1"/>
    <sheet name="SO 101 - Cyklostezka" sheetId="2" r:id="rId2"/>
  </sheets>
  <definedNames>
    <definedName name="_xlnm.Print_Area" localSheetId="0">'Rekapitulace stavby'!$D$4:$AO$76,'Rekapitulace stavby'!$C$82:$AQ$96</definedName>
    <definedName name="_xlnm.Print_Titles" localSheetId="0">'Rekapitulace stavby'!$92:$92</definedName>
    <definedName name="_xlnm._FilterDatabase" localSheetId="1" hidden="1">'SO 101 - Cyklostezka'!$C$128:$K$319</definedName>
    <definedName name="_xlnm.Print_Area" localSheetId="1">'SO 101 - Cyklostezka'!$C$4:$J$76,'SO 101 - Cyklostezka'!$C$82:$J$110,'SO 101 - Cyklostezka'!$C$116:$J$319</definedName>
    <definedName name="_xlnm.Print_Titles" localSheetId="1">'SO 101 - Cyklostezka'!$128:$128</definedName>
  </definedNames>
  <calcPr/>
</workbook>
</file>

<file path=xl/calcChain.xml><?xml version="1.0" encoding="utf-8"?>
<calcChain xmlns="http://schemas.openxmlformats.org/spreadsheetml/2006/main">
  <c i="2" l="1" r="J306"/>
  <c r="J37"/>
  <c r="J36"/>
  <c i="1" r="AY95"/>
  <c i="2" r="J35"/>
  <c i="1" r="AX95"/>
  <c i="2" r="BI319"/>
  <c r="BH319"/>
  <c r="BG319"/>
  <c r="BF319"/>
  <c r="T319"/>
  <c r="T318"/>
  <c r="R319"/>
  <c r="R318"/>
  <c r="P319"/>
  <c r="P318"/>
  <c r="BI317"/>
  <c r="BH317"/>
  <c r="BG317"/>
  <c r="BF317"/>
  <c r="T317"/>
  <c r="T316"/>
  <c r="R317"/>
  <c r="R316"/>
  <c r="P317"/>
  <c r="P316"/>
  <c r="BI315"/>
  <c r="BH315"/>
  <c r="BG315"/>
  <c r="BF315"/>
  <c r="T315"/>
  <c r="T314"/>
  <c r="R315"/>
  <c r="R314"/>
  <c r="P315"/>
  <c r="P314"/>
  <c r="BI313"/>
  <c r="BH313"/>
  <c r="BG313"/>
  <c r="BF313"/>
  <c r="T313"/>
  <c r="R313"/>
  <c r="P313"/>
  <c r="BI312"/>
  <c r="BH312"/>
  <c r="BG312"/>
  <c r="BF312"/>
  <c r="T312"/>
  <c r="R312"/>
  <c r="P312"/>
  <c r="BI311"/>
  <c r="BH311"/>
  <c r="BG311"/>
  <c r="BF311"/>
  <c r="T311"/>
  <c r="R311"/>
  <c r="P311"/>
  <c r="BI310"/>
  <c r="BH310"/>
  <c r="BG310"/>
  <c r="BF310"/>
  <c r="T310"/>
  <c r="R310"/>
  <c r="P310"/>
  <c r="BI309"/>
  <c r="BH309"/>
  <c r="BG309"/>
  <c r="BF309"/>
  <c r="T309"/>
  <c r="R309"/>
  <c r="P309"/>
  <c r="J104"/>
  <c r="BI304"/>
  <c r="BH304"/>
  <c r="BG304"/>
  <c r="BF304"/>
  <c r="T304"/>
  <c r="R304"/>
  <c r="P304"/>
  <c r="BI302"/>
  <c r="BH302"/>
  <c r="BG302"/>
  <c r="BF302"/>
  <c r="T302"/>
  <c r="R302"/>
  <c r="P302"/>
  <c r="BI299"/>
  <c r="BH299"/>
  <c r="BG299"/>
  <c r="BF299"/>
  <c r="T299"/>
  <c r="R299"/>
  <c r="P299"/>
  <c r="BI295"/>
  <c r="BH295"/>
  <c r="BG295"/>
  <c r="BF295"/>
  <c r="T295"/>
  <c r="R295"/>
  <c r="P295"/>
  <c r="BI293"/>
  <c r="BH293"/>
  <c r="BG293"/>
  <c r="BF293"/>
  <c r="T293"/>
  <c r="R293"/>
  <c r="P293"/>
  <c r="BI291"/>
  <c r="BH291"/>
  <c r="BG291"/>
  <c r="BF291"/>
  <c r="T291"/>
  <c r="R291"/>
  <c r="P291"/>
  <c r="BI289"/>
  <c r="BH289"/>
  <c r="BG289"/>
  <c r="BF289"/>
  <c r="T289"/>
  <c r="R289"/>
  <c r="P289"/>
  <c r="BI286"/>
  <c r="BH286"/>
  <c r="BG286"/>
  <c r="BF286"/>
  <c r="T286"/>
  <c r="R286"/>
  <c r="P286"/>
  <c r="BI284"/>
  <c r="BH284"/>
  <c r="BG284"/>
  <c r="BF284"/>
  <c r="T284"/>
  <c r="R284"/>
  <c r="P284"/>
  <c r="BI282"/>
  <c r="BH282"/>
  <c r="BG282"/>
  <c r="BF282"/>
  <c r="T282"/>
  <c r="R282"/>
  <c r="P282"/>
  <c r="BI281"/>
  <c r="BH281"/>
  <c r="BG281"/>
  <c r="BF281"/>
  <c r="T281"/>
  <c r="R281"/>
  <c r="P281"/>
  <c r="BI280"/>
  <c r="BH280"/>
  <c r="BG280"/>
  <c r="BF280"/>
  <c r="T280"/>
  <c r="R280"/>
  <c r="P280"/>
  <c r="BI279"/>
  <c r="BH279"/>
  <c r="BG279"/>
  <c r="BF279"/>
  <c r="T279"/>
  <c r="R279"/>
  <c r="P279"/>
  <c r="BI277"/>
  <c r="BH277"/>
  <c r="BG277"/>
  <c r="BF277"/>
  <c r="T277"/>
  <c r="R277"/>
  <c r="P277"/>
  <c r="BI275"/>
  <c r="BH275"/>
  <c r="BG275"/>
  <c r="BF275"/>
  <c r="T275"/>
  <c r="R275"/>
  <c r="P275"/>
  <c r="BI273"/>
  <c r="BH273"/>
  <c r="BG273"/>
  <c r="BF273"/>
  <c r="T273"/>
  <c r="R273"/>
  <c r="P273"/>
  <c r="BI271"/>
  <c r="BH271"/>
  <c r="BG271"/>
  <c r="BF271"/>
  <c r="T271"/>
  <c r="R271"/>
  <c r="P271"/>
  <c r="BI269"/>
  <c r="BH269"/>
  <c r="BG269"/>
  <c r="BF269"/>
  <c r="T269"/>
  <c r="R269"/>
  <c r="P269"/>
  <c r="BI267"/>
  <c r="BH267"/>
  <c r="BG267"/>
  <c r="BF267"/>
  <c r="T267"/>
  <c r="R267"/>
  <c r="P267"/>
  <c r="BI265"/>
  <c r="BH265"/>
  <c r="BG265"/>
  <c r="BF265"/>
  <c r="T265"/>
  <c r="R265"/>
  <c r="P265"/>
  <c r="BI263"/>
  <c r="BH263"/>
  <c r="BG263"/>
  <c r="BF263"/>
  <c r="T263"/>
  <c r="R263"/>
  <c r="P263"/>
  <c r="BI261"/>
  <c r="BH261"/>
  <c r="BG261"/>
  <c r="BF261"/>
  <c r="T261"/>
  <c r="R261"/>
  <c r="P261"/>
  <c r="BI259"/>
  <c r="BH259"/>
  <c r="BG259"/>
  <c r="BF259"/>
  <c r="T259"/>
  <c r="R259"/>
  <c r="P259"/>
  <c r="BI256"/>
  <c r="BH256"/>
  <c r="BG256"/>
  <c r="BF256"/>
  <c r="T256"/>
  <c r="R256"/>
  <c r="P256"/>
  <c r="BI254"/>
  <c r="BH254"/>
  <c r="BG254"/>
  <c r="BF254"/>
  <c r="T254"/>
  <c r="R254"/>
  <c r="P254"/>
  <c r="BI252"/>
  <c r="BH252"/>
  <c r="BG252"/>
  <c r="BF252"/>
  <c r="T252"/>
  <c r="R252"/>
  <c r="P252"/>
  <c r="BI250"/>
  <c r="BH250"/>
  <c r="BG250"/>
  <c r="BF250"/>
  <c r="T250"/>
  <c r="R250"/>
  <c r="P250"/>
  <c r="BI248"/>
  <c r="BH248"/>
  <c r="BG248"/>
  <c r="BF248"/>
  <c r="T248"/>
  <c r="R248"/>
  <c r="P248"/>
  <c r="BI246"/>
  <c r="BH246"/>
  <c r="BG246"/>
  <c r="BF246"/>
  <c r="T246"/>
  <c r="R246"/>
  <c r="P246"/>
  <c r="BI244"/>
  <c r="BH244"/>
  <c r="BG244"/>
  <c r="BF244"/>
  <c r="T244"/>
  <c r="R244"/>
  <c r="P244"/>
  <c r="BI242"/>
  <c r="BH242"/>
  <c r="BG242"/>
  <c r="BF242"/>
  <c r="T242"/>
  <c r="R242"/>
  <c r="P242"/>
  <c r="BI240"/>
  <c r="BH240"/>
  <c r="BG240"/>
  <c r="BF240"/>
  <c r="T240"/>
  <c r="R240"/>
  <c r="P240"/>
  <c r="BI238"/>
  <c r="BH238"/>
  <c r="BG238"/>
  <c r="BF238"/>
  <c r="T238"/>
  <c r="R238"/>
  <c r="P238"/>
  <c r="BI236"/>
  <c r="BH236"/>
  <c r="BG236"/>
  <c r="BF236"/>
  <c r="T236"/>
  <c r="R236"/>
  <c r="P236"/>
  <c r="BI234"/>
  <c r="BH234"/>
  <c r="BG234"/>
  <c r="BF234"/>
  <c r="T234"/>
  <c r="R234"/>
  <c r="P234"/>
  <c r="BI232"/>
  <c r="BH232"/>
  <c r="BG232"/>
  <c r="BF232"/>
  <c r="T232"/>
  <c r="R232"/>
  <c r="P232"/>
  <c r="BI230"/>
  <c r="BH230"/>
  <c r="BG230"/>
  <c r="BF230"/>
  <c r="T230"/>
  <c r="R230"/>
  <c r="P230"/>
  <c r="BI228"/>
  <c r="BH228"/>
  <c r="BG228"/>
  <c r="BF228"/>
  <c r="T228"/>
  <c r="R228"/>
  <c r="P228"/>
  <c r="BI223"/>
  <c r="BH223"/>
  <c r="BG223"/>
  <c r="BF223"/>
  <c r="T223"/>
  <c r="R223"/>
  <c r="P223"/>
  <c r="BI221"/>
  <c r="BH221"/>
  <c r="BG221"/>
  <c r="BF221"/>
  <c r="T221"/>
  <c r="R221"/>
  <c r="P221"/>
  <c r="BI217"/>
  <c r="BH217"/>
  <c r="BG217"/>
  <c r="BF217"/>
  <c r="T217"/>
  <c r="R217"/>
  <c r="P217"/>
  <c r="BI213"/>
  <c r="BH213"/>
  <c r="BG213"/>
  <c r="BF213"/>
  <c r="T213"/>
  <c r="R213"/>
  <c r="P213"/>
  <c r="BI211"/>
  <c r="BH211"/>
  <c r="BG211"/>
  <c r="BF211"/>
  <c r="T211"/>
  <c r="R211"/>
  <c r="P211"/>
  <c r="BI209"/>
  <c r="BH209"/>
  <c r="BG209"/>
  <c r="BF209"/>
  <c r="T209"/>
  <c r="R209"/>
  <c r="P209"/>
  <c r="BI205"/>
  <c r="BH205"/>
  <c r="BG205"/>
  <c r="BF205"/>
  <c r="T205"/>
  <c r="R205"/>
  <c r="P205"/>
  <c r="BI201"/>
  <c r="BH201"/>
  <c r="BG201"/>
  <c r="BF201"/>
  <c r="T201"/>
  <c r="R201"/>
  <c r="P201"/>
  <c r="BI194"/>
  <c r="BH194"/>
  <c r="BG194"/>
  <c r="BF194"/>
  <c r="T194"/>
  <c r="R194"/>
  <c r="P194"/>
  <c r="BI190"/>
  <c r="BH190"/>
  <c r="BG190"/>
  <c r="BF190"/>
  <c r="T190"/>
  <c r="R190"/>
  <c r="P190"/>
  <c r="BI186"/>
  <c r="BH186"/>
  <c r="BG186"/>
  <c r="BF186"/>
  <c r="T186"/>
  <c r="R186"/>
  <c r="P186"/>
  <c r="BI179"/>
  <c r="BH179"/>
  <c r="BG179"/>
  <c r="BF179"/>
  <c r="T179"/>
  <c r="R179"/>
  <c r="P179"/>
  <c r="BI175"/>
  <c r="BH175"/>
  <c r="BG175"/>
  <c r="BF175"/>
  <c r="T175"/>
  <c r="R175"/>
  <c r="P175"/>
  <c r="BI168"/>
  <c r="BH168"/>
  <c r="BG168"/>
  <c r="BF168"/>
  <c r="T168"/>
  <c r="R168"/>
  <c r="P168"/>
  <c r="BI164"/>
  <c r="BH164"/>
  <c r="BG164"/>
  <c r="BF164"/>
  <c r="T164"/>
  <c r="R164"/>
  <c r="P164"/>
  <c r="BI160"/>
  <c r="BH160"/>
  <c r="BG160"/>
  <c r="BF160"/>
  <c r="T160"/>
  <c r="R160"/>
  <c r="P160"/>
  <c r="BI158"/>
  <c r="BH158"/>
  <c r="BG158"/>
  <c r="BF158"/>
  <c r="T158"/>
  <c r="R158"/>
  <c r="P158"/>
  <c r="BI156"/>
  <c r="BH156"/>
  <c r="BG156"/>
  <c r="BF156"/>
  <c r="T156"/>
  <c r="R156"/>
  <c r="P156"/>
  <c r="BI154"/>
  <c r="BH154"/>
  <c r="BG154"/>
  <c r="BF154"/>
  <c r="T154"/>
  <c r="R154"/>
  <c r="P154"/>
  <c r="BI152"/>
  <c r="BH152"/>
  <c r="BG152"/>
  <c r="BF152"/>
  <c r="T152"/>
  <c r="R152"/>
  <c r="P152"/>
  <c r="BI148"/>
  <c r="BH148"/>
  <c r="BG148"/>
  <c r="BF148"/>
  <c r="T148"/>
  <c r="R148"/>
  <c r="P148"/>
  <c r="BI146"/>
  <c r="BH146"/>
  <c r="BG146"/>
  <c r="BF146"/>
  <c r="T146"/>
  <c r="R146"/>
  <c r="P146"/>
  <c r="BI144"/>
  <c r="BH144"/>
  <c r="BG144"/>
  <c r="BF144"/>
  <c r="T144"/>
  <c r="R144"/>
  <c r="P144"/>
  <c r="BI142"/>
  <c r="BH142"/>
  <c r="BG142"/>
  <c r="BF142"/>
  <c r="T142"/>
  <c r="R142"/>
  <c r="P142"/>
  <c r="BI140"/>
  <c r="BH140"/>
  <c r="BG140"/>
  <c r="BF140"/>
  <c r="T140"/>
  <c r="R140"/>
  <c r="P140"/>
  <c r="BI138"/>
  <c r="BH138"/>
  <c r="BG138"/>
  <c r="BF138"/>
  <c r="T138"/>
  <c r="R138"/>
  <c r="P138"/>
  <c r="BI136"/>
  <c r="BH136"/>
  <c r="BG136"/>
  <c r="BF136"/>
  <c r="T136"/>
  <c r="R136"/>
  <c r="P136"/>
  <c r="BI132"/>
  <c r="BH132"/>
  <c r="BG132"/>
  <c r="BF132"/>
  <c r="T132"/>
  <c r="R132"/>
  <c r="P132"/>
  <c r="J126"/>
  <c r="J125"/>
  <c r="F125"/>
  <c r="F123"/>
  <c r="E121"/>
  <c r="J92"/>
  <c r="J91"/>
  <c r="F91"/>
  <c r="F89"/>
  <c r="E87"/>
  <c r="J18"/>
  <c r="E18"/>
  <c r="F126"/>
  <c r="J17"/>
  <c r="J12"/>
  <c r="J89"/>
  <c r="E7"/>
  <c r="E119"/>
  <c i="1" r="L90"/>
  <c r="AM90"/>
  <c r="AM89"/>
  <c r="L89"/>
  <c r="AM87"/>
  <c r="L87"/>
  <c r="L85"/>
  <c r="L84"/>
  <c i="2" r="BK319"/>
  <c r="J319"/>
  <c r="BK317"/>
  <c r="J317"/>
  <c r="BK315"/>
  <c r="J315"/>
  <c r="BK313"/>
  <c r="J313"/>
  <c r="BK312"/>
  <c r="J312"/>
  <c r="BK311"/>
  <c r="J311"/>
  <c r="BK310"/>
  <c r="J310"/>
  <c r="BK309"/>
  <c r="J309"/>
  <c r="BK304"/>
  <c r="J304"/>
  <c r="BK302"/>
  <c r="J302"/>
  <c r="BK299"/>
  <c r="J299"/>
  <c r="BK295"/>
  <c r="J295"/>
  <c r="BK293"/>
  <c r="J293"/>
  <c r="BK291"/>
  <c r="J291"/>
  <c r="BK289"/>
  <c r="J289"/>
  <c r="J286"/>
  <c r="BK284"/>
  <c r="BK282"/>
  <c r="BK281"/>
  <c r="J280"/>
  <c r="J279"/>
  <c r="BK275"/>
  <c r="BK273"/>
  <c r="J263"/>
  <c r="BK252"/>
  <c r="BK179"/>
  <c r="BK175"/>
  <c r="BK168"/>
  <c r="BK164"/>
  <c r="BK160"/>
  <c r="BK158"/>
  <c r="BK156"/>
  <c r="BK154"/>
  <c r="BK152"/>
  <c r="BK148"/>
  <c r="BK146"/>
  <c r="BK144"/>
  <c r="BK142"/>
  <c r="BK140"/>
  <c r="BK132"/>
  <c r="BK286"/>
  <c r="J284"/>
  <c r="J281"/>
  <c r="BK279"/>
  <c r="J275"/>
  <c r="BK271"/>
  <c r="BK267"/>
  <c r="BK263"/>
  <c r="BK259"/>
  <c r="BK254"/>
  <c r="J248"/>
  <c r="BK244"/>
  <c r="BK236"/>
  <c r="J228"/>
  <c r="BK221"/>
  <c r="J213"/>
  <c r="J138"/>
  <c r="J269"/>
  <c r="BK265"/>
  <c r="J259"/>
  <c r="J252"/>
  <c r="J246"/>
  <c r="J242"/>
  <c r="J234"/>
  <c r="J230"/>
  <c r="BK217"/>
  <c r="BK213"/>
  <c r="BK209"/>
  <c r="BK205"/>
  <c r="BK201"/>
  <c r="BK194"/>
  <c r="BK190"/>
  <c r="BK186"/>
  <c r="BK248"/>
  <c r="BK240"/>
  <c r="J236"/>
  <c r="J232"/>
  <c r="J140"/>
  <c r="BK136"/>
  <c r="BK277"/>
  <c r="J271"/>
  <c r="J256"/>
  <c r="J250"/>
  <c r="J179"/>
  <c r="J175"/>
  <c r="J168"/>
  <c r="J164"/>
  <c r="J160"/>
  <c r="J158"/>
  <c r="J156"/>
  <c r="J154"/>
  <c r="J152"/>
  <c r="J148"/>
  <c r="J146"/>
  <c r="J144"/>
  <c r="J142"/>
  <c r="J136"/>
  <c i="1" r="AS94"/>
  <c i="2" r="J282"/>
  <c r="BK280"/>
  <c r="J277"/>
  <c r="J273"/>
  <c r="BK269"/>
  <c r="J265"/>
  <c r="J261"/>
  <c r="BK256"/>
  <c r="BK250"/>
  <c r="BK246"/>
  <c r="BK238"/>
  <c r="BK230"/>
  <c r="BK223"/>
  <c r="J217"/>
  <c r="BK211"/>
  <c r="J132"/>
  <c r="J267"/>
  <c r="BK261"/>
  <c r="J254"/>
  <c r="J244"/>
  <c r="J240"/>
  <c r="BK232"/>
  <c r="BK228"/>
  <c r="J221"/>
  <c r="J211"/>
  <c r="J209"/>
  <c r="J205"/>
  <c r="J201"/>
  <c r="J194"/>
  <c r="J190"/>
  <c r="J186"/>
  <c r="BK242"/>
  <c r="J238"/>
  <c r="BK234"/>
  <c r="J223"/>
  <c r="BK138"/>
  <c l="1" r="BK227"/>
  <c r="J227"/>
  <c r="J99"/>
  <c r="T239"/>
  <c r="T131"/>
  <c r="R227"/>
  <c r="R258"/>
  <c r="P227"/>
  <c r="T227"/>
  <c r="BK288"/>
  <c r="J288"/>
  <c r="J102"/>
  <c r="P131"/>
  <c r="R239"/>
  <c r="P258"/>
  <c r="R131"/>
  <c r="P239"/>
  <c r="T258"/>
  <c r="T288"/>
  <c r="P301"/>
  <c r="T301"/>
  <c r="BK308"/>
  <c r="J308"/>
  <c r="J106"/>
  <c r="R308"/>
  <c r="R307"/>
  <c r="BK131"/>
  <c r="J131"/>
  <c r="J98"/>
  <c r="BK239"/>
  <c r="J239"/>
  <c r="J100"/>
  <c r="BK258"/>
  <c r="J258"/>
  <c r="J101"/>
  <c r="P288"/>
  <c r="R288"/>
  <c r="BK301"/>
  <c r="J301"/>
  <c r="J103"/>
  <c r="R301"/>
  <c r="P308"/>
  <c r="P307"/>
  <c r="T308"/>
  <c r="T307"/>
  <c r="BK314"/>
  <c r="J314"/>
  <c r="J107"/>
  <c r="BK316"/>
  <c r="J316"/>
  <c r="J108"/>
  <c r="BK318"/>
  <c r="J318"/>
  <c r="J109"/>
  <c r="E85"/>
  <c r="J123"/>
  <c r="BE132"/>
  <c r="BE217"/>
  <c r="BE221"/>
  <c r="F92"/>
  <c r="BE232"/>
  <c r="BE238"/>
  <c r="BE244"/>
  <c r="BE179"/>
  <c r="BE186"/>
  <c r="BE190"/>
  <c r="BE194"/>
  <c r="BE201"/>
  <c r="BE205"/>
  <c r="BE209"/>
  <c r="BE213"/>
  <c r="BE223"/>
  <c r="BE230"/>
  <c r="BE234"/>
  <c r="BE236"/>
  <c r="BE240"/>
  <c r="BE242"/>
  <c r="BE246"/>
  <c r="BE250"/>
  <c r="BE252"/>
  <c r="BE256"/>
  <c r="BE267"/>
  <c r="BE291"/>
  <c r="BE136"/>
  <c r="BE211"/>
  <c r="BE228"/>
  <c r="BE248"/>
  <c r="BE263"/>
  <c r="BE271"/>
  <c r="BE273"/>
  <c r="BE275"/>
  <c r="BE277"/>
  <c r="BE280"/>
  <c r="BE281"/>
  <c r="BE284"/>
  <c r="BE289"/>
  <c r="BE138"/>
  <c r="BE140"/>
  <c r="BE142"/>
  <c r="BE144"/>
  <c r="BE146"/>
  <c r="BE148"/>
  <c r="BE152"/>
  <c r="BE154"/>
  <c r="BE156"/>
  <c r="BE158"/>
  <c r="BE160"/>
  <c r="BE164"/>
  <c r="BE168"/>
  <c r="BE175"/>
  <c r="BE254"/>
  <c r="BE259"/>
  <c r="BE261"/>
  <c r="BE265"/>
  <c r="BE269"/>
  <c r="BE279"/>
  <c r="BE282"/>
  <c r="BE286"/>
  <c r="BE293"/>
  <c r="BE295"/>
  <c r="BE299"/>
  <c r="BE302"/>
  <c r="BE304"/>
  <c r="BE309"/>
  <c r="BE310"/>
  <c r="BE311"/>
  <c r="BE312"/>
  <c r="BE313"/>
  <c r="BE315"/>
  <c r="BE317"/>
  <c r="BE319"/>
  <c r="F36"/>
  <c i="1" r="BC95"/>
  <c r="BC94"/>
  <c r="AY94"/>
  <c i="2" r="F35"/>
  <c i="1" r="BB95"/>
  <c r="BB94"/>
  <c r="W31"/>
  <c i="2" r="J34"/>
  <c i="1" r="AW95"/>
  <c i="2" r="F34"/>
  <c i="1" r="BA95"/>
  <c r="BA94"/>
  <c r="W30"/>
  <c i="2" r="F37"/>
  <c i="1" r="BD95"/>
  <c r="BD94"/>
  <c r="W33"/>
  <c i="2" l="1" r="R130"/>
  <c r="R129"/>
  <c r="T130"/>
  <c r="T129"/>
  <c r="P130"/>
  <c r="P129"/>
  <c i="1" r="AU95"/>
  <c i="2" r="BK130"/>
  <c r="J130"/>
  <c r="J97"/>
  <c r="BK307"/>
  <c r="J307"/>
  <c r="J105"/>
  <c i="1" r="AU94"/>
  <c i="2" r="F33"/>
  <c i="1" r="AZ95"/>
  <c r="AZ94"/>
  <c r="AV94"/>
  <c r="AK29"/>
  <c r="W32"/>
  <c r="AW94"/>
  <c r="AK30"/>
  <c r="AX94"/>
  <c i="2" r="J33"/>
  <c i="1" r="AV95"/>
  <c r="AT95"/>
  <c i="2" l="1" r="BK129"/>
  <c r="J129"/>
  <c r="J30"/>
  <c i="1" r="AG95"/>
  <c r="AG94"/>
  <c r="AK26"/>
  <c r="AK35"/>
  <c r="W29"/>
  <c r="AT94"/>
  <c i="2" l="1" r="J39"/>
  <c r="J96"/>
  <c i="1" r="AN94"/>
  <c r="AN95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<sst xmlns="http://schemas.openxmlformats.org/spreadsheetml/2006/main">
  <si>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</si>
  <si>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</si>
  <si>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</si>
  <si>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</si>
  <si>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</si>
  <si>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{590478d8-c99d-438c-9227-7493647734e3}</t>
  </si>
  <si>
    <t>0,01</t>
  </si>
  <si>
    <t>21</t>
  </si>
  <si>
    <t>15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</si>
  <si>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</si>
  <si>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</si>
  <si>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</si>
  <si>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</si>
  <si>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</si>
  <si>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24111501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</si>
  <si>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</si>
  <si>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</si>
  <si>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Propojovací cyklostezka Bohumín - Ostrava</t>
  </si>
  <si>
    <t>KSO:</t>
  </si>
  <si>
    <t>CC-CZ:</t>
  </si>
  <si>
    <t>Místo:</t>
  </si>
  <si>
    <t>Bohumín</t>
  </si>
  <si>
    <t>Datum:</t>
  </si>
  <si>
    <t>10. 6. 2025</t>
  </si>
  <si>
    <t>Zadavatel:</t>
  </si>
  <si>
    <t>IČ:</t>
  </si>
  <si>
    <t>00297569</t>
  </si>
  <si>
    <t>Město Bohumín</t>
  </si>
  <si>
    <t>DIČ:</t>
  </si>
  <si>
    <t>Uchazeč:</t>
  </si>
  <si>
    <t>Vyplň údaj</t>
  </si>
  <si>
    <t>Projektant:</t>
  </si>
  <si>
    <t>27858782</t>
  </si>
  <si>
    <t>ŠNAPKA SLUŽBY s.r.o.</t>
  </si>
  <si>
    <t>True</t>
  </si>
  <si>
    <t>Zpracovatel:</t>
  </si>
  <si>
    <t>ing. Ivan Šnapka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</si>
  <si>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</si>
  <si>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</si>
  <si>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</si>
  <si>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</si>
  <si>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</si>
  <si>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</si>
  <si>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</si>
  <si>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</si>
  <si>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</si>
  <si>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</si>
  <si>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</si>
  <si>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</si>
  <si>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</si>
  <si>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</si>
  <si>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</si>
  <si>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</si>
  <si>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</si>
  <si>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</si>
  <si>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</si>
  <si>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</si>
  <si>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</si>
  <si>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</si>
  <si>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</si>
  <si>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</si>
  <si>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</si>
  <si>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</si>
  <si>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</si>
  <si>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</si>
  <si>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</si>
  <si>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</si>
  <si>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</si>
  <si>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</si>
  <si>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</si>
  <si>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</si>
  <si>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</si>
  <si>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</si>
  <si>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</si>
  <si>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</si>
  <si>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</si>
  <si>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</si>
  <si>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</si>
  <si>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</si>
  <si>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</si>
  <si>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</si>
  <si>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</si>
  <si>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</si>
  <si>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SO 101</t>
  </si>
  <si>
    <t>Cyklostezka</t>
  </si>
  <si>
    <t>STA</t>
  </si>
  <si>
    <t>1</t>
  </si>
  <si>
    <t>{f11cc8af-915f-4a8f-86d9-e144c21f401a}</t>
  </si>
  <si>
    <t>2</t>
  </si>
  <si>
    <t>KRYCÍ LIST SOUPISU PRACÍ</t>
  </si>
  <si>
    <t>Objekt:</t>
  </si>
  <si>
    <t>SO 101 - Cyklostezka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</si>
  <si>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</si>
  <si>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</si>
  <si>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</si>
  <si>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</si>
  <si>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</si>
  <si>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</si>
  <si>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</si>
  <si>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2 - Zakládání</t>
  </si>
  <si>
    <t xml:space="preserve">    5 - Komunikace pozemní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</si>
  <si>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</si>
  <si>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</si>
  <si>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</si>
  <si>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</si>
  <si>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</si>
  <si>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</si>
  <si>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</si>
  <si>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VRN4 - Inženýrská činnost</t>
  </si>
  <si>
    <t xml:space="preserve">    VRN9 - Ostatní náklady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</si>
  <si>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</si>
  <si>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</si>
  <si>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</si>
  <si>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</si>
  <si>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</si>
  <si>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</si>
  <si>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</si>
  <si>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</si>
  <si>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</si>
  <si>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</si>
  <si>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</si>
  <si>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</si>
  <si>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</si>
  <si>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</si>
  <si>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</si>
  <si>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</si>
  <si>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</si>
  <si>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</si>
  <si>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111151102</t>
  </si>
  <si>
    <t>Odstranění travin z celkové plochy do 500 m2 strojně</t>
  </si>
  <si>
    <t>m2</t>
  </si>
  <si>
    <t>4</t>
  </si>
  <si>
    <t>644299863</t>
  </si>
  <si>
    <t>VV</t>
  </si>
  <si>
    <t>1165*2</t>
  </si>
  <si>
    <t>1000</t>
  </si>
  <si>
    <t>Součet</t>
  </si>
  <si>
    <t>116</t>
  </si>
  <si>
    <t>113107161</t>
  </si>
  <si>
    <t>Odstranění podkladu z kameniva drceného tl do 100 mm strojně pl přes 50 do 200 m2</t>
  </si>
  <si>
    <t>1444662101</t>
  </si>
  <si>
    <t>(1165-30)*3,7</t>
  </si>
  <si>
    <t>113107163</t>
  </si>
  <si>
    <t>Odstranění podkladu z kameniva drceného tl přes 200 do 300 mm strojně pl přes 50 do 200 m2</t>
  </si>
  <si>
    <t>2081956283</t>
  </si>
  <si>
    <t>8*4+2*4</t>
  </si>
  <si>
    <t>5</t>
  </si>
  <si>
    <t>113107343</t>
  </si>
  <si>
    <t>Odstranění podkladu živičného tl přes 100 do 150 mm strojně pl do 50 m2</t>
  </si>
  <si>
    <t>1223457574</t>
  </si>
  <si>
    <t>8*1+1*4</t>
  </si>
  <si>
    <t>6</t>
  </si>
  <si>
    <t>115001101</t>
  </si>
  <si>
    <t>Převedení vody potrubím DN do 100</t>
  </si>
  <si>
    <t>m</t>
  </si>
  <si>
    <t>1327333408</t>
  </si>
  <si>
    <t>25</t>
  </si>
  <si>
    <t>7</t>
  </si>
  <si>
    <t>115101201</t>
  </si>
  <si>
    <t>Čerpání vody na dopravní výšku do 10 m průměrný přítok do 500 l/min</t>
  </si>
  <si>
    <t>hod</t>
  </si>
  <si>
    <t>24769419</t>
  </si>
  <si>
    <t>14*2</t>
  </si>
  <si>
    <t>8</t>
  </si>
  <si>
    <t>115101301</t>
  </si>
  <si>
    <t>Pohotovost čerpací soupravy pro dopravní výšku do 10 m přítok do 500 l/min</t>
  </si>
  <si>
    <t>den</t>
  </si>
  <si>
    <t>-1574433029</t>
  </si>
  <si>
    <t>14</t>
  </si>
  <si>
    <t>11</t>
  </si>
  <si>
    <t>121151125</t>
  </si>
  <si>
    <t>Sejmutí ornice plochy přes 500 m2 tl vrstvy přes 250 do 300 mm strojně</t>
  </si>
  <si>
    <t>863004674</t>
  </si>
  <si>
    <t>115</t>
  </si>
  <si>
    <t>122251104</t>
  </si>
  <si>
    <t>Odkopávky a prokopávky nezapažené v hornině třídy těžitelnosti I skupiny 3 objem do 500 m3 strojně</t>
  </si>
  <si>
    <t>m3</t>
  </si>
  <si>
    <t>-1914197822</t>
  </si>
  <si>
    <t>(1165-50-30)*4*0,15</t>
  </si>
  <si>
    <t>12</t>
  </si>
  <si>
    <t>122251104R</t>
  </si>
  <si>
    <t>Odkopávky a prokopávky nezapažené v hornině třídy těžitelnosti I skupiny 3 objem do 500 m3 strojně(případná sanace podloží)</t>
  </si>
  <si>
    <t>-1385738214</t>
  </si>
  <si>
    <t>(1165-50-30)*4*0,3</t>
  </si>
  <si>
    <t>13</t>
  </si>
  <si>
    <t>122251303</t>
  </si>
  <si>
    <t>Odkopávky a prokopávky nezapažené v hornině třídy těžitelnosti I skupiny 3 objem do 100 m3 strojně v omezeném prostoru</t>
  </si>
  <si>
    <t>-612574100</t>
  </si>
  <si>
    <t>50*4*0,15</t>
  </si>
  <si>
    <t>131213101</t>
  </si>
  <si>
    <t>Hloubení jam v soudržných horninách třídy těžitelnosti I skupiny 3 ručně (sondy)</t>
  </si>
  <si>
    <t>-619881566</t>
  </si>
  <si>
    <t>3*1,5*1,5*1,5</t>
  </si>
  <si>
    <t>132251101</t>
  </si>
  <si>
    <t>Hloubení rýh nezapažených š do 800 mm v hornině třídy těžitelnosti I skupiny 3 objem do 20 m3 strojně</t>
  </si>
  <si>
    <t>-1949594543</t>
  </si>
  <si>
    <t>90*0,3*0,3</t>
  </si>
  <si>
    <t>5*0,3*0,6</t>
  </si>
  <si>
    <t>119</t>
  </si>
  <si>
    <t>162351103</t>
  </si>
  <si>
    <t>Vodorovné přemístění přes 50 do 500 m výkopku/sypaniny z horniny třídy těžitelnosti I skupiny 1 až 3 (ornice)</t>
  </si>
  <si>
    <t>1870707297</t>
  </si>
  <si>
    <t>1165*2*0,2</t>
  </si>
  <si>
    <t>1000*0,2</t>
  </si>
  <si>
    <t>19</t>
  </si>
  <si>
    <t>162751117</t>
  </si>
  <si>
    <t>Vodorovné přemístění přes 9 000 do 10000 m výkopku/sypaniny z horniny třídy těžitelnosti I skupiny 1 až 3</t>
  </si>
  <si>
    <t>-1518273319</t>
  </si>
  <si>
    <t>20</t>
  </si>
  <si>
    <t>162751117R</t>
  </si>
  <si>
    <t>Vodorovné přemístění přes 9 000 do 10000 m výkopku/sypaniny z horniny třídy těžitelnosti I skupiny 1 až 3(případná sanace podloží)</t>
  </si>
  <si>
    <t>-1348145535</t>
  </si>
  <si>
    <t>162751119</t>
  </si>
  <si>
    <t>Příplatek k vodorovnému přemístění výkopku/sypaniny z horniny třídy těžitelnosti I skupiny 1 až 3 ZKD 1000 m přes 10000 m</t>
  </si>
  <si>
    <t>126630816</t>
  </si>
  <si>
    <t>((1165-50-30)*4*0,15)*5</t>
  </si>
  <si>
    <t>(3*1,5*1,5*1,5)*5</t>
  </si>
  <si>
    <t>90*0,3*0,3*5</t>
  </si>
  <si>
    <t>5*0,3*0,6*5</t>
  </si>
  <si>
    <t>50*4*0,15*5</t>
  </si>
  <si>
    <t>22</t>
  </si>
  <si>
    <t>162751119R</t>
  </si>
  <si>
    <t>Příplatek k vodorovnému přemístění výkopku/sypaniny z horniny třídy těžitelnosti I skupiny 1 až 3 ZKD 1000 m přes 10000 m(případná sanace podloží)</t>
  </si>
  <si>
    <t>-1978818412</t>
  </si>
  <si>
    <t>(1165-50-30)*4*0,3*5</t>
  </si>
  <si>
    <t>23</t>
  </si>
  <si>
    <t>167151101</t>
  </si>
  <si>
    <t>Nakládání výkopku z hornin třídy těžitelnosti I skupiny 1 až 3 do 100 m3 (ornice)</t>
  </si>
  <si>
    <t>1582271855</t>
  </si>
  <si>
    <t>24</t>
  </si>
  <si>
    <t>171251201</t>
  </si>
  <si>
    <t>Uložení sypaniny na skládky nebo meziskládky</t>
  </si>
  <si>
    <t>-507935972</t>
  </si>
  <si>
    <t>171251201R</t>
  </si>
  <si>
    <t>Uložení sypaniny na skládky nebo meziskládky (případná sanace podloží)</t>
  </si>
  <si>
    <t>-458091298</t>
  </si>
  <si>
    <t>26</t>
  </si>
  <si>
    <t>171251201R1</t>
  </si>
  <si>
    <t>Uložení sypaniny na skládky nebo meziskládky (ornice)</t>
  </si>
  <si>
    <t>1700701395</t>
  </si>
  <si>
    <t>27</t>
  </si>
  <si>
    <t>174151101</t>
  </si>
  <si>
    <t>Zásyp jam, šachet rýh nebo kolem objektů sypaninou se zhutněním</t>
  </si>
  <si>
    <t>457305132</t>
  </si>
  <si>
    <t>28</t>
  </si>
  <si>
    <t>M</t>
  </si>
  <si>
    <t>58344171</t>
  </si>
  <si>
    <t>štěrkodrť frakce 0/32</t>
  </si>
  <si>
    <t>t</t>
  </si>
  <si>
    <t>1889229215</t>
  </si>
  <si>
    <t>10,125*1,7</t>
  </si>
  <si>
    <t>33</t>
  </si>
  <si>
    <t>181351103</t>
  </si>
  <si>
    <t>Rozprostření ornice tl vrstvy do 200 mm pl přes 100 do 500 m2 v rovině nebo ve svahu do 1:5 strojně</t>
  </si>
  <si>
    <t>-42099970</t>
  </si>
  <si>
    <t>34</t>
  </si>
  <si>
    <t>181411121</t>
  </si>
  <si>
    <t>Založení lučního trávníku výsevem pl do 1000 m2 v rovině a ve svahu do 1:5</t>
  </si>
  <si>
    <t>38022596</t>
  </si>
  <si>
    <t>35</t>
  </si>
  <si>
    <t>00572474</t>
  </si>
  <si>
    <t>osivo směs travní krajinná-svahová</t>
  </si>
  <si>
    <t>kg</t>
  </si>
  <si>
    <t>372177365</t>
  </si>
  <si>
    <t>3330*0,1</t>
  </si>
  <si>
    <t>36</t>
  </si>
  <si>
    <t>181951112</t>
  </si>
  <si>
    <t>Úprava pláně v hornině třídy těžitelnosti I skupiny 1 až 3 se zhutněním strojně</t>
  </si>
  <si>
    <t>-1906619681</t>
  </si>
  <si>
    <t>(1165-50-30)*4</t>
  </si>
  <si>
    <t>50*4</t>
  </si>
  <si>
    <t>Zakládání</t>
  </si>
  <si>
    <t>117</t>
  </si>
  <si>
    <t>212750101</t>
  </si>
  <si>
    <t>Trativod z drenážních trubek PVC-U SN 4 perforace 360° včetně lože otevřený výkop DN 100 pro budovy plocha pro vtékání vody min. 80 cm2/m</t>
  </si>
  <si>
    <t>714068616</t>
  </si>
  <si>
    <t>90+5</t>
  </si>
  <si>
    <t>38</t>
  </si>
  <si>
    <t>213141111</t>
  </si>
  <si>
    <t>Zřízení vrstvy z geotextilie v rovině nebo ve sklonu do 1:5 š do 3 m (drenáž)</t>
  </si>
  <si>
    <t>-1291216620</t>
  </si>
  <si>
    <t>95*1,2</t>
  </si>
  <si>
    <t>39</t>
  </si>
  <si>
    <t>69311081</t>
  </si>
  <si>
    <t>geotextilie netkaná separační, ochranná, filtrační, drenážní PES 300g/m2</t>
  </si>
  <si>
    <t>1415643259</t>
  </si>
  <si>
    <t>114*1,1</t>
  </si>
  <si>
    <t>40</t>
  </si>
  <si>
    <t>213141112</t>
  </si>
  <si>
    <t>Zřízení vrstvy z geotextilie v rovině nebo ve sklonu do 1:5 š přes 3 do 6 m</t>
  </si>
  <si>
    <t>-2122064604</t>
  </si>
  <si>
    <t>(1165-30)*4,2</t>
  </si>
  <si>
    <t>41</t>
  </si>
  <si>
    <t>JTA.0013477.URS</t>
  </si>
  <si>
    <t>geotextilie netkaná, 300g/m2, šíře 300cm</t>
  </si>
  <si>
    <t>1232146013</t>
  </si>
  <si>
    <t>(1165-30)*4,2*1,1</t>
  </si>
  <si>
    <t>123</t>
  </si>
  <si>
    <t>239569999R</t>
  </si>
  <si>
    <t>Malý výústní objekt drenáže z PVC včetně obložení kamenem</t>
  </si>
  <si>
    <t>kus</t>
  </si>
  <si>
    <t>1853136149</t>
  </si>
  <si>
    <t>Komunikace pozemní</t>
  </si>
  <si>
    <t>53</t>
  </si>
  <si>
    <t>564871111</t>
  </si>
  <si>
    <t>Podklad ze štěrkodrtě ŠD tl 250 mm</t>
  </si>
  <si>
    <t>787276596</t>
  </si>
  <si>
    <t>(1165-30)*4</t>
  </si>
  <si>
    <t>120</t>
  </si>
  <si>
    <t>564871116</t>
  </si>
  <si>
    <t>Podklad ze štěrkodrtě ŠD tl. 300 mm (případná sanace podloží)</t>
  </si>
  <si>
    <t>-854691457</t>
  </si>
  <si>
    <t>55</t>
  </si>
  <si>
    <t>564911411</t>
  </si>
  <si>
    <t>Podklad z asfaltového recyklátu tl 50 mm</t>
  </si>
  <si>
    <t>1529141048</t>
  </si>
  <si>
    <t>(1165-30)*2,7</t>
  </si>
  <si>
    <t>121</t>
  </si>
  <si>
    <t>564971315R</t>
  </si>
  <si>
    <t>Podklad z betonového recyklátu tl 250 mm - ZS-příjezdová komunikace+odstranění, odvoz a zpětné uskladnění</t>
  </si>
  <si>
    <t>13389721</t>
  </si>
  <si>
    <t>200*5</t>
  </si>
  <si>
    <t>118</t>
  </si>
  <si>
    <t>569231111</t>
  </si>
  <si>
    <t>Zpevnění krajnic štěrkopískem nebo kamenivem těženým tl 100 mm</t>
  </si>
  <si>
    <t>-557349800</t>
  </si>
  <si>
    <t>(1165-30)*2*0,5+2*3*0,5</t>
  </si>
  <si>
    <t>59</t>
  </si>
  <si>
    <t>573211109</t>
  </si>
  <si>
    <t>Postřik živičný spojovací z asfaltu v množství 0,50 kg/m2</t>
  </si>
  <si>
    <t>1024476423</t>
  </si>
  <si>
    <t>60</t>
  </si>
  <si>
    <t>577143111</t>
  </si>
  <si>
    <t>Asfaltový beton vrstva obrusná ACO 8 (ABJ) tl 50 mm š do 3 m z nemodifikovaného asfaltu</t>
  </si>
  <si>
    <t>545804244</t>
  </si>
  <si>
    <t>(1165-30)*2,5</t>
  </si>
  <si>
    <t>61</t>
  </si>
  <si>
    <t>599141111</t>
  </si>
  <si>
    <t>Vyplnění spár mezi silničními dílci živičnou zálivkou</t>
  </si>
  <si>
    <t>219581643</t>
  </si>
  <si>
    <t>2,5+17+5,5+8,5+2</t>
  </si>
  <si>
    <t>122</t>
  </si>
  <si>
    <t>599149919R</t>
  </si>
  <si>
    <t>Doplnění kompletu konstrukčních vrstev při napojování na ZÚ a KÚ</t>
  </si>
  <si>
    <t>1145195784</t>
  </si>
  <si>
    <t>2,5+8,5</t>
  </si>
  <si>
    <t>9</t>
  </si>
  <si>
    <t>Ostatní konstrukce a práce, bourání</t>
  </si>
  <si>
    <t>62</t>
  </si>
  <si>
    <t>913121111</t>
  </si>
  <si>
    <t>Montáž a demontáž dočasné dopravní značky kompletní základní</t>
  </si>
  <si>
    <t>69926128</t>
  </si>
  <si>
    <t>63</t>
  </si>
  <si>
    <t>913121211</t>
  </si>
  <si>
    <t>Příplatek k dočasné dopravní značce kompletní základní za první a ZKD den použití</t>
  </si>
  <si>
    <t>-1535884287</t>
  </si>
  <si>
    <t>2*120</t>
  </si>
  <si>
    <t>64</t>
  </si>
  <si>
    <t>913211113</t>
  </si>
  <si>
    <t>Montáž a demontáž dočasné dopravní zábrany reflexní šířky 3 m</t>
  </si>
  <si>
    <t>-1942756233</t>
  </si>
  <si>
    <t>65</t>
  </si>
  <si>
    <t>913211213</t>
  </si>
  <si>
    <t>Příplatek k dočasné dopravní zábraně reflexní 3 m za první a ZKD den použití</t>
  </si>
  <si>
    <t>1459263413</t>
  </si>
  <si>
    <t>66</t>
  </si>
  <si>
    <t>913321111</t>
  </si>
  <si>
    <t>Montáž a demontáž dočasné dopravní směrové desky základní</t>
  </si>
  <si>
    <t>385312885</t>
  </si>
  <si>
    <t>67</t>
  </si>
  <si>
    <t>913321211</t>
  </si>
  <si>
    <t>Příplatek k dočasné směrové desce základní za první a ZKD den použití</t>
  </si>
  <si>
    <t>-361370382</t>
  </si>
  <si>
    <t>68</t>
  </si>
  <si>
    <t>914111111</t>
  </si>
  <si>
    <t>Montáž svislé dopravní značky do velikosti 1 m2 objímkami na sloupek nebo konzolu</t>
  </si>
  <si>
    <t>-603670113</t>
  </si>
  <si>
    <t>69</t>
  </si>
  <si>
    <t>40445619</t>
  </si>
  <si>
    <t>zákazové, příkazové dopravní značky B1-B34, C1-15 500mm</t>
  </si>
  <si>
    <t>-1217251593</t>
  </si>
  <si>
    <t>3</t>
  </si>
  <si>
    <t>70</t>
  </si>
  <si>
    <t>40445650</t>
  </si>
  <si>
    <t>dodatkové tabulky E7, E12, E13 500x300mm</t>
  </si>
  <si>
    <t>89924458</t>
  </si>
  <si>
    <t>71</t>
  </si>
  <si>
    <t>914511112</t>
  </si>
  <si>
    <t>Montáž sloupku dopravních značek délky do 3,5 m s betonovým základem a patkou</t>
  </si>
  <si>
    <t>-233401967</t>
  </si>
  <si>
    <t>72</t>
  </si>
  <si>
    <t>40445225</t>
  </si>
  <si>
    <t>sloupek pro dopravní značku Zn D 60mm v 3,5m</t>
  </si>
  <si>
    <t>94995334</t>
  </si>
  <si>
    <t>73</t>
  </si>
  <si>
    <t>40445240</t>
  </si>
  <si>
    <t>patka pro sloupek Al D 60mm</t>
  </si>
  <si>
    <t>746650272</t>
  </si>
  <si>
    <t>74</t>
  </si>
  <si>
    <t>40445253</t>
  </si>
  <si>
    <t>víčko plastové na sloupek D 60mm</t>
  </si>
  <si>
    <t>-174617294</t>
  </si>
  <si>
    <t>75</t>
  </si>
  <si>
    <t>919735112</t>
  </si>
  <si>
    <t>Řezání stávajícího živičného krytu hl přes 50 do 100 mm</t>
  </si>
  <si>
    <t>402424709</t>
  </si>
  <si>
    <t>76</t>
  </si>
  <si>
    <t>938908411</t>
  </si>
  <si>
    <t>Čištění vozovek splachováním vodou</t>
  </si>
  <si>
    <t>1450975729</t>
  </si>
  <si>
    <t>1000*3</t>
  </si>
  <si>
    <t>77</t>
  </si>
  <si>
    <t>938909111</t>
  </si>
  <si>
    <t>Čištění vozovek metením strojně podkladu nebo krytu štěrkového</t>
  </si>
  <si>
    <t>-936635647</t>
  </si>
  <si>
    <t>997</t>
  </si>
  <si>
    <t>Přesun sutě</t>
  </si>
  <si>
    <t>78</t>
  </si>
  <si>
    <t>997221551</t>
  </si>
  <si>
    <t>Vodorovná doprava suti ze sypkých materiálů do 1 km</t>
  </si>
  <si>
    <t>-171072801</t>
  </si>
  <si>
    <t>713,91+17,6+3,79</t>
  </si>
  <si>
    <t>79</t>
  </si>
  <si>
    <t>997221559</t>
  </si>
  <si>
    <t>Příplatek ZKD 1 km u vodorovné dopravy suti ze sypkých materiálů</t>
  </si>
  <si>
    <t>-78398754</t>
  </si>
  <si>
    <t>735,3*5</t>
  </si>
  <si>
    <t>80</t>
  </si>
  <si>
    <t>997221645</t>
  </si>
  <si>
    <t>Poplatek za uložení na skládce (skládkovné) odpadu asfaltového bez dehtu kód odpadu 17 03 02</t>
  </si>
  <si>
    <t>1298113891</t>
  </si>
  <si>
    <t>3,79</t>
  </si>
  <si>
    <t>81</t>
  </si>
  <si>
    <t>997221655</t>
  </si>
  <si>
    <t>Poplatek za uložení na skládce (skládkovné) zeminy a kamení kód odpadu 17 05 04</t>
  </si>
  <si>
    <t>1006297045</t>
  </si>
  <si>
    <t>700,1235*1,6</t>
  </si>
  <si>
    <t>713,91+17,6</t>
  </si>
  <si>
    <t>82</t>
  </si>
  <si>
    <t>997221655R</t>
  </si>
  <si>
    <t>Poplatek za uložení na skládce (skládkovné) zeminy a kamení kód odpadu 17 05 04 - případná sanace podloží</t>
  </si>
  <si>
    <t>1325809520</t>
  </si>
  <si>
    <t>1332*1,6</t>
  </si>
  <si>
    <t>998</t>
  </si>
  <si>
    <t>Přesun hmot</t>
  </si>
  <si>
    <t>84</t>
  </si>
  <si>
    <t>998225111</t>
  </si>
  <si>
    <t>Přesun hmot pro pozemní komunikace s krytem z kamene, monolitickým betonovým nebo živičným</t>
  </si>
  <si>
    <t>2008075652</t>
  </si>
  <si>
    <t>301,676</t>
  </si>
  <si>
    <t>85</t>
  </si>
  <si>
    <t>998225191</t>
  </si>
  <si>
    <t>Příplatek k přesunu hmot pro pozemní komunikace s krytem z kamene, živičným, betonovým do 1000 m</t>
  </si>
  <si>
    <t>498409464</t>
  </si>
  <si>
    <t>PSV</t>
  </si>
  <si>
    <t>Práce a dodávky PSV</t>
  </si>
  <si>
    <t>VRN</t>
  </si>
  <si>
    <t>Vedlejší rozpočtové náklady</t>
  </si>
  <si>
    <t>VRN1</t>
  </si>
  <si>
    <t>Průzkumné, geodetické a projektové práce</t>
  </si>
  <si>
    <t>107</t>
  </si>
  <si>
    <t>012103000</t>
  </si>
  <si>
    <t>Geodetické práce před výstavbou</t>
  </si>
  <si>
    <t>soubor</t>
  </si>
  <si>
    <t>1024</t>
  </si>
  <si>
    <t>-1576220244</t>
  </si>
  <si>
    <t>108</t>
  </si>
  <si>
    <t>012203000</t>
  </si>
  <si>
    <t>Geodetické práce při provádění stavby</t>
  </si>
  <si>
    <t>1773991991</t>
  </si>
  <si>
    <t>109</t>
  </si>
  <si>
    <t>012303000</t>
  </si>
  <si>
    <t>Geodetické práce po výstavbě (včetně geom.plánu)</t>
  </si>
  <si>
    <t>969068035</t>
  </si>
  <si>
    <t>110</t>
  </si>
  <si>
    <t>013254000</t>
  </si>
  <si>
    <t>Dokumentace skutečného provedení stavby</t>
  </si>
  <si>
    <t>1729564109</t>
  </si>
  <si>
    <t>111</t>
  </si>
  <si>
    <t>013274000</t>
  </si>
  <si>
    <t>Pasportizace včetně fotodokumentace před započetím prací</t>
  </si>
  <si>
    <t>-1349639433</t>
  </si>
  <si>
    <t>VRN3</t>
  </si>
  <si>
    <t>Zařízení staveniště</t>
  </si>
  <si>
    <t>112</t>
  </si>
  <si>
    <t>032103000</t>
  </si>
  <si>
    <t>ZS komplet (zřízení, provoz, odstranění, oplocení, tabule)</t>
  </si>
  <si>
    <t>1698132128</t>
  </si>
  <si>
    <t>VRN4</t>
  </si>
  <si>
    <t>Inženýrská činnost</t>
  </si>
  <si>
    <t>113</t>
  </si>
  <si>
    <t>049203000</t>
  </si>
  <si>
    <t>Projednání a vyřízení PDZ se správními orgány a PČR</t>
  </si>
  <si>
    <t>oubor…</t>
  </si>
  <si>
    <t>-513426364</t>
  </si>
  <si>
    <t>VRN9</t>
  </si>
  <si>
    <t>Ostatní náklady</t>
  </si>
  <si>
    <t>114</t>
  </si>
  <si>
    <t>091003000</t>
  </si>
  <si>
    <t>Hutnící zkoušky (12 ks)</t>
  </si>
  <si>
    <t>-1946729014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</si>
</sst>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7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6" fillId="0" borderId="0" applyNumberFormat="0" applyFill="0" applyBorder="0" applyAlignment="0" applyProtection="0"/>
  </cellStyleXfs>
  <cellXfs count="267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2" fillId="0" borderId="0" xfId="0" applyFont="1" applyAlignment="1" applyProtection="1">
      <alignment horizontal="left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6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6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7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8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6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0" fillId="0" borderId="14" xfId="0" applyFont="1" applyBorder="1" applyAlignment="1" applyProtection="1">
      <alignment horizontal="left" vertical="center"/>
    </xf>
    <xf numFmtId="0" fontId="20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1" fillId="4" borderId="6" xfId="0" applyFont="1" applyFill="1" applyBorder="1" applyAlignment="1" applyProtection="1">
      <alignment horizontal="center" vertical="center"/>
    </xf>
    <xf numFmtId="0" fontId="21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1" fillId="4" borderId="7" xfId="0" applyFont="1" applyFill="1" applyBorder="1" applyAlignment="1" applyProtection="1">
      <alignment horizontal="center" vertical="center"/>
    </xf>
    <xf numFmtId="0" fontId="21" fillId="4" borderId="7" xfId="0" applyFont="1" applyFill="1" applyBorder="1" applyAlignment="1" applyProtection="1">
      <alignment horizontal="right" vertical="center"/>
    </xf>
    <xf numFmtId="0" fontId="21" fillId="4" borderId="8" xfId="0" applyFont="1" applyFill="1" applyBorder="1" applyAlignment="1" applyProtection="1">
      <alignment horizontal="left" vertical="center"/>
    </xf>
    <xf numFmtId="0" fontId="21" fillId="4" borderId="0" xfId="0" applyFont="1" applyFill="1" applyAlignment="1" applyProtection="1">
      <alignment horizontal="center" vertical="center"/>
    </xf>
    <xf numFmtId="0" fontId="22" fillId="0" borderId="16" xfId="0" applyFont="1" applyBorder="1" applyAlignment="1" applyProtection="1">
      <alignment horizontal="center" vertical="center" wrapText="1"/>
    </xf>
    <xf numFmtId="0" fontId="22" fillId="0" borderId="17" xfId="0" applyFont="1" applyBorder="1" applyAlignment="1" applyProtection="1">
      <alignment horizontal="center" vertical="center" wrapText="1"/>
    </xf>
    <xf numFmtId="0" fontId="22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3" fillId="0" borderId="0" xfId="0" applyFont="1" applyAlignment="1" applyProtection="1">
      <alignment horizontal="left" vertical="center"/>
    </xf>
    <xf numFmtId="0" fontId="23" fillId="0" borderId="0" xfId="0" applyFont="1" applyAlignment="1" applyProtection="1">
      <alignment vertical="center"/>
    </xf>
    <xf numFmtId="4" fontId="23" fillId="0" borderId="0" xfId="0" applyNumberFormat="1" applyFont="1" applyAlignment="1" applyProtection="1">
      <alignment horizontal="right" vertical="center"/>
    </xf>
    <xf numFmtId="4" fontId="23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19" fillId="0" borderId="14" xfId="0" applyNumberFormat="1" applyFont="1" applyBorder="1" applyAlignment="1" applyProtection="1">
      <alignment vertical="center"/>
    </xf>
    <xf numFmtId="4" fontId="19" fillId="0" borderId="0" xfId="0" applyNumberFormat="1" applyFont="1" applyBorder="1" applyAlignment="1" applyProtection="1">
      <alignment vertical="center"/>
    </xf>
    <xf numFmtId="166" fontId="19" fillId="0" borderId="0" xfId="0" applyNumberFormat="1" applyFont="1" applyBorder="1" applyAlignment="1" applyProtection="1">
      <alignment vertical="center"/>
    </xf>
    <xf numFmtId="4" fontId="19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26" fillId="0" borderId="0" xfId="0" applyFont="1" applyAlignment="1" applyProtection="1">
      <alignment horizontal="left" vertical="center" wrapText="1"/>
    </xf>
    <xf numFmtId="0" fontId="27" fillId="0" borderId="0" xfId="0" applyFont="1" applyAlignment="1" applyProtection="1">
      <alignment vertical="center"/>
    </xf>
    <xf numFmtId="4" fontId="27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8" fillId="0" borderId="19" xfId="0" applyNumberFormat="1" applyFont="1" applyBorder="1" applyAlignment="1" applyProtection="1">
      <alignment vertical="center"/>
    </xf>
    <xf numFmtId="4" fontId="28" fillId="0" borderId="20" xfId="0" applyNumberFormat="1" applyFont="1" applyBorder="1" applyAlignment="1" applyProtection="1">
      <alignment vertical="center"/>
    </xf>
    <xf numFmtId="166" fontId="28" fillId="0" borderId="20" xfId="0" applyNumberFormat="1" applyFont="1" applyBorder="1" applyAlignment="1" applyProtection="1">
      <alignment vertical="center"/>
    </xf>
    <xf numFmtId="4" fontId="28" fillId="0" borderId="21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12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6" fillId="0" borderId="0" xfId="0" applyFont="1" applyAlignment="1">
      <alignment horizontal="left" vertical="center"/>
    </xf>
    <xf numFmtId="4" fontId="23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0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8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1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1" fillId="4" borderId="0" xfId="0" applyFont="1" applyFill="1" applyAlignment="1" applyProtection="1">
      <alignment horizontal="right" vertical="center"/>
    </xf>
    <xf numFmtId="0" fontId="30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1" fillId="4" borderId="16" xfId="0" applyFont="1" applyFill="1" applyBorder="1" applyAlignment="1" applyProtection="1">
      <alignment horizontal="center" vertical="center" wrapText="1"/>
    </xf>
    <xf numFmtId="0" fontId="21" fillId="4" borderId="17" xfId="0" applyFont="1" applyFill="1" applyBorder="1" applyAlignment="1" applyProtection="1">
      <alignment horizontal="center" vertical="center" wrapText="1"/>
    </xf>
    <xf numFmtId="0" fontId="21" fillId="4" borderId="18" xfId="0" applyFont="1" applyFill="1" applyBorder="1" applyAlignment="1" applyProtection="1">
      <alignment horizontal="center" vertical="center" wrapText="1"/>
    </xf>
    <xf numFmtId="0" fontId="21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3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1" fillId="0" borderId="12" xfId="0" applyNumberFormat="1" applyFont="1" applyBorder="1" applyAlignment="1" applyProtection="1"/>
    <xf numFmtId="166" fontId="31" fillId="0" borderId="13" xfId="0" applyNumberFormat="1" applyFont="1" applyBorder="1" applyAlignment="1" applyProtection="1"/>
    <xf numFmtId="4" fontId="32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1" fillId="0" borderId="22" xfId="0" applyFont="1" applyBorder="1" applyAlignment="1" applyProtection="1">
      <alignment horizontal="center" vertical="center"/>
    </xf>
    <xf numFmtId="49" fontId="21" fillId="0" borderId="22" xfId="0" applyNumberFormat="1" applyFont="1" applyBorder="1" applyAlignment="1" applyProtection="1">
      <alignment horizontal="left" vertical="center" wrapText="1"/>
    </xf>
    <xf numFmtId="0" fontId="21" fillId="0" borderId="22" xfId="0" applyFont="1" applyBorder="1" applyAlignment="1" applyProtection="1">
      <alignment horizontal="left" vertical="center" wrapText="1"/>
    </xf>
    <xf numFmtId="0" fontId="21" fillId="0" borderId="22" xfId="0" applyFont="1" applyBorder="1" applyAlignment="1" applyProtection="1">
      <alignment horizontal="center" vertical="center" wrapText="1"/>
    </xf>
    <xf numFmtId="167" fontId="21" fillId="0" borderId="22" xfId="0" applyNumberFormat="1" applyFont="1" applyBorder="1" applyAlignment="1" applyProtection="1">
      <alignment vertical="center"/>
    </xf>
    <xf numFmtId="4" fontId="21" fillId="2" borderId="22" xfId="0" applyNumberFormat="1" applyFont="1" applyFill="1" applyBorder="1" applyAlignment="1" applyProtection="1">
      <alignment vertical="center"/>
      <protection locked="0"/>
    </xf>
    <xf numFmtId="4" fontId="21" fillId="0" borderId="22" xfId="0" applyNumberFormat="1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2" fillId="2" borderId="14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 applyProtection="1">
      <alignment horizontal="center" vertical="center"/>
    </xf>
    <xf numFmtId="166" fontId="22" fillId="0" borderId="0" xfId="0" applyNumberFormat="1" applyFont="1" applyBorder="1" applyAlignment="1" applyProtection="1">
      <alignment vertical="center"/>
    </xf>
    <xf numFmtId="166" fontId="22" fillId="0" borderId="15" xfId="0" applyNumberFormat="1" applyFont="1" applyBorder="1" applyAlignment="1" applyProtection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3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34" fillId="0" borderId="22" xfId="0" applyFont="1" applyBorder="1" applyAlignment="1" applyProtection="1">
      <alignment horizontal="center" vertical="center"/>
    </xf>
    <xf numFmtId="49" fontId="34" fillId="0" borderId="22" xfId="0" applyNumberFormat="1" applyFont="1" applyBorder="1" applyAlignment="1" applyProtection="1">
      <alignment horizontal="left" vertical="center" wrapText="1"/>
    </xf>
    <xf numFmtId="0" fontId="34" fillId="0" borderId="22" xfId="0" applyFont="1" applyBorder="1" applyAlignment="1" applyProtection="1">
      <alignment horizontal="left" vertical="center" wrapText="1"/>
    </xf>
    <xf numFmtId="0" fontId="34" fillId="0" borderId="22" xfId="0" applyFont="1" applyBorder="1" applyAlignment="1" applyProtection="1">
      <alignment horizontal="center" vertical="center" wrapText="1"/>
    </xf>
    <xf numFmtId="167" fontId="34" fillId="0" borderId="22" xfId="0" applyNumberFormat="1" applyFont="1" applyBorder="1" applyAlignment="1" applyProtection="1">
      <alignment vertical="center"/>
    </xf>
    <xf numFmtId="4" fontId="34" fillId="2" borderId="22" xfId="0" applyNumberFormat="1" applyFont="1" applyFill="1" applyBorder="1" applyAlignment="1" applyProtection="1">
      <alignment vertical="center"/>
      <protection locked="0"/>
    </xf>
    <xf numFmtId="4" fontId="34" fillId="0" borderId="22" xfId="0" applyNumberFormat="1" applyFont="1" applyBorder="1" applyAlignment="1" applyProtection="1">
      <alignment vertical="center"/>
    </xf>
    <xf numFmtId="0" fontId="35" fillId="0" borderId="22" xfId="0" applyFont="1" applyBorder="1" applyAlignment="1" applyProtection="1">
      <alignment vertical="center"/>
    </xf>
    <xf numFmtId="0" fontId="35" fillId="0" borderId="3" xfId="0" applyFont="1" applyBorder="1" applyAlignment="1">
      <alignment vertical="center"/>
    </xf>
    <xf numFmtId="0" fontId="34" fillId="2" borderId="14" xfId="0" applyFont="1" applyFill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center" vertical="center"/>
    </xf>
    <xf numFmtId="0" fontId="22" fillId="2" borderId="19" xfId="0" applyFont="1" applyFill="1" applyBorder="1" applyAlignment="1" applyProtection="1">
      <alignment horizontal="left" vertical="center"/>
      <protection locked="0"/>
    </xf>
    <xf numFmtId="0" fontId="22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2" fillId="0" borderId="20" xfId="0" applyNumberFormat="1" applyFont="1" applyBorder="1" applyAlignment="1" applyProtection="1">
      <alignment vertical="center"/>
    </xf>
    <xf numFmtId="166" fontId="22" fillId="0" borderId="21" xfId="0" applyNumberFormat="1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styles" Target="styles.xml" /><Relationship Id="rId4" Type="http://schemas.openxmlformats.org/officeDocument/2006/relationships/theme" Target="theme/theme1.xml" /><Relationship Id="rId5" Type="http://schemas.openxmlformats.org/officeDocument/2006/relationships/calcChain" Target="calcChain.xml" /><Relationship Id="rId6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5" t="s">
        <v>0</v>
      </c>
      <c r="AZ1" s="15" t="s">
        <v>1</v>
      </c>
      <c r="BA1" s="15" t="s">
        <v>2</v>
      </c>
      <c r="BB1" s="15" t="s">
        <v>3</v>
      </c>
      <c r="BT1" s="15" t="s">
        <v>4</v>
      </c>
      <c r="BU1" s="15" t="s">
        <v>4</v>
      </c>
      <c r="BV1" s="15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6" t="s">
        <v>6</v>
      </c>
      <c r="BT2" s="16" t="s">
        <v>7</v>
      </c>
    </row>
    <row r="3" s="1" customFormat="1" ht="6.96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  <c r="BS3" s="16" t="s">
        <v>6</v>
      </c>
      <c r="BT3" s="16" t="s">
        <v>8</v>
      </c>
    </row>
    <row r="4" s="1" customFormat="1" ht="24.96" customHeight="1">
      <c r="B4" s="20"/>
      <c r="C4" s="21"/>
      <c r="D4" s="22" t="s">
        <v>9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19"/>
      <c r="AS4" s="23" t="s">
        <v>10</v>
      </c>
      <c r="BE4" s="24" t="s">
        <v>11</v>
      </c>
      <c r="BS4" s="16" t="s">
        <v>12</v>
      </c>
    </row>
    <row r="5" s="1" customFormat="1" ht="12" customHeight="1">
      <c r="B5" s="20"/>
      <c r="C5" s="21"/>
      <c r="D5" s="25" t="s">
        <v>13</v>
      </c>
      <c r="E5" s="21"/>
      <c r="F5" s="21"/>
      <c r="G5" s="21"/>
      <c r="H5" s="21"/>
      <c r="I5" s="21"/>
      <c r="J5" s="21"/>
      <c r="K5" s="26" t="s">
        <v>14</v>
      </c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19"/>
      <c r="BE5" s="27" t="s">
        <v>15</v>
      </c>
      <c r="BS5" s="16" t="s">
        <v>6</v>
      </c>
    </row>
    <row r="6" s="1" customFormat="1" ht="36.96" customHeight="1">
      <c r="B6" s="20"/>
      <c r="C6" s="21"/>
      <c r="D6" s="28" t="s">
        <v>16</v>
      </c>
      <c r="E6" s="21"/>
      <c r="F6" s="21"/>
      <c r="G6" s="21"/>
      <c r="H6" s="21"/>
      <c r="I6" s="21"/>
      <c r="J6" s="21"/>
      <c r="K6" s="29" t="s">
        <v>17</v>
      </c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19"/>
      <c r="BE6" s="30"/>
      <c r="BS6" s="16" t="s">
        <v>6</v>
      </c>
    </row>
    <row r="7" s="1" customFormat="1" ht="12" customHeight="1">
      <c r="B7" s="20"/>
      <c r="C7" s="21"/>
      <c r="D7" s="31" t="s">
        <v>18</v>
      </c>
      <c r="E7" s="21"/>
      <c r="F7" s="21"/>
      <c r="G7" s="21"/>
      <c r="H7" s="21"/>
      <c r="I7" s="21"/>
      <c r="J7" s="21"/>
      <c r="K7" s="26" t="s">
        <v>1</v>
      </c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31" t="s">
        <v>19</v>
      </c>
      <c r="AL7" s="21"/>
      <c r="AM7" s="21"/>
      <c r="AN7" s="26" t="s">
        <v>1</v>
      </c>
      <c r="AO7" s="21"/>
      <c r="AP7" s="21"/>
      <c r="AQ7" s="21"/>
      <c r="AR7" s="19"/>
      <c r="BE7" s="30"/>
      <c r="BS7" s="16" t="s">
        <v>6</v>
      </c>
    </row>
    <row r="8" s="1" customFormat="1" ht="12" customHeight="1">
      <c r="B8" s="20"/>
      <c r="C8" s="21"/>
      <c r="D8" s="31" t="s">
        <v>20</v>
      </c>
      <c r="E8" s="21"/>
      <c r="F8" s="21"/>
      <c r="G8" s="21"/>
      <c r="H8" s="21"/>
      <c r="I8" s="21"/>
      <c r="J8" s="21"/>
      <c r="K8" s="26" t="s">
        <v>21</v>
      </c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31" t="s">
        <v>22</v>
      </c>
      <c r="AL8" s="21"/>
      <c r="AM8" s="21"/>
      <c r="AN8" s="32" t="s">
        <v>23</v>
      </c>
      <c r="AO8" s="21"/>
      <c r="AP8" s="21"/>
      <c r="AQ8" s="21"/>
      <c r="AR8" s="19"/>
      <c r="BE8" s="30"/>
      <c r="BS8" s="16" t="s">
        <v>6</v>
      </c>
    </row>
    <row r="9" s="1" customFormat="1" ht="14.4" customHeight="1">
      <c r="B9" s="20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19"/>
      <c r="BE9" s="30"/>
      <c r="BS9" s="16" t="s">
        <v>6</v>
      </c>
    </row>
    <row r="10" s="1" customFormat="1" ht="12" customHeight="1">
      <c r="B10" s="20"/>
      <c r="C10" s="21"/>
      <c r="D10" s="31" t="s">
        <v>24</v>
      </c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31" t="s">
        <v>25</v>
      </c>
      <c r="AL10" s="21"/>
      <c r="AM10" s="21"/>
      <c r="AN10" s="26" t="s">
        <v>26</v>
      </c>
      <c r="AO10" s="21"/>
      <c r="AP10" s="21"/>
      <c r="AQ10" s="21"/>
      <c r="AR10" s="19"/>
      <c r="BE10" s="30"/>
      <c r="BS10" s="16" t="s">
        <v>6</v>
      </c>
    </row>
    <row r="11" s="1" customFormat="1" ht="18.48" customHeight="1">
      <c r="B11" s="20"/>
      <c r="C11" s="21"/>
      <c r="D11" s="21"/>
      <c r="E11" s="26" t="s">
        <v>27</v>
      </c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31" t="s">
        <v>28</v>
      </c>
      <c r="AL11" s="21"/>
      <c r="AM11" s="21"/>
      <c r="AN11" s="26" t="s">
        <v>1</v>
      </c>
      <c r="AO11" s="21"/>
      <c r="AP11" s="21"/>
      <c r="AQ11" s="21"/>
      <c r="AR11" s="19"/>
      <c r="BE11" s="30"/>
      <c r="BS11" s="16" t="s">
        <v>6</v>
      </c>
    </row>
    <row r="12" s="1" customFormat="1" ht="6.96" customHeight="1">
      <c r="B12" s="20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19"/>
      <c r="BE12" s="30"/>
      <c r="BS12" s="16" t="s">
        <v>6</v>
      </c>
    </row>
    <row r="13" s="1" customFormat="1" ht="12" customHeight="1">
      <c r="B13" s="20"/>
      <c r="C13" s="21"/>
      <c r="D13" s="31" t="s">
        <v>29</v>
      </c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31" t="s">
        <v>25</v>
      </c>
      <c r="AL13" s="21"/>
      <c r="AM13" s="21"/>
      <c r="AN13" s="33" t="s">
        <v>30</v>
      </c>
      <c r="AO13" s="21"/>
      <c r="AP13" s="21"/>
      <c r="AQ13" s="21"/>
      <c r="AR13" s="19"/>
      <c r="BE13" s="30"/>
      <c r="BS13" s="16" t="s">
        <v>6</v>
      </c>
    </row>
    <row r="14">
      <c r="B14" s="20"/>
      <c r="C14" s="21"/>
      <c r="D14" s="21"/>
      <c r="E14" s="33" t="s">
        <v>30</v>
      </c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1" t="s">
        <v>28</v>
      </c>
      <c r="AL14" s="21"/>
      <c r="AM14" s="21"/>
      <c r="AN14" s="33" t="s">
        <v>30</v>
      </c>
      <c r="AO14" s="21"/>
      <c r="AP14" s="21"/>
      <c r="AQ14" s="21"/>
      <c r="AR14" s="19"/>
      <c r="BE14" s="30"/>
      <c r="BS14" s="16" t="s">
        <v>6</v>
      </c>
    </row>
    <row r="15" s="1" customFormat="1" ht="6.96" customHeight="1">
      <c r="B15" s="20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19"/>
      <c r="BE15" s="30"/>
      <c r="BS15" s="16" t="s">
        <v>4</v>
      </c>
    </row>
    <row r="16" s="1" customFormat="1" ht="12" customHeight="1">
      <c r="B16" s="20"/>
      <c r="C16" s="21"/>
      <c r="D16" s="31" t="s">
        <v>31</v>
      </c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31" t="s">
        <v>25</v>
      </c>
      <c r="AL16" s="21"/>
      <c r="AM16" s="21"/>
      <c r="AN16" s="26" t="s">
        <v>32</v>
      </c>
      <c r="AO16" s="21"/>
      <c r="AP16" s="21"/>
      <c r="AQ16" s="21"/>
      <c r="AR16" s="19"/>
      <c r="BE16" s="30"/>
      <c r="BS16" s="16" t="s">
        <v>4</v>
      </c>
    </row>
    <row r="17" s="1" customFormat="1" ht="18.48" customHeight="1">
      <c r="B17" s="20"/>
      <c r="C17" s="21"/>
      <c r="D17" s="21"/>
      <c r="E17" s="26" t="s">
        <v>33</v>
      </c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31" t="s">
        <v>28</v>
      </c>
      <c r="AL17" s="21"/>
      <c r="AM17" s="21"/>
      <c r="AN17" s="26" t="s">
        <v>1</v>
      </c>
      <c r="AO17" s="21"/>
      <c r="AP17" s="21"/>
      <c r="AQ17" s="21"/>
      <c r="AR17" s="19"/>
      <c r="BE17" s="30"/>
      <c r="BS17" s="16" t="s">
        <v>34</v>
      </c>
    </row>
    <row r="18" s="1" customFormat="1" ht="6.96" customHeight="1">
      <c r="B18" s="20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19"/>
      <c r="BE18" s="30"/>
      <c r="BS18" s="16" t="s">
        <v>6</v>
      </c>
    </row>
    <row r="19" s="1" customFormat="1" ht="12" customHeight="1">
      <c r="B19" s="20"/>
      <c r="C19" s="21"/>
      <c r="D19" s="31" t="s">
        <v>35</v>
      </c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31" t="s">
        <v>25</v>
      </c>
      <c r="AL19" s="21"/>
      <c r="AM19" s="21"/>
      <c r="AN19" s="26" t="s">
        <v>1</v>
      </c>
      <c r="AO19" s="21"/>
      <c r="AP19" s="21"/>
      <c r="AQ19" s="21"/>
      <c r="AR19" s="19"/>
      <c r="BE19" s="30"/>
      <c r="BS19" s="16" t="s">
        <v>6</v>
      </c>
    </row>
    <row r="20" s="1" customFormat="1" ht="18.48" customHeight="1">
      <c r="B20" s="20"/>
      <c r="C20" s="21"/>
      <c r="D20" s="21"/>
      <c r="E20" s="26" t="s">
        <v>36</v>
      </c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31" t="s">
        <v>28</v>
      </c>
      <c r="AL20" s="21"/>
      <c r="AM20" s="21"/>
      <c r="AN20" s="26" t="s">
        <v>1</v>
      </c>
      <c r="AO20" s="21"/>
      <c r="AP20" s="21"/>
      <c r="AQ20" s="21"/>
      <c r="AR20" s="19"/>
      <c r="BE20" s="30"/>
      <c r="BS20" s="16" t="s">
        <v>34</v>
      </c>
    </row>
    <row r="21" s="1" customFormat="1" ht="6.96" customHeight="1">
      <c r="B21" s="20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19"/>
      <c r="BE21" s="30"/>
    </row>
    <row r="22" s="1" customFormat="1" ht="12" customHeight="1">
      <c r="B22" s="20"/>
      <c r="C22" s="21"/>
      <c r="D22" s="31" t="s">
        <v>37</v>
      </c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19"/>
      <c r="BE22" s="30"/>
    </row>
    <row r="23" s="1" customFormat="1" ht="16.5" customHeight="1">
      <c r="B23" s="20"/>
      <c r="C23" s="21"/>
      <c r="D23" s="21"/>
      <c r="E23" s="35" t="s">
        <v>1</v>
      </c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21"/>
      <c r="AP23" s="21"/>
      <c r="AQ23" s="21"/>
      <c r="AR23" s="19"/>
      <c r="BE23" s="30"/>
    </row>
    <row r="24" s="1" customFormat="1" ht="6.96" customHeight="1">
      <c r="B24" s="20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19"/>
      <c r="BE24" s="30"/>
    </row>
    <row r="25" s="1" customFormat="1" ht="6.96" customHeight="1">
      <c r="B25" s="20"/>
      <c r="C25" s="21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21"/>
      <c r="AQ25" s="21"/>
      <c r="AR25" s="19"/>
      <c r="BE25" s="30"/>
    </row>
    <row r="26" s="2" customFormat="1" ht="25.92" customHeight="1">
      <c r="A26" s="37"/>
      <c r="B26" s="38"/>
      <c r="C26" s="39"/>
      <c r="D26" s="40" t="s">
        <v>38</v>
      </c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2">
        <f>ROUND(AG94,2)</f>
        <v>0</v>
      </c>
      <c r="AL26" s="41"/>
      <c r="AM26" s="41"/>
      <c r="AN26" s="41"/>
      <c r="AO26" s="41"/>
      <c r="AP26" s="39"/>
      <c r="AQ26" s="39"/>
      <c r="AR26" s="43"/>
      <c r="BE26" s="30"/>
    </row>
    <row r="27" s="2" customFormat="1" ht="6.96" customHeight="1">
      <c r="A27" s="37"/>
      <c r="B27" s="38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43"/>
      <c r="BE27" s="30"/>
    </row>
    <row r="28" s="2" customFormat="1">
      <c r="A28" s="37"/>
      <c r="B28" s="38"/>
      <c r="C28" s="39"/>
      <c r="D28" s="39"/>
      <c r="E28" s="39"/>
      <c r="F28" s="39"/>
      <c r="G28" s="39"/>
      <c r="H28" s="39"/>
      <c r="I28" s="39"/>
      <c r="J28" s="39"/>
      <c r="K28" s="39"/>
      <c r="L28" s="44" t="s">
        <v>39</v>
      </c>
      <c r="M28" s="44"/>
      <c r="N28" s="44"/>
      <c r="O28" s="44"/>
      <c r="P28" s="44"/>
      <c r="Q28" s="39"/>
      <c r="R28" s="39"/>
      <c r="S28" s="39"/>
      <c r="T28" s="39"/>
      <c r="U28" s="39"/>
      <c r="V28" s="39"/>
      <c r="W28" s="44" t="s">
        <v>40</v>
      </c>
      <c r="X28" s="44"/>
      <c r="Y28" s="44"/>
      <c r="Z28" s="44"/>
      <c r="AA28" s="44"/>
      <c r="AB28" s="44"/>
      <c r="AC28" s="44"/>
      <c r="AD28" s="44"/>
      <c r="AE28" s="44"/>
      <c r="AF28" s="39"/>
      <c r="AG28" s="39"/>
      <c r="AH28" s="39"/>
      <c r="AI28" s="39"/>
      <c r="AJ28" s="39"/>
      <c r="AK28" s="44" t="s">
        <v>41</v>
      </c>
      <c r="AL28" s="44"/>
      <c r="AM28" s="44"/>
      <c r="AN28" s="44"/>
      <c r="AO28" s="44"/>
      <c r="AP28" s="39"/>
      <c r="AQ28" s="39"/>
      <c r="AR28" s="43"/>
      <c r="BE28" s="30"/>
    </row>
    <row r="29" s="3" customFormat="1" ht="14.4" customHeight="1">
      <c r="A29" s="3"/>
      <c r="B29" s="45"/>
      <c r="C29" s="46"/>
      <c r="D29" s="31" t="s">
        <v>42</v>
      </c>
      <c r="E29" s="46"/>
      <c r="F29" s="31" t="s">
        <v>43</v>
      </c>
      <c r="G29" s="46"/>
      <c r="H29" s="46"/>
      <c r="I29" s="46"/>
      <c r="J29" s="46"/>
      <c r="K29" s="46"/>
      <c r="L29" s="47">
        <v>0.20999999999999999</v>
      </c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8">
        <f>ROUND(AZ94, 2)</f>
        <v>0</v>
      </c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8">
        <f>ROUND(AV94, 2)</f>
        <v>0</v>
      </c>
      <c r="AL29" s="46"/>
      <c r="AM29" s="46"/>
      <c r="AN29" s="46"/>
      <c r="AO29" s="46"/>
      <c r="AP29" s="46"/>
      <c r="AQ29" s="46"/>
      <c r="AR29" s="49"/>
      <c r="BE29" s="50"/>
    </row>
    <row r="30" s="3" customFormat="1" ht="14.4" customHeight="1">
      <c r="A30" s="3"/>
      <c r="B30" s="45"/>
      <c r="C30" s="46"/>
      <c r="D30" s="46"/>
      <c r="E30" s="46"/>
      <c r="F30" s="31" t="s">
        <v>44</v>
      </c>
      <c r="G30" s="46"/>
      <c r="H30" s="46"/>
      <c r="I30" s="46"/>
      <c r="J30" s="46"/>
      <c r="K30" s="46"/>
      <c r="L30" s="47">
        <v>0.14999999999999999</v>
      </c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8">
        <f>ROUND(BA94, 2)</f>
        <v>0</v>
      </c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8">
        <f>ROUND(AW94, 2)</f>
        <v>0</v>
      </c>
      <c r="AL30" s="46"/>
      <c r="AM30" s="46"/>
      <c r="AN30" s="46"/>
      <c r="AO30" s="46"/>
      <c r="AP30" s="46"/>
      <c r="AQ30" s="46"/>
      <c r="AR30" s="49"/>
      <c r="BE30" s="50"/>
    </row>
    <row r="31" hidden="1" s="3" customFormat="1" ht="14.4" customHeight="1">
      <c r="A31" s="3"/>
      <c r="B31" s="45"/>
      <c r="C31" s="46"/>
      <c r="D31" s="46"/>
      <c r="E31" s="46"/>
      <c r="F31" s="31" t="s">
        <v>45</v>
      </c>
      <c r="G31" s="46"/>
      <c r="H31" s="46"/>
      <c r="I31" s="46"/>
      <c r="J31" s="46"/>
      <c r="K31" s="46"/>
      <c r="L31" s="47">
        <v>0.20999999999999999</v>
      </c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8">
        <f>ROUND(BB94, 2)</f>
        <v>0</v>
      </c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46"/>
      <c r="AJ31" s="46"/>
      <c r="AK31" s="48">
        <v>0</v>
      </c>
      <c r="AL31" s="46"/>
      <c r="AM31" s="46"/>
      <c r="AN31" s="46"/>
      <c r="AO31" s="46"/>
      <c r="AP31" s="46"/>
      <c r="AQ31" s="46"/>
      <c r="AR31" s="49"/>
      <c r="BE31" s="50"/>
    </row>
    <row r="32" hidden="1" s="3" customFormat="1" ht="14.4" customHeight="1">
      <c r="A32" s="3"/>
      <c r="B32" s="45"/>
      <c r="C32" s="46"/>
      <c r="D32" s="46"/>
      <c r="E32" s="46"/>
      <c r="F32" s="31" t="s">
        <v>46</v>
      </c>
      <c r="G32" s="46"/>
      <c r="H32" s="46"/>
      <c r="I32" s="46"/>
      <c r="J32" s="46"/>
      <c r="K32" s="46"/>
      <c r="L32" s="47">
        <v>0.14999999999999999</v>
      </c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8">
        <f>ROUND(BC94, 2)</f>
        <v>0</v>
      </c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48">
        <v>0</v>
      </c>
      <c r="AL32" s="46"/>
      <c r="AM32" s="46"/>
      <c r="AN32" s="46"/>
      <c r="AO32" s="46"/>
      <c r="AP32" s="46"/>
      <c r="AQ32" s="46"/>
      <c r="AR32" s="49"/>
      <c r="BE32" s="50"/>
    </row>
    <row r="33" hidden="1" s="3" customFormat="1" ht="14.4" customHeight="1">
      <c r="A33" s="3"/>
      <c r="B33" s="45"/>
      <c r="C33" s="46"/>
      <c r="D33" s="46"/>
      <c r="E33" s="46"/>
      <c r="F33" s="31" t="s">
        <v>47</v>
      </c>
      <c r="G33" s="46"/>
      <c r="H33" s="46"/>
      <c r="I33" s="46"/>
      <c r="J33" s="46"/>
      <c r="K33" s="46"/>
      <c r="L33" s="47">
        <v>0</v>
      </c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8">
        <f>ROUND(BD94, 2)</f>
        <v>0</v>
      </c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8">
        <v>0</v>
      </c>
      <c r="AL33" s="46"/>
      <c r="AM33" s="46"/>
      <c r="AN33" s="46"/>
      <c r="AO33" s="46"/>
      <c r="AP33" s="46"/>
      <c r="AQ33" s="46"/>
      <c r="AR33" s="49"/>
      <c r="BE33" s="50"/>
    </row>
    <row r="34" s="2" customFormat="1" ht="6.96" customHeight="1">
      <c r="A34" s="37"/>
      <c r="B34" s="38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9"/>
      <c r="AO34" s="39"/>
      <c r="AP34" s="39"/>
      <c r="AQ34" s="39"/>
      <c r="AR34" s="43"/>
      <c r="BE34" s="30"/>
    </row>
    <row r="35" s="2" customFormat="1" ht="25.92" customHeight="1">
      <c r="A35" s="37"/>
      <c r="B35" s="38"/>
      <c r="C35" s="51"/>
      <c r="D35" s="52" t="s">
        <v>48</v>
      </c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4" t="s">
        <v>49</v>
      </c>
      <c r="U35" s="53"/>
      <c r="V35" s="53"/>
      <c r="W35" s="53"/>
      <c r="X35" s="55" t="s">
        <v>50</v>
      </c>
      <c r="Y35" s="53"/>
      <c r="Z35" s="53"/>
      <c r="AA35" s="53"/>
      <c r="AB35" s="53"/>
      <c r="AC35" s="53"/>
      <c r="AD35" s="53"/>
      <c r="AE35" s="53"/>
      <c r="AF35" s="53"/>
      <c r="AG35" s="53"/>
      <c r="AH35" s="53"/>
      <c r="AI35" s="53"/>
      <c r="AJ35" s="53"/>
      <c r="AK35" s="56">
        <f>SUM(AK26:AK33)</f>
        <v>0</v>
      </c>
      <c r="AL35" s="53"/>
      <c r="AM35" s="53"/>
      <c r="AN35" s="53"/>
      <c r="AO35" s="57"/>
      <c r="AP35" s="51"/>
      <c r="AQ35" s="51"/>
      <c r="AR35" s="43"/>
      <c r="BE35" s="37"/>
    </row>
    <row r="36" s="2" customFormat="1" ht="6.96" customHeight="1">
      <c r="A36" s="37"/>
      <c r="B36" s="38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43"/>
      <c r="BE36" s="37"/>
    </row>
    <row r="37" s="2" customFormat="1" ht="14.4" customHeight="1">
      <c r="A37" s="37"/>
      <c r="B37" s="38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39"/>
      <c r="AO37" s="39"/>
      <c r="AP37" s="39"/>
      <c r="AQ37" s="39"/>
      <c r="AR37" s="43"/>
      <c r="BE37" s="37"/>
    </row>
    <row r="38" s="1" customFormat="1" ht="14.4" customHeight="1">
      <c r="B38" s="20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19"/>
    </row>
    <row r="39" s="1" customFormat="1" ht="14.4" customHeight="1">
      <c r="B39" s="20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19"/>
    </row>
    <row r="40" s="1" customFormat="1" ht="14.4" customHeight="1">
      <c r="B40" s="20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19"/>
    </row>
    <row r="41" s="1" customFormat="1" ht="14.4" customHeight="1">
      <c r="B41" s="20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19"/>
    </row>
    <row r="42" s="1" customFormat="1" ht="14.4" customHeight="1">
      <c r="B42" s="20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21"/>
      <c r="AR42" s="19"/>
    </row>
    <row r="43" s="1" customFormat="1" ht="14.4" customHeight="1">
      <c r="B43" s="20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19"/>
    </row>
    <row r="44" s="1" customFormat="1" ht="14.4" customHeight="1">
      <c r="B44" s="20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19"/>
    </row>
    <row r="45" s="1" customFormat="1" ht="14.4" customHeight="1">
      <c r="B45" s="20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21"/>
      <c r="AR45" s="19"/>
    </row>
    <row r="46" s="1" customFormat="1" ht="14.4" customHeight="1">
      <c r="B46" s="20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21"/>
      <c r="AR46" s="19"/>
    </row>
    <row r="47" s="1" customFormat="1" ht="14.4" customHeight="1">
      <c r="B47" s="20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19"/>
    </row>
    <row r="48" s="1" customFormat="1" ht="14.4" customHeight="1">
      <c r="B48" s="20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21"/>
      <c r="AR48" s="19"/>
    </row>
    <row r="49" s="2" customFormat="1" ht="14.4" customHeight="1">
      <c r="B49" s="58"/>
      <c r="C49" s="59"/>
      <c r="D49" s="60" t="s">
        <v>51</v>
      </c>
      <c r="E49" s="61"/>
      <c r="F49" s="61"/>
      <c r="G49" s="61"/>
      <c r="H49" s="61"/>
      <c r="I49" s="61"/>
      <c r="J49" s="61"/>
      <c r="K49" s="61"/>
      <c r="L49" s="61"/>
      <c r="M49" s="61"/>
      <c r="N49" s="61"/>
      <c r="O49" s="61"/>
      <c r="P49" s="61"/>
      <c r="Q49" s="61"/>
      <c r="R49" s="61"/>
      <c r="S49" s="61"/>
      <c r="T49" s="61"/>
      <c r="U49" s="61"/>
      <c r="V49" s="61"/>
      <c r="W49" s="61"/>
      <c r="X49" s="61"/>
      <c r="Y49" s="61"/>
      <c r="Z49" s="61"/>
      <c r="AA49" s="61"/>
      <c r="AB49" s="61"/>
      <c r="AC49" s="61"/>
      <c r="AD49" s="61"/>
      <c r="AE49" s="61"/>
      <c r="AF49" s="61"/>
      <c r="AG49" s="61"/>
      <c r="AH49" s="60" t="s">
        <v>52</v>
      </c>
      <c r="AI49" s="61"/>
      <c r="AJ49" s="61"/>
      <c r="AK49" s="61"/>
      <c r="AL49" s="61"/>
      <c r="AM49" s="61"/>
      <c r="AN49" s="61"/>
      <c r="AO49" s="61"/>
      <c r="AP49" s="59"/>
      <c r="AQ49" s="59"/>
      <c r="AR49" s="62"/>
    </row>
    <row r="50">
      <c r="B50" s="20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21"/>
      <c r="AQ50" s="21"/>
      <c r="AR50" s="19"/>
    </row>
    <row r="51">
      <c r="B51" s="20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21"/>
      <c r="AP51" s="21"/>
      <c r="AQ51" s="21"/>
      <c r="AR51" s="19"/>
    </row>
    <row r="52">
      <c r="B52" s="20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21"/>
      <c r="AP52" s="21"/>
      <c r="AQ52" s="21"/>
      <c r="AR52" s="19"/>
    </row>
    <row r="53">
      <c r="B53" s="20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21"/>
      <c r="AP53" s="21"/>
      <c r="AQ53" s="21"/>
      <c r="AR53" s="19"/>
    </row>
    <row r="54">
      <c r="B54" s="20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  <c r="AO54" s="21"/>
      <c r="AP54" s="21"/>
      <c r="AQ54" s="21"/>
      <c r="AR54" s="19"/>
    </row>
    <row r="55">
      <c r="B55" s="20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19"/>
    </row>
    <row r="56">
      <c r="B56" s="20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21"/>
      <c r="AP56" s="21"/>
      <c r="AQ56" s="21"/>
      <c r="AR56" s="19"/>
    </row>
    <row r="57">
      <c r="B57" s="20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21"/>
      <c r="AP57" s="21"/>
      <c r="AQ57" s="21"/>
      <c r="AR57" s="19"/>
    </row>
    <row r="58">
      <c r="B58" s="20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19"/>
    </row>
    <row r="59">
      <c r="B59" s="20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O59" s="21"/>
      <c r="AP59" s="21"/>
      <c r="AQ59" s="21"/>
      <c r="AR59" s="19"/>
    </row>
    <row r="60" s="2" customFormat="1">
      <c r="A60" s="37"/>
      <c r="B60" s="38"/>
      <c r="C60" s="39"/>
      <c r="D60" s="63" t="s">
        <v>53</v>
      </c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63" t="s">
        <v>54</v>
      </c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41"/>
      <c r="AH60" s="63" t="s">
        <v>53</v>
      </c>
      <c r="AI60" s="41"/>
      <c r="AJ60" s="41"/>
      <c r="AK60" s="41"/>
      <c r="AL60" s="41"/>
      <c r="AM60" s="63" t="s">
        <v>54</v>
      </c>
      <c r="AN60" s="41"/>
      <c r="AO60" s="41"/>
      <c r="AP60" s="39"/>
      <c r="AQ60" s="39"/>
      <c r="AR60" s="43"/>
      <c r="BE60" s="37"/>
    </row>
    <row r="61">
      <c r="B61" s="20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  <c r="AO61" s="21"/>
      <c r="AP61" s="21"/>
      <c r="AQ61" s="21"/>
      <c r="AR61" s="19"/>
    </row>
    <row r="62">
      <c r="B62" s="20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  <c r="AO62" s="21"/>
      <c r="AP62" s="21"/>
      <c r="AQ62" s="21"/>
      <c r="AR62" s="19"/>
    </row>
    <row r="63">
      <c r="B63" s="20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M63" s="21"/>
      <c r="AN63" s="21"/>
      <c r="AO63" s="21"/>
      <c r="AP63" s="21"/>
      <c r="AQ63" s="21"/>
      <c r="AR63" s="19"/>
    </row>
    <row r="64" s="2" customFormat="1">
      <c r="A64" s="37"/>
      <c r="B64" s="38"/>
      <c r="C64" s="39"/>
      <c r="D64" s="60" t="s">
        <v>55</v>
      </c>
      <c r="E64" s="64"/>
      <c r="F64" s="64"/>
      <c r="G64" s="64"/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64"/>
      <c r="V64" s="64"/>
      <c r="W64" s="64"/>
      <c r="X64" s="64"/>
      <c r="Y64" s="64"/>
      <c r="Z64" s="64"/>
      <c r="AA64" s="64"/>
      <c r="AB64" s="64"/>
      <c r="AC64" s="64"/>
      <c r="AD64" s="64"/>
      <c r="AE64" s="64"/>
      <c r="AF64" s="64"/>
      <c r="AG64" s="64"/>
      <c r="AH64" s="60" t="s">
        <v>56</v>
      </c>
      <c r="AI64" s="64"/>
      <c r="AJ64" s="64"/>
      <c r="AK64" s="64"/>
      <c r="AL64" s="64"/>
      <c r="AM64" s="64"/>
      <c r="AN64" s="64"/>
      <c r="AO64" s="64"/>
      <c r="AP64" s="39"/>
      <c r="AQ64" s="39"/>
      <c r="AR64" s="43"/>
      <c r="BE64" s="37"/>
    </row>
    <row r="65">
      <c r="B65" s="20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  <c r="AP65" s="21"/>
      <c r="AQ65" s="21"/>
      <c r="AR65" s="19"/>
    </row>
    <row r="66">
      <c r="B66" s="20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/>
      <c r="AL66" s="21"/>
      <c r="AM66" s="21"/>
      <c r="AN66" s="21"/>
      <c r="AO66" s="21"/>
      <c r="AP66" s="21"/>
      <c r="AQ66" s="21"/>
      <c r="AR66" s="19"/>
    </row>
    <row r="67">
      <c r="B67" s="20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  <c r="AO67" s="21"/>
      <c r="AP67" s="21"/>
      <c r="AQ67" s="21"/>
      <c r="AR67" s="19"/>
    </row>
    <row r="68">
      <c r="B68" s="20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21"/>
      <c r="AL68" s="21"/>
      <c r="AM68" s="21"/>
      <c r="AN68" s="21"/>
      <c r="AO68" s="21"/>
      <c r="AP68" s="21"/>
      <c r="AQ68" s="21"/>
      <c r="AR68" s="19"/>
    </row>
    <row r="69">
      <c r="B69" s="20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  <c r="AL69" s="21"/>
      <c r="AM69" s="21"/>
      <c r="AN69" s="21"/>
      <c r="AO69" s="21"/>
      <c r="AP69" s="21"/>
      <c r="AQ69" s="21"/>
      <c r="AR69" s="19"/>
    </row>
    <row r="70">
      <c r="B70" s="20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  <c r="AL70" s="21"/>
      <c r="AM70" s="21"/>
      <c r="AN70" s="21"/>
      <c r="AO70" s="21"/>
      <c r="AP70" s="21"/>
      <c r="AQ70" s="21"/>
      <c r="AR70" s="19"/>
    </row>
    <row r="71">
      <c r="B71" s="20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  <c r="AL71" s="21"/>
      <c r="AM71" s="21"/>
      <c r="AN71" s="21"/>
      <c r="AO71" s="21"/>
      <c r="AP71" s="21"/>
      <c r="AQ71" s="21"/>
      <c r="AR71" s="19"/>
    </row>
    <row r="72">
      <c r="B72" s="20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M72" s="21"/>
      <c r="AN72" s="21"/>
      <c r="AO72" s="21"/>
      <c r="AP72" s="21"/>
      <c r="AQ72" s="21"/>
      <c r="AR72" s="19"/>
    </row>
    <row r="73">
      <c r="B73" s="20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21"/>
      <c r="AL73" s="21"/>
      <c r="AM73" s="21"/>
      <c r="AN73" s="21"/>
      <c r="AO73" s="21"/>
      <c r="AP73" s="21"/>
      <c r="AQ73" s="21"/>
      <c r="AR73" s="19"/>
    </row>
    <row r="74">
      <c r="B74" s="20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21"/>
      <c r="AL74" s="21"/>
      <c r="AM74" s="21"/>
      <c r="AN74" s="21"/>
      <c r="AO74" s="21"/>
      <c r="AP74" s="21"/>
      <c r="AQ74" s="21"/>
      <c r="AR74" s="19"/>
    </row>
    <row r="75" s="2" customFormat="1">
      <c r="A75" s="37"/>
      <c r="B75" s="38"/>
      <c r="C75" s="39"/>
      <c r="D75" s="63" t="s">
        <v>53</v>
      </c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63" t="s">
        <v>54</v>
      </c>
      <c r="W75" s="41"/>
      <c r="X75" s="41"/>
      <c r="Y75" s="41"/>
      <c r="Z75" s="41"/>
      <c r="AA75" s="41"/>
      <c r="AB75" s="41"/>
      <c r="AC75" s="41"/>
      <c r="AD75" s="41"/>
      <c r="AE75" s="41"/>
      <c r="AF75" s="41"/>
      <c r="AG75" s="41"/>
      <c r="AH75" s="63" t="s">
        <v>53</v>
      </c>
      <c r="AI75" s="41"/>
      <c r="AJ75" s="41"/>
      <c r="AK75" s="41"/>
      <c r="AL75" s="41"/>
      <c r="AM75" s="63" t="s">
        <v>54</v>
      </c>
      <c r="AN75" s="41"/>
      <c r="AO75" s="41"/>
      <c r="AP75" s="39"/>
      <c r="AQ75" s="39"/>
      <c r="AR75" s="43"/>
      <c r="BE75" s="37"/>
    </row>
    <row r="76" s="2" customFormat="1">
      <c r="A76" s="37"/>
      <c r="B76" s="38"/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  <c r="AF76" s="39"/>
      <c r="AG76" s="39"/>
      <c r="AH76" s="39"/>
      <c r="AI76" s="39"/>
      <c r="AJ76" s="39"/>
      <c r="AK76" s="39"/>
      <c r="AL76" s="39"/>
      <c r="AM76" s="39"/>
      <c r="AN76" s="39"/>
      <c r="AO76" s="39"/>
      <c r="AP76" s="39"/>
      <c r="AQ76" s="39"/>
      <c r="AR76" s="43"/>
      <c r="BE76" s="37"/>
    </row>
    <row r="77" s="2" customFormat="1" ht="6.96" customHeight="1">
      <c r="A77" s="37"/>
      <c r="B77" s="65"/>
      <c r="C77" s="66"/>
      <c r="D77" s="66"/>
      <c r="E77" s="66"/>
      <c r="F77" s="66"/>
      <c r="G77" s="66"/>
      <c r="H77" s="66"/>
      <c r="I77" s="66"/>
      <c r="J77" s="66"/>
      <c r="K77" s="66"/>
      <c r="L77" s="66"/>
      <c r="M77" s="66"/>
      <c r="N77" s="66"/>
      <c r="O77" s="66"/>
      <c r="P77" s="66"/>
      <c r="Q77" s="66"/>
      <c r="R77" s="66"/>
      <c r="S77" s="66"/>
      <c r="T77" s="66"/>
      <c r="U77" s="66"/>
      <c r="V77" s="66"/>
      <c r="W77" s="66"/>
      <c r="X77" s="66"/>
      <c r="Y77" s="66"/>
      <c r="Z77" s="66"/>
      <c r="AA77" s="66"/>
      <c r="AB77" s="66"/>
      <c r="AC77" s="66"/>
      <c r="AD77" s="66"/>
      <c r="AE77" s="66"/>
      <c r="AF77" s="66"/>
      <c r="AG77" s="66"/>
      <c r="AH77" s="66"/>
      <c r="AI77" s="66"/>
      <c r="AJ77" s="66"/>
      <c r="AK77" s="66"/>
      <c r="AL77" s="66"/>
      <c r="AM77" s="66"/>
      <c r="AN77" s="66"/>
      <c r="AO77" s="66"/>
      <c r="AP77" s="66"/>
      <c r="AQ77" s="66"/>
      <c r="AR77" s="43"/>
      <c r="BE77" s="37"/>
    </row>
    <row r="81" s="2" customFormat="1" ht="6.96" customHeight="1">
      <c r="A81" s="37"/>
      <c r="B81" s="67"/>
      <c r="C81" s="68"/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68"/>
      <c r="P81" s="68"/>
      <c r="Q81" s="68"/>
      <c r="R81" s="68"/>
      <c r="S81" s="68"/>
      <c r="T81" s="68"/>
      <c r="U81" s="68"/>
      <c r="V81" s="68"/>
      <c r="W81" s="68"/>
      <c r="X81" s="68"/>
      <c r="Y81" s="68"/>
      <c r="Z81" s="68"/>
      <c r="AA81" s="68"/>
      <c r="AB81" s="68"/>
      <c r="AC81" s="68"/>
      <c r="AD81" s="68"/>
      <c r="AE81" s="68"/>
      <c r="AF81" s="68"/>
      <c r="AG81" s="68"/>
      <c r="AH81" s="68"/>
      <c r="AI81" s="68"/>
      <c r="AJ81" s="68"/>
      <c r="AK81" s="68"/>
      <c r="AL81" s="68"/>
      <c r="AM81" s="68"/>
      <c r="AN81" s="68"/>
      <c r="AO81" s="68"/>
      <c r="AP81" s="68"/>
      <c r="AQ81" s="68"/>
      <c r="AR81" s="43"/>
      <c r="BE81" s="37"/>
    </row>
    <row r="82" s="2" customFormat="1" ht="24.96" customHeight="1">
      <c r="A82" s="37"/>
      <c r="B82" s="38"/>
      <c r="C82" s="22" t="s">
        <v>57</v>
      </c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  <c r="AF82" s="39"/>
      <c r="AG82" s="39"/>
      <c r="AH82" s="39"/>
      <c r="AI82" s="39"/>
      <c r="AJ82" s="39"/>
      <c r="AK82" s="39"/>
      <c r="AL82" s="39"/>
      <c r="AM82" s="39"/>
      <c r="AN82" s="39"/>
      <c r="AO82" s="39"/>
      <c r="AP82" s="39"/>
      <c r="AQ82" s="39"/>
      <c r="AR82" s="43"/>
      <c r="B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  <c r="AF83" s="39"/>
      <c r="AG83" s="39"/>
      <c r="AH83" s="39"/>
      <c r="AI83" s="39"/>
      <c r="AJ83" s="39"/>
      <c r="AK83" s="39"/>
      <c r="AL83" s="39"/>
      <c r="AM83" s="39"/>
      <c r="AN83" s="39"/>
      <c r="AO83" s="39"/>
      <c r="AP83" s="39"/>
      <c r="AQ83" s="39"/>
      <c r="AR83" s="43"/>
      <c r="BE83" s="37"/>
    </row>
    <row r="84" s="4" customFormat="1" ht="12" customHeight="1">
      <c r="A84" s="4"/>
      <c r="B84" s="69"/>
      <c r="C84" s="31" t="s">
        <v>13</v>
      </c>
      <c r="D84" s="70"/>
      <c r="E84" s="70"/>
      <c r="F84" s="70"/>
      <c r="G84" s="70"/>
      <c r="H84" s="70"/>
      <c r="I84" s="70"/>
      <c r="J84" s="70"/>
      <c r="K84" s="70"/>
      <c r="L84" s="70" t="str">
        <f>K5</f>
        <v>24111501</v>
      </c>
      <c r="M84" s="70"/>
      <c r="N84" s="70"/>
      <c r="O84" s="70"/>
      <c r="P84" s="70"/>
      <c r="Q84" s="70"/>
      <c r="R84" s="70"/>
      <c r="S84" s="70"/>
      <c r="T84" s="70"/>
      <c r="U84" s="70"/>
      <c r="V84" s="70"/>
      <c r="W84" s="70"/>
      <c r="X84" s="70"/>
      <c r="Y84" s="70"/>
      <c r="Z84" s="70"/>
      <c r="AA84" s="70"/>
      <c r="AB84" s="70"/>
      <c r="AC84" s="70"/>
      <c r="AD84" s="70"/>
      <c r="AE84" s="70"/>
      <c r="AF84" s="70"/>
      <c r="AG84" s="70"/>
      <c r="AH84" s="70"/>
      <c r="AI84" s="70"/>
      <c r="AJ84" s="70"/>
      <c r="AK84" s="70"/>
      <c r="AL84" s="70"/>
      <c r="AM84" s="70"/>
      <c r="AN84" s="70"/>
      <c r="AO84" s="70"/>
      <c r="AP84" s="70"/>
      <c r="AQ84" s="70"/>
      <c r="AR84" s="71"/>
      <c r="BE84" s="4"/>
    </row>
    <row r="85" s="5" customFormat="1" ht="36.96" customHeight="1">
      <c r="A85" s="5"/>
      <c r="B85" s="72"/>
      <c r="C85" s="73" t="s">
        <v>16</v>
      </c>
      <c r="D85" s="74"/>
      <c r="E85" s="74"/>
      <c r="F85" s="74"/>
      <c r="G85" s="74"/>
      <c r="H85" s="74"/>
      <c r="I85" s="74"/>
      <c r="J85" s="74"/>
      <c r="K85" s="74"/>
      <c r="L85" s="75" t="str">
        <f>K6</f>
        <v>Propojovací cyklostezka Bohumín - Ostrava</v>
      </c>
      <c r="M85" s="74"/>
      <c r="N85" s="74"/>
      <c r="O85" s="74"/>
      <c r="P85" s="74"/>
      <c r="Q85" s="74"/>
      <c r="R85" s="74"/>
      <c r="S85" s="74"/>
      <c r="T85" s="74"/>
      <c r="U85" s="74"/>
      <c r="V85" s="74"/>
      <c r="W85" s="74"/>
      <c r="X85" s="74"/>
      <c r="Y85" s="74"/>
      <c r="Z85" s="74"/>
      <c r="AA85" s="74"/>
      <c r="AB85" s="74"/>
      <c r="AC85" s="74"/>
      <c r="AD85" s="74"/>
      <c r="AE85" s="74"/>
      <c r="AF85" s="74"/>
      <c r="AG85" s="74"/>
      <c r="AH85" s="74"/>
      <c r="AI85" s="74"/>
      <c r="AJ85" s="74"/>
      <c r="AK85" s="74"/>
      <c r="AL85" s="74"/>
      <c r="AM85" s="74"/>
      <c r="AN85" s="74"/>
      <c r="AO85" s="74"/>
      <c r="AP85" s="74"/>
      <c r="AQ85" s="74"/>
      <c r="AR85" s="76"/>
      <c r="BE85" s="5"/>
    </row>
    <row r="86" s="2" customFormat="1" ht="6.96" customHeight="1">
      <c r="A86" s="37"/>
      <c r="B86" s="38"/>
      <c r="C86" s="39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F86" s="39"/>
      <c r="AG86" s="39"/>
      <c r="AH86" s="39"/>
      <c r="AI86" s="39"/>
      <c r="AJ86" s="39"/>
      <c r="AK86" s="39"/>
      <c r="AL86" s="39"/>
      <c r="AM86" s="39"/>
      <c r="AN86" s="39"/>
      <c r="AO86" s="39"/>
      <c r="AP86" s="39"/>
      <c r="AQ86" s="39"/>
      <c r="AR86" s="43"/>
      <c r="BE86" s="37"/>
    </row>
    <row r="87" s="2" customFormat="1" ht="12" customHeight="1">
      <c r="A87" s="37"/>
      <c r="B87" s="38"/>
      <c r="C87" s="31" t="s">
        <v>20</v>
      </c>
      <c r="D87" s="39"/>
      <c r="E87" s="39"/>
      <c r="F87" s="39"/>
      <c r="G87" s="39"/>
      <c r="H87" s="39"/>
      <c r="I87" s="39"/>
      <c r="J87" s="39"/>
      <c r="K87" s="39"/>
      <c r="L87" s="77" t="str">
        <f>IF(K8="","",K8)</f>
        <v>Bohumín</v>
      </c>
      <c r="M87" s="39"/>
      <c r="N87" s="39"/>
      <c r="O87" s="39"/>
      <c r="P87" s="39"/>
      <c r="Q87" s="39"/>
      <c r="R87" s="39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F87" s="39"/>
      <c r="AG87" s="39"/>
      <c r="AH87" s="39"/>
      <c r="AI87" s="31" t="s">
        <v>22</v>
      </c>
      <c r="AJ87" s="39"/>
      <c r="AK87" s="39"/>
      <c r="AL87" s="39"/>
      <c r="AM87" s="78" t="str">
        <f>IF(AN8= "","",AN8)</f>
        <v>10. 6. 2025</v>
      </c>
      <c r="AN87" s="78"/>
      <c r="AO87" s="39"/>
      <c r="AP87" s="39"/>
      <c r="AQ87" s="39"/>
      <c r="AR87" s="43"/>
      <c r="BE87" s="37"/>
    </row>
    <row r="88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F88" s="39"/>
      <c r="AG88" s="39"/>
      <c r="AH88" s="39"/>
      <c r="AI88" s="39"/>
      <c r="AJ88" s="39"/>
      <c r="AK88" s="39"/>
      <c r="AL88" s="39"/>
      <c r="AM88" s="39"/>
      <c r="AN88" s="39"/>
      <c r="AO88" s="39"/>
      <c r="AP88" s="39"/>
      <c r="AQ88" s="39"/>
      <c r="AR88" s="43"/>
      <c r="BE88" s="37"/>
    </row>
    <row r="89" s="2" customFormat="1" ht="15.15" customHeight="1">
      <c r="A89" s="37"/>
      <c r="B89" s="38"/>
      <c r="C89" s="31" t="s">
        <v>24</v>
      </c>
      <c r="D89" s="39"/>
      <c r="E89" s="39"/>
      <c r="F89" s="39"/>
      <c r="G89" s="39"/>
      <c r="H89" s="39"/>
      <c r="I89" s="39"/>
      <c r="J89" s="39"/>
      <c r="K89" s="39"/>
      <c r="L89" s="70" t="str">
        <f>IF(E11= "","",E11)</f>
        <v>Město Bohumín</v>
      </c>
      <c r="M89" s="39"/>
      <c r="N89" s="39"/>
      <c r="O89" s="39"/>
      <c r="P89" s="39"/>
      <c r="Q89" s="39"/>
      <c r="R89" s="39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F89" s="39"/>
      <c r="AG89" s="39"/>
      <c r="AH89" s="39"/>
      <c r="AI89" s="31" t="s">
        <v>31</v>
      </c>
      <c r="AJ89" s="39"/>
      <c r="AK89" s="39"/>
      <c r="AL89" s="39"/>
      <c r="AM89" s="79" t="str">
        <f>IF(E17="","",E17)</f>
        <v>ŠNAPKA SLUŽBY s.r.o.</v>
      </c>
      <c r="AN89" s="70"/>
      <c r="AO89" s="70"/>
      <c r="AP89" s="70"/>
      <c r="AQ89" s="39"/>
      <c r="AR89" s="43"/>
      <c r="AS89" s="80" t="s">
        <v>58</v>
      </c>
      <c r="AT89" s="81"/>
      <c r="AU89" s="82"/>
      <c r="AV89" s="82"/>
      <c r="AW89" s="82"/>
      <c r="AX89" s="82"/>
      <c r="AY89" s="82"/>
      <c r="AZ89" s="82"/>
      <c r="BA89" s="82"/>
      <c r="BB89" s="82"/>
      <c r="BC89" s="82"/>
      <c r="BD89" s="83"/>
      <c r="BE89" s="37"/>
    </row>
    <row r="90" s="2" customFormat="1" ht="15.15" customHeight="1">
      <c r="A90" s="37"/>
      <c r="B90" s="38"/>
      <c r="C90" s="31" t="s">
        <v>29</v>
      </c>
      <c r="D90" s="39"/>
      <c r="E90" s="39"/>
      <c r="F90" s="39"/>
      <c r="G90" s="39"/>
      <c r="H90" s="39"/>
      <c r="I90" s="39"/>
      <c r="J90" s="39"/>
      <c r="K90" s="39"/>
      <c r="L90" s="70" t="str">
        <f>IF(E14= "Vyplň údaj","",E14)</f>
        <v/>
      </c>
      <c r="M90" s="39"/>
      <c r="N90" s="39"/>
      <c r="O90" s="39"/>
      <c r="P90" s="39"/>
      <c r="Q90" s="39"/>
      <c r="R90" s="39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F90" s="39"/>
      <c r="AG90" s="39"/>
      <c r="AH90" s="39"/>
      <c r="AI90" s="31" t="s">
        <v>35</v>
      </c>
      <c r="AJ90" s="39"/>
      <c r="AK90" s="39"/>
      <c r="AL90" s="39"/>
      <c r="AM90" s="79" t="str">
        <f>IF(E20="","",E20)</f>
        <v>ing. Ivan Šnapka</v>
      </c>
      <c r="AN90" s="70"/>
      <c r="AO90" s="70"/>
      <c r="AP90" s="70"/>
      <c r="AQ90" s="39"/>
      <c r="AR90" s="43"/>
      <c r="AS90" s="84"/>
      <c r="AT90" s="85"/>
      <c r="AU90" s="86"/>
      <c r="AV90" s="86"/>
      <c r="AW90" s="86"/>
      <c r="AX90" s="86"/>
      <c r="AY90" s="86"/>
      <c r="AZ90" s="86"/>
      <c r="BA90" s="86"/>
      <c r="BB90" s="86"/>
      <c r="BC90" s="86"/>
      <c r="BD90" s="87"/>
      <c r="BE90" s="37"/>
    </row>
    <row r="91" s="2" customFormat="1" ht="10.8" customHeight="1">
      <c r="A91" s="37"/>
      <c r="B91" s="38"/>
      <c r="C91" s="39"/>
      <c r="D91" s="39"/>
      <c r="E91" s="39"/>
      <c r="F91" s="39"/>
      <c r="G91" s="39"/>
      <c r="H91" s="39"/>
      <c r="I91" s="39"/>
      <c r="J91" s="39"/>
      <c r="K91" s="39"/>
      <c r="L91" s="39"/>
      <c r="M91" s="39"/>
      <c r="N91" s="39"/>
      <c r="O91" s="39"/>
      <c r="P91" s="39"/>
      <c r="Q91" s="39"/>
      <c r="R91" s="39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F91" s="39"/>
      <c r="AG91" s="39"/>
      <c r="AH91" s="39"/>
      <c r="AI91" s="39"/>
      <c r="AJ91" s="39"/>
      <c r="AK91" s="39"/>
      <c r="AL91" s="39"/>
      <c r="AM91" s="39"/>
      <c r="AN91" s="39"/>
      <c r="AO91" s="39"/>
      <c r="AP91" s="39"/>
      <c r="AQ91" s="39"/>
      <c r="AR91" s="43"/>
      <c r="AS91" s="88"/>
      <c r="AT91" s="89"/>
      <c r="AU91" s="90"/>
      <c r="AV91" s="90"/>
      <c r="AW91" s="90"/>
      <c r="AX91" s="90"/>
      <c r="AY91" s="90"/>
      <c r="AZ91" s="90"/>
      <c r="BA91" s="90"/>
      <c r="BB91" s="90"/>
      <c r="BC91" s="90"/>
      <c r="BD91" s="91"/>
      <c r="BE91" s="37"/>
    </row>
    <row r="92" s="2" customFormat="1" ht="29.28" customHeight="1">
      <c r="A92" s="37"/>
      <c r="B92" s="38"/>
      <c r="C92" s="92" t="s">
        <v>59</v>
      </c>
      <c r="D92" s="93"/>
      <c r="E92" s="93"/>
      <c r="F92" s="93"/>
      <c r="G92" s="93"/>
      <c r="H92" s="94"/>
      <c r="I92" s="95" t="s">
        <v>60</v>
      </c>
      <c r="J92" s="93"/>
      <c r="K92" s="93"/>
      <c r="L92" s="93"/>
      <c r="M92" s="93"/>
      <c r="N92" s="93"/>
      <c r="O92" s="93"/>
      <c r="P92" s="93"/>
      <c r="Q92" s="93"/>
      <c r="R92" s="93"/>
      <c r="S92" s="93"/>
      <c r="T92" s="93"/>
      <c r="U92" s="93"/>
      <c r="V92" s="93"/>
      <c r="W92" s="93"/>
      <c r="X92" s="93"/>
      <c r="Y92" s="93"/>
      <c r="Z92" s="93"/>
      <c r="AA92" s="93"/>
      <c r="AB92" s="93"/>
      <c r="AC92" s="93"/>
      <c r="AD92" s="93"/>
      <c r="AE92" s="93"/>
      <c r="AF92" s="93"/>
      <c r="AG92" s="96" t="s">
        <v>61</v>
      </c>
      <c r="AH92" s="93"/>
      <c r="AI92" s="93"/>
      <c r="AJ92" s="93"/>
      <c r="AK92" s="93"/>
      <c r="AL92" s="93"/>
      <c r="AM92" s="93"/>
      <c r="AN92" s="95" t="s">
        <v>62</v>
      </c>
      <c r="AO92" s="93"/>
      <c r="AP92" s="97"/>
      <c r="AQ92" s="98" t="s">
        <v>63</v>
      </c>
      <c r="AR92" s="43"/>
      <c r="AS92" s="99" t="s">
        <v>64</v>
      </c>
      <c r="AT92" s="100" t="s">
        <v>65</v>
      </c>
      <c r="AU92" s="100" t="s">
        <v>66</v>
      </c>
      <c r="AV92" s="100" t="s">
        <v>67</v>
      </c>
      <c r="AW92" s="100" t="s">
        <v>68</v>
      </c>
      <c r="AX92" s="100" t="s">
        <v>69</v>
      </c>
      <c r="AY92" s="100" t="s">
        <v>70</v>
      </c>
      <c r="AZ92" s="100" t="s">
        <v>71</v>
      </c>
      <c r="BA92" s="100" t="s">
        <v>72</v>
      </c>
      <c r="BB92" s="100" t="s">
        <v>73</v>
      </c>
      <c r="BC92" s="100" t="s">
        <v>74</v>
      </c>
      <c r="BD92" s="101" t="s">
        <v>75</v>
      </c>
      <c r="BE92" s="37"/>
    </row>
    <row r="93" s="2" customFormat="1" ht="10.8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39"/>
      <c r="O93" s="39"/>
      <c r="P93" s="39"/>
      <c r="Q93" s="39"/>
      <c r="R93" s="39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F93" s="39"/>
      <c r="AG93" s="39"/>
      <c r="AH93" s="39"/>
      <c r="AI93" s="39"/>
      <c r="AJ93" s="39"/>
      <c r="AK93" s="39"/>
      <c r="AL93" s="39"/>
      <c r="AM93" s="39"/>
      <c r="AN93" s="39"/>
      <c r="AO93" s="39"/>
      <c r="AP93" s="39"/>
      <c r="AQ93" s="39"/>
      <c r="AR93" s="43"/>
      <c r="AS93" s="102"/>
      <c r="AT93" s="103"/>
      <c r="AU93" s="103"/>
      <c r="AV93" s="103"/>
      <c r="AW93" s="103"/>
      <c r="AX93" s="103"/>
      <c r="AY93" s="103"/>
      <c r="AZ93" s="103"/>
      <c r="BA93" s="103"/>
      <c r="BB93" s="103"/>
      <c r="BC93" s="103"/>
      <c r="BD93" s="104"/>
      <c r="BE93" s="37"/>
    </row>
    <row r="94" s="6" customFormat="1" ht="32.4" customHeight="1">
      <c r="A94" s="6"/>
      <c r="B94" s="105"/>
      <c r="C94" s="106" t="s">
        <v>76</v>
      </c>
      <c r="D94" s="107"/>
      <c r="E94" s="107"/>
      <c r="F94" s="107"/>
      <c r="G94" s="107"/>
      <c r="H94" s="107"/>
      <c r="I94" s="107"/>
      <c r="J94" s="107"/>
      <c r="K94" s="107"/>
      <c r="L94" s="107"/>
      <c r="M94" s="107"/>
      <c r="N94" s="107"/>
      <c r="O94" s="107"/>
      <c r="P94" s="107"/>
      <c r="Q94" s="107"/>
      <c r="R94" s="107"/>
      <c r="S94" s="107"/>
      <c r="T94" s="107"/>
      <c r="U94" s="107"/>
      <c r="V94" s="107"/>
      <c r="W94" s="107"/>
      <c r="X94" s="107"/>
      <c r="Y94" s="107"/>
      <c r="Z94" s="107"/>
      <c r="AA94" s="107"/>
      <c r="AB94" s="107"/>
      <c r="AC94" s="107"/>
      <c r="AD94" s="107"/>
      <c r="AE94" s="107"/>
      <c r="AF94" s="107"/>
      <c r="AG94" s="108">
        <f>ROUND(AG95,2)</f>
        <v>0</v>
      </c>
      <c r="AH94" s="108"/>
      <c r="AI94" s="108"/>
      <c r="AJ94" s="108"/>
      <c r="AK94" s="108"/>
      <c r="AL94" s="108"/>
      <c r="AM94" s="108"/>
      <c r="AN94" s="109">
        <f>SUM(AG94,AT94)</f>
        <v>0</v>
      </c>
      <c r="AO94" s="109"/>
      <c r="AP94" s="109"/>
      <c r="AQ94" s="110" t="s">
        <v>1</v>
      </c>
      <c r="AR94" s="111"/>
      <c r="AS94" s="112">
        <f>ROUND(AS95,2)</f>
        <v>0</v>
      </c>
      <c r="AT94" s="113">
        <f>ROUND(SUM(AV94:AW94),2)</f>
        <v>0</v>
      </c>
      <c r="AU94" s="114">
        <f>ROUND(AU95,5)</f>
        <v>0</v>
      </c>
      <c r="AV94" s="113">
        <f>ROUND(AZ94*L29,2)</f>
        <v>0</v>
      </c>
      <c r="AW94" s="113">
        <f>ROUND(BA94*L30,2)</f>
        <v>0</v>
      </c>
      <c r="AX94" s="113">
        <f>ROUND(BB94*L29,2)</f>
        <v>0</v>
      </c>
      <c r="AY94" s="113">
        <f>ROUND(BC94*L30,2)</f>
        <v>0</v>
      </c>
      <c r="AZ94" s="113">
        <f>ROUND(AZ95,2)</f>
        <v>0</v>
      </c>
      <c r="BA94" s="113">
        <f>ROUND(BA95,2)</f>
        <v>0</v>
      </c>
      <c r="BB94" s="113">
        <f>ROUND(BB95,2)</f>
        <v>0</v>
      </c>
      <c r="BC94" s="113">
        <f>ROUND(BC95,2)</f>
        <v>0</v>
      </c>
      <c r="BD94" s="115">
        <f>ROUND(BD95,2)</f>
        <v>0</v>
      </c>
      <c r="BE94" s="6"/>
      <c r="BS94" s="116" t="s">
        <v>77</v>
      </c>
      <c r="BT94" s="116" t="s">
        <v>78</v>
      </c>
      <c r="BU94" s="117" t="s">
        <v>79</v>
      </c>
      <c r="BV94" s="116" t="s">
        <v>80</v>
      </c>
      <c r="BW94" s="116" t="s">
        <v>5</v>
      </c>
      <c r="BX94" s="116" t="s">
        <v>81</v>
      </c>
      <c r="CL94" s="116" t="s">
        <v>1</v>
      </c>
    </row>
    <row r="95" s="7" customFormat="1" ht="16.5" customHeight="1">
      <c r="A95" s="118" t="s">
        <v>82</v>
      </c>
      <c r="B95" s="119"/>
      <c r="C95" s="120"/>
      <c r="D95" s="121" t="s">
        <v>83</v>
      </c>
      <c r="E95" s="121"/>
      <c r="F95" s="121"/>
      <c r="G95" s="121"/>
      <c r="H95" s="121"/>
      <c r="I95" s="122"/>
      <c r="J95" s="121" t="s">
        <v>84</v>
      </c>
      <c r="K95" s="121"/>
      <c r="L95" s="121"/>
      <c r="M95" s="121"/>
      <c r="N95" s="121"/>
      <c r="O95" s="121"/>
      <c r="P95" s="121"/>
      <c r="Q95" s="121"/>
      <c r="R95" s="121"/>
      <c r="S95" s="121"/>
      <c r="T95" s="121"/>
      <c r="U95" s="121"/>
      <c r="V95" s="121"/>
      <c r="W95" s="121"/>
      <c r="X95" s="121"/>
      <c r="Y95" s="121"/>
      <c r="Z95" s="121"/>
      <c r="AA95" s="121"/>
      <c r="AB95" s="121"/>
      <c r="AC95" s="121"/>
      <c r="AD95" s="121"/>
      <c r="AE95" s="121"/>
      <c r="AF95" s="121"/>
      <c r="AG95" s="123">
        <f>'SO 101 - Cyklostezka'!J30</f>
        <v>0</v>
      </c>
      <c r="AH95" s="122"/>
      <c r="AI95" s="122"/>
      <c r="AJ95" s="122"/>
      <c r="AK95" s="122"/>
      <c r="AL95" s="122"/>
      <c r="AM95" s="122"/>
      <c r="AN95" s="123">
        <f>SUM(AG95,AT95)</f>
        <v>0</v>
      </c>
      <c r="AO95" s="122"/>
      <c r="AP95" s="122"/>
      <c r="AQ95" s="124" t="s">
        <v>85</v>
      </c>
      <c r="AR95" s="125"/>
      <c r="AS95" s="126">
        <v>0</v>
      </c>
      <c r="AT95" s="127">
        <f>ROUND(SUM(AV95:AW95),2)</f>
        <v>0</v>
      </c>
      <c r="AU95" s="128">
        <f>'SO 101 - Cyklostezka'!P129</f>
        <v>0</v>
      </c>
      <c r="AV95" s="127">
        <f>'SO 101 - Cyklostezka'!J33</f>
        <v>0</v>
      </c>
      <c r="AW95" s="127">
        <f>'SO 101 - Cyklostezka'!J34</f>
        <v>0</v>
      </c>
      <c r="AX95" s="127">
        <f>'SO 101 - Cyklostezka'!J35</f>
        <v>0</v>
      </c>
      <c r="AY95" s="127">
        <f>'SO 101 - Cyklostezka'!J36</f>
        <v>0</v>
      </c>
      <c r="AZ95" s="127">
        <f>'SO 101 - Cyklostezka'!F33</f>
        <v>0</v>
      </c>
      <c r="BA95" s="127">
        <f>'SO 101 - Cyklostezka'!F34</f>
        <v>0</v>
      </c>
      <c r="BB95" s="127">
        <f>'SO 101 - Cyklostezka'!F35</f>
        <v>0</v>
      </c>
      <c r="BC95" s="127">
        <f>'SO 101 - Cyklostezka'!F36</f>
        <v>0</v>
      </c>
      <c r="BD95" s="129">
        <f>'SO 101 - Cyklostezka'!F37</f>
        <v>0</v>
      </c>
      <c r="BE95" s="7"/>
      <c r="BT95" s="130" t="s">
        <v>86</v>
      </c>
      <c r="BV95" s="130" t="s">
        <v>80</v>
      </c>
      <c r="BW95" s="130" t="s">
        <v>87</v>
      </c>
      <c r="BX95" s="130" t="s">
        <v>5</v>
      </c>
      <c r="CL95" s="130" t="s">
        <v>1</v>
      </c>
      <c r="CM95" s="130" t="s">
        <v>88</v>
      </c>
    </row>
    <row r="96" s="2" customFormat="1" ht="30" customHeight="1">
      <c r="A96" s="37"/>
      <c r="B96" s="38"/>
      <c r="C96" s="39"/>
      <c r="D96" s="39"/>
      <c r="E96" s="39"/>
      <c r="F96" s="39"/>
      <c r="G96" s="39"/>
      <c r="H96" s="39"/>
      <c r="I96" s="39"/>
      <c r="J96" s="39"/>
      <c r="K96" s="39"/>
      <c r="L96" s="39"/>
      <c r="M96" s="39"/>
      <c r="N96" s="39"/>
      <c r="O96" s="39"/>
      <c r="P96" s="39"/>
      <c r="Q96" s="39"/>
      <c r="R96" s="39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F96" s="39"/>
      <c r="AG96" s="39"/>
      <c r="AH96" s="39"/>
      <c r="AI96" s="39"/>
      <c r="AJ96" s="39"/>
      <c r="AK96" s="39"/>
      <c r="AL96" s="39"/>
      <c r="AM96" s="39"/>
      <c r="AN96" s="39"/>
      <c r="AO96" s="39"/>
      <c r="AP96" s="39"/>
      <c r="AQ96" s="39"/>
      <c r="AR96" s="43"/>
      <c r="AS96" s="37"/>
      <c r="AT96" s="37"/>
      <c r="AU96" s="37"/>
      <c r="AV96" s="37"/>
      <c r="AW96" s="37"/>
      <c r="AX96" s="37"/>
      <c r="AY96" s="37"/>
      <c r="AZ96" s="37"/>
      <c r="BA96" s="37"/>
      <c r="BB96" s="37"/>
      <c r="BC96" s="37"/>
      <c r="BD96" s="37"/>
      <c r="BE96" s="37"/>
    </row>
    <row r="97" s="2" customFormat="1" ht="6.96" customHeight="1">
      <c r="A97" s="37"/>
      <c r="B97" s="65"/>
      <c r="C97" s="66"/>
      <c r="D97" s="66"/>
      <c r="E97" s="66"/>
      <c r="F97" s="66"/>
      <c r="G97" s="66"/>
      <c r="H97" s="66"/>
      <c r="I97" s="66"/>
      <c r="J97" s="66"/>
      <c r="K97" s="66"/>
      <c r="L97" s="66"/>
      <c r="M97" s="66"/>
      <c r="N97" s="66"/>
      <c r="O97" s="66"/>
      <c r="P97" s="66"/>
      <c r="Q97" s="66"/>
      <c r="R97" s="66"/>
      <c r="S97" s="66"/>
      <c r="T97" s="66"/>
      <c r="U97" s="66"/>
      <c r="V97" s="66"/>
      <c r="W97" s="66"/>
      <c r="X97" s="66"/>
      <c r="Y97" s="66"/>
      <c r="Z97" s="66"/>
      <c r="AA97" s="66"/>
      <c r="AB97" s="66"/>
      <c r="AC97" s="66"/>
      <c r="AD97" s="66"/>
      <c r="AE97" s="66"/>
      <c r="AF97" s="66"/>
      <c r="AG97" s="66"/>
      <c r="AH97" s="66"/>
      <c r="AI97" s="66"/>
      <c r="AJ97" s="66"/>
      <c r="AK97" s="66"/>
      <c r="AL97" s="66"/>
      <c r="AM97" s="66"/>
      <c r="AN97" s="66"/>
      <c r="AO97" s="66"/>
      <c r="AP97" s="66"/>
      <c r="AQ97" s="66"/>
      <c r="AR97" s="43"/>
      <c r="AS97" s="37"/>
      <c r="AT97" s="37"/>
      <c r="AU97" s="37"/>
      <c r="AV97" s="37"/>
      <c r="AW97" s="37"/>
      <c r="AX97" s="37"/>
      <c r="AY97" s="37"/>
      <c r="AZ97" s="37"/>
      <c r="BA97" s="37"/>
      <c r="BB97" s="37"/>
      <c r="BC97" s="37"/>
      <c r="BD97" s="37"/>
      <c r="BE97" s="37"/>
    </row>
  </sheetData>
  <sheetProtection sheet="1" formatColumns="0" formatRows="0" objects="1" scenarios="1" spinCount="100000" saltValue="0xnBQ5o9QyrDMA3V2XOO7T1gBusu/25lDNw2+OtbzANoTV0bpLu3CktC471SO/m3pb1Z3GqPOoMaGipAeXZeQw==" hashValue="Ke7CH749gSk/Sql/iYsFnLwAcXr+FrpQf6kvxrVvZ/9B6kdtBaJhNkSbVRlCBf/0pNaK6hPUTwJYMZLmd8RQhg==" algorithmName="SHA-512" password="CC35"/>
  <mergeCells count="42"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85:AO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AR2:BE2"/>
  </mergeCells>
  <hyperlinks>
    <hyperlink ref="A95" location="'SO 101 - Cyklostezka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87</v>
      </c>
    </row>
    <row r="3" s="1" customFormat="1" ht="6.96" customHeight="1">
      <c r="B3" s="131"/>
      <c r="C3" s="132"/>
      <c r="D3" s="132"/>
      <c r="E3" s="132"/>
      <c r="F3" s="132"/>
      <c r="G3" s="132"/>
      <c r="H3" s="132"/>
      <c r="I3" s="132"/>
      <c r="J3" s="132"/>
      <c r="K3" s="132"/>
      <c r="L3" s="19"/>
      <c r="AT3" s="16" t="s">
        <v>88</v>
      </c>
    </row>
    <row r="4" s="1" customFormat="1" ht="24.96" customHeight="1">
      <c r="B4" s="19"/>
      <c r="D4" s="133" t="s">
        <v>89</v>
      </c>
      <c r="L4" s="19"/>
      <c r="M4" s="134" t="s">
        <v>10</v>
      </c>
      <c r="AT4" s="16" t="s">
        <v>4</v>
      </c>
    </row>
    <row r="5" s="1" customFormat="1" ht="6.96" customHeight="1">
      <c r="B5" s="19"/>
      <c r="L5" s="19"/>
    </row>
    <row r="6" s="1" customFormat="1" ht="12" customHeight="1">
      <c r="B6" s="19"/>
      <c r="D6" s="135" t="s">
        <v>16</v>
      </c>
      <c r="L6" s="19"/>
    </row>
    <row r="7" s="1" customFormat="1" ht="16.5" customHeight="1">
      <c r="B7" s="19"/>
      <c r="E7" s="136" t="str">
        <f>'Rekapitulace stavby'!K6</f>
        <v>Propojovací cyklostezka Bohumín - Ostrava</v>
      </c>
      <c r="F7" s="135"/>
      <c r="G7" s="135"/>
      <c r="H7" s="135"/>
      <c r="L7" s="19"/>
    </row>
    <row r="8" s="2" customFormat="1" ht="12" customHeight="1">
      <c r="A8" s="37"/>
      <c r="B8" s="43"/>
      <c r="C8" s="37"/>
      <c r="D8" s="135" t="s">
        <v>90</v>
      </c>
      <c r="E8" s="37"/>
      <c r="F8" s="37"/>
      <c r="G8" s="37"/>
      <c r="H8" s="37"/>
      <c r="I8" s="37"/>
      <c r="J8" s="37"/>
      <c r="K8" s="37"/>
      <c r="L8" s="62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6.5" customHeight="1">
      <c r="A9" s="37"/>
      <c r="B9" s="43"/>
      <c r="C9" s="37"/>
      <c r="D9" s="37"/>
      <c r="E9" s="137" t="s">
        <v>91</v>
      </c>
      <c r="F9" s="37"/>
      <c r="G9" s="37"/>
      <c r="H9" s="37"/>
      <c r="I9" s="37"/>
      <c r="J9" s="37"/>
      <c r="K9" s="37"/>
      <c r="L9" s="62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43"/>
      <c r="C10" s="37"/>
      <c r="D10" s="37"/>
      <c r="E10" s="37"/>
      <c r="F10" s="37"/>
      <c r="G10" s="37"/>
      <c r="H10" s="37"/>
      <c r="I10" s="37"/>
      <c r="J10" s="37"/>
      <c r="K10" s="37"/>
      <c r="L10" s="62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43"/>
      <c r="C11" s="37"/>
      <c r="D11" s="135" t="s">
        <v>18</v>
      </c>
      <c r="E11" s="37"/>
      <c r="F11" s="138" t="s">
        <v>1</v>
      </c>
      <c r="G11" s="37"/>
      <c r="H11" s="37"/>
      <c r="I11" s="135" t="s">
        <v>19</v>
      </c>
      <c r="J11" s="138" t="s">
        <v>1</v>
      </c>
      <c r="K11" s="37"/>
      <c r="L11" s="62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43"/>
      <c r="C12" s="37"/>
      <c r="D12" s="135" t="s">
        <v>20</v>
      </c>
      <c r="E12" s="37"/>
      <c r="F12" s="138" t="s">
        <v>21</v>
      </c>
      <c r="G12" s="37"/>
      <c r="H12" s="37"/>
      <c r="I12" s="135" t="s">
        <v>22</v>
      </c>
      <c r="J12" s="139" t="str">
        <f>'Rekapitulace stavby'!AN8</f>
        <v>10. 6. 2025</v>
      </c>
      <c r="K12" s="37"/>
      <c r="L12" s="62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43"/>
      <c r="C13" s="37"/>
      <c r="D13" s="37"/>
      <c r="E13" s="37"/>
      <c r="F13" s="37"/>
      <c r="G13" s="37"/>
      <c r="H13" s="37"/>
      <c r="I13" s="37"/>
      <c r="J13" s="37"/>
      <c r="K13" s="37"/>
      <c r="L13" s="62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43"/>
      <c r="C14" s="37"/>
      <c r="D14" s="135" t="s">
        <v>24</v>
      </c>
      <c r="E14" s="37"/>
      <c r="F14" s="37"/>
      <c r="G14" s="37"/>
      <c r="H14" s="37"/>
      <c r="I14" s="135" t="s">
        <v>25</v>
      </c>
      <c r="J14" s="138" t="s">
        <v>26</v>
      </c>
      <c r="K14" s="37"/>
      <c r="L14" s="62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43"/>
      <c r="C15" s="37"/>
      <c r="D15" s="37"/>
      <c r="E15" s="138" t="s">
        <v>27</v>
      </c>
      <c r="F15" s="37"/>
      <c r="G15" s="37"/>
      <c r="H15" s="37"/>
      <c r="I15" s="135" t="s">
        <v>28</v>
      </c>
      <c r="J15" s="138" t="s">
        <v>1</v>
      </c>
      <c r="K15" s="37"/>
      <c r="L15" s="62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43"/>
      <c r="C16" s="37"/>
      <c r="D16" s="37"/>
      <c r="E16" s="37"/>
      <c r="F16" s="37"/>
      <c r="G16" s="37"/>
      <c r="H16" s="37"/>
      <c r="I16" s="37"/>
      <c r="J16" s="37"/>
      <c r="K16" s="37"/>
      <c r="L16" s="62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43"/>
      <c r="C17" s="37"/>
      <c r="D17" s="135" t="s">
        <v>29</v>
      </c>
      <c r="E17" s="37"/>
      <c r="F17" s="37"/>
      <c r="G17" s="37"/>
      <c r="H17" s="37"/>
      <c r="I17" s="135" t="s">
        <v>25</v>
      </c>
      <c r="J17" s="32" t="str">
        <f>'Rekapitulace stavby'!AN13</f>
        <v>Vyplň údaj</v>
      </c>
      <c r="K17" s="37"/>
      <c r="L17" s="62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43"/>
      <c r="C18" s="37"/>
      <c r="D18" s="37"/>
      <c r="E18" s="32" t="str">
        <f>'Rekapitulace stavby'!E14</f>
        <v>Vyplň údaj</v>
      </c>
      <c r="F18" s="138"/>
      <c r="G18" s="138"/>
      <c r="H18" s="138"/>
      <c r="I18" s="135" t="s">
        <v>28</v>
      </c>
      <c r="J18" s="32" t="str">
        <f>'Rekapitulace stavby'!AN14</f>
        <v>Vyplň údaj</v>
      </c>
      <c r="K18" s="37"/>
      <c r="L18" s="62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43"/>
      <c r="C19" s="37"/>
      <c r="D19" s="37"/>
      <c r="E19" s="37"/>
      <c r="F19" s="37"/>
      <c r="G19" s="37"/>
      <c r="H19" s="37"/>
      <c r="I19" s="37"/>
      <c r="J19" s="37"/>
      <c r="K19" s="37"/>
      <c r="L19" s="62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43"/>
      <c r="C20" s="37"/>
      <c r="D20" s="135" t="s">
        <v>31</v>
      </c>
      <c r="E20" s="37"/>
      <c r="F20" s="37"/>
      <c r="G20" s="37"/>
      <c r="H20" s="37"/>
      <c r="I20" s="135" t="s">
        <v>25</v>
      </c>
      <c r="J20" s="138" t="s">
        <v>32</v>
      </c>
      <c r="K20" s="37"/>
      <c r="L20" s="62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43"/>
      <c r="C21" s="37"/>
      <c r="D21" s="37"/>
      <c r="E21" s="138" t="s">
        <v>33</v>
      </c>
      <c r="F21" s="37"/>
      <c r="G21" s="37"/>
      <c r="H21" s="37"/>
      <c r="I21" s="135" t="s">
        <v>28</v>
      </c>
      <c r="J21" s="138" t="s">
        <v>1</v>
      </c>
      <c r="K21" s="37"/>
      <c r="L21" s="62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43"/>
      <c r="C22" s="37"/>
      <c r="D22" s="37"/>
      <c r="E22" s="37"/>
      <c r="F22" s="37"/>
      <c r="G22" s="37"/>
      <c r="H22" s="37"/>
      <c r="I22" s="37"/>
      <c r="J22" s="37"/>
      <c r="K22" s="37"/>
      <c r="L22" s="62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43"/>
      <c r="C23" s="37"/>
      <c r="D23" s="135" t="s">
        <v>35</v>
      </c>
      <c r="E23" s="37"/>
      <c r="F23" s="37"/>
      <c r="G23" s="37"/>
      <c r="H23" s="37"/>
      <c r="I23" s="135" t="s">
        <v>25</v>
      </c>
      <c r="J23" s="138" t="s">
        <v>1</v>
      </c>
      <c r="K23" s="37"/>
      <c r="L23" s="62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43"/>
      <c r="C24" s="37"/>
      <c r="D24" s="37"/>
      <c r="E24" s="138" t="s">
        <v>36</v>
      </c>
      <c r="F24" s="37"/>
      <c r="G24" s="37"/>
      <c r="H24" s="37"/>
      <c r="I24" s="135" t="s">
        <v>28</v>
      </c>
      <c r="J24" s="138" t="s">
        <v>1</v>
      </c>
      <c r="K24" s="37"/>
      <c r="L24" s="62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43"/>
      <c r="C25" s="37"/>
      <c r="D25" s="37"/>
      <c r="E25" s="37"/>
      <c r="F25" s="37"/>
      <c r="G25" s="37"/>
      <c r="H25" s="37"/>
      <c r="I25" s="37"/>
      <c r="J25" s="37"/>
      <c r="K25" s="37"/>
      <c r="L25" s="62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43"/>
      <c r="C26" s="37"/>
      <c r="D26" s="135" t="s">
        <v>37</v>
      </c>
      <c r="E26" s="37"/>
      <c r="F26" s="37"/>
      <c r="G26" s="37"/>
      <c r="H26" s="37"/>
      <c r="I26" s="37"/>
      <c r="J26" s="37"/>
      <c r="K26" s="37"/>
      <c r="L26" s="62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6.5" customHeight="1">
      <c r="A27" s="140"/>
      <c r="B27" s="141"/>
      <c r="C27" s="140"/>
      <c r="D27" s="140"/>
      <c r="E27" s="142" t="s">
        <v>1</v>
      </c>
      <c r="F27" s="142"/>
      <c r="G27" s="142"/>
      <c r="H27" s="142"/>
      <c r="I27" s="140"/>
      <c r="J27" s="140"/>
      <c r="K27" s="140"/>
      <c r="L27" s="143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</row>
    <row r="28" s="2" customFormat="1" ht="6.96" customHeight="1">
      <c r="A28" s="37"/>
      <c r="B28" s="43"/>
      <c r="C28" s="37"/>
      <c r="D28" s="37"/>
      <c r="E28" s="37"/>
      <c r="F28" s="37"/>
      <c r="G28" s="37"/>
      <c r="H28" s="37"/>
      <c r="I28" s="37"/>
      <c r="J28" s="37"/>
      <c r="K28" s="37"/>
      <c r="L28" s="62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43"/>
      <c r="C29" s="37"/>
      <c r="D29" s="144"/>
      <c r="E29" s="144"/>
      <c r="F29" s="144"/>
      <c r="G29" s="144"/>
      <c r="H29" s="144"/>
      <c r="I29" s="144"/>
      <c r="J29" s="144"/>
      <c r="K29" s="144"/>
      <c r="L29" s="62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25.44" customHeight="1">
      <c r="A30" s="37"/>
      <c r="B30" s="43"/>
      <c r="C30" s="37"/>
      <c r="D30" s="145" t="s">
        <v>38</v>
      </c>
      <c r="E30" s="37"/>
      <c r="F30" s="37"/>
      <c r="G30" s="37"/>
      <c r="H30" s="37"/>
      <c r="I30" s="37"/>
      <c r="J30" s="146">
        <f>ROUND(J129, 2)</f>
        <v>0</v>
      </c>
      <c r="K30" s="37"/>
      <c r="L30" s="62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43"/>
      <c r="C31" s="37"/>
      <c r="D31" s="144"/>
      <c r="E31" s="144"/>
      <c r="F31" s="144"/>
      <c r="G31" s="144"/>
      <c r="H31" s="144"/>
      <c r="I31" s="144"/>
      <c r="J31" s="144"/>
      <c r="K31" s="144"/>
      <c r="L31" s="62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43"/>
      <c r="C32" s="37"/>
      <c r="D32" s="37"/>
      <c r="E32" s="37"/>
      <c r="F32" s="147" t="s">
        <v>40</v>
      </c>
      <c r="G32" s="37"/>
      <c r="H32" s="37"/>
      <c r="I32" s="147" t="s">
        <v>39</v>
      </c>
      <c r="J32" s="147" t="s">
        <v>41</v>
      </c>
      <c r="K32" s="37"/>
      <c r="L32" s="62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43"/>
      <c r="C33" s="37"/>
      <c r="D33" s="148" t="s">
        <v>42</v>
      </c>
      <c r="E33" s="135" t="s">
        <v>43</v>
      </c>
      <c r="F33" s="149">
        <f>ROUND((SUM(BE129:BE319)),  2)</f>
        <v>0</v>
      </c>
      <c r="G33" s="37"/>
      <c r="H33" s="37"/>
      <c r="I33" s="150">
        <v>0.20999999999999999</v>
      </c>
      <c r="J33" s="149">
        <f>ROUND(((SUM(BE129:BE319))*I33),  2)</f>
        <v>0</v>
      </c>
      <c r="K33" s="37"/>
      <c r="L33" s="62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43"/>
      <c r="C34" s="37"/>
      <c r="D34" s="37"/>
      <c r="E34" s="135" t="s">
        <v>44</v>
      </c>
      <c r="F34" s="149">
        <f>ROUND((SUM(BF129:BF319)),  2)</f>
        <v>0</v>
      </c>
      <c r="G34" s="37"/>
      <c r="H34" s="37"/>
      <c r="I34" s="150">
        <v>0.14999999999999999</v>
      </c>
      <c r="J34" s="149">
        <f>ROUND(((SUM(BF129:BF319))*I34),  2)</f>
        <v>0</v>
      </c>
      <c r="K34" s="37"/>
      <c r="L34" s="62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43"/>
      <c r="C35" s="37"/>
      <c r="D35" s="37"/>
      <c r="E35" s="135" t="s">
        <v>45</v>
      </c>
      <c r="F35" s="149">
        <f>ROUND((SUM(BG129:BG319)),  2)</f>
        <v>0</v>
      </c>
      <c r="G35" s="37"/>
      <c r="H35" s="37"/>
      <c r="I35" s="150">
        <v>0.20999999999999999</v>
      </c>
      <c r="J35" s="149">
        <f>0</f>
        <v>0</v>
      </c>
      <c r="K35" s="37"/>
      <c r="L35" s="62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43"/>
      <c r="C36" s="37"/>
      <c r="D36" s="37"/>
      <c r="E36" s="135" t="s">
        <v>46</v>
      </c>
      <c r="F36" s="149">
        <f>ROUND((SUM(BH129:BH319)),  2)</f>
        <v>0</v>
      </c>
      <c r="G36" s="37"/>
      <c r="H36" s="37"/>
      <c r="I36" s="150">
        <v>0.14999999999999999</v>
      </c>
      <c r="J36" s="149">
        <f>0</f>
        <v>0</v>
      </c>
      <c r="K36" s="37"/>
      <c r="L36" s="62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43"/>
      <c r="C37" s="37"/>
      <c r="D37" s="37"/>
      <c r="E37" s="135" t="s">
        <v>47</v>
      </c>
      <c r="F37" s="149">
        <f>ROUND((SUM(BI129:BI319)),  2)</f>
        <v>0</v>
      </c>
      <c r="G37" s="37"/>
      <c r="H37" s="37"/>
      <c r="I37" s="150">
        <v>0</v>
      </c>
      <c r="J37" s="149">
        <f>0</f>
        <v>0</v>
      </c>
      <c r="K37" s="37"/>
      <c r="L37" s="62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6.96" customHeight="1">
      <c r="A38" s="37"/>
      <c r="B38" s="43"/>
      <c r="C38" s="37"/>
      <c r="D38" s="37"/>
      <c r="E38" s="37"/>
      <c r="F38" s="37"/>
      <c r="G38" s="37"/>
      <c r="H38" s="37"/>
      <c r="I38" s="37"/>
      <c r="J38" s="37"/>
      <c r="K38" s="37"/>
      <c r="L38" s="62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2" customFormat="1" ht="25.44" customHeight="1">
      <c r="A39" s="37"/>
      <c r="B39" s="43"/>
      <c r="C39" s="151"/>
      <c r="D39" s="152" t="s">
        <v>48</v>
      </c>
      <c r="E39" s="153"/>
      <c r="F39" s="153"/>
      <c r="G39" s="154" t="s">
        <v>49</v>
      </c>
      <c r="H39" s="155" t="s">
        <v>50</v>
      </c>
      <c r="I39" s="153"/>
      <c r="J39" s="156">
        <f>SUM(J30:J37)</f>
        <v>0</v>
      </c>
      <c r="K39" s="157"/>
      <c r="L39" s="62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14.4" customHeight="1">
      <c r="A40" s="37"/>
      <c r="B40" s="43"/>
      <c r="C40" s="37"/>
      <c r="D40" s="37"/>
      <c r="E40" s="37"/>
      <c r="F40" s="37"/>
      <c r="G40" s="37"/>
      <c r="H40" s="37"/>
      <c r="I40" s="37"/>
      <c r="J40" s="37"/>
      <c r="K40" s="37"/>
      <c r="L40" s="62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1" customFormat="1" ht="14.4" customHeight="1">
      <c r="B41" s="19"/>
      <c r="L41" s="19"/>
    </row>
    <row r="42" s="1" customFormat="1" ht="14.4" customHeight="1">
      <c r="B42" s="19"/>
      <c r="L42" s="19"/>
    </row>
    <row r="43" s="1" customFormat="1" ht="14.4" customHeight="1">
      <c r="B43" s="19"/>
      <c r="L43" s="19"/>
    </row>
    <row r="44" s="1" customFormat="1" ht="14.4" customHeight="1">
      <c r="B44" s="19"/>
      <c r="L44" s="19"/>
    </row>
    <row r="45" s="1" customFormat="1" ht="14.4" customHeight="1">
      <c r="B45" s="19"/>
      <c r="L45" s="19"/>
    </row>
    <row r="46" s="1" customFormat="1" ht="14.4" customHeight="1">
      <c r="B46" s="19"/>
      <c r="L46" s="19"/>
    </row>
    <row r="47" s="1" customFormat="1" ht="14.4" customHeight="1">
      <c r="B47" s="19"/>
      <c r="L47" s="19"/>
    </row>
    <row r="48" s="1" customFormat="1" ht="14.4" customHeight="1">
      <c r="B48" s="19"/>
      <c r="L48" s="19"/>
    </row>
    <row r="49" s="1" customFormat="1" ht="14.4" customHeight="1">
      <c r="B49" s="19"/>
      <c r="L49" s="19"/>
    </row>
    <row r="50" s="2" customFormat="1" ht="14.4" customHeight="1">
      <c r="B50" s="62"/>
      <c r="D50" s="158" t="s">
        <v>51</v>
      </c>
      <c r="E50" s="159"/>
      <c r="F50" s="159"/>
      <c r="G50" s="158" t="s">
        <v>52</v>
      </c>
      <c r="H50" s="159"/>
      <c r="I50" s="159"/>
      <c r="J50" s="159"/>
      <c r="K50" s="159"/>
      <c r="L50" s="62"/>
    </row>
    <row r="51">
      <c r="B51" s="19"/>
      <c r="L51" s="19"/>
    </row>
    <row r="52">
      <c r="B52" s="19"/>
      <c r="L52" s="19"/>
    </row>
    <row r="53">
      <c r="B53" s="19"/>
      <c r="L53" s="19"/>
    </row>
    <row r="54">
      <c r="B54" s="19"/>
      <c r="L54" s="19"/>
    </row>
    <row r="55">
      <c r="B55" s="19"/>
      <c r="L55" s="19"/>
    </row>
    <row r="56">
      <c r="B56" s="19"/>
      <c r="L56" s="19"/>
    </row>
    <row r="57">
      <c r="B57" s="19"/>
      <c r="L57" s="19"/>
    </row>
    <row r="58">
      <c r="B58" s="19"/>
      <c r="L58" s="19"/>
    </row>
    <row r="59">
      <c r="B59" s="19"/>
      <c r="L59" s="19"/>
    </row>
    <row r="60">
      <c r="B60" s="19"/>
      <c r="L60" s="19"/>
    </row>
    <row r="61" s="2" customFormat="1">
      <c r="A61" s="37"/>
      <c r="B61" s="43"/>
      <c r="C61" s="37"/>
      <c r="D61" s="160" t="s">
        <v>53</v>
      </c>
      <c r="E61" s="161"/>
      <c r="F61" s="162" t="s">
        <v>54</v>
      </c>
      <c r="G61" s="160" t="s">
        <v>53</v>
      </c>
      <c r="H61" s="161"/>
      <c r="I61" s="161"/>
      <c r="J61" s="163" t="s">
        <v>54</v>
      </c>
      <c r="K61" s="161"/>
      <c r="L61" s="62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19"/>
      <c r="L62" s="19"/>
    </row>
    <row r="63">
      <c r="B63" s="19"/>
      <c r="L63" s="19"/>
    </row>
    <row r="64">
      <c r="B64" s="19"/>
      <c r="L64" s="19"/>
    </row>
    <row r="65" s="2" customFormat="1">
      <c r="A65" s="37"/>
      <c r="B65" s="43"/>
      <c r="C65" s="37"/>
      <c r="D65" s="158" t="s">
        <v>55</v>
      </c>
      <c r="E65" s="164"/>
      <c r="F65" s="164"/>
      <c r="G65" s="158" t="s">
        <v>56</v>
      </c>
      <c r="H65" s="164"/>
      <c r="I65" s="164"/>
      <c r="J65" s="164"/>
      <c r="K65" s="164"/>
      <c r="L65" s="62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19"/>
      <c r="L66" s="19"/>
    </row>
    <row r="67">
      <c r="B67" s="19"/>
      <c r="L67" s="19"/>
    </row>
    <row r="68">
      <c r="B68" s="19"/>
      <c r="L68" s="19"/>
    </row>
    <row r="69">
      <c r="B69" s="19"/>
      <c r="L69" s="19"/>
    </row>
    <row r="70">
      <c r="B70" s="19"/>
      <c r="L70" s="19"/>
    </row>
    <row r="71">
      <c r="B71" s="19"/>
      <c r="L71" s="19"/>
    </row>
    <row r="72">
      <c r="B72" s="19"/>
      <c r="L72" s="19"/>
    </row>
    <row r="73">
      <c r="B73" s="19"/>
      <c r="L73" s="19"/>
    </row>
    <row r="74">
      <c r="B74" s="19"/>
      <c r="L74" s="19"/>
    </row>
    <row r="75">
      <c r="B75" s="19"/>
      <c r="L75" s="19"/>
    </row>
    <row r="76" s="2" customFormat="1">
      <c r="A76" s="37"/>
      <c r="B76" s="43"/>
      <c r="C76" s="37"/>
      <c r="D76" s="160" t="s">
        <v>53</v>
      </c>
      <c r="E76" s="161"/>
      <c r="F76" s="162" t="s">
        <v>54</v>
      </c>
      <c r="G76" s="160" t="s">
        <v>53</v>
      </c>
      <c r="H76" s="161"/>
      <c r="I76" s="161"/>
      <c r="J76" s="163" t="s">
        <v>54</v>
      </c>
      <c r="K76" s="161"/>
      <c r="L76" s="62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165"/>
      <c r="C77" s="166"/>
      <c r="D77" s="166"/>
      <c r="E77" s="166"/>
      <c r="F77" s="166"/>
      <c r="G77" s="166"/>
      <c r="H77" s="166"/>
      <c r="I77" s="166"/>
      <c r="J77" s="166"/>
      <c r="K77" s="166"/>
      <c r="L77" s="62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167"/>
      <c r="C81" s="168"/>
      <c r="D81" s="168"/>
      <c r="E81" s="168"/>
      <c r="F81" s="168"/>
      <c r="G81" s="168"/>
      <c r="H81" s="168"/>
      <c r="I81" s="168"/>
      <c r="J81" s="168"/>
      <c r="K81" s="168"/>
      <c r="L81" s="62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92</v>
      </c>
      <c r="D82" s="39"/>
      <c r="E82" s="39"/>
      <c r="F82" s="39"/>
      <c r="G82" s="39"/>
      <c r="H82" s="39"/>
      <c r="I82" s="39"/>
      <c r="J82" s="39"/>
      <c r="K82" s="39"/>
      <c r="L82" s="62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62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16</v>
      </c>
      <c r="D84" s="39"/>
      <c r="E84" s="39"/>
      <c r="F84" s="39"/>
      <c r="G84" s="39"/>
      <c r="H84" s="39"/>
      <c r="I84" s="39"/>
      <c r="J84" s="39"/>
      <c r="K84" s="39"/>
      <c r="L84" s="62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16.5" customHeight="1">
      <c r="A85" s="37"/>
      <c r="B85" s="38"/>
      <c r="C85" s="39"/>
      <c r="D85" s="39"/>
      <c r="E85" s="169" t="str">
        <f>E7</f>
        <v>Propojovací cyklostezka Bohumín - Ostrava</v>
      </c>
      <c r="F85" s="31"/>
      <c r="G85" s="31"/>
      <c r="H85" s="31"/>
      <c r="I85" s="39"/>
      <c r="J85" s="39"/>
      <c r="K85" s="39"/>
      <c r="L85" s="62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12" customHeight="1">
      <c r="A86" s="37"/>
      <c r="B86" s="38"/>
      <c r="C86" s="31" t="s">
        <v>90</v>
      </c>
      <c r="D86" s="39"/>
      <c r="E86" s="39"/>
      <c r="F86" s="39"/>
      <c r="G86" s="39"/>
      <c r="H86" s="39"/>
      <c r="I86" s="39"/>
      <c r="J86" s="39"/>
      <c r="K86" s="39"/>
      <c r="L86" s="62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2" customFormat="1" ht="16.5" customHeight="1">
      <c r="A87" s="37"/>
      <c r="B87" s="38"/>
      <c r="C87" s="39"/>
      <c r="D87" s="39"/>
      <c r="E87" s="75" t="str">
        <f>E9</f>
        <v>SO 101 - Cyklostezka</v>
      </c>
      <c r="F87" s="39"/>
      <c r="G87" s="39"/>
      <c r="H87" s="39"/>
      <c r="I87" s="39"/>
      <c r="J87" s="39"/>
      <c r="K87" s="39"/>
      <c r="L87" s="62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62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2" customHeight="1">
      <c r="A89" s="37"/>
      <c r="B89" s="38"/>
      <c r="C89" s="31" t="s">
        <v>20</v>
      </c>
      <c r="D89" s="39"/>
      <c r="E89" s="39"/>
      <c r="F89" s="26" t="str">
        <f>F12</f>
        <v>Bohumín</v>
      </c>
      <c r="G89" s="39"/>
      <c r="H89" s="39"/>
      <c r="I89" s="31" t="s">
        <v>22</v>
      </c>
      <c r="J89" s="78" t="str">
        <f>IF(J12="","",J12)</f>
        <v>10. 6. 2025</v>
      </c>
      <c r="K89" s="39"/>
      <c r="L89" s="62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9"/>
      <c r="D90" s="39"/>
      <c r="E90" s="39"/>
      <c r="F90" s="39"/>
      <c r="G90" s="39"/>
      <c r="H90" s="39"/>
      <c r="I90" s="39"/>
      <c r="J90" s="39"/>
      <c r="K90" s="39"/>
      <c r="L90" s="62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25.65" customHeight="1">
      <c r="A91" s="37"/>
      <c r="B91" s="38"/>
      <c r="C91" s="31" t="s">
        <v>24</v>
      </c>
      <c r="D91" s="39"/>
      <c r="E91" s="39"/>
      <c r="F91" s="26" t="str">
        <f>E15</f>
        <v>Město Bohumín</v>
      </c>
      <c r="G91" s="39"/>
      <c r="H91" s="39"/>
      <c r="I91" s="31" t="s">
        <v>31</v>
      </c>
      <c r="J91" s="35" t="str">
        <f>E21</f>
        <v>ŠNAPKA SLUŽBY s.r.o.</v>
      </c>
      <c r="K91" s="39"/>
      <c r="L91" s="62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15.15" customHeight="1">
      <c r="A92" s="37"/>
      <c r="B92" s="38"/>
      <c r="C92" s="31" t="s">
        <v>29</v>
      </c>
      <c r="D92" s="39"/>
      <c r="E92" s="39"/>
      <c r="F92" s="26" t="str">
        <f>IF(E18="","",E18)</f>
        <v>Vyplň údaj</v>
      </c>
      <c r="G92" s="39"/>
      <c r="H92" s="39"/>
      <c r="I92" s="31" t="s">
        <v>35</v>
      </c>
      <c r="J92" s="35" t="str">
        <f>E24</f>
        <v>ing. Ivan Šnapka</v>
      </c>
      <c r="K92" s="39"/>
      <c r="L92" s="62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0.32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62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29.28" customHeight="1">
      <c r="A94" s="37"/>
      <c r="B94" s="38"/>
      <c r="C94" s="170" t="s">
        <v>93</v>
      </c>
      <c r="D94" s="171"/>
      <c r="E94" s="171"/>
      <c r="F94" s="171"/>
      <c r="G94" s="171"/>
      <c r="H94" s="171"/>
      <c r="I94" s="171"/>
      <c r="J94" s="172" t="s">
        <v>94</v>
      </c>
      <c r="K94" s="171"/>
      <c r="L94" s="62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9"/>
      <c r="D95" s="39"/>
      <c r="E95" s="39"/>
      <c r="F95" s="39"/>
      <c r="G95" s="39"/>
      <c r="H95" s="39"/>
      <c r="I95" s="39"/>
      <c r="J95" s="39"/>
      <c r="K95" s="39"/>
      <c r="L95" s="62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2.8" customHeight="1">
      <c r="A96" s="37"/>
      <c r="B96" s="38"/>
      <c r="C96" s="173" t="s">
        <v>95</v>
      </c>
      <c r="D96" s="39"/>
      <c r="E96" s="39"/>
      <c r="F96" s="39"/>
      <c r="G96" s="39"/>
      <c r="H96" s="39"/>
      <c r="I96" s="39"/>
      <c r="J96" s="109">
        <f>J129</f>
        <v>0</v>
      </c>
      <c r="K96" s="39"/>
      <c r="L96" s="62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6" t="s">
        <v>96</v>
      </c>
    </row>
    <row r="97" s="9" customFormat="1" ht="24.96" customHeight="1">
      <c r="A97" s="9"/>
      <c r="B97" s="174"/>
      <c r="C97" s="175"/>
      <c r="D97" s="176" t="s">
        <v>97</v>
      </c>
      <c r="E97" s="177"/>
      <c r="F97" s="177"/>
      <c r="G97" s="177"/>
      <c r="H97" s="177"/>
      <c r="I97" s="177"/>
      <c r="J97" s="178">
        <f>J130</f>
        <v>0</v>
      </c>
      <c r="K97" s="175"/>
      <c r="L97" s="17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0"/>
      <c r="C98" s="181"/>
      <c r="D98" s="182" t="s">
        <v>98</v>
      </c>
      <c r="E98" s="183"/>
      <c r="F98" s="183"/>
      <c r="G98" s="183"/>
      <c r="H98" s="183"/>
      <c r="I98" s="183"/>
      <c r="J98" s="184">
        <f>J131</f>
        <v>0</v>
      </c>
      <c r="K98" s="181"/>
      <c r="L98" s="185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0"/>
      <c r="C99" s="181"/>
      <c r="D99" s="182" t="s">
        <v>99</v>
      </c>
      <c r="E99" s="183"/>
      <c r="F99" s="183"/>
      <c r="G99" s="183"/>
      <c r="H99" s="183"/>
      <c r="I99" s="183"/>
      <c r="J99" s="184">
        <f>J227</f>
        <v>0</v>
      </c>
      <c r="K99" s="181"/>
      <c r="L99" s="185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0"/>
      <c r="C100" s="181"/>
      <c r="D100" s="182" t="s">
        <v>100</v>
      </c>
      <c r="E100" s="183"/>
      <c r="F100" s="183"/>
      <c r="G100" s="183"/>
      <c r="H100" s="183"/>
      <c r="I100" s="183"/>
      <c r="J100" s="184">
        <f>J239</f>
        <v>0</v>
      </c>
      <c r="K100" s="181"/>
      <c r="L100" s="185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0"/>
      <c r="C101" s="181"/>
      <c r="D101" s="182" t="s">
        <v>101</v>
      </c>
      <c r="E101" s="183"/>
      <c r="F101" s="183"/>
      <c r="G101" s="183"/>
      <c r="H101" s="183"/>
      <c r="I101" s="183"/>
      <c r="J101" s="184">
        <f>J258</f>
        <v>0</v>
      </c>
      <c r="K101" s="181"/>
      <c r="L101" s="185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80"/>
      <c r="C102" s="181"/>
      <c r="D102" s="182" t="s">
        <v>102</v>
      </c>
      <c r="E102" s="183"/>
      <c r="F102" s="183"/>
      <c r="G102" s="183"/>
      <c r="H102" s="183"/>
      <c r="I102" s="183"/>
      <c r="J102" s="184">
        <f>J288</f>
        <v>0</v>
      </c>
      <c r="K102" s="181"/>
      <c r="L102" s="185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80"/>
      <c r="C103" s="181"/>
      <c r="D103" s="182" t="s">
        <v>103</v>
      </c>
      <c r="E103" s="183"/>
      <c r="F103" s="183"/>
      <c r="G103" s="183"/>
      <c r="H103" s="183"/>
      <c r="I103" s="183"/>
      <c r="J103" s="184">
        <f>J301</f>
        <v>0</v>
      </c>
      <c r="K103" s="181"/>
      <c r="L103" s="185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9" customFormat="1" ht="24.96" customHeight="1">
      <c r="A104" s="9"/>
      <c r="B104" s="174"/>
      <c r="C104" s="175"/>
      <c r="D104" s="176" t="s">
        <v>104</v>
      </c>
      <c r="E104" s="177"/>
      <c r="F104" s="177"/>
      <c r="G104" s="177"/>
      <c r="H104" s="177"/>
      <c r="I104" s="177"/>
      <c r="J104" s="178">
        <f>J306</f>
        <v>0</v>
      </c>
      <c r="K104" s="175"/>
      <c r="L104" s="17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</row>
    <row r="105" s="9" customFormat="1" ht="24.96" customHeight="1">
      <c r="A105" s="9"/>
      <c r="B105" s="174"/>
      <c r="C105" s="175"/>
      <c r="D105" s="176" t="s">
        <v>105</v>
      </c>
      <c r="E105" s="177"/>
      <c r="F105" s="177"/>
      <c r="G105" s="177"/>
      <c r="H105" s="177"/>
      <c r="I105" s="177"/>
      <c r="J105" s="178">
        <f>J307</f>
        <v>0</v>
      </c>
      <c r="K105" s="175"/>
      <c r="L105" s="17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</row>
    <row r="106" s="10" customFormat="1" ht="19.92" customHeight="1">
      <c r="A106" s="10"/>
      <c r="B106" s="180"/>
      <c r="C106" s="181"/>
      <c r="D106" s="182" t="s">
        <v>106</v>
      </c>
      <c r="E106" s="183"/>
      <c r="F106" s="183"/>
      <c r="G106" s="183"/>
      <c r="H106" s="183"/>
      <c r="I106" s="183"/>
      <c r="J106" s="184">
        <f>J308</f>
        <v>0</v>
      </c>
      <c r="K106" s="181"/>
      <c r="L106" s="185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180"/>
      <c r="C107" s="181"/>
      <c r="D107" s="182" t="s">
        <v>107</v>
      </c>
      <c r="E107" s="183"/>
      <c r="F107" s="183"/>
      <c r="G107" s="183"/>
      <c r="H107" s="183"/>
      <c r="I107" s="183"/>
      <c r="J107" s="184">
        <f>J314</f>
        <v>0</v>
      </c>
      <c r="K107" s="181"/>
      <c r="L107" s="185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10" customFormat="1" ht="19.92" customHeight="1">
      <c r="A108" s="10"/>
      <c r="B108" s="180"/>
      <c r="C108" s="181"/>
      <c r="D108" s="182" t="s">
        <v>108</v>
      </c>
      <c r="E108" s="183"/>
      <c r="F108" s="183"/>
      <c r="G108" s="183"/>
      <c r="H108" s="183"/>
      <c r="I108" s="183"/>
      <c r="J108" s="184">
        <f>J316</f>
        <v>0</v>
      </c>
      <c r="K108" s="181"/>
      <c r="L108" s="185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10" customFormat="1" ht="19.92" customHeight="1">
      <c r="A109" s="10"/>
      <c r="B109" s="180"/>
      <c r="C109" s="181"/>
      <c r="D109" s="182" t="s">
        <v>109</v>
      </c>
      <c r="E109" s="183"/>
      <c r="F109" s="183"/>
      <c r="G109" s="183"/>
      <c r="H109" s="183"/>
      <c r="I109" s="183"/>
      <c r="J109" s="184">
        <f>J318</f>
        <v>0</v>
      </c>
      <c r="K109" s="181"/>
      <c r="L109" s="185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2" customFormat="1" ht="21.84" customHeight="1">
      <c r="A110" s="37"/>
      <c r="B110" s="38"/>
      <c r="C110" s="39"/>
      <c r="D110" s="39"/>
      <c r="E110" s="39"/>
      <c r="F110" s="39"/>
      <c r="G110" s="39"/>
      <c r="H110" s="39"/>
      <c r="I110" s="39"/>
      <c r="J110" s="39"/>
      <c r="K110" s="39"/>
      <c r="L110" s="62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</row>
    <row r="111" s="2" customFormat="1" ht="6.96" customHeight="1">
      <c r="A111" s="37"/>
      <c r="B111" s="65"/>
      <c r="C111" s="66"/>
      <c r="D111" s="66"/>
      <c r="E111" s="66"/>
      <c r="F111" s="66"/>
      <c r="G111" s="66"/>
      <c r="H111" s="66"/>
      <c r="I111" s="66"/>
      <c r="J111" s="66"/>
      <c r="K111" s="66"/>
      <c r="L111" s="62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5" s="2" customFormat="1" ht="6.96" customHeight="1">
      <c r="A115" s="37"/>
      <c r="B115" s="67"/>
      <c r="C115" s="68"/>
      <c r="D115" s="68"/>
      <c r="E115" s="68"/>
      <c r="F115" s="68"/>
      <c r="G115" s="68"/>
      <c r="H115" s="68"/>
      <c r="I115" s="68"/>
      <c r="J115" s="68"/>
      <c r="K115" s="68"/>
      <c r="L115" s="62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24.96" customHeight="1">
      <c r="A116" s="37"/>
      <c r="B116" s="38"/>
      <c r="C116" s="22" t="s">
        <v>110</v>
      </c>
      <c r="D116" s="39"/>
      <c r="E116" s="39"/>
      <c r="F116" s="39"/>
      <c r="G116" s="39"/>
      <c r="H116" s="39"/>
      <c r="I116" s="39"/>
      <c r="J116" s="39"/>
      <c r="K116" s="39"/>
      <c r="L116" s="62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6.96" customHeight="1">
      <c r="A117" s="37"/>
      <c r="B117" s="38"/>
      <c r="C117" s="39"/>
      <c r="D117" s="39"/>
      <c r="E117" s="39"/>
      <c r="F117" s="39"/>
      <c r="G117" s="39"/>
      <c r="H117" s="39"/>
      <c r="I117" s="39"/>
      <c r="J117" s="39"/>
      <c r="K117" s="39"/>
      <c r="L117" s="62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12" customHeight="1">
      <c r="A118" s="37"/>
      <c r="B118" s="38"/>
      <c r="C118" s="31" t="s">
        <v>16</v>
      </c>
      <c r="D118" s="39"/>
      <c r="E118" s="39"/>
      <c r="F118" s="39"/>
      <c r="G118" s="39"/>
      <c r="H118" s="39"/>
      <c r="I118" s="39"/>
      <c r="J118" s="39"/>
      <c r="K118" s="39"/>
      <c r="L118" s="62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2" customFormat="1" ht="16.5" customHeight="1">
      <c r="A119" s="37"/>
      <c r="B119" s="38"/>
      <c r="C119" s="39"/>
      <c r="D119" s="39"/>
      <c r="E119" s="169" t="str">
        <f>E7</f>
        <v>Propojovací cyklostezka Bohumín - Ostrava</v>
      </c>
      <c r="F119" s="31"/>
      <c r="G119" s="31"/>
      <c r="H119" s="31"/>
      <c r="I119" s="39"/>
      <c r="J119" s="39"/>
      <c r="K119" s="39"/>
      <c r="L119" s="62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2" customFormat="1" ht="12" customHeight="1">
      <c r="A120" s="37"/>
      <c r="B120" s="38"/>
      <c r="C120" s="31" t="s">
        <v>90</v>
      </c>
      <c r="D120" s="39"/>
      <c r="E120" s="39"/>
      <c r="F120" s="39"/>
      <c r="G120" s="39"/>
      <c r="H120" s="39"/>
      <c r="I120" s="39"/>
      <c r="J120" s="39"/>
      <c r="K120" s="39"/>
      <c r="L120" s="62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</row>
    <row r="121" s="2" customFormat="1" ht="16.5" customHeight="1">
      <c r="A121" s="37"/>
      <c r="B121" s="38"/>
      <c r="C121" s="39"/>
      <c r="D121" s="39"/>
      <c r="E121" s="75" t="str">
        <f>E9</f>
        <v>SO 101 - Cyklostezka</v>
      </c>
      <c r="F121" s="39"/>
      <c r="G121" s="39"/>
      <c r="H121" s="39"/>
      <c r="I121" s="39"/>
      <c r="J121" s="39"/>
      <c r="K121" s="39"/>
      <c r="L121" s="62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</row>
    <row r="122" s="2" customFormat="1" ht="6.96" customHeight="1">
      <c r="A122" s="37"/>
      <c r="B122" s="38"/>
      <c r="C122" s="39"/>
      <c r="D122" s="39"/>
      <c r="E122" s="39"/>
      <c r="F122" s="39"/>
      <c r="G122" s="39"/>
      <c r="H122" s="39"/>
      <c r="I122" s="39"/>
      <c r="J122" s="39"/>
      <c r="K122" s="39"/>
      <c r="L122" s="62"/>
      <c r="S122" s="37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</row>
    <row r="123" s="2" customFormat="1" ht="12" customHeight="1">
      <c r="A123" s="37"/>
      <c r="B123" s="38"/>
      <c r="C123" s="31" t="s">
        <v>20</v>
      </c>
      <c r="D123" s="39"/>
      <c r="E123" s="39"/>
      <c r="F123" s="26" t="str">
        <f>F12</f>
        <v>Bohumín</v>
      </c>
      <c r="G123" s="39"/>
      <c r="H123" s="39"/>
      <c r="I123" s="31" t="s">
        <v>22</v>
      </c>
      <c r="J123" s="78" t="str">
        <f>IF(J12="","",J12)</f>
        <v>10. 6. 2025</v>
      </c>
      <c r="K123" s="39"/>
      <c r="L123" s="62"/>
      <c r="S123" s="37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</row>
    <row r="124" s="2" customFormat="1" ht="6.96" customHeight="1">
      <c r="A124" s="37"/>
      <c r="B124" s="38"/>
      <c r="C124" s="39"/>
      <c r="D124" s="39"/>
      <c r="E124" s="39"/>
      <c r="F124" s="39"/>
      <c r="G124" s="39"/>
      <c r="H124" s="39"/>
      <c r="I124" s="39"/>
      <c r="J124" s="39"/>
      <c r="K124" s="39"/>
      <c r="L124" s="62"/>
      <c r="S124" s="37"/>
      <c r="T124" s="37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</row>
    <row r="125" s="2" customFormat="1" ht="25.65" customHeight="1">
      <c r="A125" s="37"/>
      <c r="B125" s="38"/>
      <c r="C125" s="31" t="s">
        <v>24</v>
      </c>
      <c r="D125" s="39"/>
      <c r="E125" s="39"/>
      <c r="F125" s="26" t="str">
        <f>E15</f>
        <v>Město Bohumín</v>
      </c>
      <c r="G125" s="39"/>
      <c r="H125" s="39"/>
      <c r="I125" s="31" t="s">
        <v>31</v>
      </c>
      <c r="J125" s="35" t="str">
        <f>E21</f>
        <v>ŠNAPKA SLUŽBY s.r.o.</v>
      </c>
      <c r="K125" s="39"/>
      <c r="L125" s="62"/>
      <c r="S125" s="37"/>
      <c r="T125" s="37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</row>
    <row r="126" s="2" customFormat="1" ht="15.15" customHeight="1">
      <c r="A126" s="37"/>
      <c r="B126" s="38"/>
      <c r="C126" s="31" t="s">
        <v>29</v>
      </c>
      <c r="D126" s="39"/>
      <c r="E126" s="39"/>
      <c r="F126" s="26" t="str">
        <f>IF(E18="","",E18)</f>
        <v>Vyplň údaj</v>
      </c>
      <c r="G126" s="39"/>
      <c r="H126" s="39"/>
      <c r="I126" s="31" t="s">
        <v>35</v>
      </c>
      <c r="J126" s="35" t="str">
        <f>E24</f>
        <v>ing. Ivan Šnapka</v>
      </c>
      <c r="K126" s="39"/>
      <c r="L126" s="62"/>
      <c r="S126" s="37"/>
      <c r="T126" s="37"/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</row>
    <row r="127" s="2" customFormat="1" ht="10.32" customHeight="1">
      <c r="A127" s="37"/>
      <c r="B127" s="38"/>
      <c r="C127" s="39"/>
      <c r="D127" s="39"/>
      <c r="E127" s="39"/>
      <c r="F127" s="39"/>
      <c r="G127" s="39"/>
      <c r="H127" s="39"/>
      <c r="I127" s="39"/>
      <c r="J127" s="39"/>
      <c r="K127" s="39"/>
      <c r="L127" s="62"/>
      <c r="S127" s="37"/>
      <c r="T127" s="37"/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</row>
    <row r="128" s="11" customFormat="1" ht="29.28" customHeight="1">
      <c r="A128" s="186"/>
      <c r="B128" s="187"/>
      <c r="C128" s="188" t="s">
        <v>111</v>
      </c>
      <c r="D128" s="189" t="s">
        <v>63</v>
      </c>
      <c r="E128" s="189" t="s">
        <v>59</v>
      </c>
      <c r="F128" s="189" t="s">
        <v>60</v>
      </c>
      <c r="G128" s="189" t="s">
        <v>112</v>
      </c>
      <c r="H128" s="189" t="s">
        <v>113</v>
      </c>
      <c r="I128" s="189" t="s">
        <v>114</v>
      </c>
      <c r="J128" s="190" t="s">
        <v>94</v>
      </c>
      <c r="K128" s="191" t="s">
        <v>115</v>
      </c>
      <c r="L128" s="192"/>
      <c r="M128" s="99" t="s">
        <v>1</v>
      </c>
      <c r="N128" s="100" t="s">
        <v>42</v>
      </c>
      <c r="O128" s="100" t="s">
        <v>116</v>
      </c>
      <c r="P128" s="100" t="s">
        <v>117</v>
      </c>
      <c r="Q128" s="100" t="s">
        <v>118</v>
      </c>
      <c r="R128" s="100" t="s">
        <v>119</v>
      </c>
      <c r="S128" s="100" t="s">
        <v>120</v>
      </c>
      <c r="T128" s="101" t="s">
        <v>121</v>
      </c>
      <c r="U128" s="186"/>
      <c r="V128" s="186"/>
      <c r="W128" s="186"/>
      <c r="X128" s="186"/>
      <c r="Y128" s="186"/>
      <c r="Z128" s="186"/>
      <c r="AA128" s="186"/>
      <c r="AB128" s="186"/>
      <c r="AC128" s="186"/>
      <c r="AD128" s="186"/>
      <c r="AE128" s="186"/>
    </row>
    <row r="129" s="2" customFormat="1" ht="22.8" customHeight="1">
      <c r="A129" s="37"/>
      <c r="B129" s="38"/>
      <c r="C129" s="106" t="s">
        <v>122</v>
      </c>
      <c r="D129" s="39"/>
      <c r="E129" s="39"/>
      <c r="F129" s="39"/>
      <c r="G129" s="39"/>
      <c r="H129" s="39"/>
      <c r="I129" s="39"/>
      <c r="J129" s="193">
        <f>BK129</f>
        <v>0</v>
      </c>
      <c r="K129" s="39"/>
      <c r="L129" s="43"/>
      <c r="M129" s="102"/>
      <c r="N129" s="194"/>
      <c r="O129" s="103"/>
      <c r="P129" s="195">
        <f>P130+P306+P307</f>
        <v>0</v>
      </c>
      <c r="Q129" s="103"/>
      <c r="R129" s="195">
        <f>R130+R306+R307</f>
        <v>301.67752999999999</v>
      </c>
      <c r="S129" s="103"/>
      <c r="T129" s="196">
        <f>T130+T306+T307</f>
        <v>825.30700000000013</v>
      </c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T129" s="16" t="s">
        <v>77</v>
      </c>
      <c r="AU129" s="16" t="s">
        <v>96</v>
      </c>
      <c r="BK129" s="197">
        <f>BK130+BK306+BK307</f>
        <v>0</v>
      </c>
    </row>
    <row r="130" s="12" customFormat="1" ht="25.92" customHeight="1">
      <c r="A130" s="12"/>
      <c r="B130" s="198"/>
      <c r="C130" s="199"/>
      <c r="D130" s="200" t="s">
        <v>77</v>
      </c>
      <c r="E130" s="201" t="s">
        <v>123</v>
      </c>
      <c r="F130" s="201" t="s">
        <v>124</v>
      </c>
      <c r="G130" s="199"/>
      <c r="H130" s="199"/>
      <c r="I130" s="202"/>
      <c r="J130" s="203">
        <f>BK130</f>
        <v>0</v>
      </c>
      <c r="K130" s="199"/>
      <c r="L130" s="204"/>
      <c r="M130" s="205"/>
      <c r="N130" s="206"/>
      <c r="O130" s="206"/>
      <c r="P130" s="207">
        <f>P131+P227+P239+P258+P288+P301</f>
        <v>0</v>
      </c>
      <c r="Q130" s="206"/>
      <c r="R130" s="207">
        <f>R131+R227+R239+R258+R288+R301</f>
        <v>301.67752999999999</v>
      </c>
      <c r="S130" s="206"/>
      <c r="T130" s="208">
        <f>T131+T227+T239+T258+T288+T301</f>
        <v>825.30700000000013</v>
      </c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R130" s="209" t="s">
        <v>86</v>
      </c>
      <c r="AT130" s="210" t="s">
        <v>77</v>
      </c>
      <c r="AU130" s="210" t="s">
        <v>78</v>
      </c>
      <c r="AY130" s="209" t="s">
        <v>125</v>
      </c>
      <c r="BK130" s="211">
        <f>BK131+BK227+BK239+BK258+BK288+BK301</f>
        <v>0</v>
      </c>
    </row>
    <row r="131" s="12" customFormat="1" ht="22.8" customHeight="1">
      <c r="A131" s="12"/>
      <c r="B131" s="198"/>
      <c r="C131" s="199"/>
      <c r="D131" s="200" t="s">
        <v>77</v>
      </c>
      <c r="E131" s="212" t="s">
        <v>86</v>
      </c>
      <c r="F131" s="212" t="s">
        <v>126</v>
      </c>
      <c r="G131" s="199"/>
      <c r="H131" s="199"/>
      <c r="I131" s="202"/>
      <c r="J131" s="213">
        <f>BK131</f>
        <v>0</v>
      </c>
      <c r="K131" s="199"/>
      <c r="L131" s="204"/>
      <c r="M131" s="205"/>
      <c r="N131" s="206"/>
      <c r="O131" s="206"/>
      <c r="P131" s="207">
        <f>SUM(P132:P226)</f>
        <v>0</v>
      </c>
      <c r="Q131" s="206"/>
      <c r="R131" s="207">
        <f>SUM(R132:R226)</f>
        <v>17.726589999999998</v>
      </c>
      <c r="S131" s="206"/>
      <c r="T131" s="208">
        <f>SUM(T132:T226)</f>
        <v>735.30700000000013</v>
      </c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R131" s="209" t="s">
        <v>86</v>
      </c>
      <c r="AT131" s="210" t="s">
        <v>77</v>
      </c>
      <c r="AU131" s="210" t="s">
        <v>86</v>
      </c>
      <c r="AY131" s="209" t="s">
        <v>125</v>
      </c>
      <c r="BK131" s="211">
        <f>SUM(BK132:BK226)</f>
        <v>0</v>
      </c>
    </row>
    <row r="132" s="2" customFormat="1" ht="21.75" customHeight="1">
      <c r="A132" s="37"/>
      <c r="B132" s="38"/>
      <c r="C132" s="214" t="s">
        <v>88</v>
      </c>
      <c r="D132" s="214" t="s">
        <v>127</v>
      </c>
      <c r="E132" s="215" t="s">
        <v>128</v>
      </c>
      <c r="F132" s="216" t="s">
        <v>129</v>
      </c>
      <c r="G132" s="217" t="s">
        <v>130</v>
      </c>
      <c r="H132" s="218">
        <v>3330</v>
      </c>
      <c r="I132" s="219"/>
      <c r="J132" s="220">
        <f>ROUND(I132*H132,2)</f>
        <v>0</v>
      </c>
      <c r="K132" s="221"/>
      <c r="L132" s="43"/>
      <c r="M132" s="222" t="s">
        <v>1</v>
      </c>
      <c r="N132" s="223" t="s">
        <v>43</v>
      </c>
      <c r="O132" s="90"/>
      <c r="P132" s="224">
        <f>O132*H132</f>
        <v>0</v>
      </c>
      <c r="Q132" s="224">
        <v>0</v>
      </c>
      <c r="R132" s="224">
        <f>Q132*H132</f>
        <v>0</v>
      </c>
      <c r="S132" s="224">
        <v>0</v>
      </c>
      <c r="T132" s="225">
        <f>S132*H132</f>
        <v>0</v>
      </c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R132" s="226" t="s">
        <v>131</v>
      </c>
      <c r="AT132" s="226" t="s">
        <v>127</v>
      </c>
      <c r="AU132" s="226" t="s">
        <v>88</v>
      </c>
      <c r="AY132" s="16" t="s">
        <v>125</v>
      </c>
      <c r="BE132" s="227">
        <f>IF(N132="základní",J132,0)</f>
        <v>0</v>
      </c>
      <c r="BF132" s="227">
        <f>IF(N132="snížená",J132,0)</f>
        <v>0</v>
      </c>
      <c r="BG132" s="227">
        <f>IF(N132="zákl. přenesená",J132,0)</f>
        <v>0</v>
      </c>
      <c r="BH132" s="227">
        <f>IF(N132="sníž. přenesená",J132,0)</f>
        <v>0</v>
      </c>
      <c r="BI132" s="227">
        <f>IF(N132="nulová",J132,0)</f>
        <v>0</v>
      </c>
      <c r="BJ132" s="16" t="s">
        <v>86</v>
      </c>
      <c r="BK132" s="227">
        <f>ROUND(I132*H132,2)</f>
        <v>0</v>
      </c>
      <c r="BL132" s="16" t="s">
        <v>131</v>
      </c>
      <c r="BM132" s="226" t="s">
        <v>132</v>
      </c>
    </row>
    <row r="133" s="13" customFormat="1">
      <c r="A133" s="13"/>
      <c r="B133" s="228"/>
      <c r="C133" s="229"/>
      <c r="D133" s="230" t="s">
        <v>133</v>
      </c>
      <c r="E133" s="231" t="s">
        <v>1</v>
      </c>
      <c r="F133" s="232" t="s">
        <v>134</v>
      </c>
      <c r="G133" s="229"/>
      <c r="H133" s="233">
        <v>2330</v>
      </c>
      <c r="I133" s="234"/>
      <c r="J133" s="229"/>
      <c r="K133" s="229"/>
      <c r="L133" s="235"/>
      <c r="M133" s="236"/>
      <c r="N133" s="237"/>
      <c r="O133" s="237"/>
      <c r="P133" s="237"/>
      <c r="Q133" s="237"/>
      <c r="R133" s="237"/>
      <c r="S133" s="237"/>
      <c r="T133" s="238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39" t="s">
        <v>133</v>
      </c>
      <c r="AU133" s="239" t="s">
        <v>88</v>
      </c>
      <c r="AV133" s="13" t="s">
        <v>88</v>
      </c>
      <c r="AW133" s="13" t="s">
        <v>34</v>
      </c>
      <c r="AX133" s="13" t="s">
        <v>78</v>
      </c>
      <c r="AY133" s="239" t="s">
        <v>125</v>
      </c>
    </row>
    <row r="134" s="13" customFormat="1">
      <c r="A134" s="13"/>
      <c r="B134" s="228"/>
      <c r="C134" s="229"/>
      <c r="D134" s="230" t="s">
        <v>133</v>
      </c>
      <c r="E134" s="231" t="s">
        <v>1</v>
      </c>
      <c r="F134" s="232" t="s">
        <v>135</v>
      </c>
      <c r="G134" s="229"/>
      <c r="H134" s="233">
        <v>1000</v>
      </c>
      <c r="I134" s="234"/>
      <c r="J134" s="229"/>
      <c r="K134" s="229"/>
      <c r="L134" s="235"/>
      <c r="M134" s="236"/>
      <c r="N134" s="237"/>
      <c r="O134" s="237"/>
      <c r="P134" s="237"/>
      <c r="Q134" s="237"/>
      <c r="R134" s="237"/>
      <c r="S134" s="237"/>
      <c r="T134" s="238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39" t="s">
        <v>133</v>
      </c>
      <c r="AU134" s="239" t="s">
        <v>88</v>
      </c>
      <c r="AV134" s="13" t="s">
        <v>88</v>
      </c>
      <c r="AW134" s="13" t="s">
        <v>34</v>
      </c>
      <c r="AX134" s="13" t="s">
        <v>78</v>
      </c>
      <c r="AY134" s="239" t="s">
        <v>125</v>
      </c>
    </row>
    <row r="135" s="14" customFormat="1">
      <c r="A135" s="14"/>
      <c r="B135" s="240"/>
      <c r="C135" s="241"/>
      <c r="D135" s="230" t="s">
        <v>133</v>
      </c>
      <c r="E135" s="242" t="s">
        <v>1</v>
      </c>
      <c r="F135" s="243" t="s">
        <v>136</v>
      </c>
      <c r="G135" s="241"/>
      <c r="H135" s="244">
        <v>3330</v>
      </c>
      <c r="I135" s="245"/>
      <c r="J135" s="241"/>
      <c r="K135" s="241"/>
      <c r="L135" s="246"/>
      <c r="M135" s="247"/>
      <c r="N135" s="248"/>
      <c r="O135" s="248"/>
      <c r="P135" s="248"/>
      <c r="Q135" s="248"/>
      <c r="R135" s="248"/>
      <c r="S135" s="248"/>
      <c r="T135" s="249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T135" s="250" t="s">
        <v>133</v>
      </c>
      <c r="AU135" s="250" t="s">
        <v>88</v>
      </c>
      <c r="AV135" s="14" t="s">
        <v>131</v>
      </c>
      <c r="AW135" s="14" t="s">
        <v>34</v>
      </c>
      <c r="AX135" s="14" t="s">
        <v>86</v>
      </c>
      <c r="AY135" s="250" t="s">
        <v>125</v>
      </c>
    </row>
    <row r="136" s="2" customFormat="1" ht="24.15" customHeight="1">
      <c r="A136" s="37"/>
      <c r="B136" s="38"/>
      <c r="C136" s="214" t="s">
        <v>137</v>
      </c>
      <c r="D136" s="214" t="s">
        <v>127</v>
      </c>
      <c r="E136" s="215" t="s">
        <v>138</v>
      </c>
      <c r="F136" s="216" t="s">
        <v>139</v>
      </c>
      <c r="G136" s="217" t="s">
        <v>130</v>
      </c>
      <c r="H136" s="218">
        <v>4199.5</v>
      </c>
      <c r="I136" s="219"/>
      <c r="J136" s="220">
        <f>ROUND(I136*H136,2)</f>
        <v>0</v>
      </c>
      <c r="K136" s="221"/>
      <c r="L136" s="43"/>
      <c r="M136" s="222" t="s">
        <v>1</v>
      </c>
      <c r="N136" s="223" t="s">
        <v>43</v>
      </c>
      <c r="O136" s="90"/>
      <c r="P136" s="224">
        <f>O136*H136</f>
        <v>0</v>
      </c>
      <c r="Q136" s="224">
        <v>0</v>
      </c>
      <c r="R136" s="224">
        <f>Q136*H136</f>
        <v>0</v>
      </c>
      <c r="S136" s="224">
        <v>0.17000000000000001</v>
      </c>
      <c r="T136" s="225">
        <f>S136*H136</f>
        <v>713.91500000000008</v>
      </c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R136" s="226" t="s">
        <v>131</v>
      </c>
      <c r="AT136" s="226" t="s">
        <v>127</v>
      </c>
      <c r="AU136" s="226" t="s">
        <v>88</v>
      </c>
      <c r="AY136" s="16" t="s">
        <v>125</v>
      </c>
      <c r="BE136" s="227">
        <f>IF(N136="základní",J136,0)</f>
        <v>0</v>
      </c>
      <c r="BF136" s="227">
        <f>IF(N136="snížená",J136,0)</f>
        <v>0</v>
      </c>
      <c r="BG136" s="227">
        <f>IF(N136="zákl. přenesená",J136,0)</f>
        <v>0</v>
      </c>
      <c r="BH136" s="227">
        <f>IF(N136="sníž. přenesená",J136,0)</f>
        <v>0</v>
      </c>
      <c r="BI136" s="227">
        <f>IF(N136="nulová",J136,0)</f>
        <v>0</v>
      </c>
      <c r="BJ136" s="16" t="s">
        <v>86</v>
      </c>
      <c r="BK136" s="227">
        <f>ROUND(I136*H136,2)</f>
        <v>0</v>
      </c>
      <c r="BL136" s="16" t="s">
        <v>131</v>
      </c>
      <c r="BM136" s="226" t="s">
        <v>140</v>
      </c>
    </row>
    <row r="137" s="13" customFormat="1">
      <c r="A137" s="13"/>
      <c r="B137" s="228"/>
      <c r="C137" s="229"/>
      <c r="D137" s="230" t="s">
        <v>133</v>
      </c>
      <c r="E137" s="231" t="s">
        <v>1</v>
      </c>
      <c r="F137" s="232" t="s">
        <v>141</v>
      </c>
      <c r="G137" s="229"/>
      <c r="H137" s="233">
        <v>4199.5</v>
      </c>
      <c r="I137" s="234"/>
      <c r="J137" s="229"/>
      <c r="K137" s="229"/>
      <c r="L137" s="235"/>
      <c r="M137" s="236"/>
      <c r="N137" s="237"/>
      <c r="O137" s="237"/>
      <c r="P137" s="237"/>
      <c r="Q137" s="237"/>
      <c r="R137" s="237"/>
      <c r="S137" s="237"/>
      <c r="T137" s="238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39" t="s">
        <v>133</v>
      </c>
      <c r="AU137" s="239" t="s">
        <v>88</v>
      </c>
      <c r="AV137" s="13" t="s">
        <v>88</v>
      </c>
      <c r="AW137" s="13" t="s">
        <v>34</v>
      </c>
      <c r="AX137" s="13" t="s">
        <v>86</v>
      </c>
      <c r="AY137" s="239" t="s">
        <v>125</v>
      </c>
    </row>
    <row r="138" s="2" customFormat="1" ht="33" customHeight="1">
      <c r="A138" s="37"/>
      <c r="B138" s="38"/>
      <c r="C138" s="214" t="s">
        <v>131</v>
      </c>
      <c r="D138" s="214" t="s">
        <v>127</v>
      </c>
      <c r="E138" s="215" t="s">
        <v>142</v>
      </c>
      <c r="F138" s="216" t="s">
        <v>143</v>
      </c>
      <c r="G138" s="217" t="s">
        <v>130</v>
      </c>
      <c r="H138" s="218">
        <v>40</v>
      </c>
      <c r="I138" s="219"/>
      <c r="J138" s="220">
        <f>ROUND(I138*H138,2)</f>
        <v>0</v>
      </c>
      <c r="K138" s="221"/>
      <c r="L138" s="43"/>
      <c r="M138" s="222" t="s">
        <v>1</v>
      </c>
      <c r="N138" s="223" t="s">
        <v>43</v>
      </c>
      <c r="O138" s="90"/>
      <c r="P138" s="224">
        <f>O138*H138</f>
        <v>0</v>
      </c>
      <c r="Q138" s="224">
        <v>0</v>
      </c>
      <c r="R138" s="224">
        <f>Q138*H138</f>
        <v>0</v>
      </c>
      <c r="S138" s="224">
        <v>0.44</v>
      </c>
      <c r="T138" s="225">
        <f>S138*H138</f>
        <v>17.600000000000001</v>
      </c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R138" s="226" t="s">
        <v>131</v>
      </c>
      <c r="AT138" s="226" t="s">
        <v>127</v>
      </c>
      <c r="AU138" s="226" t="s">
        <v>88</v>
      </c>
      <c r="AY138" s="16" t="s">
        <v>125</v>
      </c>
      <c r="BE138" s="227">
        <f>IF(N138="základní",J138,0)</f>
        <v>0</v>
      </c>
      <c r="BF138" s="227">
        <f>IF(N138="snížená",J138,0)</f>
        <v>0</v>
      </c>
      <c r="BG138" s="227">
        <f>IF(N138="zákl. přenesená",J138,0)</f>
        <v>0</v>
      </c>
      <c r="BH138" s="227">
        <f>IF(N138="sníž. přenesená",J138,0)</f>
        <v>0</v>
      </c>
      <c r="BI138" s="227">
        <f>IF(N138="nulová",J138,0)</f>
        <v>0</v>
      </c>
      <c r="BJ138" s="16" t="s">
        <v>86</v>
      </c>
      <c r="BK138" s="227">
        <f>ROUND(I138*H138,2)</f>
        <v>0</v>
      </c>
      <c r="BL138" s="16" t="s">
        <v>131</v>
      </c>
      <c r="BM138" s="226" t="s">
        <v>144</v>
      </c>
    </row>
    <row r="139" s="13" customFormat="1">
      <c r="A139" s="13"/>
      <c r="B139" s="228"/>
      <c r="C139" s="229"/>
      <c r="D139" s="230" t="s">
        <v>133</v>
      </c>
      <c r="E139" s="231" t="s">
        <v>1</v>
      </c>
      <c r="F139" s="232" t="s">
        <v>145</v>
      </c>
      <c r="G139" s="229"/>
      <c r="H139" s="233">
        <v>40</v>
      </c>
      <c r="I139" s="234"/>
      <c r="J139" s="229"/>
      <c r="K139" s="229"/>
      <c r="L139" s="235"/>
      <c r="M139" s="236"/>
      <c r="N139" s="237"/>
      <c r="O139" s="237"/>
      <c r="P139" s="237"/>
      <c r="Q139" s="237"/>
      <c r="R139" s="237"/>
      <c r="S139" s="237"/>
      <c r="T139" s="238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39" t="s">
        <v>133</v>
      </c>
      <c r="AU139" s="239" t="s">
        <v>88</v>
      </c>
      <c r="AV139" s="13" t="s">
        <v>88</v>
      </c>
      <c r="AW139" s="13" t="s">
        <v>34</v>
      </c>
      <c r="AX139" s="13" t="s">
        <v>86</v>
      </c>
      <c r="AY139" s="239" t="s">
        <v>125</v>
      </c>
    </row>
    <row r="140" s="2" customFormat="1" ht="24.15" customHeight="1">
      <c r="A140" s="37"/>
      <c r="B140" s="38"/>
      <c r="C140" s="214" t="s">
        <v>146</v>
      </c>
      <c r="D140" s="214" t="s">
        <v>127</v>
      </c>
      <c r="E140" s="215" t="s">
        <v>147</v>
      </c>
      <c r="F140" s="216" t="s">
        <v>148</v>
      </c>
      <c r="G140" s="217" t="s">
        <v>130</v>
      </c>
      <c r="H140" s="218">
        <v>12</v>
      </c>
      <c r="I140" s="219"/>
      <c r="J140" s="220">
        <f>ROUND(I140*H140,2)</f>
        <v>0</v>
      </c>
      <c r="K140" s="221"/>
      <c r="L140" s="43"/>
      <c r="M140" s="222" t="s">
        <v>1</v>
      </c>
      <c r="N140" s="223" t="s">
        <v>43</v>
      </c>
      <c r="O140" s="90"/>
      <c r="P140" s="224">
        <f>O140*H140</f>
        <v>0</v>
      </c>
      <c r="Q140" s="224">
        <v>0</v>
      </c>
      <c r="R140" s="224">
        <f>Q140*H140</f>
        <v>0</v>
      </c>
      <c r="S140" s="224">
        <v>0.316</v>
      </c>
      <c r="T140" s="225">
        <f>S140*H140</f>
        <v>3.7919999999999998</v>
      </c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R140" s="226" t="s">
        <v>131</v>
      </c>
      <c r="AT140" s="226" t="s">
        <v>127</v>
      </c>
      <c r="AU140" s="226" t="s">
        <v>88</v>
      </c>
      <c r="AY140" s="16" t="s">
        <v>125</v>
      </c>
      <c r="BE140" s="227">
        <f>IF(N140="základní",J140,0)</f>
        <v>0</v>
      </c>
      <c r="BF140" s="227">
        <f>IF(N140="snížená",J140,0)</f>
        <v>0</v>
      </c>
      <c r="BG140" s="227">
        <f>IF(N140="zákl. přenesená",J140,0)</f>
        <v>0</v>
      </c>
      <c r="BH140" s="227">
        <f>IF(N140="sníž. přenesená",J140,0)</f>
        <v>0</v>
      </c>
      <c r="BI140" s="227">
        <f>IF(N140="nulová",J140,0)</f>
        <v>0</v>
      </c>
      <c r="BJ140" s="16" t="s">
        <v>86</v>
      </c>
      <c r="BK140" s="227">
        <f>ROUND(I140*H140,2)</f>
        <v>0</v>
      </c>
      <c r="BL140" s="16" t="s">
        <v>131</v>
      </c>
      <c r="BM140" s="226" t="s">
        <v>149</v>
      </c>
    </row>
    <row r="141" s="13" customFormat="1">
      <c r="A141" s="13"/>
      <c r="B141" s="228"/>
      <c r="C141" s="229"/>
      <c r="D141" s="230" t="s">
        <v>133</v>
      </c>
      <c r="E141" s="231" t="s">
        <v>1</v>
      </c>
      <c r="F141" s="232" t="s">
        <v>150</v>
      </c>
      <c r="G141" s="229"/>
      <c r="H141" s="233">
        <v>12</v>
      </c>
      <c r="I141" s="234"/>
      <c r="J141" s="229"/>
      <c r="K141" s="229"/>
      <c r="L141" s="235"/>
      <c r="M141" s="236"/>
      <c r="N141" s="237"/>
      <c r="O141" s="237"/>
      <c r="P141" s="237"/>
      <c r="Q141" s="237"/>
      <c r="R141" s="237"/>
      <c r="S141" s="237"/>
      <c r="T141" s="238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39" t="s">
        <v>133</v>
      </c>
      <c r="AU141" s="239" t="s">
        <v>88</v>
      </c>
      <c r="AV141" s="13" t="s">
        <v>88</v>
      </c>
      <c r="AW141" s="13" t="s">
        <v>34</v>
      </c>
      <c r="AX141" s="13" t="s">
        <v>86</v>
      </c>
      <c r="AY141" s="239" t="s">
        <v>125</v>
      </c>
    </row>
    <row r="142" s="2" customFormat="1" ht="16.5" customHeight="1">
      <c r="A142" s="37"/>
      <c r="B142" s="38"/>
      <c r="C142" s="214" t="s">
        <v>151</v>
      </c>
      <c r="D142" s="214" t="s">
        <v>127</v>
      </c>
      <c r="E142" s="215" t="s">
        <v>152</v>
      </c>
      <c r="F142" s="216" t="s">
        <v>153</v>
      </c>
      <c r="G142" s="217" t="s">
        <v>154</v>
      </c>
      <c r="H142" s="218">
        <v>25</v>
      </c>
      <c r="I142" s="219"/>
      <c r="J142" s="220">
        <f>ROUND(I142*H142,2)</f>
        <v>0</v>
      </c>
      <c r="K142" s="221"/>
      <c r="L142" s="43"/>
      <c r="M142" s="222" t="s">
        <v>1</v>
      </c>
      <c r="N142" s="223" t="s">
        <v>43</v>
      </c>
      <c r="O142" s="90"/>
      <c r="P142" s="224">
        <f>O142*H142</f>
        <v>0</v>
      </c>
      <c r="Q142" s="224">
        <v>0.0071900000000000002</v>
      </c>
      <c r="R142" s="224">
        <f>Q142*H142</f>
        <v>0.17974999999999999</v>
      </c>
      <c r="S142" s="224">
        <v>0</v>
      </c>
      <c r="T142" s="225">
        <f>S142*H142</f>
        <v>0</v>
      </c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R142" s="226" t="s">
        <v>131</v>
      </c>
      <c r="AT142" s="226" t="s">
        <v>127</v>
      </c>
      <c r="AU142" s="226" t="s">
        <v>88</v>
      </c>
      <c r="AY142" s="16" t="s">
        <v>125</v>
      </c>
      <c r="BE142" s="227">
        <f>IF(N142="základní",J142,0)</f>
        <v>0</v>
      </c>
      <c r="BF142" s="227">
        <f>IF(N142="snížená",J142,0)</f>
        <v>0</v>
      </c>
      <c r="BG142" s="227">
        <f>IF(N142="zákl. přenesená",J142,0)</f>
        <v>0</v>
      </c>
      <c r="BH142" s="227">
        <f>IF(N142="sníž. přenesená",J142,0)</f>
        <v>0</v>
      </c>
      <c r="BI142" s="227">
        <f>IF(N142="nulová",J142,0)</f>
        <v>0</v>
      </c>
      <c r="BJ142" s="16" t="s">
        <v>86</v>
      </c>
      <c r="BK142" s="227">
        <f>ROUND(I142*H142,2)</f>
        <v>0</v>
      </c>
      <c r="BL142" s="16" t="s">
        <v>131</v>
      </c>
      <c r="BM142" s="226" t="s">
        <v>155</v>
      </c>
    </row>
    <row r="143" s="13" customFormat="1">
      <c r="A143" s="13"/>
      <c r="B143" s="228"/>
      <c r="C143" s="229"/>
      <c r="D143" s="230" t="s">
        <v>133</v>
      </c>
      <c r="E143" s="231" t="s">
        <v>1</v>
      </c>
      <c r="F143" s="232" t="s">
        <v>156</v>
      </c>
      <c r="G143" s="229"/>
      <c r="H143" s="233">
        <v>25</v>
      </c>
      <c r="I143" s="234"/>
      <c r="J143" s="229"/>
      <c r="K143" s="229"/>
      <c r="L143" s="235"/>
      <c r="M143" s="236"/>
      <c r="N143" s="237"/>
      <c r="O143" s="237"/>
      <c r="P143" s="237"/>
      <c r="Q143" s="237"/>
      <c r="R143" s="237"/>
      <c r="S143" s="237"/>
      <c r="T143" s="238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39" t="s">
        <v>133</v>
      </c>
      <c r="AU143" s="239" t="s">
        <v>88</v>
      </c>
      <c r="AV143" s="13" t="s">
        <v>88</v>
      </c>
      <c r="AW143" s="13" t="s">
        <v>34</v>
      </c>
      <c r="AX143" s="13" t="s">
        <v>86</v>
      </c>
      <c r="AY143" s="239" t="s">
        <v>125</v>
      </c>
    </row>
    <row r="144" s="2" customFormat="1" ht="24.15" customHeight="1">
      <c r="A144" s="37"/>
      <c r="B144" s="38"/>
      <c r="C144" s="214" t="s">
        <v>157</v>
      </c>
      <c r="D144" s="214" t="s">
        <v>127</v>
      </c>
      <c r="E144" s="215" t="s">
        <v>158</v>
      </c>
      <c r="F144" s="216" t="s">
        <v>159</v>
      </c>
      <c r="G144" s="217" t="s">
        <v>160</v>
      </c>
      <c r="H144" s="218">
        <v>28</v>
      </c>
      <c r="I144" s="219"/>
      <c r="J144" s="220">
        <f>ROUND(I144*H144,2)</f>
        <v>0</v>
      </c>
      <c r="K144" s="221"/>
      <c r="L144" s="43"/>
      <c r="M144" s="222" t="s">
        <v>1</v>
      </c>
      <c r="N144" s="223" t="s">
        <v>43</v>
      </c>
      <c r="O144" s="90"/>
      <c r="P144" s="224">
        <f>O144*H144</f>
        <v>0</v>
      </c>
      <c r="Q144" s="224">
        <v>3.0000000000000001E-05</v>
      </c>
      <c r="R144" s="224">
        <f>Q144*H144</f>
        <v>0.00084000000000000003</v>
      </c>
      <c r="S144" s="224">
        <v>0</v>
      </c>
      <c r="T144" s="225">
        <f>S144*H144</f>
        <v>0</v>
      </c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R144" s="226" t="s">
        <v>131</v>
      </c>
      <c r="AT144" s="226" t="s">
        <v>127</v>
      </c>
      <c r="AU144" s="226" t="s">
        <v>88</v>
      </c>
      <c r="AY144" s="16" t="s">
        <v>125</v>
      </c>
      <c r="BE144" s="227">
        <f>IF(N144="základní",J144,0)</f>
        <v>0</v>
      </c>
      <c r="BF144" s="227">
        <f>IF(N144="snížená",J144,0)</f>
        <v>0</v>
      </c>
      <c r="BG144" s="227">
        <f>IF(N144="zákl. přenesená",J144,0)</f>
        <v>0</v>
      </c>
      <c r="BH144" s="227">
        <f>IF(N144="sníž. přenesená",J144,0)</f>
        <v>0</v>
      </c>
      <c r="BI144" s="227">
        <f>IF(N144="nulová",J144,0)</f>
        <v>0</v>
      </c>
      <c r="BJ144" s="16" t="s">
        <v>86</v>
      </c>
      <c r="BK144" s="227">
        <f>ROUND(I144*H144,2)</f>
        <v>0</v>
      </c>
      <c r="BL144" s="16" t="s">
        <v>131</v>
      </c>
      <c r="BM144" s="226" t="s">
        <v>161</v>
      </c>
    </row>
    <row r="145" s="13" customFormat="1">
      <c r="A145" s="13"/>
      <c r="B145" s="228"/>
      <c r="C145" s="229"/>
      <c r="D145" s="230" t="s">
        <v>133</v>
      </c>
      <c r="E145" s="231" t="s">
        <v>1</v>
      </c>
      <c r="F145" s="232" t="s">
        <v>162</v>
      </c>
      <c r="G145" s="229"/>
      <c r="H145" s="233">
        <v>28</v>
      </c>
      <c r="I145" s="234"/>
      <c r="J145" s="229"/>
      <c r="K145" s="229"/>
      <c r="L145" s="235"/>
      <c r="M145" s="236"/>
      <c r="N145" s="237"/>
      <c r="O145" s="237"/>
      <c r="P145" s="237"/>
      <c r="Q145" s="237"/>
      <c r="R145" s="237"/>
      <c r="S145" s="237"/>
      <c r="T145" s="238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39" t="s">
        <v>133</v>
      </c>
      <c r="AU145" s="239" t="s">
        <v>88</v>
      </c>
      <c r="AV145" s="13" t="s">
        <v>88</v>
      </c>
      <c r="AW145" s="13" t="s">
        <v>34</v>
      </c>
      <c r="AX145" s="13" t="s">
        <v>86</v>
      </c>
      <c r="AY145" s="239" t="s">
        <v>125</v>
      </c>
    </row>
    <row r="146" s="2" customFormat="1" ht="24.15" customHeight="1">
      <c r="A146" s="37"/>
      <c r="B146" s="38"/>
      <c r="C146" s="214" t="s">
        <v>163</v>
      </c>
      <c r="D146" s="214" t="s">
        <v>127</v>
      </c>
      <c r="E146" s="215" t="s">
        <v>164</v>
      </c>
      <c r="F146" s="216" t="s">
        <v>165</v>
      </c>
      <c r="G146" s="217" t="s">
        <v>166</v>
      </c>
      <c r="H146" s="218">
        <v>14</v>
      </c>
      <c r="I146" s="219"/>
      <c r="J146" s="220">
        <f>ROUND(I146*H146,2)</f>
        <v>0</v>
      </c>
      <c r="K146" s="221"/>
      <c r="L146" s="43"/>
      <c r="M146" s="222" t="s">
        <v>1</v>
      </c>
      <c r="N146" s="223" t="s">
        <v>43</v>
      </c>
      <c r="O146" s="90"/>
      <c r="P146" s="224">
        <f>O146*H146</f>
        <v>0</v>
      </c>
      <c r="Q146" s="224">
        <v>0</v>
      </c>
      <c r="R146" s="224">
        <f>Q146*H146</f>
        <v>0</v>
      </c>
      <c r="S146" s="224">
        <v>0</v>
      </c>
      <c r="T146" s="225">
        <f>S146*H146</f>
        <v>0</v>
      </c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R146" s="226" t="s">
        <v>131</v>
      </c>
      <c r="AT146" s="226" t="s">
        <v>127</v>
      </c>
      <c r="AU146" s="226" t="s">
        <v>88</v>
      </c>
      <c r="AY146" s="16" t="s">
        <v>125</v>
      </c>
      <c r="BE146" s="227">
        <f>IF(N146="základní",J146,0)</f>
        <v>0</v>
      </c>
      <c r="BF146" s="227">
        <f>IF(N146="snížená",J146,0)</f>
        <v>0</v>
      </c>
      <c r="BG146" s="227">
        <f>IF(N146="zákl. přenesená",J146,0)</f>
        <v>0</v>
      </c>
      <c r="BH146" s="227">
        <f>IF(N146="sníž. přenesená",J146,0)</f>
        <v>0</v>
      </c>
      <c r="BI146" s="227">
        <f>IF(N146="nulová",J146,0)</f>
        <v>0</v>
      </c>
      <c r="BJ146" s="16" t="s">
        <v>86</v>
      </c>
      <c r="BK146" s="227">
        <f>ROUND(I146*H146,2)</f>
        <v>0</v>
      </c>
      <c r="BL146" s="16" t="s">
        <v>131</v>
      </c>
      <c r="BM146" s="226" t="s">
        <v>167</v>
      </c>
    </row>
    <row r="147" s="13" customFormat="1">
      <c r="A147" s="13"/>
      <c r="B147" s="228"/>
      <c r="C147" s="229"/>
      <c r="D147" s="230" t="s">
        <v>133</v>
      </c>
      <c r="E147" s="231" t="s">
        <v>1</v>
      </c>
      <c r="F147" s="232" t="s">
        <v>168</v>
      </c>
      <c r="G147" s="229"/>
      <c r="H147" s="233">
        <v>14</v>
      </c>
      <c r="I147" s="234"/>
      <c r="J147" s="229"/>
      <c r="K147" s="229"/>
      <c r="L147" s="235"/>
      <c r="M147" s="236"/>
      <c r="N147" s="237"/>
      <c r="O147" s="237"/>
      <c r="P147" s="237"/>
      <c r="Q147" s="237"/>
      <c r="R147" s="237"/>
      <c r="S147" s="237"/>
      <c r="T147" s="238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39" t="s">
        <v>133</v>
      </c>
      <c r="AU147" s="239" t="s">
        <v>88</v>
      </c>
      <c r="AV147" s="13" t="s">
        <v>88</v>
      </c>
      <c r="AW147" s="13" t="s">
        <v>34</v>
      </c>
      <c r="AX147" s="13" t="s">
        <v>86</v>
      </c>
      <c r="AY147" s="239" t="s">
        <v>125</v>
      </c>
    </row>
    <row r="148" s="2" customFormat="1" ht="24.15" customHeight="1">
      <c r="A148" s="37"/>
      <c r="B148" s="38"/>
      <c r="C148" s="214" t="s">
        <v>169</v>
      </c>
      <c r="D148" s="214" t="s">
        <v>127</v>
      </c>
      <c r="E148" s="215" t="s">
        <v>170</v>
      </c>
      <c r="F148" s="216" t="s">
        <v>171</v>
      </c>
      <c r="G148" s="217" t="s">
        <v>130</v>
      </c>
      <c r="H148" s="218">
        <v>3330</v>
      </c>
      <c r="I148" s="219"/>
      <c r="J148" s="220">
        <f>ROUND(I148*H148,2)</f>
        <v>0</v>
      </c>
      <c r="K148" s="221"/>
      <c r="L148" s="43"/>
      <c r="M148" s="222" t="s">
        <v>1</v>
      </c>
      <c r="N148" s="223" t="s">
        <v>43</v>
      </c>
      <c r="O148" s="90"/>
      <c r="P148" s="224">
        <f>O148*H148</f>
        <v>0</v>
      </c>
      <c r="Q148" s="224">
        <v>0</v>
      </c>
      <c r="R148" s="224">
        <f>Q148*H148</f>
        <v>0</v>
      </c>
      <c r="S148" s="224">
        <v>0</v>
      </c>
      <c r="T148" s="225">
        <f>S148*H148</f>
        <v>0</v>
      </c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R148" s="226" t="s">
        <v>131</v>
      </c>
      <c r="AT148" s="226" t="s">
        <v>127</v>
      </c>
      <c r="AU148" s="226" t="s">
        <v>88</v>
      </c>
      <c r="AY148" s="16" t="s">
        <v>125</v>
      </c>
      <c r="BE148" s="227">
        <f>IF(N148="základní",J148,0)</f>
        <v>0</v>
      </c>
      <c r="BF148" s="227">
        <f>IF(N148="snížená",J148,0)</f>
        <v>0</v>
      </c>
      <c r="BG148" s="227">
        <f>IF(N148="zákl. přenesená",J148,0)</f>
        <v>0</v>
      </c>
      <c r="BH148" s="227">
        <f>IF(N148="sníž. přenesená",J148,0)</f>
        <v>0</v>
      </c>
      <c r="BI148" s="227">
        <f>IF(N148="nulová",J148,0)</f>
        <v>0</v>
      </c>
      <c r="BJ148" s="16" t="s">
        <v>86</v>
      </c>
      <c r="BK148" s="227">
        <f>ROUND(I148*H148,2)</f>
        <v>0</v>
      </c>
      <c r="BL148" s="16" t="s">
        <v>131</v>
      </c>
      <c r="BM148" s="226" t="s">
        <v>172</v>
      </c>
    </row>
    <row r="149" s="13" customFormat="1">
      <c r="A149" s="13"/>
      <c r="B149" s="228"/>
      <c r="C149" s="229"/>
      <c r="D149" s="230" t="s">
        <v>133</v>
      </c>
      <c r="E149" s="231" t="s">
        <v>1</v>
      </c>
      <c r="F149" s="232" t="s">
        <v>134</v>
      </c>
      <c r="G149" s="229"/>
      <c r="H149" s="233">
        <v>2330</v>
      </c>
      <c r="I149" s="234"/>
      <c r="J149" s="229"/>
      <c r="K149" s="229"/>
      <c r="L149" s="235"/>
      <c r="M149" s="236"/>
      <c r="N149" s="237"/>
      <c r="O149" s="237"/>
      <c r="P149" s="237"/>
      <c r="Q149" s="237"/>
      <c r="R149" s="237"/>
      <c r="S149" s="237"/>
      <c r="T149" s="238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39" t="s">
        <v>133</v>
      </c>
      <c r="AU149" s="239" t="s">
        <v>88</v>
      </c>
      <c r="AV149" s="13" t="s">
        <v>88</v>
      </c>
      <c r="AW149" s="13" t="s">
        <v>34</v>
      </c>
      <c r="AX149" s="13" t="s">
        <v>78</v>
      </c>
      <c r="AY149" s="239" t="s">
        <v>125</v>
      </c>
    </row>
    <row r="150" s="13" customFormat="1">
      <c r="A150" s="13"/>
      <c r="B150" s="228"/>
      <c r="C150" s="229"/>
      <c r="D150" s="230" t="s">
        <v>133</v>
      </c>
      <c r="E150" s="231" t="s">
        <v>1</v>
      </c>
      <c r="F150" s="232" t="s">
        <v>135</v>
      </c>
      <c r="G150" s="229"/>
      <c r="H150" s="233">
        <v>1000</v>
      </c>
      <c r="I150" s="234"/>
      <c r="J150" s="229"/>
      <c r="K150" s="229"/>
      <c r="L150" s="235"/>
      <c r="M150" s="236"/>
      <c r="N150" s="237"/>
      <c r="O150" s="237"/>
      <c r="P150" s="237"/>
      <c r="Q150" s="237"/>
      <c r="R150" s="237"/>
      <c r="S150" s="237"/>
      <c r="T150" s="238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39" t="s">
        <v>133</v>
      </c>
      <c r="AU150" s="239" t="s">
        <v>88</v>
      </c>
      <c r="AV150" s="13" t="s">
        <v>88</v>
      </c>
      <c r="AW150" s="13" t="s">
        <v>34</v>
      </c>
      <c r="AX150" s="13" t="s">
        <v>78</v>
      </c>
      <c r="AY150" s="239" t="s">
        <v>125</v>
      </c>
    </row>
    <row r="151" s="14" customFormat="1">
      <c r="A151" s="14"/>
      <c r="B151" s="240"/>
      <c r="C151" s="241"/>
      <c r="D151" s="230" t="s">
        <v>133</v>
      </c>
      <c r="E151" s="242" t="s">
        <v>1</v>
      </c>
      <c r="F151" s="243" t="s">
        <v>136</v>
      </c>
      <c r="G151" s="241"/>
      <c r="H151" s="244">
        <v>3330</v>
      </c>
      <c r="I151" s="245"/>
      <c r="J151" s="241"/>
      <c r="K151" s="241"/>
      <c r="L151" s="246"/>
      <c r="M151" s="247"/>
      <c r="N151" s="248"/>
      <c r="O151" s="248"/>
      <c r="P151" s="248"/>
      <c r="Q151" s="248"/>
      <c r="R151" s="248"/>
      <c r="S151" s="248"/>
      <c r="T151" s="249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T151" s="250" t="s">
        <v>133</v>
      </c>
      <c r="AU151" s="250" t="s">
        <v>88</v>
      </c>
      <c r="AV151" s="14" t="s">
        <v>131</v>
      </c>
      <c r="AW151" s="14" t="s">
        <v>34</v>
      </c>
      <c r="AX151" s="14" t="s">
        <v>86</v>
      </c>
      <c r="AY151" s="250" t="s">
        <v>125</v>
      </c>
    </row>
    <row r="152" s="2" customFormat="1" ht="33" customHeight="1">
      <c r="A152" s="37"/>
      <c r="B152" s="38"/>
      <c r="C152" s="214" t="s">
        <v>173</v>
      </c>
      <c r="D152" s="214" t="s">
        <v>127</v>
      </c>
      <c r="E152" s="215" t="s">
        <v>174</v>
      </c>
      <c r="F152" s="216" t="s">
        <v>175</v>
      </c>
      <c r="G152" s="217" t="s">
        <v>176</v>
      </c>
      <c r="H152" s="218">
        <v>651</v>
      </c>
      <c r="I152" s="219"/>
      <c r="J152" s="220">
        <f>ROUND(I152*H152,2)</f>
        <v>0</v>
      </c>
      <c r="K152" s="221"/>
      <c r="L152" s="43"/>
      <c r="M152" s="222" t="s">
        <v>1</v>
      </c>
      <c r="N152" s="223" t="s">
        <v>43</v>
      </c>
      <c r="O152" s="90"/>
      <c r="P152" s="224">
        <f>O152*H152</f>
        <v>0</v>
      </c>
      <c r="Q152" s="224">
        <v>0</v>
      </c>
      <c r="R152" s="224">
        <f>Q152*H152</f>
        <v>0</v>
      </c>
      <c r="S152" s="224">
        <v>0</v>
      </c>
      <c r="T152" s="225">
        <f>S152*H152</f>
        <v>0</v>
      </c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R152" s="226" t="s">
        <v>131</v>
      </c>
      <c r="AT152" s="226" t="s">
        <v>127</v>
      </c>
      <c r="AU152" s="226" t="s">
        <v>88</v>
      </c>
      <c r="AY152" s="16" t="s">
        <v>125</v>
      </c>
      <c r="BE152" s="227">
        <f>IF(N152="základní",J152,0)</f>
        <v>0</v>
      </c>
      <c r="BF152" s="227">
        <f>IF(N152="snížená",J152,0)</f>
        <v>0</v>
      </c>
      <c r="BG152" s="227">
        <f>IF(N152="zákl. přenesená",J152,0)</f>
        <v>0</v>
      </c>
      <c r="BH152" s="227">
        <f>IF(N152="sníž. přenesená",J152,0)</f>
        <v>0</v>
      </c>
      <c r="BI152" s="227">
        <f>IF(N152="nulová",J152,0)</f>
        <v>0</v>
      </c>
      <c r="BJ152" s="16" t="s">
        <v>86</v>
      </c>
      <c r="BK152" s="227">
        <f>ROUND(I152*H152,2)</f>
        <v>0</v>
      </c>
      <c r="BL152" s="16" t="s">
        <v>131</v>
      </c>
      <c r="BM152" s="226" t="s">
        <v>177</v>
      </c>
    </row>
    <row r="153" s="13" customFormat="1">
      <c r="A153" s="13"/>
      <c r="B153" s="228"/>
      <c r="C153" s="229"/>
      <c r="D153" s="230" t="s">
        <v>133</v>
      </c>
      <c r="E153" s="231" t="s">
        <v>1</v>
      </c>
      <c r="F153" s="232" t="s">
        <v>178</v>
      </c>
      <c r="G153" s="229"/>
      <c r="H153" s="233">
        <v>651</v>
      </c>
      <c r="I153" s="234"/>
      <c r="J153" s="229"/>
      <c r="K153" s="229"/>
      <c r="L153" s="235"/>
      <c r="M153" s="236"/>
      <c r="N153" s="237"/>
      <c r="O153" s="237"/>
      <c r="P153" s="237"/>
      <c r="Q153" s="237"/>
      <c r="R153" s="237"/>
      <c r="S153" s="237"/>
      <c r="T153" s="238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39" t="s">
        <v>133</v>
      </c>
      <c r="AU153" s="239" t="s">
        <v>88</v>
      </c>
      <c r="AV153" s="13" t="s">
        <v>88</v>
      </c>
      <c r="AW153" s="13" t="s">
        <v>34</v>
      </c>
      <c r="AX153" s="13" t="s">
        <v>86</v>
      </c>
      <c r="AY153" s="239" t="s">
        <v>125</v>
      </c>
    </row>
    <row r="154" s="2" customFormat="1" ht="37.8" customHeight="1">
      <c r="A154" s="37"/>
      <c r="B154" s="38"/>
      <c r="C154" s="214" t="s">
        <v>179</v>
      </c>
      <c r="D154" s="214" t="s">
        <v>127</v>
      </c>
      <c r="E154" s="215" t="s">
        <v>180</v>
      </c>
      <c r="F154" s="216" t="s">
        <v>181</v>
      </c>
      <c r="G154" s="217" t="s">
        <v>176</v>
      </c>
      <c r="H154" s="218">
        <v>1302</v>
      </c>
      <c r="I154" s="219"/>
      <c r="J154" s="220">
        <f>ROUND(I154*H154,2)</f>
        <v>0</v>
      </c>
      <c r="K154" s="221"/>
      <c r="L154" s="43"/>
      <c r="M154" s="222" t="s">
        <v>1</v>
      </c>
      <c r="N154" s="223" t="s">
        <v>43</v>
      </c>
      <c r="O154" s="90"/>
      <c r="P154" s="224">
        <f>O154*H154</f>
        <v>0</v>
      </c>
      <c r="Q154" s="224">
        <v>0</v>
      </c>
      <c r="R154" s="224">
        <f>Q154*H154</f>
        <v>0</v>
      </c>
      <c r="S154" s="224">
        <v>0</v>
      </c>
      <c r="T154" s="225">
        <f>S154*H154</f>
        <v>0</v>
      </c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R154" s="226" t="s">
        <v>131</v>
      </c>
      <c r="AT154" s="226" t="s">
        <v>127</v>
      </c>
      <c r="AU154" s="226" t="s">
        <v>88</v>
      </c>
      <c r="AY154" s="16" t="s">
        <v>125</v>
      </c>
      <c r="BE154" s="227">
        <f>IF(N154="základní",J154,0)</f>
        <v>0</v>
      </c>
      <c r="BF154" s="227">
        <f>IF(N154="snížená",J154,0)</f>
        <v>0</v>
      </c>
      <c r="BG154" s="227">
        <f>IF(N154="zákl. přenesená",J154,0)</f>
        <v>0</v>
      </c>
      <c r="BH154" s="227">
        <f>IF(N154="sníž. přenesená",J154,0)</f>
        <v>0</v>
      </c>
      <c r="BI154" s="227">
        <f>IF(N154="nulová",J154,0)</f>
        <v>0</v>
      </c>
      <c r="BJ154" s="16" t="s">
        <v>86</v>
      </c>
      <c r="BK154" s="227">
        <f>ROUND(I154*H154,2)</f>
        <v>0</v>
      </c>
      <c r="BL154" s="16" t="s">
        <v>131</v>
      </c>
      <c r="BM154" s="226" t="s">
        <v>182</v>
      </c>
    </row>
    <row r="155" s="13" customFormat="1">
      <c r="A155" s="13"/>
      <c r="B155" s="228"/>
      <c r="C155" s="229"/>
      <c r="D155" s="230" t="s">
        <v>133</v>
      </c>
      <c r="E155" s="231" t="s">
        <v>1</v>
      </c>
      <c r="F155" s="232" t="s">
        <v>183</v>
      </c>
      <c r="G155" s="229"/>
      <c r="H155" s="233">
        <v>1302</v>
      </c>
      <c r="I155" s="234"/>
      <c r="J155" s="229"/>
      <c r="K155" s="229"/>
      <c r="L155" s="235"/>
      <c r="M155" s="236"/>
      <c r="N155" s="237"/>
      <c r="O155" s="237"/>
      <c r="P155" s="237"/>
      <c r="Q155" s="237"/>
      <c r="R155" s="237"/>
      <c r="S155" s="237"/>
      <c r="T155" s="238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39" t="s">
        <v>133</v>
      </c>
      <c r="AU155" s="239" t="s">
        <v>88</v>
      </c>
      <c r="AV155" s="13" t="s">
        <v>88</v>
      </c>
      <c r="AW155" s="13" t="s">
        <v>34</v>
      </c>
      <c r="AX155" s="13" t="s">
        <v>86</v>
      </c>
      <c r="AY155" s="239" t="s">
        <v>125</v>
      </c>
    </row>
    <row r="156" s="2" customFormat="1" ht="37.8" customHeight="1">
      <c r="A156" s="37"/>
      <c r="B156" s="38"/>
      <c r="C156" s="214" t="s">
        <v>184</v>
      </c>
      <c r="D156" s="214" t="s">
        <v>127</v>
      </c>
      <c r="E156" s="215" t="s">
        <v>185</v>
      </c>
      <c r="F156" s="216" t="s">
        <v>186</v>
      </c>
      <c r="G156" s="217" t="s">
        <v>176</v>
      </c>
      <c r="H156" s="218">
        <v>30</v>
      </c>
      <c r="I156" s="219"/>
      <c r="J156" s="220">
        <f>ROUND(I156*H156,2)</f>
        <v>0</v>
      </c>
      <c r="K156" s="221"/>
      <c r="L156" s="43"/>
      <c r="M156" s="222" t="s">
        <v>1</v>
      </c>
      <c r="N156" s="223" t="s">
        <v>43</v>
      </c>
      <c r="O156" s="90"/>
      <c r="P156" s="224">
        <f>O156*H156</f>
        <v>0</v>
      </c>
      <c r="Q156" s="224">
        <v>0</v>
      </c>
      <c r="R156" s="224">
        <f>Q156*H156</f>
        <v>0</v>
      </c>
      <c r="S156" s="224">
        <v>0</v>
      </c>
      <c r="T156" s="225">
        <f>S156*H156</f>
        <v>0</v>
      </c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R156" s="226" t="s">
        <v>131</v>
      </c>
      <c r="AT156" s="226" t="s">
        <v>127</v>
      </c>
      <c r="AU156" s="226" t="s">
        <v>88</v>
      </c>
      <c r="AY156" s="16" t="s">
        <v>125</v>
      </c>
      <c r="BE156" s="227">
        <f>IF(N156="základní",J156,0)</f>
        <v>0</v>
      </c>
      <c r="BF156" s="227">
        <f>IF(N156="snížená",J156,0)</f>
        <v>0</v>
      </c>
      <c r="BG156" s="227">
        <f>IF(N156="zákl. přenesená",J156,0)</f>
        <v>0</v>
      </c>
      <c r="BH156" s="227">
        <f>IF(N156="sníž. přenesená",J156,0)</f>
        <v>0</v>
      </c>
      <c r="BI156" s="227">
        <f>IF(N156="nulová",J156,0)</f>
        <v>0</v>
      </c>
      <c r="BJ156" s="16" t="s">
        <v>86</v>
      </c>
      <c r="BK156" s="227">
        <f>ROUND(I156*H156,2)</f>
        <v>0</v>
      </c>
      <c r="BL156" s="16" t="s">
        <v>131</v>
      </c>
      <c r="BM156" s="226" t="s">
        <v>187</v>
      </c>
    </row>
    <row r="157" s="13" customFormat="1">
      <c r="A157" s="13"/>
      <c r="B157" s="228"/>
      <c r="C157" s="229"/>
      <c r="D157" s="230" t="s">
        <v>133</v>
      </c>
      <c r="E157" s="231" t="s">
        <v>1</v>
      </c>
      <c r="F157" s="232" t="s">
        <v>188</v>
      </c>
      <c r="G157" s="229"/>
      <c r="H157" s="233">
        <v>30</v>
      </c>
      <c r="I157" s="234"/>
      <c r="J157" s="229"/>
      <c r="K157" s="229"/>
      <c r="L157" s="235"/>
      <c r="M157" s="236"/>
      <c r="N157" s="237"/>
      <c r="O157" s="237"/>
      <c r="P157" s="237"/>
      <c r="Q157" s="237"/>
      <c r="R157" s="237"/>
      <c r="S157" s="237"/>
      <c r="T157" s="238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39" t="s">
        <v>133</v>
      </c>
      <c r="AU157" s="239" t="s">
        <v>88</v>
      </c>
      <c r="AV157" s="13" t="s">
        <v>88</v>
      </c>
      <c r="AW157" s="13" t="s">
        <v>34</v>
      </c>
      <c r="AX157" s="13" t="s">
        <v>86</v>
      </c>
      <c r="AY157" s="239" t="s">
        <v>125</v>
      </c>
    </row>
    <row r="158" s="2" customFormat="1" ht="24.15" customHeight="1">
      <c r="A158" s="37"/>
      <c r="B158" s="38"/>
      <c r="C158" s="214" t="s">
        <v>168</v>
      </c>
      <c r="D158" s="214" t="s">
        <v>127</v>
      </c>
      <c r="E158" s="215" t="s">
        <v>189</v>
      </c>
      <c r="F158" s="216" t="s">
        <v>190</v>
      </c>
      <c r="G158" s="217" t="s">
        <v>176</v>
      </c>
      <c r="H158" s="218">
        <v>10.125</v>
      </c>
      <c r="I158" s="219"/>
      <c r="J158" s="220">
        <f>ROUND(I158*H158,2)</f>
        <v>0</v>
      </c>
      <c r="K158" s="221"/>
      <c r="L158" s="43"/>
      <c r="M158" s="222" t="s">
        <v>1</v>
      </c>
      <c r="N158" s="223" t="s">
        <v>43</v>
      </c>
      <c r="O158" s="90"/>
      <c r="P158" s="224">
        <f>O158*H158</f>
        <v>0</v>
      </c>
      <c r="Q158" s="224">
        <v>0</v>
      </c>
      <c r="R158" s="224">
        <f>Q158*H158</f>
        <v>0</v>
      </c>
      <c r="S158" s="224">
        <v>0</v>
      </c>
      <c r="T158" s="225">
        <f>S158*H158</f>
        <v>0</v>
      </c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R158" s="226" t="s">
        <v>131</v>
      </c>
      <c r="AT158" s="226" t="s">
        <v>127</v>
      </c>
      <c r="AU158" s="226" t="s">
        <v>88</v>
      </c>
      <c r="AY158" s="16" t="s">
        <v>125</v>
      </c>
      <c r="BE158" s="227">
        <f>IF(N158="základní",J158,0)</f>
        <v>0</v>
      </c>
      <c r="BF158" s="227">
        <f>IF(N158="snížená",J158,0)</f>
        <v>0</v>
      </c>
      <c r="BG158" s="227">
        <f>IF(N158="zákl. přenesená",J158,0)</f>
        <v>0</v>
      </c>
      <c r="BH158" s="227">
        <f>IF(N158="sníž. přenesená",J158,0)</f>
        <v>0</v>
      </c>
      <c r="BI158" s="227">
        <f>IF(N158="nulová",J158,0)</f>
        <v>0</v>
      </c>
      <c r="BJ158" s="16" t="s">
        <v>86</v>
      </c>
      <c r="BK158" s="227">
        <f>ROUND(I158*H158,2)</f>
        <v>0</v>
      </c>
      <c r="BL158" s="16" t="s">
        <v>131</v>
      </c>
      <c r="BM158" s="226" t="s">
        <v>191</v>
      </c>
    </row>
    <row r="159" s="13" customFormat="1">
      <c r="A159" s="13"/>
      <c r="B159" s="228"/>
      <c r="C159" s="229"/>
      <c r="D159" s="230" t="s">
        <v>133</v>
      </c>
      <c r="E159" s="231" t="s">
        <v>1</v>
      </c>
      <c r="F159" s="232" t="s">
        <v>192</v>
      </c>
      <c r="G159" s="229"/>
      <c r="H159" s="233">
        <v>10.125</v>
      </c>
      <c r="I159" s="234"/>
      <c r="J159" s="229"/>
      <c r="K159" s="229"/>
      <c r="L159" s="235"/>
      <c r="M159" s="236"/>
      <c r="N159" s="237"/>
      <c r="O159" s="237"/>
      <c r="P159" s="237"/>
      <c r="Q159" s="237"/>
      <c r="R159" s="237"/>
      <c r="S159" s="237"/>
      <c r="T159" s="238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39" t="s">
        <v>133</v>
      </c>
      <c r="AU159" s="239" t="s">
        <v>88</v>
      </c>
      <c r="AV159" s="13" t="s">
        <v>88</v>
      </c>
      <c r="AW159" s="13" t="s">
        <v>34</v>
      </c>
      <c r="AX159" s="13" t="s">
        <v>86</v>
      </c>
      <c r="AY159" s="239" t="s">
        <v>125</v>
      </c>
    </row>
    <row r="160" s="2" customFormat="1" ht="33" customHeight="1">
      <c r="A160" s="37"/>
      <c r="B160" s="38"/>
      <c r="C160" s="214" t="s">
        <v>8</v>
      </c>
      <c r="D160" s="214" t="s">
        <v>127</v>
      </c>
      <c r="E160" s="215" t="s">
        <v>193</v>
      </c>
      <c r="F160" s="216" t="s">
        <v>194</v>
      </c>
      <c r="G160" s="217" t="s">
        <v>176</v>
      </c>
      <c r="H160" s="218">
        <v>9</v>
      </c>
      <c r="I160" s="219"/>
      <c r="J160" s="220">
        <f>ROUND(I160*H160,2)</f>
        <v>0</v>
      </c>
      <c r="K160" s="221"/>
      <c r="L160" s="43"/>
      <c r="M160" s="222" t="s">
        <v>1</v>
      </c>
      <c r="N160" s="223" t="s">
        <v>43</v>
      </c>
      <c r="O160" s="90"/>
      <c r="P160" s="224">
        <f>O160*H160</f>
        <v>0</v>
      </c>
      <c r="Q160" s="224">
        <v>0</v>
      </c>
      <c r="R160" s="224">
        <f>Q160*H160</f>
        <v>0</v>
      </c>
      <c r="S160" s="224">
        <v>0</v>
      </c>
      <c r="T160" s="225">
        <f>S160*H160</f>
        <v>0</v>
      </c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R160" s="226" t="s">
        <v>131</v>
      </c>
      <c r="AT160" s="226" t="s">
        <v>127</v>
      </c>
      <c r="AU160" s="226" t="s">
        <v>88</v>
      </c>
      <c r="AY160" s="16" t="s">
        <v>125</v>
      </c>
      <c r="BE160" s="227">
        <f>IF(N160="základní",J160,0)</f>
        <v>0</v>
      </c>
      <c r="BF160" s="227">
        <f>IF(N160="snížená",J160,0)</f>
        <v>0</v>
      </c>
      <c r="BG160" s="227">
        <f>IF(N160="zákl. přenesená",J160,0)</f>
        <v>0</v>
      </c>
      <c r="BH160" s="227">
        <f>IF(N160="sníž. přenesená",J160,0)</f>
        <v>0</v>
      </c>
      <c r="BI160" s="227">
        <f>IF(N160="nulová",J160,0)</f>
        <v>0</v>
      </c>
      <c r="BJ160" s="16" t="s">
        <v>86</v>
      </c>
      <c r="BK160" s="227">
        <f>ROUND(I160*H160,2)</f>
        <v>0</v>
      </c>
      <c r="BL160" s="16" t="s">
        <v>131</v>
      </c>
      <c r="BM160" s="226" t="s">
        <v>195</v>
      </c>
    </row>
    <row r="161" s="13" customFormat="1">
      <c r="A161" s="13"/>
      <c r="B161" s="228"/>
      <c r="C161" s="229"/>
      <c r="D161" s="230" t="s">
        <v>133</v>
      </c>
      <c r="E161" s="231" t="s">
        <v>1</v>
      </c>
      <c r="F161" s="232" t="s">
        <v>196</v>
      </c>
      <c r="G161" s="229"/>
      <c r="H161" s="233">
        <v>8.0999999999999996</v>
      </c>
      <c r="I161" s="234"/>
      <c r="J161" s="229"/>
      <c r="K161" s="229"/>
      <c r="L161" s="235"/>
      <c r="M161" s="236"/>
      <c r="N161" s="237"/>
      <c r="O161" s="237"/>
      <c r="P161" s="237"/>
      <c r="Q161" s="237"/>
      <c r="R161" s="237"/>
      <c r="S161" s="237"/>
      <c r="T161" s="238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39" t="s">
        <v>133</v>
      </c>
      <c r="AU161" s="239" t="s">
        <v>88</v>
      </c>
      <c r="AV161" s="13" t="s">
        <v>88</v>
      </c>
      <c r="AW161" s="13" t="s">
        <v>34</v>
      </c>
      <c r="AX161" s="13" t="s">
        <v>78</v>
      </c>
      <c r="AY161" s="239" t="s">
        <v>125</v>
      </c>
    </row>
    <row r="162" s="13" customFormat="1">
      <c r="A162" s="13"/>
      <c r="B162" s="228"/>
      <c r="C162" s="229"/>
      <c r="D162" s="230" t="s">
        <v>133</v>
      </c>
      <c r="E162" s="231" t="s">
        <v>1</v>
      </c>
      <c r="F162" s="232" t="s">
        <v>197</v>
      </c>
      <c r="G162" s="229"/>
      <c r="H162" s="233">
        <v>0.90000000000000002</v>
      </c>
      <c r="I162" s="234"/>
      <c r="J162" s="229"/>
      <c r="K162" s="229"/>
      <c r="L162" s="235"/>
      <c r="M162" s="236"/>
      <c r="N162" s="237"/>
      <c r="O162" s="237"/>
      <c r="P162" s="237"/>
      <c r="Q162" s="237"/>
      <c r="R162" s="237"/>
      <c r="S162" s="237"/>
      <c r="T162" s="238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39" t="s">
        <v>133</v>
      </c>
      <c r="AU162" s="239" t="s">
        <v>88</v>
      </c>
      <c r="AV162" s="13" t="s">
        <v>88</v>
      </c>
      <c r="AW162" s="13" t="s">
        <v>34</v>
      </c>
      <c r="AX162" s="13" t="s">
        <v>78</v>
      </c>
      <c r="AY162" s="239" t="s">
        <v>125</v>
      </c>
    </row>
    <row r="163" s="14" customFormat="1">
      <c r="A163" s="14"/>
      <c r="B163" s="240"/>
      <c r="C163" s="241"/>
      <c r="D163" s="230" t="s">
        <v>133</v>
      </c>
      <c r="E163" s="242" t="s">
        <v>1</v>
      </c>
      <c r="F163" s="243" t="s">
        <v>136</v>
      </c>
      <c r="G163" s="241"/>
      <c r="H163" s="244">
        <v>9</v>
      </c>
      <c r="I163" s="245"/>
      <c r="J163" s="241"/>
      <c r="K163" s="241"/>
      <c r="L163" s="246"/>
      <c r="M163" s="247"/>
      <c r="N163" s="248"/>
      <c r="O163" s="248"/>
      <c r="P163" s="248"/>
      <c r="Q163" s="248"/>
      <c r="R163" s="248"/>
      <c r="S163" s="248"/>
      <c r="T163" s="249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T163" s="250" t="s">
        <v>133</v>
      </c>
      <c r="AU163" s="250" t="s">
        <v>88</v>
      </c>
      <c r="AV163" s="14" t="s">
        <v>131</v>
      </c>
      <c r="AW163" s="14" t="s">
        <v>34</v>
      </c>
      <c r="AX163" s="14" t="s">
        <v>86</v>
      </c>
      <c r="AY163" s="250" t="s">
        <v>125</v>
      </c>
    </row>
    <row r="164" s="2" customFormat="1" ht="37.8" customHeight="1">
      <c r="A164" s="37"/>
      <c r="B164" s="38"/>
      <c r="C164" s="214" t="s">
        <v>198</v>
      </c>
      <c r="D164" s="214" t="s">
        <v>127</v>
      </c>
      <c r="E164" s="215" t="s">
        <v>199</v>
      </c>
      <c r="F164" s="216" t="s">
        <v>200</v>
      </c>
      <c r="G164" s="217" t="s">
        <v>176</v>
      </c>
      <c r="H164" s="218">
        <v>666</v>
      </c>
      <c r="I164" s="219"/>
      <c r="J164" s="220">
        <f>ROUND(I164*H164,2)</f>
        <v>0</v>
      </c>
      <c r="K164" s="221"/>
      <c r="L164" s="43"/>
      <c r="M164" s="222" t="s">
        <v>1</v>
      </c>
      <c r="N164" s="223" t="s">
        <v>43</v>
      </c>
      <c r="O164" s="90"/>
      <c r="P164" s="224">
        <f>O164*H164</f>
        <v>0</v>
      </c>
      <c r="Q164" s="224">
        <v>0</v>
      </c>
      <c r="R164" s="224">
        <f>Q164*H164</f>
        <v>0</v>
      </c>
      <c r="S164" s="224">
        <v>0</v>
      </c>
      <c r="T164" s="225">
        <f>S164*H164</f>
        <v>0</v>
      </c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R164" s="226" t="s">
        <v>131</v>
      </c>
      <c r="AT164" s="226" t="s">
        <v>127</v>
      </c>
      <c r="AU164" s="226" t="s">
        <v>88</v>
      </c>
      <c r="AY164" s="16" t="s">
        <v>125</v>
      </c>
      <c r="BE164" s="227">
        <f>IF(N164="základní",J164,0)</f>
        <v>0</v>
      </c>
      <c r="BF164" s="227">
        <f>IF(N164="snížená",J164,0)</f>
        <v>0</v>
      </c>
      <c r="BG164" s="227">
        <f>IF(N164="zákl. přenesená",J164,0)</f>
        <v>0</v>
      </c>
      <c r="BH164" s="227">
        <f>IF(N164="sníž. přenesená",J164,0)</f>
        <v>0</v>
      </c>
      <c r="BI164" s="227">
        <f>IF(N164="nulová",J164,0)</f>
        <v>0</v>
      </c>
      <c r="BJ164" s="16" t="s">
        <v>86</v>
      </c>
      <c r="BK164" s="227">
        <f>ROUND(I164*H164,2)</f>
        <v>0</v>
      </c>
      <c r="BL164" s="16" t="s">
        <v>131</v>
      </c>
      <c r="BM164" s="226" t="s">
        <v>201</v>
      </c>
    </row>
    <row r="165" s="13" customFormat="1">
      <c r="A165" s="13"/>
      <c r="B165" s="228"/>
      <c r="C165" s="229"/>
      <c r="D165" s="230" t="s">
        <v>133</v>
      </c>
      <c r="E165" s="231" t="s">
        <v>1</v>
      </c>
      <c r="F165" s="232" t="s">
        <v>202</v>
      </c>
      <c r="G165" s="229"/>
      <c r="H165" s="233">
        <v>466</v>
      </c>
      <c r="I165" s="234"/>
      <c r="J165" s="229"/>
      <c r="K165" s="229"/>
      <c r="L165" s="235"/>
      <c r="M165" s="236"/>
      <c r="N165" s="237"/>
      <c r="O165" s="237"/>
      <c r="P165" s="237"/>
      <c r="Q165" s="237"/>
      <c r="R165" s="237"/>
      <c r="S165" s="237"/>
      <c r="T165" s="238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39" t="s">
        <v>133</v>
      </c>
      <c r="AU165" s="239" t="s">
        <v>88</v>
      </c>
      <c r="AV165" s="13" t="s">
        <v>88</v>
      </c>
      <c r="AW165" s="13" t="s">
        <v>34</v>
      </c>
      <c r="AX165" s="13" t="s">
        <v>78</v>
      </c>
      <c r="AY165" s="239" t="s">
        <v>125</v>
      </c>
    </row>
    <row r="166" s="13" customFormat="1">
      <c r="A166" s="13"/>
      <c r="B166" s="228"/>
      <c r="C166" s="229"/>
      <c r="D166" s="230" t="s">
        <v>133</v>
      </c>
      <c r="E166" s="231" t="s">
        <v>1</v>
      </c>
      <c r="F166" s="232" t="s">
        <v>203</v>
      </c>
      <c r="G166" s="229"/>
      <c r="H166" s="233">
        <v>200</v>
      </c>
      <c r="I166" s="234"/>
      <c r="J166" s="229"/>
      <c r="K166" s="229"/>
      <c r="L166" s="235"/>
      <c r="M166" s="236"/>
      <c r="N166" s="237"/>
      <c r="O166" s="237"/>
      <c r="P166" s="237"/>
      <c r="Q166" s="237"/>
      <c r="R166" s="237"/>
      <c r="S166" s="237"/>
      <c r="T166" s="238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39" t="s">
        <v>133</v>
      </c>
      <c r="AU166" s="239" t="s">
        <v>88</v>
      </c>
      <c r="AV166" s="13" t="s">
        <v>88</v>
      </c>
      <c r="AW166" s="13" t="s">
        <v>34</v>
      </c>
      <c r="AX166" s="13" t="s">
        <v>78</v>
      </c>
      <c r="AY166" s="239" t="s">
        <v>125</v>
      </c>
    </row>
    <row r="167" s="14" customFormat="1">
      <c r="A167" s="14"/>
      <c r="B167" s="240"/>
      <c r="C167" s="241"/>
      <c r="D167" s="230" t="s">
        <v>133</v>
      </c>
      <c r="E167" s="242" t="s">
        <v>1</v>
      </c>
      <c r="F167" s="243" t="s">
        <v>136</v>
      </c>
      <c r="G167" s="241"/>
      <c r="H167" s="244">
        <v>666</v>
      </c>
      <c r="I167" s="245"/>
      <c r="J167" s="241"/>
      <c r="K167" s="241"/>
      <c r="L167" s="246"/>
      <c r="M167" s="247"/>
      <c r="N167" s="248"/>
      <c r="O167" s="248"/>
      <c r="P167" s="248"/>
      <c r="Q167" s="248"/>
      <c r="R167" s="248"/>
      <c r="S167" s="248"/>
      <c r="T167" s="249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T167" s="250" t="s">
        <v>133</v>
      </c>
      <c r="AU167" s="250" t="s">
        <v>88</v>
      </c>
      <c r="AV167" s="14" t="s">
        <v>131</v>
      </c>
      <c r="AW167" s="14" t="s">
        <v>34</v>
      </c>
      <c r="AX167" s="14" t="s">
        <v>86</v>
      </c>
      <c r="AY167" s="250" t="s">
        <v>125</v>
      </c>
    </row>
    <row r="168" s="2" customFormat="1" ht="37.8" customHeight="1">
      <c r="A168" s="37"/>
      <c r="B168" s="38"/>
      <c r="C168" s="214" t="s">
        <v>204</v>
      </c>
      <c r="D168" s="214" t="s">
        <v>127</v>
      </c>
      <c r="E168" s="215" t="s">
        <v>205</v>
      </c>
      <c r="F168" s="216" t="s">
        <v>206</v>
      </c>
      <c r="G168" s="217" t="s">
        <v>176</v>
      </c>
      <c r="H168" s="218">
        <v>700.125</v>
      </c>
      <c r="I168" s="219"/>
      <c r="J168" s="220">
        <f>ROUND(I168*H168,2)</f>
        <v>0</v>
      </c>
      <c r="K168" s="221"/>
      <c r="L168" s="43"/>
      <c r="M168" s="222" t="s">
        <v>1</v>
      </c>
      <c r="N168" s="223" t="s">
        <v>43</v>
      </c>
      <c r="O168" s="90"/>
      <c r="P168" s="224">
        <f>O168*H168</f>
        <v>0</v>
      </c>
      <c r="Q168" s="224">
        <v>0</v>
      </c>
      <c r="R168" s="224">
        <f>Q168*H168</f>
        <v>0</v>
      </c>
      <c r="S168" s="224">
        <v>0</v>
      </c>
      <c r="T168" s="225">
        <f>S168*H168</f>
        <v>0</v>
      </c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R168" s="226" t="s">
        <v>131</v>
      </c>
      <c r="AT168" s="226" t="s">
        <v>127</v>
      </c>
      <c r="AU168" s="226" t="s">
        <v>88</v>
      </c>
      <c r="AY168" s="16" t="s">
        <v>125</v>
      </c>
      <c r="BE168" s="227">
        <f>IF(N168="základní",J168,0)</f>
        <v>0</v>
      </c>
      <c r="BF168" s="227">
        <f>IF(N168="snížená",J168,0)</f>
        <v>0</v>
      </c>
      <c r="BG168" s="227">
        <f>IF(N168="zákl. přenesená",J168,0)</f>
        <v>0</v>
      </c>
      <c r="BH168" s="227">
        <f>IF(N168="sníž. přenesená",J168,0)</f>
        <v>0</v>
      </c>
      <c r="BI168" s="227">
        <f>IF(N168="nulová",J168,0)</f>
        <v>0</v>
      </c>
      <c r="BJ168" s="16" t="s">
        <v>86</v>
      </c>
      <c r="BK168" s="227">
        <f>ROUND(I168*H168,2)</f>
        <v>0</v>
      </c>
      <c r="BL168" s="16" t="s">
        <v>131</v>
      </c>
      <c r="BM168" s="226" t="s">
        <v>207</v>
      </c>
    </row>
    <row r="169" s="13" customFormat="1">
      <c r="A169" s="13"/>
      <c r="B169" s="228"/>
      <c r="C169" s="229"/>
      <c r="D169" s="230" t="s">
        <v>133</v>
      </c>
      <c r="E169" s="231" t="s">
        <v>1</v>
      </c>
      <c r="F169" s="232" t="s">
        <v>178</v>
      </c>
      <c r="G169" s="229"/>
      <c r="H169" s="233">
        <v>651</v>
      </c>
      <c r="I169" s="234"/>
      <c r="J169" s="229"/>
      <c r="K169" s="229"/>
      <c r="L169" s="235"/>
      <c r="M169" s="236"/>
      <c r="N169" s="237"/>
      <c r="O169" s="237"/>
      <c r="P169" s="237"/>
      <c r="Q169" s="237"/>
      <c r="R169" s="237"/>
      <c r="S169" s="237"/>
      <c r="T169" s="238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39" t="s">
        <v>133</v>
      </c>
      <c r="AU169" s="239" t="s">
        <v>88</v>
      </c>
      <c r="AV169" s="13" t="s">
        <v>88</v>
      </c>
      <c r="AW169" s="13" t="s">
        <v>34</v>
      </c>
      <c r="AX169" s="13" t="s">
        <v>78</v>
      </c>
      <c r="AY169" s="239" t="s">
        <v>125</v>
      </c>
    </row>
    <row r="170" s="13" customFormat="1">
      <c r="A170" s="13"/>
      <c r="B170" s="228"/>
      <c r="C170" s="229"/>
      <c r="D170" s="230" t="s">
        <v>133</v>
      </c>
      <c r="E170" s="231" t="s">
        <v>1</v>
      </c>
      <c r="F170" s="232" t="s">
        <v>192</v>
      </c>
      <c r="G170" s="229"/>
      <c r="H170" s="233">
        <v>10.125</v>
      </c>
      <c r="I170" s="234"/>
      <c r="J170" s="229"/>
      <c r="K170" s="229"/>
      <c r="L170" s="235"/>
      <c r="M170" s="236"/>
      <c r="N170" s="237"/>
      <c r="O170" s="237"/>
      <c r="P170" s="237"/>
      <c r="Q170" s="237"/>
      <c r="R170" s="237"/>
      <c r="S170" s="237"/>
      <c r="T170" s="238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39" t="s">
        <v>133</v>
      </c>
      <c r="AU170" s="239" t="s">
        <v>88</v>
      </c>
      <c r="AV170" s="13" t="s">
        <v>88</v>
      </c>
      <c r="AW170" s="13" t="s">
        <v>34</v>
      </c>
      <c r="AX170" s="13" t="s">
        <v>78</v>
      </c>
      <c r="AY170" s="239" t="s">
        <v>125</v>
      </c>
    </row>
    <row r="171" s="13" customFormat="1">
      <c r="A171" s="13"/>
      <c r="B171" s="228"/>
      <c r="C171" s="229"/>
      <c r="D171" s="230" t="s">
        <v>133</v>
      </c>
      <c r="E171" s="231" t="s">
        <v>1</v>
      </c>
      <c r="F171" s="232" t="s">
        <v>196</v>
      </c>
      <c r="G171" s="229"/>
      <c r="H171" s="233">
        <v>8.0999999999999996</v>
      </c>
      <c r="I171" s="234"/>
      <c r="J171" s="229"/>
      <c r="K171" s="229"/>
      <c r="L171" s="235"/>
      <c r="M171" s="236"/>
      <c r="N171" s="237"/>
      <c r="O171" s="237"/>
      <c r="P171" s="237"/>
      <c r="Q171" s="237"/>
      <c r="R171" s="237"/>
      <c r="S171" s="237"/>
      <c r="T171" s="238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39" t="s">
        <v>133</v>
      </c>
      <c r="AU171" s="239" t="s">
        <v>88</v>
      </c>
      <c r="AV171" s="13" t="s">
        <v>88</v>
      </c>
      <c r="AW171" s="13" t="s">
        <v>34</v>
      </c>
      <c r="AX171" s="13" t="s">
        <v>78</v>
      </c>
      <c r="AY171" s="239" t="s">
        <v>125</v>
      </c>
    </row>
    <row r="172" s="13" customFormat="1">
      <c r="A172" s="13"/>
      <c r="B172" s="228"/>
      <c r="C172" s="229"/>
      <c r="D172" s="230" t="s">
        <v>133</v>
      </c>
      <c r="E172" s="231" t="s">
        <v>1</v>
      </c>
      <c r="F172" s="232" t="s">
        <v>197</v>
      </c>
      <c r="G172" s="229"/>
      <c r="H172" s="233">
        <v>0.90000000000000002</v>
      </c>
      <c r="I172" s="234"/>
      <c r="J172" s="229"/>
      <c r="K172" s="229"/>
      <c r="L172" s="235"/>
      <c r="M172" s="236"/>
      <c r="N172" s="237"/>
      <c r="O172" s="237"/>
      <c r="P172" s="237"/>
      <c r="Q172" s="237"/>
      <c r="R172" s="237"/>
      <c r="S172" s="237"/>
      <c r="T172" s="238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239" t="s">
        <v>133</v>
      </c>
      <c r="AU172" s="239" t="s">
        <v>88</v>
      </c>
      <c r="AV172" s="13" t="s">
        <v>88</v>
      </c>
      <c r="AW172" s="13" t="s">
        <v>34</v>
      </c>
      <c r="AX172" s="13" t="s">
        <v>78</v>
      </c>
      <c r="AY172" s="239" t="s">
        <v>125</v>
      </c>
    </row>
    <row r="173" s="13" customFormat="1">
      <c r="A173" s="13"/>
      <c r="B173" s="228"/>
      <c r="C173" s="229"/>
      <c r="D173" s="230" t="s">
        <v>133</v>
      </c>
      <c r="E173" s="231" t="s">
        <v>1</v>
      </c>
      <c r="F173" s="232" t="s">
        <v>188</v>
      </c>
      <c r="G173" s="229"/>
      <c r="H173" s="233">
        <v>30</v>
      </c>
      <c r="I173" s="234"/>
      <c r="J173" s="229"/>
      <c r="K173" s="229"/>
      <c r="L173" s="235"/>
      <c r="M173" s="236"/>
      <c r="N173" s="237"/>
      <c r="O173" s="237"/>
      <c r="P173" s="237"/>
      <c r="Q173" s="237"/>
      <c r="R173" s="237"/>
      <c r="S173" s="237"/>
      <c r="T173" s="238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39" t="s">
        <v>133</v>
      </c>
      <c r="AU173" s="239" t="s">
        <v>88</v>
      </c>
      <c r="AV173" s="13" t="s">
        <v>88</v>
      </c>
      <c r="AW173" s="13" t="s">
        <v>34</v>
      </c>
      <c r="AX173" s="13" t="s">
        <v>78</v>
      </c>
      <c r="AY173" s="239" t="s">
        <v>125</v>
      </c>
    </row>
    <row r="174" s="14" customFormat="1">
      <c r="A174" s="14"/>
      <c r="B174" s="240"/>
      <c r="C174" s="241"/>
      <c r="D174" s="230" t="s">
        <v>133</v>
      </c>
      <c r="E174" s="242" t="s">
        <v>1</v>
      </c>
      <c r="F174" s="243" t="s">
        <v>136</v>
      </c>
      <c r="G174" s="241"/>
      <c r="H174" s="244">
        <v>700.125</v>
      </c>
      <c r="I174" s="245"/>
      <c r="J174" s="241"/>
      <c r="K174" s="241"/>
      <c r="L174" s="246"/>
      <c r="M174" s="247"/>
      <c r="N174" s="248"/>
      <c r="O174" s="248"/>
      <c r="P174" s="248"/>
      <c r="Q174" s="248"/>
      <c r="R174" s="248"/>
      <c r="S174" s="248"/>
      <c r="T174" s="249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T174" s="250" t="s">
        <v>133</v>
      </c>
      <c r="AU174" s="250" t="s">
        <v>88</v>
      </c>
      <c r="AV174" s="14" t="s">
        <v>131</v>
      </c>
      <c r="AW174" s="14" t="s">
        <v>34</v>
      </c>
      <c r="AX174" s="14" t="s">
        <v>86</v>
      </c>
      <c r="AY174" s="250" t="s">
        <v>125</v>
      </c>
    </row>
    <row r="175" s="2" customFormat="1" ht="37.8" customHeight="1">
      <c r="A175" s="37"/>
      <c r="B175" s="38"/>
      <c r="C175" s="214" t="s">
        <v>208</v>
      </c>
      <c r="D175" s="214" t="s">
        <v>127</v>
      </c>
      <c r="E175" s="215" t="s">
        <v>209</v>
      </c>
      <c r="F175" s="216" t="s">
        <v>210</v>
      </c>
      <c r="G175" s="217" t="s">
        <v>176</v>
      </c>
      <c r="H175" s="218">
        <v>1332</v>
      </c>
      <c r="I175" s="219"/>
      <c r="J175" s="220">
        <f>ROUND(I175*H175,2)</f>
        <v>0</v>
      </c>
      <c r="K175" s="221"/>
      <c r="L175" s="43"/>
      <c r="M175" s="222" t="s">
        <v>1</v>
      </c>
      <c r="N175" s="223" t="s">
        <v>43</v>
      </c>
      <c r="O175" s="90"/>
      <c r="P175" s="224">
        <f>O175*H175</f>
        <v>0</v>
      </c>
      <c r="Q175" s="224">
        <v>0</v>
      </c>
      <c r="R175" s="224">
        <f>Q175*H175</f>
        <v>0</v>
      </c>
      <c r="S175" s="224">
        <v>0</v>
      </c>
      <c r="T175" s="225">
        <f>S175*H175</f>
        <v>0</v>
      </c>
      <c r="U175" s="37"/>
      <c r="V175" s="37"/>
      <c r="W175" s="37"/>
      <c r="X175" s="37"/>
      <c r="Y175" s="37"/>
      <c r="Z175" s="37"/>
      <c r="AA175" s="37"/>
      <c r="AB175" s="37"/>
      <c r="AC175" s="37"/>
      <c r="AD175" s="37"/>
      <c r="AE175" s="37"/>
      <c r="AR175" s="226" t="s">
        <v>131</v>
      </c>
      <c r="AT175" s="226" t="s">
        <v>127</v>
      </c>
      <c r="AU175" s="226" t="s">
        <v>88</v>
      </c>
      <c r="AY175" s="16" t="s">
        <v>125</v>
      </c>
      <c r="BE175" s="227">
        <f>IF(N175="základní",J175,0)</f>
        <v>0</v>
      </c>
      <c r="BF175" s="227">
        <f>IF(N175="snížená",J175,0)</f>
        <v>0</v>
      </c>
      <c r="BG175" s="227">
        <f>IF(N175="zákl. přenesená",J175,0)</f>
        <v>0</v>
      </c>
      <c r="BH175" s="227">
        <f>IF(N175="sníž. přenesená",J175,0)</f>
        <v>0</v>
      </c>
      <c r="BI175" s="227">
        <f>IF(N175="nulová",J175,0)</f>
        <v>0</v>
      </c>
      <c r="BJ175" s="16" t="s">
        <v>86</v>
      </c>
      <c r="BK175" s="227">
        <f>ROUND(I175*H175,2)</f>
        <v>0</v>
      </c>
      <c r="BL175" s="16" t="s">
        <v>131</v>
      </c>
      <c r="BM175" s="226" t="s">
        <v>211</v>
      </c>
    </row>
    <row r="176" s="13" customFormat="1">
      <c r="A176" s="13"/>
      <c r="B176" s="228"/>
      <c r="C176" s="229"/>
      <c r="D176" s="230" t="s">
        <v>133</v>
      </c>
      <c r="E176" s="231" t="s">
        <v>1</v>
      </c>
      <c r="F176" s="232" t="s">
        <v>183</v>
      </c>
      <c r="G176" s="229"/>
      <c r="H176" s="233">
        <v>1302</v>
      </c>
      <c r="I176" s="234"/>
      <c r="J176" s="229"/>
      <c r="K176" s="229"/>
      <c r="L176" s="235"/>
      <c r="M176" s="236"/>
      <c r="N176" s="237"/>
      <c r="O176" s="237"/>
      <c r="P176" s="237"/>
      <c r="Q176" s="237"/>
      <c r="R176" s="237"/>
      <c r="S176" s="237"/>
      <c r="T176" s="238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239" t="s">
        <v>133</v>
      </c>
      <c r="AU176" s="239" t="s">
        <v>88</v>
      </c>
      <c r="AV176" s="13" t="s">
        <v>88</v>
      </c>
      <c r="AW176" s="13" t="s">
        <v>34</v>
      </c>
      <c r="AX176" s="13" t="s">
        <v>78</v>
      </c>
      <c r="AY176" s="239" t="s">
        <v>125</v>
      </c>
    </row>
    <row r="177" s="13" customFormat="1">
      <c r="A177" s="13"/>
      <c r="B177" s="228"/>
      <c r="C177" s="229"/>
      <c r="D177" s="230" t="s">
        <v>133</v>
      </c>
      <c r="E177" s="231" t="s">
        <v>1</v>
      </c>
      <c r="F177" s="232" t="s">
        <v>188</v>
      </c>
      <c r="G177" s="229"/>
      <c r="H177" s="233">
        <v>30</v>
      </c>
      <c r="I177" s="234"/>
      <c r="J177" s="229"/>
      <c r="K177" s="229"/>
      <c r="L177" s="235"/>
      <c r="M177" s="236"/>
      <c r="N177" s="237"/>
      <c r="O177" s="237"/>
      <c r="P177" s="237"/>
      <c r="Q177" s="237"/>
      <c r="R177" s="237"/>
      <c r="S177" s="237"/>
      <c r="T177" s="238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239" t="s">
        <v>133</v>
      </c>
      <c r="AU177" s="239" t="s">
        <v>88</v>
      </c>
      <c r="AV177" s="13" t="s">
        <v>88</v>
      </c>
      <c r="AW177" s="13" t="s">
        <v>34</v>
      </c>
      <c r="AX177" s="13" t="s">
        <v>78</v>
      </c>
      <c r="AY177" s="239" t="s">
        <v>125</v>
      </c>
    </row>
    <row r="178" s="14" customFormat="1">
      <c r="A178" s="14"/>
      <c r="B178" s="240"/>
      <c r="C178" s="241"/>
      <c r="D178" s="230" t="s">
        <v>133</v>
      </c>
      <c r="E178" s="242" t="s">
        <v>1</v>
      </c>
      <c r="F178" s="243" t="s">
        <v>136</v>
      </c>
      <c r="G178" s="241"/>
      <c r="H178" s="244">
        <v>1332</v>
      </c>
      <c r="I178" s="245"/>
      <c r="J178" s="241"/>
      <c r="K178" s="241"/>
      <c r="L178" s="246"/>
      <c r="M178" s="247"/>
      <c r="N178" s="248"/>
      <c r="O178" s="248"/>
      <c r="P178" s="248"/>
      <c r="Q178" s="248"/>
      <c r="R178" s="248"/>
      <c r="S178" s="248"/>
      <c r="T178" s="249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T178" s="250" t="s">
        <v>133</v>
      </c>
      <c r="AU178" s="250" t="s">
        <v>88</v>
      </c>
      <c r="AV178" s="14" t="s">
        <v>131</v>
      </c>
      <c r="AW178" s="14" t="s">
        <v>34</v>
      </c>
      <c r="AX178" s="14" t="s">
        <v>86</v>
      </c>
      <c r="AY178" s="250" t="s">
        <v>125</v>
      </c>
    </row>
    <row r="179" s="2" customFormat="1" ht="37.8" customHeight="1">
      <c r="A179" s="37"/>
      <c r="B179" s="38"/>
      <c r="C179" s="214" t="s">
        <v>7</v>
      </c>
      <c r="D179" s="214" t="s">
        <v>127</v>
      </c>
      <c r="E179" s="215" t="s">
        <v>212</v>
      </c>
      <c r="F179" s="216" t="s">
        <v>213</v>
      </c>
      <c r="G179" s="217" t="s">
        <v>176</v>
      </c>
      <c r="H179" s="218">
        <v>3500.625</v>
      </c>
      <c r="I179" s="219"/>
      <c r="J179" s="220">
        <f>ROUND(I179*H179,2)</f>
        <v>0</v>
      </c>
      <c r="K179" s="221"/>
      <c r="L179" s="43"/>
      <c r="M179" s="222" t="s">
        <v>1</v>
      </c>
      <c r="N179" s="223" t="s">
        <v>43</v>
      </c>
      <c r="O179" s="90"/>
      <c r="P179" s="224">
        <f>O179*H179</f>
        <v>0</v>
      </c>
      <c r="Q179" s="224">
        <v>0</v>
      </c>
      <c r="R179" s="224">
        <f>Q179*H179</f>
        <v>0</v>
      </c>
      <c r="S179" s="224">
        <v>0</v>
      </c>
      <c r="T179" s="225">
        <f>S179*H179</f>
        <v>0</v>
      </c>
      <c r="U179" s="37"/>
      <c r="V179" s="37"/>
      <c r="W179" s="37"/>
      <c r="X179" s="37"/>
      <c r="Y179" s="37"/>
      <c r="Z179" s="37"/>
      <c r="AA179" s="37"/>
      <c r="AB179" s="37"/>
      <c r="AC179" s="37"/>
      <c r="AD179" s="37"/>
      <c r="AE179" s="37"/>
      <c r="AR179" s="226" t="s">
        <v>131</v>
      </c>
      <c r="AT179" s="226" t="s">
        <v>127</v>
      </c>
      <c r="AU179" s="226" t="s">
        <v>88</v>
      </c>
      <c r="AY179" s="16" t="s">
        <v>125</v>
      </c>
      <c r="BE179" s="227">
        <f>IF(N179="základní",J179,0)</f>
        <v>0</v>
      </c>
      <c r="BF179" s="227">
        <f>IF(N179="snížená",J179,0)</f>
        <v>0</v>
      </c>
      <c r="BG179" s="227">
        <f>IF(N179="zákl. přenesená",J179,0)</f>
        <v>0</v>
      </c>
      <c r="BH179" s="227">
        <f>IF(N179="sníž. přenesená",J179,0)</f>
        <v>0</v>
      </c>
      <c r="BI179" s="227">
        <f>IF(N179="nulová",J179,0)</f>
        <v>0</v>
      </c>
      <c r="BJ179" s="16" t="s">
        <v>86</v>
      </c>
      <c r="BK179" s="227">
        <f>ROUND(I179*H179,2)</f>
        <v>0</v>
      </c>
      <c r="BL179" s="16" t="s">
        <v>131</v>
      </c>
      <c r="BM179" s="226" t="s">
        <v>214</v>
      </c>
    </row>
    <row r="180" s="13" customFormat="1">
      <c r="A180" s="13"/>
      <c r="B180" s="228"/>
      <c r="C180" s="229"/>
      <c r="D180" s="230" t="s">
        <v>133</v>
      </c>
      <c r="E180" s="231" t="s">
        <v>1</v>
      </c>
      <c r="F180" s="232" t="s">
        <v>215</v>
      </c>
      <c r="G180" s="229"/>
      <c r="H180" s="233">
        <v>3255</v>
      </c>
      <c r="I180" s="234"/>
      <c r="J180" s="229"/>
      <c r="K180" s="229"/>
      <c r="L180" s="235"/>
      <c r="M180" s="236"/>
      <c r="N180" s="237"/>
      <c r="O180" s="237"/>
      <c r="P180" s="237"/>
      <c r="Q180" s="237"/>
      <c r="R180" s="237"/>
      <c r="S180" s="237"/>
      <c r="T180" s="238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239" t="s">
        <v>133</v>
      </c>
      <c r="AU180" s="239" t="s">
        <v>88</v>
      </c>
      <c r="AV180" s="13" t="s">
        <v>88</v>
      </c>
      <c r="AW180" s="13" t="s">
        <v>34</v>
      </c>
      <c r="AX180" s="13" t="s">
        <v>78</v>
      </c>
      <c r="AY180" s="239" t="s">
        <v>125</v>
      </c>
    </row>
    <row r="181" s="13" customFormat="1">
      <c r="A181" s="13"/>
      <c r="B181" s="228"/>
      <c r="C181" s="229"/>
      <c r="D181" s="230" t="s">
        <v>133</v>
      </c>
      <c r="E181" s="231" t="s">
        <v>1</v>
      </c>
      <c r="F181" s="232" t="s">
        <v>216</v>
      </c>
      <c r="G181" s="229"/>
      <c r="H181" s="233">
        <v>50.625</v>
      </c>
      <c r="I181" s="234"/>
      <c r="J181" s="229"/>
      <c r="K181" s="229"/>
      <c r="L181" s="235"/>
      <c r="M181" s="236"/>
      <c r="N181" s="237"/>
      <c r="O181" s="237"/>
      <c r="P181" s="237"/>
      <c r="Q181" s="237"/>
      <c r="R181" s="237"/>
      <c r="S181" s="237"/>
      <c r="T181" s="238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239" t="s">
        <v>133</v>
      </c>
      <c r="AU181" s="239" t="s">
        <v>88</v>
      </c>
      <c r="AV181" s="13" t="s">
        <v>88</v>
      </c>
      <c r="AW181" s="13" t="s">
        <v>34</v>
      </c>
      <c r="AX181" s="13" t="s">
        <v>78</v>
      </c>
      <c r="AY181" s="239" t="s">
        <v>125</v>
      </c>
    </row>
    <row r="182" s="13" customFormat="1">
      <c r="A182" s="13"/>
      <c r="B182" s="228"/>
      <c r="C182" s="229"/>
      <c r="D182" s="230" t="s">
        <v>133</v>
      </c>
      <c r="E182" s="231" t="s">
        <v>1</v>
      </c>
      <c r="F182" s="232" t="s">
        <v>217</v>
      </c>
      <c r="G182" s="229"/>
      <c r="H182" s="233">
        <v>40.5</v>
      </c>
      <c r="I182" s="234"/>
      <c r="J182" s="229"/>
      <c r="K182" s="229"/>
      <c r="L182" s="235"/>
      <c r="M182" s="236"/>
      <c r="N182" s="237"/>
      <c r="O182" s="237"/>
      <c r="P182" s="237"/>
      <c r="Q182" s="237"/>
      <c r="R182" s="237"/>
      <c r="S182" s="237"/>
      <c r="T182" s="238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239" t="s">
        <v>133</v>
      </c>
      <c r="AU182" s="239" t="s">
        <v>88</v>
      </c>
      <c r="AV182" s="13" t="s">
        <v>88</v>
      </c>
      <c r="AW182" s="13" t="s">
        <v>34</v>
      </c>
      <c r="AX182" s="13" t="s">
        <v>78</v>
      </c>
      <c r="AY182" s="239" t="s">
        <v>125</v>
      </c>
    </row>
    <row r="183" s="13" customFormat="1">
      <c r="A183" s="13"/>
      <c r="B183" s="228"/>
      <c r="C183" s="229"/>
      <c r="D183" s="230" t="s">
        <v>133</v>
      </c>
      <c r="E183" s="231" t="s">
        <v>1</v>
      </c>
      <c r="F183" s="232" t="s">
        <v>218</v>
      </c>
      <c r="G183" s="229"/>
      <c r="H183" s="233">
        <v>4.5</v>
      </c>
      <c r="I183" s="234"/>
      <c r="J183" s="229"/>
      <c r="K183" s="229"/>
      <c r="L183" s="235"/>
      <c r="M183" s="236"/>
      <c r="N183" s="237"/>
      <c r="O183" s="237"/>
      <c r="P183" s="237"/>
      <c r="Q183" s="237"/>
      <c r="R183" s="237"/>
      <c r="S183" s="237"/>
      <c r="T183" s="238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39" t="s">
        <v>133</v>
      </c>
      <c r="AU183" s="239" t="s">
        <v>88</v>
      </c>
      <c r="AV183" s="13" t="s">
        <v>88</v>
      </c>
      <c r="AW183" s="13" t="s">
        <v>34</v>
      </c>
      <c r="AX183" s="13" t="s">
        <v>78</v>
      </c>
      <c r="AY183" s="239" t="s">
        <v>125</v>
      </c>
    </row>
    <row r="184" s="13" customFormat="1">
      <c r="A184" s="13"/>
      <c r="B184" s="228"/>
      <c r="C184" s="229"/>
      <c r="D184" s="230" t="s">
        <v>133</v>
      </c>
      <c r="E184" s="231" t="s">
        <v>1</v>
      </c>
      <c r="F184" s="232" t="s">
        <v>219</v>
      </c>
      <c r="G184" s="229"/>
      <c r="H184" s="233">
        <v>150</v>
      </c>
      <c r="I184" s="234"/>
      <c r="J184" s="229"/>
      <c r="K184" s="229"/>
      <c r="L184" s="235"/>
      <c r="M184" s="236"/>
      <c r="N184" s="237"/>
      <c r="O184" s="237"/>
      <c r="P184" s="237"/>
      <c r="Q184" s="237"/>
      <c r="R184" s="237"/>
      <c r="S184" s="237"/>
      <c r="T184" s="238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239" t="s">
        <v>133</v>
      </c>
      <c r="AU184" s="239" t="s">
        <v>88</v>
      </c>
      <c r="AV184" s="13" t="s">
        <v>88</v>
      </c>
      <c r="AW184" s="13" t="s">
        <v>34</v>
      </c>
      <c r="AX184" s="13" t="s">
        <v>78</v>
      </c>
      <c r="AY184" s="239" t="s">
        <v>125</v>
      </c>
    </row>
    <row r="185" s="14" customFormat="1">
      <c r="A185" s="14"/>
      <c r="B185" s="240"/>
      <c r="C185" s="241"/>
      <c r="D185" s="230" t="s">
        <v>133</v>
      </c>
      <c r="E185" s="242" t="s">
        <v>1</v>
      </c>
      <c r="F185" s="243" t="s">
        <v>136</v>
      </c>
      <c r="G185" s="241"/>
      <c r="H185" s="244">
        <v>3500.625</v>
      </c>
      <c r="I185" s="245"/>
      <c r="J185" s="241"/>
      <c r="K185" s="241"/>
      <c r="L185" s="246"/>
      <c r="M185" s="247"/>
      <c r="N185" s="248"/>
      <c r="O185" s="248"/>
      <c r="P185" s="248"/>
      <c r="Q185" s="248"/>
      <c r="R185" s="248"/>
      <c r="S185" s="248"/>
      <c r="T185" s="249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T185" s="250" t="s">
        <v>133</v>
      </c>
      <c r="AU185" s="250" t="s">
        <v>88</v>
      </c>
      <c r="AV185" s="14" t="s">
        <v>131</v>
      </c>
      <c r="AW185" s="14" t="s">
        <v>34</v>
      </c>
      <c r="AX185" s="14" t="s">
        <v>86</v>
      </c>
      <c r="AY185" s="250" t="s">
        <v>125</v>
      </c>
    </row>
    <row r="186" s="2" customFormat="1" ht="44.25" customHeight="1">
      <c r="A186" s="37"/>
      <c r="B186" s="38"/>
      <c r="C186" s="214" t="s">
        <v>220</v>
      </c>
      <c r="D186" s="214" t="s">
        <v>127</v>
      </c>
      <c r="E186" s="215" t="s">
        <v>221</v>
      </c>
      <c r="F186" s="216" t="s">
        <v>222</v>
      </c>
      <c r="G186" s="217" t="s">
        <v>176</v>
      </c>
      <c r="H186" s="218">
        <v>6660</v>
      </c>
      <c r="I186" s="219"/>
      <c r="J186" s="220">
        <f>ROUND(I186*H186,2)</f>
        <v>0</v>
      </c>
      <c r="K186" s="221"/>
      <c r="L186" s="43"/>
      <c r="M186" s="222" t="s">
        <v>1</v>
      </c>
      <c r="N186" s="223" t="s">
        <v>43</v>
      </c>
      <c r="O186" s="90"/>
      <c r="P186" s="224">
        <f>O186*H186</f>
        <v>0</v>
      </c>
      <c r="Q186" s="224">
        <v>0</v>
      </c>
      <c r="R186" s="224">
        <f>Q186*H186</f>
        <v>0</v>
      </c>
      <c r="S186" s="224">
        <v>0</v>
      </c>
      <c r="T186" s="225">
        <f>S186*H186</f>
        <v>0</v>
      </c>
      <c r="U186" s="37"/>
      <c r="V186" s="37"/>
      <c r="W186" s="37"/>
      <c r="X186" s="37"/>
      <c r="Y186" s="37"/>
      <c r="Z186" s="37"/>
      <c r="AA186" s="37"/>
      <c r="AB186" s="37"/>
      <c r="AC186" s="37"/>
      <c r="AD186" s="37"/>
      <c r="AE186" s="37"/>
      <c r="AR186" s="226" t="s">
        <v>131</v>
      </c>
      <c r="AT186" s="226" t="s">
        <v>127</v>
      </c>
      <c r="AU186" s="226" t="s">
        <v>88</v>
      </c>
      <c r="AY186" s="16" t="s">
        <v>125</v>
      </c>
      <c r="BE186" s="227">
        <f>IF(N186="základní",J186,0)</f>
        <v>0</v>
      </c>
      <c r="BF186" s="227">
        <f>IF(N186="snížená",J186,0)</f>
        <v>0</v>
      </c>
      <c r="BG186" s="227">
        <f>IF(N186="zákl. přenesená",J186,0)</f>
        <v>0</v>
      </c>
      <c r="BH186" s="227">
        <f>IF(N186="sníž. přenesená",J186,0)</f>
        <v>0</v>
      </c>
      <c r="BI186" s="227">
        <f>IF(N186="nulová",J186,0)</f>
        <v>0</v>
      </c>
      <c r="BJ186" s="16" t="s">
        <v>86</v>
      </c>
      <c r="BK186" s="227">
        <f>ROUND(I186*H186,2)</f>
        <v>0</v>
      </c>
      <c r="BL186" s="16" t="s">
        <v>131</v>
      </c>
      <c r="BM186" s="226" t="s">
        <v>223</v>
      </c>
    </row>
    <row r="187" s="13" customFormat="1">
      <c r="A187" s="13"/>
      <c r="B187" s="228"/>
      <c r="C187" s="229"/>
      <c r="D187" s="230" t="s">
        <v>133</v>
      </c>
      <c r="E187" s="231" t="s">
        <v>1</v>
      </c>
      <c r="F187" s="232" t="s">
        <v>224</v>
      </c>
      <c r="G187" s="229"/>
      <c r="H187" s="233">
        <v>6510</v>
      </c>
      <c r="I187" s="234"/>
      <c r="J187" s="229"/>
      <c r="K187" s="229"/>
      <c r="L187" s="235"/>
      <c r="M187" s="236"/>
      <c r="N187" s="237"/>
      <c r="O187" s="237"/>
      <c r="P187" s="237"/>
      <c r="Q187" s="237"/>
      <c r="R187" s="237"/>
      <c r="S187" s="237"/>
      <c r="T187" s="238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39" t="s">
        <v>133</v>
      </c>
      <c r="AU187" s="239" t="s">
        <v>88</v>
      </c>
      <c r="AV187" s="13" t="s">
        <v>88</v>
      </c>
      <c r="AW187" s="13" t="s">
        <v>34</v>
      </c>
      <c r="AX187" s="13" t="s">
        <v>78</v>
      </c>
      <c r="AY187" s="239" t="s">
        <v>125</v>
      </c>
    </row>
    <row r="188" s="13" customFormat="1">
      <c r="A188" s="13"/>
      <c r="B188" s="228"/>
      <c r="C188" s="229"/>
      <c r="D188" s="230" t="s">
        <v>133</v>
      </c>
      <c r="E188" s="231" t="s">
        <v>1</v>
      </c>
      <c r="F188" s="232" t="s">
        <v>219</v>
      </c>
      <c r="G188" s="229"/>
      <c r="H188" s="233">
        <v>150</v>
      </c>
      <c r="I188" s="234"/>
      <c r="J188" s="229"/>
      <c r="K188" s="229"/>
      <c r="L188" s="235"/>
      <c r="M188" s="236"/>
      <c r="N188" s="237"/>
      <c r="O188" s="237"/>
      <c r="P188" s="237"/>
      <c r="Q188" s="237"/>
      <c r="R188" s="237"/>
      <c r="S188" s="237"/>
      <c r="T188" s="238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T188" s="239" t="s">
        <v>133</v>
      </c>
      <c r="AU188" s="239" t="s">
        <v>88</v>
      </c>
      <c r="AV188" s="13" t="s">
        <v>88</v>
      </c>
      <c r="AW188" s="13" t="s">
        <v>34</v>
      </c>
      <c r="AX188" s="13" t="s">
        <v>78</v>
      </c>
      <c r="AY188" s="239" t="s">
        <v>125</v>
      </c>
    </row>
    <row r="189" s="14" customFormat="1">
      <c r="A189" s="14"/>
      <c r="B189" s="240"/>
      <c r="C189" s="241"/>
      <c r="D189" s="230" t="s">
        <v>133</v>
      </c>
      <c r="E189" s="242" t="s">
        <v>1</v>
      </c>
      <c r="F189" s="243" t="s">
        <v>136</v>
      </c>
      <c r="G189" s="241"/>
      <c r="H189" s="244">
        <v>6660</v>
      </c>
      <c r="I189" s="245"/>
      <c r="J189" s="241"/>
      <c r="K189" s="241"/>
      <c r="L189" s="246"/>
      <c r="M189" s="247"/>
      <c r="N189" s="248"/>
      <c r="O189" s="248"/>
      <c r="P189" s="248"/>
      <c r="Q189" s="248"/>
      <c r="R189" s="248"/>
      <c r="S189" s="248"/>
      <c r="T189" s="249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T189" s="250" t="s">
        <v>133</v>
      </c>
      <c r="AU189" s="250" t="s">
        <v>88</v>
      </c>
      <c r="AV189" s="14" t="s">
        <v>131</v>
      </c>
      <c r="AW189" s="14" t="s">
        <v>34</v>
      </c>
      <c r="AX189" s="14" t="s">
        <v>86</v>
      </c>
      <c r="AY189" s="250" t="s">
        <v>125</v>
      </c>
    </row>
    <row r="190" s="2" customFormat="1" ht="24.15" customHeight="1">
      <c r="A190" s="37"/>
      <c r="B190" s="38"/>
      <c r="C190" s="214" t="s">
        <v>225</v>
      </c>
      <c r="D190" s="214" t="s">
        <v>127</v>
      </c>
      <c r="E190" s="215" t="s">
        <v>226</v>
      </c>
      <c r="F190" s="216" t="s">
        <v>227</v>
      </c>
      <c r="G190" s="217" t="s">
        <v>176</v>
      </c>
      <c r="H190" s="218">
        <v>666</v>
      </c>
      <c r="I190" s="219"/>
      <c r="J190" s="220">
        <f>ROUND(I190*H190,2)</f>
        <v>0</v>
      </c>
      <c r="K190" s="221"/>
      <c r="L190" s="43"/>
      <c r="M190" s="222" t="s">
        <v>1</v>
      </c>
      <c r="N190" s="223" t="s">
        <v>43</v>
      </c>
      <c r="O190" s="90"/>
      <c r="P190" s="224">
        <f>O190*H190</f>
        <v>0</v>
      </c>
      <c r="Q190" s="224">
        <v>0</v>
      </c>
      <c r="R190" s="224">
        <f>Q190*H190</f>
        <v>0</v>
      </c>
      <c r="S190" s="224">
        <v>0</v>
      </c>
      <c r="T190" s="225">
        <f>S190*H190</f>
        <v>0</v>
      </c>
      <c r="U190" s="37"/>
      <c r="V190" s="37"/>
      <c r="W190" s="37"/>
      <c r="X190" s="37"/>
      <c r="Y190" s="37"/>
      <c r="Z190" s="37"/>
      <c r="AA190" s="37"/>
      <c r="AB190" s="37"/>
      <c r="AC190" s="37"/>
      <c r="AD190" s="37"/>
      <c r="AE190" s="37"/>
      <c r="AR190" s="226" t="s">
        <v>131</v>
      </c>
      <c r="AT190" s="226" t="s">
        <v>127</v>
      </c>
      <c r="AU190" s="226" t="s">
        <v>88</v>
      </c>
      <c r="AY190" s="16" t="s">
        <v>125</v>
      </c>
      <c r="BE190" s="227">
        <f>IF(N190="základní",J190,0)</f>
        <v>0</v>
      </c>
      <c r="BF190" s="227">
        <f>IF(N190="snížená",J190,0)</f>
        <v>0</v>
      </c>
      <c r="BG190" s="227">
        <f>IF(N190="zákl. přenesená",J190,0)</f>
        <v>0</v>
      </c>
      <c r="BH190" s="227">
        <f>IF(N190="sníž. přenesená",J190,0)</f>
        <v>0</v>
      </c>
      <c r="BI190" s="227">
        <f>IF(N190="nulová",J190,0)</f>
        <v>0</v>
      </c>
      <c r="BJ190" s="16" t="s">
        <v>86</v>
      </c>
      <c r="BK190" s="227">
        <f>ROUND(I190*H190,2)</f>
        <v>0</v>
      </c>
      <c r="BL190" s="16" t="s">
        <v>131</v>
      </c>
      <c r="BM190" s="226" t="s">
        <v>228</v>
      </c>
    </row>
    <row r="191" s="13" customFormat="1">
      <c r="A191" s="13"/>
      <c r="B191" s="228"/>
      <c r="C191" s="229"/>
      <c r="D191" s="230" t="s">
        <v>133</v>
      </c>
      <c r="E191" s="231" t="s">
        <v>1</v>
      </c>
      <c r="F191" s="232" t="s">
        <v>202</v>
      </c>
      <c r="G191" s="229"/>
      <c r="H191" s="233">
        <v>466</v>
      </c>
      <c r="I191" s="234"/>
      <c r="J191" s="229"/>
      <c r="K191" s="229"/>
      <c r="L191" s="235"/>
      <c r="M191" s="236"/>
      <c r="N191" s="237"/>
      <c r="O191" s="237"/>
      <c r="P191" s="237"/>
      <c r="Q191" s="237"/>
      <c r="R191" s="237"/>
      <c r="S191" s="237"/>
      <c r="T191" s="238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239" t="s">
        <v>133</v>
      </c>
      <c r="AU191" s="239" t="s">
        <v>88</v>
      </c>
      <c r="AV191" s="13" t="s">
        <v>88</v>
      </c>
      <c r="AW191" s="13" t="s">
        <v>34</v>
      </c>
      <c r="AX191" s="13" t="s">
        <v>78</v>
      </c>
      <c r="AY191" s="239" t="s">
        <v>125</v>
      </c>
    </row>
    <row r="192" s="13" customFormat="1">
      <c r="A192" s="13"/>
      <c r="B192" s="228"/>
      <c r="C192" s="229"/>
      <c r="D192" s="230" t="s">
        <v>133</v>
      </c>
      <c r="E192" s="231" t="s">
        <v>1</v>
      </c>
      <c r="F192" s="232" t="s">
        <v>203</v>
      </c>
      <c r="G192" s="229"/>
      <c r="H192" s="233">
        <v>200</v>
      </c>
      <c r="I192" s="234"/>
      <c r="J192" s="229"/>
      <c r="K192" s="229"/>
      <c r="L192" s="235"/>
      <c r="M192" s="236"/>
      <c r="N192" s="237"/>
      <c r="O192" s="237"/>
      <c r="P192" s="237"/>
      <c r="Q192" s="237"/>
      <c r="R192" s="237"/>
      <c r="S192" s="237"/>
      <c r="T192" s="238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239" t="s">
        <v>133</v>
      </c>
      <c r="AU192" s="239" t="s">
        <v>88</v>
      </c>
      <c r="AV192" s="13" t="s">
        <v>88</v>
      </c>
      <c r="AW192" s="13" t="s">
        <v>34</v>
      </c>
      <c r="AX192" s="13" t="s">
        <v>78</v>
      </c>
      <c r="AY192" s="239" t="s">
        <v>125</v>
      </c>
    </row>
    <row r="193" s="14" customFormat="1">
      <c r="A193" s="14"/>
      <c r="B193" s="240"/>
      <c r="C193" s="241"/>
      <c r="D193" s="230" t="s">
        <v>133</v>
      </c>
      <c r="E193" s="242" t="s">
        <v>1</v>
      </c>
      <c r="F193" s="243" t="s">
        <v>136</v>
      </c>
      <c r="G193" s="241"/>
      <c r="H193" s="244">
        <v>666</v>
      </c>
      <c r="I193" s="245"/>
      <c r="J193" s="241"/>
      <c r="K193" s="241"/>
      <c r="L193" s="246"/>
      <c r="M193" s="247"/>
      <c r="N193" s="248"/>
      <c r="O193" s="248"/>
      <c r="P193" s="248"/>
      <c r="Q193" s="248"/>
      <c r="R193" s="248"/>
      <c r="S193" s="248"/>
      <c r="T193" s="249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T193" s="250" t="s">
        <v>133</v>
      </c>
      <c r="AU193" s="250" t="s">
        <v>88</v>
      </c>
      <c r="AV193" s="14" t="s">
        <v>131</v>
      </c>
      <c r="AW193" s="14" t="s">
        <v>34</v>
      </c>
      <c r="AX193" s="14" t="s">
        <v>86</v>
      </c>
      <c r="AY193" s="250" t="s">
        <v>125</v>
      </c>
    </row>
    <row r="194" s="2" customFormat="1" ht="16.5" customHeight="1">
      <c r="A194" s="37"/>
      <c r="B194" s="38"/>
      <c r="C194" s="214" t="s">
        <v>229</v>
      </c>
      <c r="D194" s="214" t="s">
        <v>127</v>
      </c>
      <c r="E194" s="215" t="s">
        <v>230</v>
      </c>
      <c r="F194" s="216" t="s">
        <v>231</v>
      </c>
      <c r="G194" s="217" t="s">
        <v>176</v>
      </c>
      <c r="H194" s="218">
        <v>700.125</v>
      </c>
      <c r="I194" s="219"/>
      <c r="J194" s="220">
        <f>ROUND(I194*H194,2)</f>
        <v>0</v>
      </c>
      <c r="K194" s="221"/>
      <c r="L194" s="43"/>
      <c r="M194" s="222" t="s">
        <v>1</v>
      </c>
      <c r="N194" s="223" t="s">
        <v>43</v>
      </c>
      <c r="O194" s="90"/>
      <c r="P194" s="224">
        <f>O194*H194</f>
        <v>0</v>
      </c>
      <c r="Q194" s="224">
        <v>0</v>
      </c>
      <c r="R194" s="224">
        <f>Q194*H194</f>
        <v>0</v>
      </c>
      <c r="S194" s="224">
        <v>0</v>
      </c>
      <c r="T194" s="225">
        <f>S194*H194</f>
        <v>0</v>
      </c>
      <c r="U194" s="37"/>
      <c r="V194" s="37"/>
      <c r="W194" s="37"/>
      <c r="X194" s="37"/>
      <c r="Y194" s="37"/>
      <c r="Z194" s="37"/>
      <c r="AA194" s="37"/>
      <c r="AB194" s="37"/>
      <c r="AC194" s="37"/>
      <c r="AD194" s="37"/>
      <c r="AE194" s="37"/>
      <c r="AR194" s="226" t="s">
        <v>131</v>
      </c>
      <c r="AT194" s="226" t="s">
        <v>127</v>
      </c>
      <c r="AU194" s="226" t="s">
        <v>88</v>
      </c>
      <c r="AY194" s="16" t="s">
        <v>125</v>
      </c>
      <c r="BE194" s="227">
        <f>IF(N194="základní",J194,0)</f>
        <v>0</v>
      </c>
      <c r="BF194" s="227">
        <f>IF(N194="snížená",J194,0)</f>
        <v>0</v>
      </c>
      <c r="BG194" s="227">
        <f>IF(N194="zákl. přenesená",J194,0)</f>
        <v>0</v>
      </c>
      <c r="BH194" s="227">
        <f>IF(N194="sníž. přenesená",J194,0)</f>
        <v>0</v>
      </c>
      <c r="BI194" s="227">
        <f>IF(N194="nulová",J194,0)</f>
        <v>0</v>
      </c>
      <c r="BJ194" s="16" t="s">
        <v>86</v>
      </c>
      <c r="BK194" s="227">
        <f>ROUND(I194*H194,2)</f>
        <v>0</v>
      </c>
      <c r="BL194" s="16" t="s">
        <v>131</v>
      </c>
      <c r="BM194" s="226" t="s">
        <v>232</v>
      </c>
    </row>
    <row r="195" s="13" customFormat="1">
      <c r="A195" s="13"/>
      <c r="B195" s="228"/>
      <c r="C195" s="229"/>
      <c r="D195" s="230" t="s">
        <v>133</v>
      </c>
      <c r="E195" s="231" t="s">
        <v>1</v>
      </c>
      <c r="F195" s="232" t="s">
        <v>178</v>
      </c>
      <c r="G195" s="229"/>
      <c r="H195" s="233">
        <v>651</v>
      </c>
      <c r="I195" s="234"/>
      <c r="J195" s="229"/>
      <c r="K195" s="229"/>
      <c r="L195" s="235"/>
      <c r="M195" s="236"/>
      <c r="N195" s="237"/>
      <c r="O195" s="237"/>
      <c r="P195" s="237"/>
      <c r="Q195" s="237"/>
      <c r="R195" s="237"/>
      <c r="S195" s="237"/>
      <c r="T195" s="238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239" t="s">
        <v>133</v>
      </c>
      <c r="AU195" s="239" t="s">
        <v>88</v>
      </c>
      <c r="AV195" s="13" t="s">
        <v>88</v>
      </c>
      <c r="AW195" s="13" t="s">
        <v>34</v>
      </c>
      <c r="AX195" s="13" t="s">
        <v>78</v>
      </c>
      <c r="AY195" s="239" t="s">
        <v>125</v>
      </c>
    </row>
    <row r="196" s="13" customFormat="1">
      <c r="A196" s="13"/>
      <c r="B196" s="228"/>
      <c r="C196" s="229"/>
      <c r="D196" s="230" t="s">
        <v>133</v>
      </c>
      <c r="E196" s="231" t="s">
        <v>1</v>
      </c>
      <c r="F196" s="232" t="s">
        <v>192</v>
      </c>
      <c r="G196" s="229"/>
      <c r="H196" s="233">
        <v>10.125</v>
      </c>
      <c r="I196" s="234"/>
      <c r="J196" s="229"/>
      <c r="K196" s="229"/>
      <c r="L196" s="235"/>
      <c r="M196" s="236"/>
      <c r="N196" s="237"/>
      <c r="O196" s="237"/>
      <c r="P196" s="237"/>
      <c r="Q196" s="237"/>
      <c r="R196" s="237"/>
      <c r="S196" s="237"/>
      <c r="T196" s="238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239" t="s">
        <v>133</v>
      </c>
      <c r="AU196" s="239" t="s">
        <v>88</v>
      </c>
      <c r="AV196" s="13" t="s">
        <v>88</v>
      </c>
      <c r="AW196" s="13" t="s">
        <v>34</v>
      </c>
      <c r="AX196" s="13" t="s">
        <v>78</v>
      </c>
      <c r="AY196" s="239" t="s">
        <v>125</v>
      </c>
    </row>
    <row r="197" s="13" customFormat="1">
      <c r="A197" s="13"/>
      <c r="B197" s="228"/>
      <c r="C197" s="229"/>
      <c r="D197" s="230" t="s">
        <v>133</v>
      </c>
      <c r="E197" s="231" t="s">
        <v>1</v>
      </c>
      <c r="F197" s="232" t="s">
        <v>196</v>
      </c>
      <c r="G197" s="229"/>
      <c r="H197" s="233">
        <v>8.0999999999999996</v>
      </c>
      <c r="I197" s="234"/>
      <c r="J197" s="229"/>
      <c r="K197" s="229"/>
      <c r="L197" s="235"/>
      <c r="M197" s="236"/>
      <c r="N197" s="237"/>
      <c r="O197" s="237"/>
      <c r="P197" s="237"/>
      <c r="Q197" s="237"/>
      <c r="R197" s="237"/>
      <c r="S197" s="237"/>
      <c r="T197" s="238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239" t="s">
        <v>133</v>
      </c>
      <c r="AU197" s="239" t="s">
        <v>88</v>
      </c>
      <c r="AV197" s="13" t="s">
        <v>88</v>
      </c>
      <c r="AW197" s="13" t="s">
        <v>34</v>
      </c>
      <c r="AX197" s="13" t="s">
        <v>78</v>
      </c>
      <c r="AY197" s="239" t="s">
        <v>125</v>
      </c>
    </row>
    <row r="198" s="13" customFormat="1">
      <c r="A198" s="13"/>
      <c r="B198" s="228"/>
      <c r="C198" s="229"/>
      <c r="D198" s="230" t="s">
        <v>133</v>
      </c>
      <c r="E198" s="231" t="s">
        <v>1</v>
      </c>
      <c r="F198" s="232" t="s">
        <v>197</v>
      </c>
      <c r="G198" s="229"/>
      <c r="H198" s="233">
        <v>0.90000000000000002</v>
      </c>
      <c r="I198" s="234"/>
      <c r="J198" s="229"/>
      <c r="K198" s="229"/>
      <c r="L198" s="235"/>
      <c r="M198" s="236"/>
      <c r="N198" s="237"/>
      <c r="O198" s="237"/>
      <c r="P198" s="237"/>
      <c r="Q198" s="237"/>
      <c r="R198" s="237"/>
      <c r="S198" s="237"/>
      <c r="T198" s="238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T198" s="239" t="s">
        <v>133</v>
      </c>
      <c r="AU198" s="239" t="s">
        <v>88</v>
      </c>
      <c r="AV198" s="13" t="s">
        <v>88</v>
      </c>
      <c r="AW198" s="13" t="s">
        <v>34</v>
      </c>
      <c r="AX198" s="13" t="s">
        <v>78</v>
      </c>
      <c r="AY198" s="239" t="s">
        <v>125</v>
      </c>
    </row>
    <row r="199" s="13" customFormat="1">
      <c r="A199" s="13"/>
      <c r="B199" s="228"/>
      <c r="C199" s="229"/>
      <c r="D199" s="230" t="s">
        <v>133</v>
      </c>
      <c r="E199" s="231" t="s">
        <v>1</v>
      </c>
      <c r="F199" s="232" t="s">
        <v>188</v>
      </c>
      <c r="G199" s="229"/>
      <c r="H199" s="233">
        <v>30</v>
      </c>
      <c r="I199" s="234"/>
      <c r="J199" s="229"/>
      <c r="K199" s="229"/>
      <c r="L199" s="235"/>
      <c r="M199" s="236"/>
      <c r="N199" s="237"/>
      <c r="O199" s="237"/>
      <c r="P199" s="237"/>
      <c r="Q199" s="237"/>
      <c r="R199" s="237"/>
      <c r="S199" s="237"/>
      <c r="T199" s="238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T199" s="239" t="s">
        <v>133</v>
      </c>
      <c r="AU199" s="239" t="s">
        <v>88</v>
      </c>
      <c r="AV199" s="13" t="s">
        <v>88</v>
      </c>
      <c r="AW199" s="13" t="s">
        <v>34</v>
      </c>
      <c r="AX199" s="13" t="s">
        <v>78</v>
      </c>
      <c r="AY199" s="239" t="s">
        <v>125</v>
      </c>
    </row>
    <row r="200" s="14" customFormat="1">
      <c r="A200" s="14"/>
      <c r="B200" s="240"/>
      <c r="C200" s="241"/>
      <c r="D200" s="230" t="s">
        <v>133</v>
      </c>
      <c r="E200" s="242" t="s">
        <v>1</v>
      </c>
      <c r="F200" s="243" t="s">
        <v>136</v>
      </c>
      <c r="G200" s="241"/>
      <c r="H200" s="244">
        <v>700.125</v>
      </c>
      <c r="I200" s="245"/>
      <c r="J200" s="241"/>
      <c r="K200" s="241"/>
      <c r="L200" s="246"/>
      <c r="M200" s="247"/>
      <c r="N200" s="248"/>
      <c r="O200" s="248"/>
      <c r="P200" s="248"/>
      <c r="Q200" s="248"/>
      <c r="R200" s="248"/>
      <c r="S200" s="248"/>
      <c r="T200" s="249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T200" s="250" t="s">
        <v>133</v>
      </c>
      <c r="AU200" s="250" t="s">
        <v>88</v>
      </c>
      <c r="AV200" s="14" t="s">
        <v>131</v>
      </c>
      <c r="AW200" s="14" t="s">
        <v>34</v>
      </c>
      <c r="AX200" s="14" t="s">
        <v>86</v>
      </c>
      <c r="AY200" s="250" t="s">
        <v>125</v>
      </c>
    </row>
    <row r="201" s="2" customFormat="1" ht="24.15" customHeight="1">
      <c r="A201" s="37"/>
      <c r="B201" s="38"/>
      <c r="C201" s="214" t="s">
        <v>156</v>
      </c>
      <c r="D201" s="214" t="s">
        <v>127</v>
      </c>
      <c r="E201" s="215" t="s">
        <v>233</v>
      </c>
      <c r="F201" s="216" t="s">
        <v>234</v>
      </c>
      <c r="G201" s="217" t="s">
        <v>176</v>
      </c>
      <c r="H201" s="218">
        <v>1332</v>
      </c>
      <c r="I201" s="219"/>
      <c r="J201" s="220">
        <f>ROUND(I201*H201,2)</f>
        <v>0</v>
      </c>
      <c r="K201" s="221"/>
      <c r="L201" s="43"/>
      <c r="M201" s="222" t="s">
        <v>1</v>
      </c>
      <c r="N201" s="223" t="s">
        <v>43</v>
      </c>
      <c r="O201" s="90"/>
      <c r="P201" s="224">
        <f>O201*H201</f>
        <v>0</v>
      </c>
      <c r="Q201" s="224">
        <v>0</v>
      </c>
      <c r="R201" s="224">
        <f>Q201*H201</f>
        <v>0</v>
      </c>
      <c r="S201" s="224">
        <v>0</v>
      </c>
      <c r="T201" s="225">
        <f>S201*H201</f>
        <v>0</v>
      </c>
      <c r="U201" s="37"/>
      <c r="V201" s="37"/>
      <c r="W201" s="37"/>
      <c r="X201" s="37"/>
      <c r="Y201" s="37"/>
      <c r="Z201" s="37"/>
      <c r="AA201" s="37"/>
      <c r="AB201" s="37"/>
      <c r="AC201" s="37"/>
      <c r="AD201" s="37"/>
      <c r="AE201" s="37"/>
      <c r="AR201" s="226" t="s">
        <v>131</v>
      </c>
      <c r="AT201" s="226" t="s">
        <v>127</v>
      </c>
      <c r="AU201" s="226" t="s">
        <v>88</v>
      </c>
      <c r="AY201" s="16" t="s">
        <v>125</v>
      </c>
      <c r="BE201" s="227">
        <f>IF(N201="základní",J201,0)</f>
        <v>0</v>
      </c>
      <c r="BF201" s="227">
        <f>IF(N201="snížená",J201,0)</f>
        <v>0</v>
      </c>
      <c r="BG201" s="227">
        <f>IF(N201="zákl. přenesená",J201,0)</f>
        <v>0</v>
      </c>
      <c r="BH201" s="227">
        <f>IF(N201="sníž. přenesená",J201,0)</f>
        <v>0</v>
      </c>
      <c r="BI201" s="227">
        <f>IF(N201="nulová",J201,0)</f>
        <v>0</v>
      </c>
      <c r="BJ201" s="16" t="s">
        <v>86</v>
      </c>
      <c r="BK201" s="227">
        <f>ROUND(I201*H201,2)</f>
        <v>0</v>
      </c>
      <c r="BL201" s="16" t="s">
        <v>131</v>
      </c>
      <c r="BM201" s="226" t="s">
        <v>235</v>
      </c>
    </row>
    <row r="202" s="13" customFormat="1">
      <c r="A202" s="13"/>
      <c r="B202" s="228"/>
      <c r="C202" s="229"/>
      <c r="D202" s="230" t="s">
        <v>133</v>
      </c>
      <c r="E202" s="231" t="s">
        <v>1</v>
      </c>
      <c r="F202" s="232" t="s">
        <v>183</v>
      </c>
      <c r="G202" s="229"/>
      <c r="H202" s="233">
        <v>1302</v>
      </c>
      <c r="I202" s="234"/>
      <c r="J202" s="229"/>
      <c r="K202" s="229"/>
      <c r="L202" s="235"/>
      <c r="M202" s="236"/>
      <c r="N202" s="237"/>
      <c r="O202" s="237"/>
      <c r="P202" s="237"/>
      <c r="Q202" s="237"/>
      <c r="R202" s="237"/>
      <c r="S202" s="237"/>
      <c r="T202" s="238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239" t="s">
        <v>133</v>
      </c>
      <c r="AU202" s="239" t="s">
        <v>88</v>
      </c>
      <c r="AV202" s="13" t="s">
        <v>88</v>
      </c>
      <c r="AW202" s="13" t="s">
        <v>34</v>
      </c>
      <c r="AX202" s="13" t="s">
        <v>78</v>
      </c>
      <c r="AY202" s="239" t="s">
        <v>125</v>
      </c>
    </row>
    <row r="203" s="13" customFormat="1">
      <c r="A203" s="13"/>
      <c r="B203" s="228"/>
      <c r="C203" s="229"/>
      <c r="D203" s="230" t="s">
        <v>133</v>
      </c>
      <c r="E203" s="231" t="s">
        <v>1</v>
      </c>
      <c r="F203" s="232" t="s">
        <v>188</v>
      </c>
      <c r="G203" s="229"/>
      <c r="H203" s="233">
        <v>30</v>
      </c>
      <c r="I203" s="234"/>
      <c r="J203" s="229"/>
      <c r="K203" s="229"/>
      <c r="L203" s="235"/>
      <c r="M203" s="236"/>
      <c r="N203" s="237"/>
      <c r="O203" s="237"/>
      <c r="P203" s="237"/>
      <c r="Q203" s="237"/>
      <c r="R203" s="237"/>
      <c r="S203" s="237"/>
      <c r="T203" s="238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T203" s="239" t="s">
        <v>133</v>
      </c>
      <c r="AU203" s="239" t="s">
        <v>88</v>
      </c>
      <c r="AV203" s="13" t="s">
        <v>88</v>
      </c>
      <c r="AW203" s="13" t="s">
        <v>34</v>
      </c>
      <c r="AX203" s="13" t="s">
        <v>78</v>
      </c>
      <c r="AY203" s="239" t="s">
        <v>125</v>
      </c>
    </row>
    <row r="204" s="14" customFormat="1">
      <c r="A204" s="14"/>
      <c r="B204" s="240"/>
      <c r="C204" s="241"/>
      <c r="D204" s="230" t="s">
        <v>133</v>
      </c>
      <c r="E204" s="242" t="s">
        <v>1</v>
      </c>
      <c r="F204" s="243" t="s">
        <v>136</v>
      </c>
      <c r="G204" s="241"/>
      <c r="H204" s="244">
        <v>1332</v>
      </c>
      <c r="I204" s="245"/>
      <c r="J204" s="241"/>
      <c r="K204" s="241"/>
      <c r="L204" s="246"/>
      <c r="M204" s="247"/>
      <c r="N204" s="248"/>
      <c r="O204" s="248"/>
      <c r="P204" s="248"/>
      <c r="Q204" s="248"/>
      <c r="R204" s="248"/>
      <c r="S204" s="248"/>
      <c r="T204" s="249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T204" s="250" t="s">
        <v>133</v>
      </c>
      <c r="AU204" s="250" t="s">
        <v>88</v>
      </c>
      <c r="AV204" s="14" t="s">
        <v>131</v>
      </c>
      <c r="AW204" s="14" t="s">
        <v>34</v>
      </c>
      <c r="AX204" s="14" t="s">
        <v>86</v>
      </c>
      <c r="AY204" s="250" t="s">
        <v>125</v>
      </c>
    </row>
    <row r="205" s="2" customFormat="1" ht="21.75" customHeight="1">
      <c r="A205" s="37"/>
      <c r="B205" s="38"/>
      <c r="C205" s="214" t="s">
        <v>236</v>
      </c>
      <c r="D205" s="214" t="s">
        <v>127</v>
      </c>
      <c r="E205" s="215" t="s">
        <v>237</v>
      </c>
      <c r="F205" s="216" t="s">
        <v>238</v>
      </c>
      <c r="G205" s="217" t="s">
        <v>176</v>
      </c>
      <c r="H205" s="218">
        <v>666</v>
      </c>
      <c r="I205" s="219"/>
      <c r="J205" s="220">
        <f>ROUND(I205*H205,2)</f>
        <v>0</v>
      </c>
      <c r="K205" s="221"/>
      <c r="L205" s="43"/>
      <c r="M205" s="222" t="s">
        <v>1</v>
      </c>
      <c r="N205" s="223" t="s">
        <v>43</v>
      </c>
      <c r="O205" s="90"/>
      <c r="P205" s="224">
        <f>O205*H205</f>
        <v>0</v>
      </c>
      <c r="Q205" s="224">
        <v>0</v>
      </c>
      <c r="R205" s="224">
        <f>Q205*H205</f>
        <v>0</v>
      </c>
      <c r="S205" s="224">
        <v>0</v>
      </c>
      <c r="T205" s="225">
        <f>S205*H205</f>
        <v>0</v>
      </c>
      <c r="U205" s="37"/>
      <c r="V205" s="37"/>
      <c r="W205" s="37"/>
      <c r="X205" s="37"/>
      <c r="Y205" s="37"/>
      <c r="Z205" s="37"/>
      <c r="AA205" s="37"/>
      <c r="AB205" s="37"/>
      <c r="AC205" s="37"/>
      <c r="AD205" s="37"/>
      <c r="AE205" s="37"/>
      <c r="AR205" s="226" t="s">
        <v>131</v>
      </c>
      <c r="AT205" s="226" t="s">
        <v>127</v>
      </c>
      <c r="AU205" s="226" t="s">
        <v>88</v>
      </c>
      <c r="AY205" s="16" t="s">
        <v>125</v>
      </c>
      <c r="BE205" s="227">
        <f>IF(N205="základní",J205,0)</f>
        <v>0</v>
      </c>
      <c r="BF205" s="227">
        <f>IF(N205="snížená",J205,0)</f>
        <v>0</v>
      </c>
      <c r="BG205" s="227">
        <f>IF(N205="zákl. přenesená",J205,0)</f>
        <v>0</v>
      </c>
      <c r="BH205" s="227">
        <f>IF(N205="sníž. přenesená",J205,0)</f>
        <v>0</v>
      </c>
      <c r="BI205" s="227">
        <f>IF(N205="nulová",J205,0)</f>
        <v>0</v>
      </c>
      <c r="BJ205" s="16" t="s">
        <v>86</v>
      </c>
      <c r="BK205" s="227">
        <f>ROUND(I205*H205,2)</f>
        <v>0</v>
      </c>
      <c r="BL205" s="16" t="s">
        <v>131</v>
      </c>
      <c r="BM205" s="226" t="s">
        <v>239</v>
      </c>
    </row>
    <row r="206" s="13" customFormat="1">
      <c r="A206" s="13"/>
      <c r="B206" s="228"/>
      <c r="C206" s="229"/>
      <c r="D206" s="230" t="s">
        <v>133</v>
      </c>
      <c r="E206" s="231" t="s">
        <v>1</v>
      </c>
      <c r="F206" s="232" t="s">
        <v>202</v>
      </c>
      <c r="G206" s="229"/>
      <c r="H206" s="233">
        <v>466</v>
      </c>
      <c r="I206" s="234"/>
      <c r="J206" s="229"/>
      <c r="K206" s="229"/>
      <c r="L206" s="235"/>
      <c r="M206" s="236"/>
      <c r="N206" s="237"/>
      <c r="O206" s="237"/>
      <c r="P206" s="237"/>
      <c r="Q206" s="237"/>
      <c r="R206" s="237"/>
      <c r="S206" s="237"/>
      <c r="T206" s="238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T206" s="239" t="s">
        <v>133</v>
      </c>
      <c r="AU206" s="239" t="s">
        <v>88</v>
      </c>
      <c r="AV206" s="13" t="s">
        <v>88</v>
      </c>
      <c r="AW206" s="13" t="s">
        <v>34</v>
      </c>
      <c r="AX206" s="13" t="s">
        <v>78</v>
      </c>
      <c r="AY206" s="239" t="s">
        <v>125</v>
      </c>
    </row>
    <row r="207" s="13" customFormat="1">
      <c r="A207" s="13"/>
      <c r="B207" s="228"/>
      <c r="C207" s="229"/>
      <c r="D207" s="230" t="s">
        <v>133</v>
      </c>
      <c r="E207" s="231" t="s">
        <v>1</v>
      </c>
      <c r="F207" s="232" t="s">
        <v>203</v>
      </c>
      <c r="G207" s="229"/>
      <c r="H207" s="233">
        <v>200</v>
      </c>
      <c r="I207" s="234"/>
      <c r="J207" s="229"/>
      <c r="K207" s="229"/>
      <c r="L207" s="235"/>
      <c r="M207" s="236"/>
      <c r="N207" s="237"/>
      <c r="O207" s="237"/>
      <c r="P207" s="237"/>
      <c r="Q207" s="237"/>
      <c r="R207" s="237"/>
      <c r="S207" s="237"/>
      <c r="T207" s="238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T207" s="239" t="s">
        <v>133</v>
      </c>
      <c r="AU207" s="239" t="s">
        <v>88</v>
      </c>
      <c r="AV207" s="13" t="s">
        <v>88</v>
      </c>
      <c r="AW207" s="13" t="s">
        <v>34</v>
      </c>
      <c r="AX207" s="13" t="s">
        <v>78</v>
      </c>
      <c r="AY207" s="239" t="s">
        <v>125</v>
      </c>
    </row>
    <row r="208" s="14" customFormat="1">
      <c r="A208" s="14"/>
      <c r="B208" s="240"/>
      <c r="C208" s="241"/>
      <c r="D208" s="230" t="s">
        <v>133</v>
      </c>
      <c r="E208" s="242" t="s">
        <v>1</v>
      </c>
      <c r="F208" s="243" t="s">
        <v>136</v>
      </c>
      <c r="G208" s="241"/>
      <c r="H208" s="244">
        <v>666</v>
      </c>
      <c r="I208" s="245"/>
      <c r="J208" s="241"/>
      <c r="K208" s="241"/>
      <c r="L208" s="246"/>
      <c r="M208" s="247"/>
      <c r="N208" s="248"/>
      <c r="O208" s="248"/>
      <c r="P208" s="248"/>
      <c r="Q208" s="248"/>
      <c r="R208" s="248"/>
      <c r="S208" s="248"/>
      <c r="T208" s="249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T208" s="250" t="s">
        <v>133</v>
      </c>
      <c r="AU208" s="250" t="s">
        <v>88</v>
      </c>
      <c r="AV208" s="14" t="s">
        <v>131</v>
      </c>
      <c r="AW208" s="14" t="s">
        <v>34</v>
      </c>
      <c r="AX208" s="14" t="s">
        <v>86</v>
      </c>
      <c r="AY208" s="250" t="s">
        <v>125</v>
      </c>
    </row>
    <row r="209" s="2" customFormat="1" ht="24.15" customHeight="1">
      <c r="A209" s="37"/>
      <c r="B209" s="38"/>
      <c r="C209" s="214" t="s">
        <v>240</v>
      </c>
      <c r="D209" s="214" t="s">
        <v>127</v>
      </c>
      <c r="E209" s="215" t="s">
        <v>241</v>
      </c>
      <c r="F209" s="216" t="s">
        <v>242</v>
      </c>
      <c r="G209" s="217" t="s">
        <v>176</v>
      </c>
      <c r="H209" s="218">
        <v>10.125</v>
      </c>
      <c r="I209" s="219"/>
      <c r="J209" s="220">
        <f>ROUND(I209*H209,2)</f>
        <v>0</v>
      </c>
      <c r="K209" s="221"/>
      <c r="L209" s="43"/>
      <c r="M209" s="222" t="s">
        <v>1</v>
      </c>
      <c r="N209" s="223" t="s">
        <v>43</v>
      </c>
      <c r="O209" s="90"/>
      <c r="P209" s="224">
        <f>O209*H209</f>
        <v>0</v>
      </c>
      <c r="Q209" s="224">
        <v>0</v>
      </c>
      <c r="R209" s="224">
        <f>Q209*H209</f>
        <v>0</v>
      </c>
      <c r="S209" s="224">
        <v>0</v>
      </c>
      <c r="T209" s="225">
        <f>S209*H209</f>
        <v>0</v>
      </c>
      <c r="U209" s="37"/>
      <c r="V209" s="37"/>
      <c r="W209" s="37"/>
      <c r="X209" s="37"/>
      <c r="Y209" s="37"/>
      <c r="Z209" s="37"/>
      <c r="AA209" s="37"/>
      <c r="AB209" s="37"/>
      <c r="AC209" s="37"/>
      <c r="AD209" s="37"/>
      <c r="AE209" s="37"/>
      <c r="AR209" s="226" t="s">
        <v>131</v>
      </c>
      <c r="AT209" s="226" t="s">
        <v>127</v>
      </c>
      <c r="AU209" s="226" t="s">
        <v>88</v>
      </c>
      <c r="AY209" s="16" t="s">
        <v>125</v>
      </c>
      <c r="BE209" s="227">
        <f>IF(N209="základní",J209,0)</f>
        <v>0</v>
      </c>
      <c r="BF209" s="227">
        <f>IF(N209="snížená",J209,0)</f>
        <v>0</v>
      </c>
      <c r="BG209" s="227">
        <f>IF(N209="zákl. přenesená",J209,0)</f>
        <v>0</v>
      </c>
      <c r="BH209" s="227">
        <f>IF(N209="sníž. přenesená",J209,0)</f>
        <v>0</v>
      </c>
      <c r="BI209" s="227">
        <f>IF(N209="nulová",J209,0)</f>
        <v>0</v>
      </c>
      <c r="BJ209" s="16" t="s">
        <v>86</v>
      </c>
      <c r="BK209" s="227">
        <f>ROUND(I209*H209,2)</f>
        <v>0</v>
      </c>
      <c r="BL209" s="16" t="s">
        <v>131</v>
      </c>
      <c r="BM209" s="226" t="s">
        <v>243</v>
      </c>
    </row>
    <row r="210" s="13" customFormat="1">
      <c r="A210" s="13"/>
      <c r="B210" s="228"/>
      <c r="C210" s="229"/>
      <c r="D210" s="230" t="s">
        <v>133</v>
      </c>
      <c r="E210" s="231" t="s">
        <v>1</v>
      </c>
      <c r="F210" s="232" t="s">
        <v>192</v>
      </c>
      <c r="G210" s="229"/>
      <c r="H210" s="233">
        <v>10.125</v>
      </c>
      <c r="I210" s="234"/>
      <c r="J210" s="229"/>
      <c r="K210" s="229"/>
      <c r="L210" s="235"/>
      <c r="M210" s="236"/>
      <c r="N210" s="237"/>
      <c r="O210" s="237"/>
      <c r="P210" s="237"/>
      <c r="Q210" s="237"/>
      <c r="R210" s="237"/>
      <c r="S210" s="237"/>
      <c r="T210" s="238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T210" s="239" t="s">
        <v>133</v>
      </c>
      <c r="AU210" s="239" t="s">
        <v>88</v>
      </c>
      <c r="AV210" s="13" t="s">
        <v>88</v>
      </c>
      <c r="AW210" s="13" t="s">
        <v>34</v>
      </c>
      <c r="AX210" s="13" t="s">
        <v>86</v>
      </c>
      <c r="AY210" s="239" t="s">
        <v>125</v>
      </c>
    </row>
    <row r="211" s="2" customFormat="1" ht="16.5" customHeight="1">
      <c r="A211" s="37"/>
      <c r="B211" s="38"/>
      <c r="C211" s="251" t="s">
        <v>244</v>
      </c>
      <c r="D211" s="251" t="s">
        <v>245</v>
      </c>
      <c r="E211" s="252" t="s">
        <v>246</v>
      </c>
      <c r="F211" s="253" t="s">
        <v>247</v>
      </c>
      <c r="G211" s="254" t="s">
        <v>248</v>
      </c>
      <c r="H211" s="255">
        <v>17.213000000000001</v>
      </c>
      <c r="I211" s="256"/>
      <c r="J211" s="257">
        <f>ROUND(I211*H211,2)</f>
        <v>0</v>
      </c>
      <c r="K211" s="258"/>
      <c r="L211" s="259"/>
      <c r="M211" s="260" t="s">
        <v>1</v>
      </c>
      <c r="N211" s="261" t="s">
        <v>43</v>
      </c>
      <c r="O211" s="90"/>
      <c r="P211" s="224">
        <f>O211*H211</f>
        <v>0</v>
      </c>
      <c r="Q211" s="224">
        <v>1</v>
      </c>
      <c r="R211" s="224">
        <f>Q211*H211</f>
        <v>17.213000000000001</v>
      </c>
      <c r="S211" s="224">
        <v>0</v>
      </c>
      <c r="T211" s="225">
        <f>S211*H211</f>
        <v>0</v>
      </c>
      <c r="U211" s="37"/>
      <c r="V211" s="37"/>
      <c r="W211" s="37"/>
      <c r="X211" s="37"/>
      <c r="Y211" s="37"/>
      <c r="Z211" s="37"/>
      <c r="AA211" s="37"/>
      <c r="AB211" s="37"/>
      <c r="AC211" s="37"/>
      <c r="AD211" s="37"/>
      <c r="AE211" s="37"/>
      <c r="AR211" s="226" t="s">
        <v>163</v>
      </c>
      <c r="AT211" s="226" t="s">
        <v>245</v>
      </c>
      <c r="AU211" s="226" t="s">
        <v>88</v>
      </c>
      <c r="AY211" s="16" t="s">
        <v>125</v>
      </c>
      <c r="BE211" s="227">
        <f>IF(N211="základní",J211,0)</f>
        <v>0</v>
      </c>
      <c r="BF211" s="227">
        <f>IF(N211="snížená",J211,0)</f>
        <v>0</v>
      </c>
      <c r="BG211" s="227">
        <f>IF(N211="zákl. přenesená",J211,0)</f>
        <v>0</v>
      </c>
      <c r="BH211" s="227">
        <f>IF(N211="sníž. přenesená",J211,0)</f>
        <v>0</v>
      </c>
      <c r="BI211" s="227">
        <f>IF(N211="nulová",J211,0)</f>
        <v>0</v>
      </c>
      <c r="BJ211" s="16" t="s">
        <v>86</v>
      </c>
      <c r="BK211" s="227">
        <f>ROUND(I211*H211,2)</f>
        <v>0</v>
      </c>
      <c r="BL211" s="16" t="s">
        <v>131</v>
      </c>
      <c r="BM211" s="226" t="s">
        <v>249</v>
      </c>
    </row>
    <row r="212" s="13" customFormat="1">
      <c r="A212" s="13"/>
      <c r="B212" s="228"/>
      <c r="C212" s="229"/>
      <c r="D212" s="230" t="s">
        <v>133</v>
      </c>
      <c r="E212" s="231" t="s">
        <v>1</v>
      </c>
      <c r="F212" s="232" t="s">
        <v>250</v>
      </c>
      <c r="G212" s="229"/>
      <c r="H212" s="233">
        <v>17.213000000000001</v>
      </c>
      <c r="I212" s="234"/>
      <c r="J212" s="229"/>
      <c r="K212" s="229"/>
      <c r="L212" s="235"/>
      <c r="M212" s="236"/>
      <c r="N212" s="237"/>
      <c r="O212" s="237"/>
      <c r="P212" s="237"/>
      <c r="Q212" s="237"/>
      <c r="R212" s="237"/>
      <c r="S212" s="237"/>
      <c r="T212" s="238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T212" s="239" t="s">
        <v>133</v>
      </c>
      <c r="AU212" s="239" t="s">
        <v>88</v>
      </c>
      <c r="AV212" s="13" t="s">
        <v>88</v>
      </c>
      <c r="AW212" s="13" t="s">
        <v>34</v>
      </c>
      <c r="AX212" s="13" t="s">
        <v>86</v>
      </c>
      <c r="AY212" s="239" t="s">
        <v>125</v>
      </c>
    </row>
    <row r="213" s="2" customFormat="1" ht="33" customHeight="1">
      <c r="A213" s="37"/>
      <c r="B213" s="38"/>
      <c r="C213" s="214" t="s">
        <v>251</v>
      </c>
      <c r="D213" s="214" t="s">
        <v>127</v>
      </c>
      <c r="E213" s="215" t="s">
        <v>252</v>
      </c>
      <c r="F213" s="216" t="s">
        <v>253</v>
      </c>
      <c r="G213" s="217" t="s">
        <v>130</v>
      </c>
      <c r="H213" s="218">
        <v>3330</v>
      </c>
      <c r="I213" s="219"/>
      <c r="J213" s="220">
        <f>ROUND(I213*H213,2)</f>
        <v>0</v>
      </c>
      <c r="K213" s="221"/>
      <c r="L213" s="43"/>
      <c r="M213" s="222" t="s">
        <v>1</v>
      </c>
      <c r="N213" s="223" t="s">
        <v>43</v>
      </c>
      <c r="O213" s="90"/>
      <c r="P213" s="224">
        <f>O213*H213</f>
        <v>0</v>
      </c>
      <c r="Q213" s="224">
        <v>0</v>
      </c>
      <c r="R213" s="224">
        <f>Q213*H213</f>
        <v>0</v>
      </c>
      <c r="S213" s="224">
        <v>0</v>
      </c>
      <c r="T213" s="225">
        <f>S213*H213</f>
        <v>0</v>
      </c>
      <c r="U213" s="37"/>
      <c r="V213" s="37"/>
      <c r="W213" s="37"/>
      <c r="X213" s="37"/>
      <c r="Y213" s="37"/>
      <c r="Z213" s="37"/>
      <c r="AA213" s="37"/>
      <c r="AB213" s="37"/>
      <c r="AC213" s="37"/>
      <c r="AD213" s="37"/>
      <c r="AE213" s="37"/>
      <c r="AR213" s="226" t="s">
        <v>131</v>
      </c>
      <c r="AT213" s="226" t="s">
        <v>127</v>
      </c>
      <c r="AU213" s="226" t="s">
        <v>88</v>
      </c>
      <c r="AY213" s="16" t="s">
        <v>125</v>
      </c>
      <c r="BE213" s="227">
        <f>IF(N213="základní",J213,0)</f>
        <v>0</v>
      </c>
      <c r="BF213" s="227">
        <f>IF(N213="snížená",J213,0)</f>
        <v>0</v>
      </c>
      <c r="BG213" s="227">
        <f>IF(N213="zákl. přenesená",J213,0)</f>
        <v>0</v>
      </c>
      <c r="BH213" s="227">
        <f>IF(N213="sníž. přenesená",J213,0)</f>
        <v>0</v>
      </c>
      <c r="BI213" s="227">
        <f>IF(N213="nulová",J213,0)</f>
        <v>0</v>
      </c>
      <c r="BJ213" s="16" t="s">
        <v>86</v>
      </c>
      <c r="BK213" s="227">
        <f>ROUND(I213*H213,2)</f>
        <v>0</v>
      </c>
      <c r="BL213" s="16" t="s">
        <v>131</v>
      </c>
      <c r="BM213" s="226" t="s">
        <v>254</v>
      </c>
    </row>
    <row r="214" s="13" customFormat="1">
      <c r="A214" s="13"/>
      <c r="B214" s="228"/>
      <c r="C214" s="229"/>
      <c r="D214" s="230" t="s">
        <v>133</v>
      </c>
      <c r="E214" s="231" t="s">
        <v>1</v>
      </c>
      <c r="F214" s="232" t="s">
        <v>134</v>
      </c>
      <c r="G214" s="229"/>
      <c r="H214" s="233">
        <v>2330</v>
      </c>
      <c r="I214" s="234"/>
      <c r="J214" s="229"/>
      <c r="K214" s="229"/>
      <c r="L214" s="235"/>
      <c r="M214" s="236"/>
      <c r="N214" s="237"/>
      <c r="O214" s="237"/>
      <c r="P214" s="237"/>
      <c r="Q214" s="237"/>
      <c r="R214" s="237"/>
      <c r="S214" s="237"/>
      <c r="T214" s="238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T214" s="239" t="s">
        <v>133</v>
      </c>
      <c r="AU214" s="239" t="s">
        <v>88</v>
      </c>
      <c r="AV214" s="13" t="s">
        <v>88</v>
      </c>
      <c r="AW214" s="13" t="s">
        <v>34</v>
      </c>
      <c r="AX214" s="13" t="s">
        <v>78</v>
      </c>
      <c r="AY214" s="239" t="s">
        <v>125</v>
      </c>
    </row>
    <row r="215" s="13" customFormat="1">
      <c r="A215" s="13"/>
      <c r="B215" s="228"/>
      <c r="C215" s="229"/>
      <c r="D215" s="230" t="s">
        <v>133</v>
      </c>
      <c r="E215" s="231" t="s">
        <v>1</v>
      </c>
      <c r="F215" s="232" t="s">
        <v>135</v>
      </c>
      <c r="G215" s="229"/>
      <c r="H215" s="233">
        <v>1000</v>
      </c>
      <c r="I215" s="234"/>
      <c r="J215" s="229"/>
      <c r="K215" s="229"/>
      <c r="L215" s="235"/>
      <c r="M215" s="236"/>
      <c r="N215" s="237"/>
      <c r="O215" s="237"/>
      <c r="P215" s="237"/>
      <c r="Q215" s="237"/>
      <c r="R215" s="237"/>
      <c r="S215" s="237"/>
      <c r="T215" s="238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T215" s="239" t="s">
        <v>133</v>
      </c>
      <c r="AU215" s="239" t="s">
        <v>88</v>
      </c>
      <c r="AV215" s="13" t="s">
        <v>88</v>
      </c>
      <c r="AW215" s="13" t="s">
        <v>34</v>
      </c>
      <c r="AX215" s="13" t="s">
        <v>78</v>
      </c>
      <c r="AY215" s="239" t="s">
        <v>125</v>
      </c>
    </row>
    <row r="216" s="14" customFormat="1">
      <c r="A216" s="14"/>
      <c r="B216" s="240"/>
      <c r="C216" s="241"/>
      <c r="D216" s="230" t="s">
        <v>133</v>
      </c>
      <c r="E216" s="242" t="s">
        <v>1</v>
      </c>
      <c r="F216" s="243" t="s">
        <v>136</v>
      </c>
      <c r="G216" s="241"/>
      <c r="H216" s="244">
        <v>3330</v>
      </c>
      <c r="I216" s="245"/>
      <c r="J216" s="241"/>
      <c r="K216" s="241"/>
      <c r="L216" s="246"/>
      <c r="M216" s="247"/>
      <c r="N216" s="248"/>
      <c r="O216" s="248"/>
      <c r="P216" s="248"/>
      <c r="Q216" s="248"/>
      <c r="R216" s="248"/>
      <c r="S216" s="248"/>
      <c r="T216" s="249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T216" s="250" t="s">
        <v>133</v>
      </c>
      <c r="AU216" s="250" t="s">
        <v>88</v>
      </c>
      <c r="AV216" s="14" t="s">
        <v>131</v>
      </c>
      <c r="AW216" s="14" t="s">
        <v>34</v>
      </c>
      <c r="AX216" s="14" t="s">
        <v>86</v>
      </c>
      <c r="AY216" s="250" t="s">
        <v>125</v>
      </c>
    </row>
    <row r="217" s="2" customFormat="1" ht="24.15" customHeight="1">
      <c r="A217" s="37"/>
      <c r="B217" s="38"/>
      <c r="C217" s="214" t="s">
        <v>255</v>
      </c>
      <c r="D217" s="214" t="s">
        <v>127</v>
      </c>
      <c r="E217" s="215" t="s">
        <v>256</v>
      </c>
      <c r="F217" s="216" t="s">
        <v>257</v>
      </c>
      <c r="G217" s="217" t="s">
        <v>130</v>
      </c>
      <c r="H217" s="218">
        <v>3330</v>
      </c>
      <c r="I217" s="219"/>
      <c r="J217" s="220">
        <f>ROUND(I217*H217,2)</f>
        <v>0</v>
      </c>
      <c r="K217" s="221"/>
      <c r="L217" s="43"/>
      <c r="M217" s="222" t="s">
        <v>1</v>
      </c>
      <c r="N217" s="223" t="s">
        <v>43</v>
      </c>
      <c r="O217" s="90"/>
      <c r="P217" s="224">
        <f>O217*H217</f>
        <v>0</v>
      </c>
      <c r="Q217" s="224">
        <v>0</v>
      </c>
      <c r="R217" s="224">
        <f>Q217*H217</f>
        <v>0</v>
      </c>
      <c r="S217" s="224">
        <v>0</v>
      </c>
      <c r="T217" s="225">
        <f>S217*H217</f>
        <v>0</v>
      </c>
      <c r="U217" s="37"/>
      <c r="V217" s="37"/>
      <c r="W217" s="37"/>
      <c r="X217" s="37"/>
      <c r="Y217" s="37"/>
      <c r="Z217" s="37"/>
      <c r="AA217" s="37"/>
      <c r="AB217" s="37"/>
      <c r="AC217" s="37"/>
      <c r="AD217" s="37"/>
      <c r="AE217" s="37"/>
      <c r="AR217" s="226" t="s">
        <v>131</v>
      </c>
      <c r="AT217" s="226" t="s">
        <v>127</v>
      </c>
      <c r="AU217" s="226" t="s">
        <v>88</v>
      </c>
      <c r="AY217" s="16" t="s">
        <v>125</v>
      </c>
      <c r="BE217" s="227">
        <f>IF(N217="základní",J217,0)</f>
        <v>0</v>
      </c>
      <c r="BF217" s="227">
        <f>IF(N217="snížená",J217,0)</f>
        <v>0</v>
      </c>
      <c r="BG217" s="227">
        <f>IF(N217="zákl. přenesená",J217,0)</f>
        <v>0</v>
      </c>
      <c r="BH217" s="227">
        <f>IF(N217="sníž. přenesená",J217,0)</f>
        <v>0</v>
      </c>
      <c r="BI217" s="227">
        <f>IF(N217="nulová",J217,0)</f>
        <v>0</v>
      </c>
      <c r="BJ217" s="16" t="s">
        <v>86</v>
      </c>
      <c r="BK217" s="227">
        <f>ROUND(I217*H217,2)</f>
        <v>0</v>
      </c>
      <c r="BL217" s="16" t="s">
        <v>131</v>
      </c>
      <c r="BM217" s="226" t="s">
        <v>258</v>
      </c>
    </row>
    <row r="218" s="13" customFormat="1">
      <c r="A218" s="13"/>
      <c r="B218" s="228"/>
      <c r="C218" s="229"/>
      <c r="D218" s="230" t="s">
        <v>133</v>
      </c>
      <c r="E218" s="231" t="s">
        <v>1</v>
      </c>
      <c r="F218" s="232" t="s">
        <v>134</v>
      </c>
      <c r="G218" s="229"/>
      <c r="H218" s="233">
        <v>2330</v>
      </c>
      <c r="I218" s="234"/>
      <c r="J218" s="229"/>
      <c r="K218" s="229"/>
      <c r="L218" s="235"/>
      <c r="M218" s="236"/>
      <c r="N218" s="237"/>
      <c r="O218" s="237"/>
      <c r="P218" s="237"/>
      <c r="Q218" s="237"/>
      <c r="R218" s="237"/>
      <c r="S218" s="237"/>
      <c r="T218" s="238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T218" s="239" t="s">
        <v>133</v>
      </c>
      <c r="AU218" s="239" t="s">
        <v>88</v>
      </c>
      <c r="AV218" s="13" t="s">
        <v>88</v>
      </c>
      <c r="AW218" s="13" t="s">
        <v>34</v>
      </c>
      <c r="AX218" s="13" t="s">
        <v>78</v>
      </c>
      <c r="AY218" s="239" t="s">
        <v>125</v>
      </c>
    </row>
    <row r="219" s="13" customFormat="1">
      <c r="A219" s="13"/>
      <c r="B219" s="228"/>
      <c r="C219" s="229"/>
      <c r="D219" s="230" t="s">
        <v>133</v>
      </c>
      <c r="E219" s="231" t="s">
        <v>1</v>
      </c>
      <c r="F219" s="232" t="s">
        <v>135</v>
      </c>
      <c r="G219" s="229"/>
      <c r="H219" s="233">
        <v>1000</v>
      </c>
      <c r="I219" s="234"/>
      <c r="J219" s="229"/>
      <c r="K219" s="229"/>
      <c r="L219" s="235"/>
      <c r="M219" s="236"/>
      <c r="N219" s="237"/>
      <c r="O219" s="237"/>
      <c r="P219" s="237"/>
      <c r="Q219" s="237"/>
      <c r="R219" s="237"/>
      <c r="S219" s="237"/>
      <c r="T219" s="238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T219" s="239" t="s">
        <v>133</v>
      </c>
      <c r="AU219" s="239" t="s">
        <v>88</v>
      </c>
      <c r="AV219" s="13" t="s">
        <v>88</v>
      </c>
      <c r="AW219" s="13" t="s">
        <v>34</v>
      </c>
      <c r="AX219" s="13" t="s">
        <v>78</v>
      </c>
      <c r="AY219" s="239" t="s">
        <v>125</v>
      </c>
    </row>
    <row r="220" s="14" customFormat="1">
      <c r="A220" s="14"/>
      <c r="B220" s="240"/>
      <c r="C220" s="241"/>
      <c r="D220" s="230" t="s">
        <v>133</v>
      </c>
      <c r="E220" s="242" t="s">
        <v>1</v>
      </c>
      <c r="F220" s="243" t="s">
        <v>136</v>
      </c>
      <c r="G220" s="241"/>
      <c r="H220" s="244">
        <v>3330</v>
      </c>
      <c r="I220" s="245"/>
      <c r="J220" s="241"/>
      <c r="K220" s="241"/>
      <c r="L220" s="246"/>
      <c r="M220" s="247"/>
      <c r="N220" s="248"/>
      <c r="O220" s="248"/>
      <c r="P220" s="248"/>
      <c r="Q220" s="248"/>
      <c r="R220" s="248"/>
      <c r="S220" s="248"/>
      <c r="T220" s="249"/>
      <c r="U220" s="14"/>
      <c r="V220" s="14"/>
      <c r="W220" s="14"/>
      <c r="X220" s="14"/>
      <c r="Y220" s="14"/>
      <c r="Z220" s="14"/>
      <c r="AA220" s="14"/>
      <c r="AB220" s="14"/>
      <c r="AC220" s="14"/>
      <c r="AD220" s="14"/>
      <c r="AE220" s="14"/>
      <c r="AT220" s="250" t="s">
        <v>133</v>
      </c>
      <c r="AU220" s="250" t="s">
        <v>88</v>
      </c>
      <c r="AV220" s="14" t="s">
        <v>131</v>
      </c>
      <c r="AW220" s="14" t="s">
        <v>34</v>
      </c>
      <c r="AX220" s="14" t="s">
        <v>86</v>
      </c>
      <c r="AY220" s="250" t="s">
        <v>125</v>
      </c>
    </row>
    <row r="221" s="2" customFormat="1" ht="16.5" customHeight="1">
      <c r="A221" s="37"/>
      <c r="B221" s="38"/>
      <c r="C221" s="251" t="s">
        <v>259</v>
      </c>
      <c r="D221" s="251" t="s">
        <v>245</v>
      </c>
      <c r="E221" s="252" t="s">
        <v>260</v>
      </c>
      <c r="F221" s="253" t="s">
        <v>261</v>
      </c>
      <c r="G221" s="254" t="s">
        <v>262</v>
      </c>
      <c r="H221" s="255">
        <v>333</v>
      </c>
      <c r="I221" s="256"/>
      <c r="J221" s="257">
        <f>ROUND(I221*H221,2)</f>
        <v>0</v>
      </c>
      <c r="K221" s="258"/>
      <c r="L221" s="259"/>
      <c r="M221" s="260" t="s">
        <v>1</v>
      </c>
      <c r="N221" s="261" t="s">
        <v>43</v>
      </c>
      <c r="O221" s="90"/>
      <c r="P221" s="224">
        <f>O221*H221</f>
        <v>0</v>
      </c>
      <c r="Q221" s="224">
        <v>0.001</v>
      </c>
      <c r="R221" s="224">
        <f>Q221*H221</f>
        <v>0.33300000000000002</v>
      </c>
      <c r="S221" s="224">
        <v>0</v>
      </c>
      <c r="T221" s="225">
        <f>S221*H221</f>
        <v>0</v>
      </c>
      <c r="U221" s="37"/>
      <c r="V221" s="37"/>
      <c r="W221" s="37"/>
      <c r="X221" s="37"/>
      <c r="Y221" s="37"/>
      <c r="Z221" s="37"/>
      <c r="AA221" s="37"/>
      <c r="AB221" s="37"/>
      <c r="AC221" s="37"/>
      <c r="AD221" s="37"/>
      <c r="AE221" s="37"/>
      <c r="AR221" s="226" t="s">
        <v>163</v>
      </c>
      <c r="AT221" s="226" t="s">
        <v>245</v>
      </c>
      <c r="AU221" s="226" t="s">
        <v>88</v>
      </c>
      <c r="AY221" s="16" t="s">
        <v>125</v>
      </c>
      <c r="BE221" s="227">
        <f>IF(N221="základní",J221,0)</f>
        <v>0</v>
      </c>
      <c r="BF221" s="227">
        <f>IF(N221="snížená",J221,0)</f>
        <v>0</v>
      </c>
      <c r="BG221" s="227">
        <f>IF(N221="zákl. přenesená",J221,0)</f>
        <v>0</v>
      </c>
      <c r="BH221" s="227">
        <f>IF(N221="sníž. přenesená",J221,0)</f>
        <v>0</v>
      </c>
      <c r="BI221" s="227">
        <f>IF(N221="nulová",J221,0)</f>
        <v>0</v>
      </c>
      <c r="BJ221" s="16" t="s">
        <v>86</v>
      </c>
      <c r="BK221" s="227">
        <f>ROUND(I221*H221,2)</f>
        <v>0</v>
      </c>
      <c r="BL221" s="16" t="s">
        <v>131</v>
      </c>
      <c r="BM221" s="226" t="s">
        <v>263</v>
      </c>
    </row>
    <row r="222" s="13" customFormat="1">
      <c r="A222" s="13"/>
      <c r="B222" s="228"/>
      <c r="C222" s="229"/>
      <c r="D222" s="230" t="s">
        <v>133</v>
      </c>
      <c r="E222" s="231" t="s">
        <v>1</v>
      </c>
      <c r="F222" s="232" t="s">
        <v>264</v>
      </c>
      <c r="G222" s="229"/>
      <c r="H222" s="233">
        <v>333</v>
      </c>
      <c r="I222" s="234"/>
      <c r="J222" s="229"/>
      <c r="K222" s="229"/>
      <c r="L222" s="235"/>
      <c r="M222" s="236"/>
      <c r="N222" s="237"/>
      <c r="O222" s="237"/>
      <c r="P222" s="237"/>
      <c r="Q222" s="237"/>
      <c r="R222" s="237"/>
      <c r="S222" s="237"/>
      <c r="T222" s="238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T222" s="239" t="s">
        <v>133</v>
      </c>
      <c r="AU222" s="239" t="s">
        <v>88</v>
      </c>
      <c r="AV222" s="13" t="s">
        <v>88</v>
      </c>
      <c r="AW222" s="13" t="s">
        <v>34</v>
      </c>
      <c r="AX222" s="13" t="s">
        <v>86</v>
      </c>
      <c r="AY222" s="239" t="s">
        <v>125</v>
      </c>
    </row>
    <row r="223" s="2" customFormat="1" ht="24.15" customHeight="1">
      <c r="A223" s="37"/>
      <c r="B223" s="38"/>
      <c r="C223" s="214" t="s">
        <v>265</v>
      </c>
      <c r="D223" s="214" t="s">
        <v>127</v>
      </c>
      <c r="E223" s="215" t="s">
        <v>266</v>
      </c>
      <c r="F223" s="216" t="s">
        <v>267</v>
      </c>
      <c r="G223" s="217" t="s">
        <v>130</v>
      </c>
      <c r="H223" s="218">
        <v>4540</v>
      </c>
      <c r="I223" s="219"/>
      <c r="J223" s="220">
        <f>ROUND(I223*H223,2)</f>
        <v>0</v>
      </c>
      <c r="K223" s="221"/>
      <c r="L223" s="43"/>
      <c r="M223" s="222" t="s">
        <v>1</v>
      </c>
      <c r="N223" s="223" t="s">
        <v>43</v>
      </c>
      <c r="O223" s="90"/>
      <c r="P223" s="224">
        <f>O223*H223</f>
        <v>0</v>
      </c>
      <c r="Q223" s="224">
        <v>0</v>
      </c>
      <c r="R223" s="224">
        <f>Q223*H223</f>
        <v>0</v>
      </c>
      <c r="S223" s="224">
        <v>0</v>
      </c>
      <c r="T223" s="225">
        <f>S223*H223</f>
        <v>0</v>
      </c>
      <c r="U223" s="37"/>
      <c r="V223" s="37"/>
      <c r="W223" s="37"/>
      <c r="X223" s="37"/>
      <c r="Y223" s="37"/>
      <c r="Z223" s="37"/>
      <c r="AA223" s="37"/>
      <c r="AB223" s="37"/>
      <c r="AC223" s="37"/>
      <c r="AD223" s="37"/>
      <c r="AE223" s="37"/>
      <c r="AR223" s="226" t="s">
        <v>131</v>
      </c>
      <c r="AT223" s="226" t="s">
        <v>127</v>
      </c>
      <c r="AU223" s="226" t="s">
        <v>88</v>
      </c>
      <c r="AY223" s="16" t="s">
        <v>125</v>
      </c>
      <c r="BE223" s="227">
        <f>IF(N223="základní",J223,0)</f>
        <v>0</v>
      </c>
      <c r="BF223" s="227">
        <f>IF(N223="snížená",J223,0)</f>
        <v>0</v>
      </c>
      <c r="BG223" s="227">
        <f>IF(N223="zákl. přenesená",J223,0)</f>
        <v>0</v>
      </c>
      <c r="BH223" s="227">
        <f>IF(N223="sníž. přenesená",J223,0)</f>
        <v>0</v>
      </c>
      <c r="BI223" s="227">
        <f>IF(N223="nulová",J223,0)</f>
        <v>0</v>
      </c>
      <c r="BJ223" s="16" t="s">
        <v>86</v>
      </c>
      <c r="BK223" s="227">
        <f>ROUND(I223*H223,2)</f>
        <v>0</v>
      </c>
      <c r="BL223" s="16" t="s">
        <v>131</v>
      </c>
      <c r="BM223" s="226" t="s">
        <v>268</v>
      </c>
    </row>
    <row r="224" s="13" customFormat="1">
      <c r="A224" s="13"/>
      <c r="B224" s="228"/>
      <c r="C224" s="229"/>
      <c r="D224" s="230" t="s">
        <v>133</v>
      </c>
      <c r="E224" s="231" t="s">
        <v>1</v>
      </c>
      <c r="F224" s="232" t="s">
        <v>269</v>
      </c>
      <c r="G224" s="229"/>
      <c r="H224" s="233">
        <v>4340</v>
      </c>
      <c r="I224" s="234"/>
      <c r="J224" s="229"/>
      <c r="K224" s="229"/>
      <c r="L224" s="235"/>
      <c r="M224" s="236"/>
      <c r="N224" s="237"/>
      <c r="O224" s="237"/>
      <c r="P224" s="237"/>
      <c r="Q224" s="237"/>
      <c r="R224" s="237"/>
      <c r="S224" s="237"/>
      <c r="T224" s="238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T224" s="239" t="s">
        <v>133</v>
      </c>
      <c r="AU224" s="239" t="s">
        <v>88</v>
      </c>
      <c r="AV224" s="13" t="s">
        <v>88</v>
      </c>
      <c r="AW224" s="13" t="s">
        <v>34</v>
      </c>
      <c r="AX224" s="13" t="s">
        <v>78</v>
      </c>
      <c r="AY224" s="239" t="s">
        <v>125</v>
      </c>
    </row>
    <row r="225" s="13" customFormat="1">
      <c r="A225" s="13"/>
      <c r="B225" s="228"/>
      <c r="C225" s="229"/>
      <c r="D225" s="230" t="s">
        <v>133</v>
      </c>
      <c r="E225" s="231" t="s">
        <v>1</v>
      </c>
      <c r="F225" s="232" t="s">
        <v>270</v>
      </c>
      <c r="G225" s="229"/>
      <c r="H225" s="233">
        <v>200</v>
      </c>
      <c r="I225" s="234"/>
      <c r="J225" s="229"/>
      <c r="K225" s="229"/>
      <c r="L225" s="235"/>
      <c r="M225" s="236"/>
      <c r="N225" s="237"/>
      <c r="O225" s="237"/>
      <c r="P225" s="237"/>
      <c r="Q225" s="237"/>
      <c r="R225" s="237"/>
      <c r="S225" s="237"/>
      <c r="T225" s="238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T225" s="239" t="s">
        <v>133</v>
      </c>
      <c r="AU225" s="239" t="s">
        <v>88</v>
      </c>
      <c r="AV225" s="13" t="s">
        <v>88</v>
      </c>
      <c r="AW225" s="13" t="s">
        <v>34</v>
      </c>
      <c r="AX225" s="13" t="s">
        <v>78</v>
      </c>
      <c r="AY225" s="239" t="s">
        <v>125</v>
      </c>
    </row>
    <row r="226" s="14" customFormat="1">
      <c r="A226" s="14"/>
      <c r="B226" s="240"/>
      <c r="C226" s="241"/>
      <c r="D226" s="230" t="s">
        <v>133</v>
      </c>
      <c r="E226" s="242" t="s">
        <v>1</v>
      </c>
      <c r="F226" s="243" t="s">
        <v>136</v>
      </c>
      <c r="G226" s="241"/>
      <c r="H226" s="244">
        <v>4540</v>
      </c>
      <c r="I226" s="245"/>
      <c r="J226" s="241"/>
      <c r="K226" s="241"/>
      <c r="L226" s="246"/>
      <c r="M226" s="247"/>
      <c r="N226" s="248"/>
      <c r="O226" s="248"/>
      <c r="P226" s="248"/>
      <c r="Q226" s="248"/>
      <c r="R226" s="248"/>
      <c r="S226" s="248"/>
      <c r="T226" s="249"/>
      <c r="U226" s="14"/>
      <c r="V226" s="14"/>
      <c r="W226" s="14"/>
      <c r="X226" s="14"/>
      <c r="Y226" s="14"/>
      <c r="Z226" s="14"/>
      <c r="AA226" s="14"/>
      <c r="AB226" s="14"/>
      <c r="AC226" s="14"/>
      <c r="AD226" s="14"/>
      <c r="AE226" s="14"/>
      <c r="AT226" s="250" t="s">
        <v>133</v>
      </c>
      <c r="AU226" s="250" t="s">
        <v>88</v>
      </c>
      <c r="AV226" s="14" t="s">
        <v>131</v>
      </c>
      <c r="AW226" s="14" t="s">
        <v>34</v>
      </c>
      <c r="AX226" s="14" t="s">
        <v>86</v>
      </c>
      <c r="AY226" s="250" t="s">
        <v>125</v>
      </c>
    </row>
    <row r="227" s="12" customFormat="1" ht="22.8" customHeight="1">
      <c r="A227" s="12"/>
      <c r="B227" s="198"/>
      <c r="C227" s="199"/>
      <c r="D227" s="200" t="s">
        <v>77</v>
      </c>
      <c r="E227" s="212" t="s">
        <v>88</v>
      </c>
      <c r="F227" s="212" t="s">
        <v>271</v>
      </c>
      <c r="G227" s="199"/>
      <c r="H227" s="199"/>
      <c r="I227" s="202"/>
      <c r="J227" s="213">
        <f>BK227</f>
        <v>0</v>
      </c>
      <c r="K227" s="199"/>
      <c r="L227" s="204"/>
      <c r="M227" s="205"/>
      <c r="N227" s="206"/>
      <c r="O227" s="206"/>
      <c r="P227" s="207">
        <f>SUM(P228:P238)</f>
        <v>0</v>
      </c>
      <c r="Q227" s="206"/>
      <c r="R227" s="207">
        <f>SUM(R228:R238)</f>
        <v>21.707509999999999</v>
      </c>
      <c r="S227" s="206"/>
      <c r="T227" s="208">
        <f>SUM(T228:T238)</f>
        <v>0</v>
      </c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R227" s="209" t="s">
        <v>86</v>
      </c>
      <c r="AT227" s="210" t="s">
        <v>77</v>
      </c>
      <c r="AU227" s="210" t="s">
        <v>86</v>
      </c>
      <c r="AY227" s="209" t="s">
        <v>125</v>
      </c>
      <c r="BK227" s="211">
        <f>SUM(BK228:BK238)</f>
        <v>0</v>
      </c>
    </row>
    <row r="228" s="2" customFormat="1" ht="44.25" customHeight="1">
      <c r="A228" s="37"/>
      <c r="B228" s="38"/>
      <c r="C228" s="214" t="s">
        <v>272</v>
      </c>
      <c r="D228" s="214" t="s">
        <v>127</v>
      </c>
      <c r="E228" s="215" t="s">
        <v>273</v>
      </c>
      <c r="F228" s="216" t="s">
        <v>274</v>
      </c>
      <c r="G228" s="217" t="s">
        <v>154</v>
      </c>
      <c r="H228" s="218">
        <v>95</v>
      </c>
      <c r="I228" s="219"/>
      <c r="J228" s="220">
        <f>ROUND(I228*H228,2)</f>
        <v>0</v>
      </c>
      <c r="K228" s="221"/>
      <c r="L228" s="43"/>
      <c r="M228" s="222" t="s">
        <v>1</v>
      </c>
      <c r="N228" s="223" t="s">
        <v>43</v>
      </c>
      <c r="O228" s="90"/>
      <c r="P228" s="224">
        <f>O228*H228</f>
        <v>0</v>
      </c>
      <c r="Q228" s="224">
        <v>0.2044</v>
      </c>
      <c r="R228" s="224">
        <f>Q228*H228</f>
        <v>19.417999999999999</v>
      </c>
      <c r="S228" s="224">
        <v>0</v>
      </c>
      <c r="T228" s="225">
        <f>S228*H228</f>
        <v>0</v>
      </c>
      <c r="U228" s="37"/>
      <c r="V228" s="37"/>
      <c r="W228" s="37"/>
      <c r="X228" s="37"/>
      <c r="Y228" s="37"/>
      <c r="Z228" s="37"/>
      <c r="AA228" s="37"/>
      <c r="AB228" s="37"/>
      <c r="AC228" s="37"/>
      <c r="AD228" s="37"/>
      <c r="AE228" s="37"/>
      <c r="AR228" s="226" t="s">
        <v>131</v>
      </c>
      <c r="AT228" s="226" t="s">
        <v>127</v>
      </c>
      <c r="AU228" s="226" t="s">
        <v>88</v>
      </c>
      <c r="AY228" s="16" t="s">
        <v>125</v>
      </c>
      <c r="BE228" s="227">
        <f>IF(N228="základní",J228,0)</f>
        <v>0</v>
      </c>
      <c r="BF228" s="227">
        <f>IF(N228="snížená",J228,0)</f>
        <v>0</v>
      </c>
      <c r="BG228" s="227">
        <f>IF(N228="zákl. přenesená",J228,0)</f>
        <v>0</v>
      </c>
      <c r="BH228" s="227">
        <f>IF(N228="sníž. přenesená",J228,0)</f>
        <v>0</v>
      </c>
      <c r="BI228" s="227">
        <f>IF(N228="nulová",J228,0)</f>
        <v>0</v>
      </c>
      <c r="BJ228" s="16" t="s">
        <v>86</v>
      </c>
      <c r="BK228" s="227">
        <f>ROUND(I228*H228,2)</f>
        <v>0</v>
      </c>
      <c r="BL228" s="16" t="s">
        <v>131</v>
      </c>
      <c r="BM228" s="226" t="s">
        <v>275</v>
      </c>
    </row>
    <row r="229" s="13" customFormat="1">
      <c r="A229" s="13"/>
      <c r="B229" s="228"/>
      <c r="C229" s="229"/>
      <c r="D229" s="230" t="s">
        <v>133</v>
      </c>
      <c r="E229" s="231" t="s">
        <v>1</v>
      </c>
      <c r="F229" s="232" t="s">
        <v>276</v>
      </c>
      <c r="G229" s="229"/>
      <c r="H229" s="233">
        <v>95</v>
      </c>
      <c r="I229" s="234"/>
      <c r="J229" s="229"/>
      <c r="K229" s="229"/>
      <c r="L229" s="235"/>
      <c r="M229" s="236"/>
      <c r="N229" s="237"/>
      <c r="O229" s="237"/>
      <c r="P229" s="237"/>
      <c r="Q229" s="237"/>
      <c r="R229" s="237"/>
      <c r="S229" s="237"/>
      <c r="T229" s="238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T229" s="239" t="s">
        <v>133</v>
      </c>
      <c r="AU229" s="239" t="s">
        <v>88</v>
      </c>
      <c r="AV229" s="13" t="s">
        <v>88</v>
      </c>
      <c r="AW229" s="13" t="s">
        <v>34</v>
      </c>
      <c r="AX229" s="13" t="s">
        <v>86</v>
      </c>
      <c r="AY229" s="239" t="s">
        <v>125</v>
      </c>
    </row>
    <row r="230" s="2" customFormat="1" ht="24.15" customHeight="1">
      <c r="A230" s="37"/>
      <c r="B230" s="38"/>
      <c r="C230" s="214" t="s">
        <v>277</v>
      </c>
      <c r="D230" s="214" t="s">
        <v>127</v>
      </c>
      <c r="E230" s="215" t="s">
        <v>278</v>
      </c>
      <c r="F230" s="216" t="s">
        <v>279</v>
      </c>
      <c r="G230" s="217" t="s">
        <v>130</v>
      </c>
      <c r="H230" s="218">
        <v>114</v>
      </c>
      <c r="I230" s="219"/>
      <c r="J230" s="220">
        <f>ROUND(I230*H230,2)</f>
        <v>0</v>
      </c>
      <c r="K230" s="221"/>
      <c r="L230" s="43"/>
      <c r="M230" s="222" t="s">
        <v>1</v>
      </c>
      <c r="N230" s="223" t="s">
        <v>43</v>
      </c>
      <c r="O230" s="90"/>
      <c r="P230" s="224">
        <f>O230*H230</f>
        <v>0</v>
      </c>
      <c r="Q230" s="224">
        <v>0.00010000000000000001</v>
      </c>
      <c r="R230" s="224">
        <f>Q230*H230</f>
        <v>0.0114</v>
      </c>
      <c r="S230" s="224">
        <v>0</v>
      </c>
      <c r="T230" s="225">
        <f>S230*H230</f>
        <v>0</v>
      </c>
      <c r="U230" s="37"/>
      <c r="V230" s="37"/>
      <c r="W230" s="37"/>
      <c r="X230" s="37"/>
      <c r="Y230" s="37"/>
      <c r="Z230" s="37"/>
      <c r="AA230" s="37"/>
      <c r="AB230" s="37"/>
      <c r="AC230" s="37"/>
      <c r="AD230" s="37"/>
      <c r="AE230" s="37"/>
      <c r="AR230" s="226" t="s">
        <v>131</v>
      </c>
      <c r="AT230" s="226" t="s">
        <v>127</v>
      </c>
      <c r="AU230" s="226" t="s">
        <v>88</v>
      </c>
      <c r="AY230" s="16" t="s">
        <v>125</v>
      </c>
      <c r="BE230" s="227">
        <f>IF(N230="základní",J230,0)</f>
        <v>0</v>
      </c>
      <c r="BF230" s="227">
        <f>IF(N230="snížená",J230,0)</f>
        <v>0</v>
      </c>
      <c r="BG230" s="227">
        <f>IF(N230="zákl. přenesená",J230,0)</f>
        <v>0</v>
      </c>
      <c r="BH230" s="227">
        <f>IF(N230="sníž. přenesená",J230,0)</f>
        <v>0</v>
      </c>
      <c r="BI230" s="227">
        <f>IF(N230="nulová",J230,0)</f>
        <v>0</v>
      </c>
      <c r="BJ230" s="16" t="s">
        <v>86</v>
      </c>
      <c r="BK230" s="227">
        <f>ROUND(I230*H230,2)</f>
        <v>0</v>
      </c>
      <c r="BL230" s="16" t="s">
        <v>131</v>
      </c>
      <c r="BM230" s="226" t="s">
        <v>280</v>
      </c>
    </row>
    <row r="231" s="13" customFormat="1">
      <c r="A231" s="13"/>
      <c r="B231" s="228"/>
      <c r="C231" s="229"/>
      <c r="D231" s="230" t="s">
        <v>133</v>
      </c>
      <c r="E231" s="231" t="s">
        <v>1</v>
      </c>
      <c r="F231" s="232" t="s">
        <v>281</v>
      </c>
      <c r="G231" s="229"/>
      <c r="H231" s="233">
        <v>114</v>
      </c>
      <c r="I231" s="234"/>
      <c r="J231" s="229"/>
      <c r="K231" s="229"/>
      <c r="L231" s="235"/>
      <c r="M231" s="236"/>
      <c r="N231" s="237"/>
      <c r="O231" s="237"/>
      <c r="P231" s="237"/>
      <c r="Q231" s="237"/>
      <c r="R231" s="237"/>
      <c r="S231" s="237"/>
      <c r="T231" s="238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T231" s="239" t="s">
        <v>133</v>
      </c>
      <c r="AU231" s="239" t="s">
        <v>88</v>
      </c>
      <c r="AV231" s="13" t="s">
        <v>88</v>
      </c>
      <c r="AW231" s="13" t="s">
        <v>34</v>
      </c>
      <c r="AX231" s="13" t="s">
        <v>86</v>
      </c>
      <c r="AY231" s="239" t="s">
        <v>125</v>
      </c>
    </row>
    <row r="232" s="2" customFormat="1" ht="24.15" customHeight="1">
      <c r="A232" s="37"/>
      <c r="B232" s="38"/>
      <c r="C232" s="251" t="s">
        <v>282</v>
      </c>
      <c r="D232" s="251" t="s">
        <v>245</v>
      </c>
      <c r="E232" s="252" t="s">
        <v>283</v>
      </c>
      <c r="F232" s="253" t="s">
        <v>284</v>
      </c>
      <c r="G232" s="254" t="s">
        <v>130</v>
      </c>
      <c r="H232" s="255">
        <v>125.40000000000001</v>
      </c>
      <c r="I232" s="256"/>
      <c r="J232" s="257">
        <f>ROUND(I232*H232,2)</f>
        <v>0</v>
      </c>
      <c r="K232" s="258"/>
      <c r="L232" s="259"/>
      <c r="M232" s="260" t="s">
        <v>1</v>
      </c>
      <c r="N232" s="261" t="s">
        <v>43</v>
      </c>
      <c r="O232" s="90"/>
      <c r="P232" s="224">
        <f>O232*H232</f>
        <v>0</v>
      </c>
      <c r="Q232" s="224">
        <v>0.00029999999999999997</v>
      </c>
      <c r="R232" s="224">
        <f>Q232*H232</f>
        <v>0.037620000000000001</v>
      </c>
      <c r="S232" s="224">
        <v>0</v>
      </c>
      <c r="T232" s="225">
        <f>S232*H232</f>
        <v>0</v>
      </c>
      <c r="U232" s="37"/>
      <c r="V232" s="37"/>
      <c r="W232" s="37"/>
      <c r="X232" s="37"/>
      <c r="Y232" s="37"/>
      <c r="Z232" s="37"/>
      <c r="AA232" s="37"/>
      <c r="AB232" s="37"/>
      <c r="AC232" s="37"/>
      <c r="AD232" s="37"/>
      <c r="AE232" s="37"/>
      <c r="AR232" s="226" t="s">
        <v>163</v>
      </c>
      <c r="AT232" s="226" t="s">
        <v>245</v>
      </c>
      <c r="AU232" s="226" t="s">
        <v>88</v>
      </c>
      <c r="AY232" s="16" t="s">
        <v>125</v>
      </c>
      <c r="BE232" s="227">
        <f>IF(N232="základní",J232,0)</f>
        <v>0</v>
      </c>
      <c r="BF232" s="227">
        <f>IF(N232="snížená",J232,0)</f>
        <v>0</v>
      </c>
      <c r="BG232" s="227">
        <f>IF(N232="zákl. přenesená",J232,0)</f>
        <v>0</v>
      </c>
      <c r="BH232" s="227">
        <f>IF(N232="sníž. přenesená",J232,0)</f>
        <v>0</v>
      </c>
      <c r="BI232" s="227">
        <f>IF(N232="nulová",J232,0)</f>
        <v>0</v>
      </c>
      <c r="BJ232" s="16" t="s">
        <v>86</v>
      </c>
      <c r="BK232" s="227">
        <f>ROUND(I232*H232,2)</f>
        <v>0</v>
      </c>
      <c r="BL232" s="16" t="s">
        <v>131</v>
      </c>
      <c r="BM232" s="226" t="s">
        <v>285</v>
      </c>
    </row>
    <row r="233" s="13" customFormat="1">
      <c r="A233" s="13"/>
      <c r="B233" s="228"/>
      <c r="C233" s="229"/>
      <c r="D233" s="230" t="s">
        <v>133</v>
      </c>
      <c r="E233" s="231" t="s">
        <v>1</v>
      </c>
      <c r="F233" s="232" t="s">
        <v>286</v>
      </c>
      <c r="G233" s="229"/>
      <c r="H233" s="233">
        <v>125.40000000000001</v>
      </c>
      <c r="I233" s="234"/>
      <c r="J233" s="229"/>
      <c r="K233" s="229"/>
      <c r="L233" s="235"/>
      <c r="M233" s="236"/>
      <c r="N233" s="237"/>
      <c r="O233" s="237"/>
      <c r="P233" s="237"/>
      <c r="Q233" s="237"/>
      <c r="R233" s="237"/>
      <c r="S233" s="237"/>
      <c r="T233" s="238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T233" s="239" t="s">
        <v>133</v>
      </c>
      <c r="AU233" s="239" t="s">
        <v>88</v>
      </c>
      <c r="AV233" s="13" t="s">
        <v>88</v>
      </c>
      <c r="AW233" s="13" t="s">
        <v>34</v>
      </c>
      <c r="AX233" s="13" t="s">
        <v>86</v>
      </c>
      <c r="AY233" s="239" t="s">
        <v>125</v>
      </c>
    </row>
    <row r="234" s="2" customFormat="1" ht="24.15" customHeight="1">
      <c r="A234" s="37"/>
      <c r="B234" s="38"/>
      <c r="C234" s="214" t="s">
        <v>287</v>
      </c>
      <c r="D234" s="214" t="s">
        <v>127</v>
      </c>
      <c r="E234" s="215" t="s">
        <v>288</v>
      </c>
      <c r="F234" s="216" t="s">
        <v>289</v>
      </c>
      <c r="G234" s="217" t="s">
        <v>130</v>
      </c>
      <c r="H234" s="218">
        <v>4767</v>
      </c>
      <c r="I234" s="219"/>
      <c r="J234" s="220">
        <f>ROUND(I234*H234,2)</f>
        <v>0</v>
      </c>
      <c r="K234" s="221"/>
      <c r="L234" s="43"/>
      <c r="M234" s="222" t="s">
        <v>1</v>
      </c>
      <c r="N234" s="223" t="s">
        <v>43</v>
      </c>
      <c r="O234" s="90"/>
      <c r="P234" s="224">
        <f>O234*H234</f>
        <v>0</v>
      </c>
      <c r="Q234" s="224">
        <v>0.00013999999999999999</v>
      </c>
      <c r="R234" s="224">
        <f>Q234*H234</f>
        <v>0.66737999999999997</v>
      </c>
      <c r="S234" s="224">
        <v>0</v>
      </c>
      <c r="T234" s="225">
        <f>S234*H234</f>
        <v>0</v>
      </c>
      <c r="U234" s="37"/>
      <c r="V234" s="37"/>
      <c r="W234" s="37"/>
      <c r="X234" s="37"/>
      <c r="Y234" s="37"/>
      <c r="Z234" s="37"/>
      <c r="AA234" s="37"/>
      <c r="AB234" s="37"/>
      <c r="AC234" s="37"/>
      <c r="AD234" s="37"/>
      <c r="AE234" s="37"/>
      <c r="AR234" s="226" t="s">
        <v>131</v>
      </c>
      <c r="AT234" s="226" t="s">
        <v>127</v>
      </c>
      <c r="AU234" s="226" t="s">
        <v>88</v>
      </c>
      <c r="AY234" s="16" t="s">
        <v>125</v>
      </c>
      <c r="BE234" s="227">
        <f>IF(N234="základní",J234,0)</f>
        <v>0</v>
      </c>
      <c r="BF234" s="227">
        <f>IF(N234="snížená",J234,0)</f>
        <v>0</v>
      </c>
      <c r="BG234" s="227">
        <f>IF(N234="zákl. přenesená",J234,0)</f>
        <v>0</v>
      </c>
      <c r="BH234" s="227">
        <f>IF(N234="sníž. přenesená",J234,0)</f>
        <v>0</v>
      </c>
      <c r="BI234" s="227">
        <f>IF(N234="nulová",J234,0)</f>
        <v>0</v>
      </c>
      <c r="BJ234" s="16" t="s">
        <v>86</v>
      </c>
      <c r="BK234" s="227">
        <f>ROUND(I234*H234,2)</f>
        <v>0</v>
      </c>
      <c r="BL234" s="16" t="s">
        <v>131</v>
      </c>
      <c r="BM234" s="226" t="s">
        <v>290</v>
      </c>
    </row>
    <row r="235" s="13" customFormat="1">
      <c r="A235" s="13"/>
      <c r="B235" s="228"/>
      <c r="C235" s="229"/>
      <c r="D235" s="230" t="s">
        <v>133</v>
      </c>
      <c r="E235" s="231" t="s">
        <v>1</v>
      </c>
      <c r="F235" s="232" t="s">
        <v>291</v>
      </c>
      <c r="G235" s="229"/>
      <c r="H235" s="233">
        <v>4767</v>
      </c>
      <c r="I235" s="234"/>
      <c r="J235" s="229"/>
      <c r="K235" s="229"/>
      <c r="L235" s="235"/>
      <c r="M235" s="236"/>
      <c r="N235" s="237"/>
      <c r="O235" s="237"/>
      <c r="P235" s="237"/>
      <c r="Q235" s="237"/>
      <c r="R235" s="237"/>
      <c r="S235" s="237"/>
      <c r="T235" s="238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T235" s="239" t="s">
        <v>133</v>
      </c>
      <c r="AU235" s="239" t="s">
        <v>88</v>
      </c>
      <c r="AV235" s="13" t="s">
        <v>88</v>
      </c>
      <c r="AW235" s="13" t="s">
        <v>34</v>
      </c>
      <c r="AX235" s="13" t="s">
        <v>86</v>
      </c>
      <c r="AY235" s="239" t="s">
        <v>125</v>
      </c>
    </row>
    <row r="236" s="2" customFormat="1" ht="24.15" customHeight="1">
      <c r="A236" s="37"/>
      <c r="B236" s="38"/>
      <c r="C236" s="251" t="s">
        <v>292</v>
      </c>
      <c r="D236" s="251" t="s">
        <v>245</v>
      </c>
      <c r="E236" s="252" t="s">
        <v>293</v>
      </c>
      <c r="F236" s="253" t="s">
        <v>294</v>
      </c>
      <c r="G236" s="254" t="s">
        <v>130</v>
      </c>
      <c r="H236" s="255">
        <v>5243.6999999999998</v>
      </c>
      <c r="I236" s="256"/>
      <c r="J236" s="257">
        <f>ROUND(I236*H236,2)</f>
        <v>0</v>
      </c>
      <c r="K236" s="258"/>
      <c r="L236" s="259"/>
      <c r="M236" s="260" t="s">
        <v>1</v>
      </c>
      <c r="N236" s="261" t="s">
        <v>43</v>
      </c>
      <c r="O236" s="90"/>
      <c r="P236" s="224">
        <f>O236*H236</f>
        <v>0</v>
      </c>
      <c r="Q236" s="224">
        <v>0.00029999999999999997</v>
      </c>
      <c r="R236" s="224">
        <f>Q236*H236</f>
        <v>1.5731099999999998</v>
      </c>
      <c r="S236" s="224">
        <v>0</v>
      </c>
      <c r="T236" s="225">
        <f>S236*H236</f>
        <v>0</v>
      </c>
      <c r="U236" s="37"/>
      <c r="V236" s="37"/>
      <c r="W236" s="37"/>
      <c r="X236" s="37"/>
      <c r="Y236" s="37"/>
      <c r="Z236" s="37"/>
      <c r="AA236" s="37"/>
      <c r="AB236" s="37"/>
      <c r="AC236" s="37"/>
      <c r="AD236" s="37"/>
      <c r="AE236" s="37"/>
      <c r="AR236" s="226" t="s">
        <v>163</v>
      </c>
      <c r="AT236" s="226" t="s">
        <v>245</v>
      </c>
      <c r="AU236" s="226" t="s">
        <v>88</v>
      </c>
      <c r="AY236" s="16" t="s">
        <v>125</v>
      </c>
      <c r="BE236" s="227">
        <f>IF(N236="základní",J236,0)</f>
        <v>0</v>
      </c>
      <c r="BF236" s="227">
        <f>IF(N236="snížená",J236,0)</f>
        <v>0</v>
      </c>
      <c r="BG236" s="227">
        <f>IF(N236="zákl. přenesená",J236,0)</f>
        <v>0</v>
      </c>
      <c r="BH236" s="227">
        <f>IF(N236="sníž. přenesená",J236,0)</f>
        <v>0</v>
      </c>
      <c r="BI236" s="227">
        <f>IF(N236="nulová",J236,0)</f>
        <v>0</v>
      </c>
      <c r="BJ236" s="16" t="s">
        <v>86</v>
      </c>
      <c r="BK236" s="227">
        <f>ROUND(I236*H236,2)</f>
        <v>0</v>
      </c>
      <c r="BL236" s="16" t="s">
        <v>131</v>
      </c>
      <c r="BM236" s="226" t="s">
        <v>295</v>
      </c>
    </row>
    <row r="237" s="13" customFormat="1">
      <c r="A237" s="13"/>
      <c r="B237" s="228"/>
      <c r="C237" s="229"/>
      <c r="D237" s="230" t="s">
        <v>133</v>
      </c>
      <c r="E237" s="231" t="s">
        <v>1</v>
      </c>
      <c r="F237" s="232" t="s">
        <v>296</v>
      </c>
      <c r="G237" s="229"/>
      <c r="H237" s="233">
        <v>5243.6999999999998</v>
      </c>
      <c r="I237" s="234"/>
      <c r="J237" s="229"/>
      <c r="K237" s="229"/>
      <c r="L237" s="235"/>
      <c r="M237" s="236"/>
      <c r="N237" s="237"/>
      <c r="O237" s="237"/>
      <c r="P237" s="237"/>
      <c r="Q237" s="237"/>
      <c r="R237" s="237"/>
      <c r="S237" s="237"/>
      <c r="T237" s="238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T237" s="239" t="s">
        <v>133</v>
      </c>
      <c r="AU237" s="239" t="s">
        <v>88</v>
      </c>
      <c r="AV237" s="13" t="s">
        <v>88</v>
      </c>
      <c r="AW237" s="13" t="s">
        <v>34</v>
      </c>
      <c r="AX237" s="13" t="s">
        <v>86</v>
      </c>
      <c r="AY237" s="239" t="s">
        <v>125</v>
      </c>
    </row>
    <row r="238" s="2" customFormat="1" ht="24.15" customHeight="1">
      <c r="A238" s="37"/>
      <c r="B238" s="38"/>
      <c r="C238" s="214" t="s">
        <v>297</v>
      </c>
      <c r="D238" s="214" t="s">
        <v>127</v>
      </c>
      <c r="E238" s="215" t="s">
        <v>298</v>
      </c>
      <c r="F238" s="216" t="s">
        <v>299</v>
      </c>
      <c r="G238" s="217" t="s">
        <v>300</v>
      </c>
      <c r="H238" s="218">
        <v>1</v>
      </c>
      <c r="I238" s="219"/>
      <c r="J238" s="220">
        <f>ROUND(I238*H238,2)</f>
        <v>0</v>
      </c>
      <c r="K238" s="221"/>
      <c r="L238" s="43"/>
      <c r="M238" s="222" t="s">
        <v>1</v>
      </c>
      <c r="N238" s="223" t="s">
        <v>43</v>
      </c>
      <c r="O238" s="90"/>
      <c r="P238" s="224">
        <f>O238*H238</f>
        <v>0</v>
      </c>
      <c r="Q238" s="224">
        <v>0</v>
      </c>
      <c r="R238" s="224">
        <f>Q238*H238</f>
        <v>0</v>
      </c>
      <c r="S238" s="224">
        <v>0</v>
      </c>
      <c r="T238" s="225">
        <f>S238*H238</f>
        <v>0</v>
      </c>
      <c r="U238" s="37"/>
      <c r="V238" s="37"/>
      <c r="W238" s="37"/>
      <c r="X238" s="37"/>
      <c r="Y238" s="37"/>
      <c r="Z238" s="37"/>
      <c r="AA238" s="37"/>
      <c r="AB238" s="37"/>
      <c r="AC238" s="37"/>
      <c r="AD238" s="37"/>
      <c r="AE238" s="37"/>
      <c r="AR238" s="226" t="s">
        <v>131</v>
      </c>
      <c r="AT238" s="226" t="s">
        <v>127</v>
      </c>
      <c r="AU238" s="226" t="s">
        <v>88</v>
      </c>
      <c r="AY238" s="16" t="s">
        <v>125</v>
      </c>
      <c r="BE238" s="227">
        <f>IF(N238="základní",J238,0)</f>
        <v>0</v>
      </c>
      <c r="BF238" s="227">
        <f>IF(N238="snížená",J238,0)</f>
        <v>0</v>
      </c>
      <c r="BG238" s="227">
        <f>IF(N238="zákl. přenesená",J238,0)</f>
        <v>0</v>
      </c>
      <c r="BH238" s="227">
        <f>IF(N238="sníž. přenesená",J238,0)</f>
        <v>0</v>
      </c>
      <c r="BI238" s="227">
        <f>IF(N238="nulová",J238,0)</f>
        <v>0</v>
      </c>
      <c r="BJ238" s="16" t="s">
        <v>86</v>
      </c>
      <c r="BK238" s="227">
        <f>ROUND(I238*H238,2)</f>
        <v>0</v>
      </c>
      <c r="BL238" s="16" t="s">
        <v>131</v>
      </c>
      <c r="BM238" s="226" t="s">
        <v>301</v>
      </c>
    </row>
    <row r="239" s="12" customFormat="1" ht="22.8" customHeight="1">
      <c r="A239" s="12"/>
      <c r="B239" s="198"/>
      <c r="C239" s="199"/>
      <c r="D239" s="200" t="s">
        <v>77</v>
      </c>
      <c r="E239" s="212" t="s">
        <v>146</v>
      </c>
      <c r="F239" s="212" t="s">
        <v>302</v>
      </c>
      <c r="G239" s="199"/>
      <c r="H239" s="199"/>
      <c r="I239" s="202"/>
      <c r="J239" s="213">
        <f>BK239</f>
        <v>0</v>
      </c>
      <c r="K239" s="199"/>
      <c r="L239" s="204"/>
      <c r="M239" s="205"/>
      <c r="N239" s="206"/>
      <c r="O239" s="206"/>
      <c r="P239" s="207">
        <f>SUM(P240:P257)</f>
        <v>0</v>
      </c>
      <c r="Q239" s="206"/>
      <c r="R239" s="207">
        <f>SUM(R240:R257)</f>
        <v>261.86779999999999</v>
      </c>
      <c r="S239" s="206"/>
      <c r="T239" s="208">
        <f>SUM(T240:T257)</f>
        <v>0</v>
      </c>
      <c r="U239" s="12"/>
      <c r="V239" s="12"/>
      <c r="W239" s="12"/>
      <c r="X239" s="12"/>
      <c r="Y239" s="12"/>
      <c r="Z239" s="12"/>
      <c r="AA239" s="12"/>
      <c r="AB239" s="12"/>
      <c r="AC239" s="12"/>
      <c r="AD239" s="12"/>
      <c r="AE239" s="12"/>
      <c r="AR239" s="209" t="s">
        <v>86</v>
      </c>
      <c r="AT239" s="210" t="s">
        <v>77</v>
      </c>
      <c r="AU239" s="210" t="s">
        <v>86</v>
      </c>
      <c r="AY239" s="209" t="s">
        <v>125</v>
      </c>
      <c r="BK239" s="211">
        <f>SUM(BK240:BK257)</f>
        <v>0</v>
      </c>
    </row>
    <row r="240" s="2" customFormat="1" ht="16.5" customHeight="1">
      <c r="A240" s="37"/>
      <c r="B240" s="38"/>
      <c r="C240" s="214" t="s">
        <v>303</v>
      </c>
      <c r="D240" s="214" t="s">
        <v>127</v>
      </c>
      <c r="E240" s="215" t="s">
        <v>304</v>
      </c>
      <c r="F240" s="216" t="s">
        <v>305</v>
      </c>
      <c r="G240" s="217" t="s">
        <v>130</v>
      </c>
      <c r="H240" s="218">
        <v>4540</v>
      </c>
      <c r="I240" s="219"/>
      <c r="J240" s="220">
        <f>ROUND(I240*H240,2)</f>
        <v>0</v>
      </c>
      <c r="K240" s="221"/>
      <c r="L240" s="43"/>
      <c r="M240" s="222" t="s">
        <v>1</v>
      </c>
      <c r="N240" s="223" t="s">
        <v>43</v>
      </c>
      <c r="O240" s="90"/>
      <c r="P240" s="224">
        <f>O240*H240</f>
        <v>0</v>
      </c>
      <c r="Q240" s="224">
        <v>0</v>
      </c>
      <c r="R240" s="224">
        <f>Q240*H240</f>
        <v>0</v>
      </c>
      <c r="S240" s="224">
        <v>0</v>
      </c>
      <c r="T240" s="225">
        <f>S240*H240</f>
        <v>0</v>
      </c>
      <c r="U240" s="37"/>
      <c r="V240" s="37"/>
      <c r="W240" s="37"/>
      <c r="X240" s="37"/>
      <c r="Y240" s="37"/>
      <c r="Z240" s="37"/>
      <c r="AA240" s="37"/>
      <c r="AB240" s="37"/>
      <c r="AC240" s="37"/>
      <c r="AD240" s="37"/>
      <c r="AE240" s="37"/>
      <c r="AR240" s="226" t="s">
        <v>131</v>
      </c>
      <c r="AT240" s="226" t="s">
        <v>127</v>
      </c>
      <c r="AU240" s="226" t="s">
        <v>88</v>
      </c>
      <c r="AY240" s="16" t="s">
        <v>125</v>
      </c>
      <c r="BE240" s="227">
        <f>IF(N240="základní",J240,0)</f>
        <v>0</v>
      </c>
      <c r="BF240" s="227">
        <f>IF(N240="snížená",J240,0)</f>
        <v>0</v>
      </c>
      <c r="BG240" s="227">
        <f>IF(N240="zákl. přenesená",J240,0)</f>
        <v>0</v>
      </c>
      <c r="BH240" s="227">
        <f>IF(N240="sníž. přenesená",J240,0)</f>
        <v>0</v>
      </c>
      <c r="BI240" s="227">
        <f>IF(N240="nulová",J240,0)</f>
        <v>0</v>
      </c>
      <c r="BJ240" s="16" t="s">
        <v>86</v>
      </c>
      <c r="BK240" s="227">
        <f>ROUND(I240*H240,2)</f>
        <v>0</v>
      </c>
      <c r="BL240" s="16" t="s">
        <v>131</v>
      </c>
      <c r="BM240" s="226" t="s">
        <v>306</v>
      </c>
    </row>
    <row r="241" s="13" customFormat="1">
      <c r="A241" s="13"/>
      <c r="B241" s="228"/>
      <c r="C241" s="229"/>
      <c r="D241" s="230" t="s">
        <v>133</v>
      </c>
      <c r="E241" s="231" t="s">
        <v>1</v>
      </c>
      <c r="F241" s="232" t="s">
        <v>307</v>
      </c>
      <c r="G241" s="229"/>
      <c r="H241" s="233">
        <v>4540</v>
      </c>
      <c r="I241" s="234"/>
      <c r="J241" s="229"/>
      <c r="K241" s="229"/>
      <c r="L241" s="235"/>
      <c r="M241" s="236"/>
      <c r="N241" s="237"/>
      <c r="O241" s="237"/>
      <c r="P241" s="237"/>
      <c r="Q241" s="237"/>
      <c r="R241" s="237"/>
      <c r="S241" s="237"/>
      <c r="T241" s="238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T241" s="239" t="s">
        <v>133</v>
      </c>
      <c r="AU241" s="239" t="s">
        <v>88</v>
      </c>
      <c r="AV241" s="13" t="s">
        <v>88</v>
      </c>
      <c r="AW241" s="13" t="s">
        <v>34</v>
      </c>
      <c r="AX241" s="13" t="s">
        <v>86</v>
      </c>
      <c r="AY241" s="239" t="s">
        <v>125</v>
      </c>
    </row>
    <row r="242" s="2" customFormat="1" ht="24.15" customHeight="1">
      <c r="A242" s="37"/>
      <c r="B242" s="38"/>
      <c r="C242" s="214" t="s">
        <v>308</v>
      </c>
      <c r="D242" s="214" t="s">
        <v>127</v>
      </c>
      <c r="E242" s="215" t="s">
        <v>309</v>
      </c>
      <c r="F242" s="216" t="s">
        <v>310</v>
      </c>
      <c r="G242" s="217" t="s">
        <v>130</v>
      </c>
      <c r="H242" s="218">
        <v>4767</v>
      </c>
      <c r="I242" s="219"/>
      <c r="J242" s="220">
        <f>ROUND(I242*H242,2)</f>
        <v>0</v>
      </c>
      <c r="K242" s="221"/>
      <c r="L242" s="43"/>
      <c r="M242" s="222" t="s">
        <v>1</v>
      </c>
      <c r="N242" s="223" t="s">
        <v>43</v>
      </c>
      <c r="O242" s="90"/>
      <c r="P242" s="224">
        <f>O242*H242</f>
        <v>0</v>
      </c>
      <c r="Q242" s="224">
        <v>0</v>
      </c>
      <c r="R242" s="224">
        <f>Q242*H242</f>
        <v>0</v>
      </c>
      <c r="S242" s="224">
        <v>0</v>
      </c>
      <c r="T242" s="225">
        <f>S242*H242</f>
        <v>0</v>
      </c>
      <c r="U242" s="37"/>
      <c r="V242" s="37"/>
      <c r="W242" s="37"/>
      <c r="X242" s="37"/>
      <c r="Y242" s="37"/>
      <c r="Z242" s="37"/>
      <c r="AA242" s="37"/>
      <c r="AB242" s="37"/>
      <c r="AC242" s="37"/>
      <c r="AD242" s="37"/>
      <c r="AE242" s="37"/>
      <c r="AR242" s="226" t="s">
        <v>131</v>
      </c>
      <c r="AT242" s="226" t="s">
        <v>127</v>
      </c>
      <c r="AU242" s="226" t="s">
        <v>88</v>
      </c>
      <c r="AY242" s="16" t="s">
        <v>125</v>
      </c>
      <c r="BE242" s="227">
        <f>IF(N242="základní",J242,0)</f>
        <v>0</v>
      </c>
      <c r="BF242" s="227">
        <f>IF(N242="snížená",J242,0)</f>
        <v>0</v>
      </c>
      <c r="BG242" s="227">
        <f>IF(N242="zákl. přenesená",J242,0)</f>
        <v>0</v>
      </c>
      <c r="BH242" s="227">
        <f>IF(N242="sníž. přenesená",J242,0)</f>
        <v>0</v>
      </c>
      <c r="BI242" s="227">
        <f>IF(N242="nulová",J242,0)</f>
        <v>0</v>
      </c>
      <c r="BJ242" s="16" t="s">
        <v>86</v>
      </c>
      <c r="BK242" s="227">
        <f>ROUND(I242*H242,2)</f>
        <v>0</v>
      </c>
      <c r="BL242" s="16" t="s">
        <v>131</v>
      </c>
      <c r="BM242" s="226" t="s">
        <v>311</v>
      </c>
    </row>
    <row r="243" s="13" customFormat="1">
      <c r="A243" s="13"/>
      <c r="B243" s="228"/>
      <c r="C243" s="229"/>
      <c r="D243" s="230" t="s">
        <v>133</v>
      </c>
      <c r="E243" s="231" t="s">
        <v>1</v>
      </c>
      <c r="F243" s="232" t="s">
        <v>291</v>
      </c>
      <c r="G243" s="229"/>
      <c r="H243" s="233">
        <v>4767</v>
      </c>
      <c r="I243" s="234"/>
      <c r="J243" s="229"/>
      <c r="K243" s="229"/>
      <c r="L243" s="235"/>
      <c r="M243" s="236"/>
      <c r="N243" s="237"/>
      <c r="O243" s="237"/>
      <c r="P243" s="237"/>
      <c r="Q243" s="237"/>
      <c r="R243" s="237"/>
      <c r="S243" s="237"/>
      <c r="T243" s="238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T243" s="239" t="s">
        <v>133</v>
      </c>
      <c r="AU243" s="239" t="s">
        <v>88</v>
      </c>
      <c r="AV243" s="13" t="s">
        <v>88</v>
      </c>
      <c r="AW243" s="13" t="s">
        <v>34</v>
      </c>
      <c r="AX243" s="13" t="s">
        <v>86</v>
      </c>
      <c r="AY243" s="239" t="s">
        <v>125</v>
      </c>
    </row>
    <row r="244" s="2" customFormat="1" ht="16.5" customHeight="1">
      <c r="A244" s="37"/>
      <c r="B244" s="38"/>
      <c r="C244" s="214" t="s">
        <v>312</v>
      </c>
      <c r="D244" s="214" t="s">
        <v>127</v>
      </c>
      <c r="E244" s="215" t="s">
        <v>313</v>
      </c>
      <c r="F244" s="216" t="s">
        <v>314</v>
      </c>
      <c r="G244" s="217" t="s">
        <v>130</v>
      </c>
      <c r="H244" s="218">
        <v>3064.5</v>
      </c>
      <c r="I244" s="219"/>
      <c r="J244" s="220">
        <f>ROUND(I244*H244,2)</f>
        <v>0</v>
      </c>
      <c r="K244" s="221"/>
      <c r="L244" s="43"/>
      <c r="M244" s="222" t="s">
        <v>1</v>
      </c>
      <c r="N244" s="223" t="s">
        <v>43</v>
      </c>
      <c r="O244" s="90"/>
      <c r="P244" s="224">
        <f>O244*H244</f>
        <v>0</v>
      </c>
      <c r="Q244" s="224">
        <v>0</v>
      </c>
      <c r="R244" s="224">
        <f>Q244*H244</f>
        <v>0</v>
      </c>
      <c r="S244" s="224">
        <v>0</v>
      </c>
      <c r="T244" s="225">
        <f>S244*H244</f>
        <v>0</v>
      </c>
      <c r="U244" s="37"/>
      <c r="V244" s="37"/>
      <c r="W244" s="37"/>
      <c r="X244" s="37"/>
      <c r="Y244" s="37"/>
      <c r="Z244" s="37"/>
      <c r="AA244" s="37"/>
      <c r="AB244" s="37"/>
      <c r="AC244" s="37"/>
      <c r="AD244" s="37"/>
      <c r="AE244" s="37"/>
      <c r="AR244" s="226" t="s">
        <v>131</v>
      </c>
      <c r="AT244" s="226" t="s">
        <v>127</v>
      </c>
      <c r="AU244" s="226" t="s">
        <v>88</v>
      </c>
      <c r="AY244" s="16" t="s">
        <v>125</v>
      </c>
      <c r="BE244" s="227">
        <f>IF(N244="základní",J244,0)</f>
        <v>0</v>
      </c>
      <c r="BF244" s="227">
        <f>IF(N244="snížená",J244,0)</f>
        <v>0</v>
      </c>
      <c r="BG244" s="227">
        <f>IF(N244="zákl. přenesená",J244,0)</f>
        <v>0</v>
      </c>
      <c r="BH244" s="227">
        <f>IF(N244="sníž. přenesená",J244,0)</f>
        <v>0</v>
      </c>
      <c r="BI244" s="227">
        <f>IF(N244="nulová",J244,0)</f>
        <v>0</v>
      </c>
      <c r="BJ244" s="16" t="s">
        <v>86</v>
      </c>
      <c r="BK244" s="227">
        <f>ROUND(I244*H244,2)</f>
        <v>0</v>
      </c>
      <c r="BL244" s="16" t="s">
        <v>131</v>
      </c>
      <c r="BM244" s="226" t="s">
        <v>315</v>
      </c>
    </row>
    <row r="245" s="13" customFormat="1">
      <c r="A245" s="13"/>
      <c r="B245" s="228"/>
      <c r="C245" s="229"/>
      <c r="D245" s="230" t="s">
        <v>133</v>
      </c>
      <c r="E245" s="231" t="s">
        <v>1</v>
      </c>
      <c r="F245" s="232" t="s">
        <v>316</v>
      </c>
      <c r="G245" s="229"/>
      <c r="H245" s="233">
        <v>3064.5</v>
      </c>
      <c r="I245" s="234"/>
      <c r="J245" s="229"/>
      <c r="K245" s="229"/>
      <c r="L245" s="235"/>
      <c r="M245" s="236"/>
      <c r="N245" s="237"/>
      <c r="O245" s="237"/>
      <c r="P245" s="237"/>
      <c r="Q245" s="237"/>
      <c r="R245" s="237"/>
      <c r="S245" s="237"/>
      <c r="T245" s="238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T245" s="239" t="s">
        <v>133</v>
      </c>
      <c r="AU245" s="239" t="s">
        <v>88</v>
      </c>
      <c r="AV245" s="13" t="s">
        <v>88</v>
      </c>
      <c r="AW245" s="13" t="s">
        <v>34</v>
      </c>
      <c r="AX245" s="13" t="s">
        <v>86</v>
      </c>
      <c r="AY245" s="239" t="s">
        <v>125</v>
      </c>
    </row>
    <row r="246" s="2" customFormat="1" ht="37.8" customHeight="1">
      <c r="A246" s="37"/>
      <c r="B246" s="38"/>
      <c r="C246" s="214" t="s">
        <v>317</v>
      </c>
      <c r="D246" s="214" t="s">
        <v>127</v>
      </c>
      <c r="E246" s="215" t="s">
        <v>318</v>
      </c>
      <c r="F246" s="216" t="s">
        <v>319</v>
      </c>
      <c r="G246" s="217" t="s">
        <v>130</v>
      </c>
      <c r="H246" s="218">
        <v>1000</v>
      </c>
      <c r="I246" s="219"/>
      <c r="J246" s="220">
        <f>ROUND(I246*H246,2)</f>
        <v>0</v>
      </c>
      <c r="K246" s="221"/>
      <c r="L246" s="43"/>
      <c r="M246" s="222" t="s">
        <v>1</v>
      </c>
      <c r="N246" s="223" t="s">
        <v>43</v>
      </c>
      <c r="O246" s="90"/>
      <c r="P246" s="224">
        <f>O246*H246</f>
        <v>0</v>
      </c>
      <c r="Q246" s="224">
        <v>0</v>
      </c>
      <c r="R246" s="224">
        <f>Q246*H246</f>
        <v>0</v>
      </c>
      <c r="S246" s="224">
        <v>0</v>
      </c>
      <c r="T246" s="225">
        <f>S246*H246</f>
        <v>0</v>
      </c>
      <c r="U246" s="37"/>
      <c r="V246" s="37"/>
      <c r="W246" s="37"/>
      <c r="X246" s="37"/>
      <c r="Y246" s="37"/>
      <c r="Z246" s="37"/>
      <c r="AA246" s="37"/>
      <c r="AB246" s="37"/>
      <c r="AC246" s="37"/>
      <c r="AD246" s="37"/>
      <c r="AE246" s="37"/>
      <c r="AR246" s="226" t="s">
        <v>131</v>
      </c>
      <c r="AT246" s="226" t="s">
        <v>127</v>
      </c>
      <c r="AU246" s="226" t="s">
        <v>88</v>
      </c>
      <c r="AY246" s="16" t="s">
        <v>125</v>
      </c>
      <c r="BE246" s="227">
        <f>IF(N246="základní",J246,0)</f>
        <v>0</v>
      </c>
      <c r="BF246" s="227">
        <f>IF(N246="snížená",J246,0)</f>
        <v>0</v>
      </c>
      <c r="BG246" s="227">
        <f>IF(N246="zákl. přenesená",J246,0)</f>
        <v>0</v>
      </c>
      <c r="BH246" s="227">
        <f>IF(N246="sníž. přenesená",J246,0)</f>
        <v>0</v>
      </c>
      <c r="BI246" s="227">
        <f>IF(N246="nulová",J246,0)</f>
        <v>0</v>
      </c>
      <c r="BJ246" s="16" t="s">
        <v>86</v>
      </c>
      <c r="BK246" s="227">
        <f>ROUND(I246*H246,2)</f>
        <v>0</v>
      </c>
      <c r="BL246" s="16" t="s">
        <v>131</v>
      </c>
      <c r="BM246" s="226" t="s">
        <v>320</v>
      </c>
    </row>
    <row r="247" s="13" customFormat="1">
      <c r="A247" s="13"/>
      <c r="B247" s="228"/>
      <c r="C247" s="229"/>
      <c r="D247" s="230" t="s">
        <v>133</v>
      </c>
      <c r="E247" s="231" t="s">
        <v>1</v>
      </c>
      <c r="F247" s="232" t="s">
        <v>321</v>
      </c>
      <c r="G247" s="229"/>
      <c r="H247" s="233">
        <v>1000</v>
      </c>
      <c r="I247" s="234"/>
      <c r="J247" s="229"/>
      <c r="K247" s="229"/>
      <c r="L247" s="235"/>
      <c r="M247" s="236"/>
      <c r="N247" s="237"/>
      <c r="O247" s="237"/>
      <c r="P247" s="237"/>
      <c r="Q247" s="237"/>
      <c r="R247" s="237"/>
      <c r="S247" s="237"/>
      <c r="T247" s="238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T247" s="239" t="s">
        <v>133</v>
      </c>
      <c r="AU247" s="239" t="s">
        <v>88</v>
      </c>
      <c r="AV247" s="13" t="s">
        <v>88</v>
      </c>
      <c r="AW247" s="13" t="s">
        <v>34</v>
      </c>
      <c r="AX247" s="13" t="s">
        <v>86</v>
      </c>
      <c r="AY247" s="239" t="s">
        <v>125</v>
      </c>
    </row>
    <row r="248" s="2" customFormat="1" ht="24.15" customHeight="1">
      <c r="A248" s="37"/>
      <c r="B248" s="38"/>
      <c r="C248" s="214" t="s">
        <v>322</v>
      </c>
      <c r="D248" s="214" t="s">
        <v>127</v>
      </c>
      <c r="E248" s="215" t="s">
        <v>323</v>
      </c>
      <c r="F248" s="216" t="s">
        <v>324</v>
      </c>
      <c r="G248" s="217" t="s">
        <v>130</v>
      </c>
      <c r="H248" s="218">
        <v>1138</v>
      </c>
      <c r="I248" s="219"/>
      <c r="J248" s="220">
        <f>ROUND(I248*H248,2)</f>
        <v>0</v>
      </c>
      <c r="K248" s="221"/>
      <c r="L248" s="43"/>
      <c r="M248" s="222" t="s">
        <v>1</v>
      </c>
      <c r="N248" s="223" t="s">
        <v>43</v>
      </c>
      <c r="O248" s="90"/>
      <c r="P248" s="224">
        <f>O248*H248</f>
        <v>0</v>
      </c>
      <c r="Q248" s="224">
        <v>0.23000000000000001</v>
      </c>
      <c r="R248" s="224">
        <f>Q248*H248</f>
        <v>261.74000000000001</v>
      </c>
      <c r="S248" s="224">
        <v>0</v>
      </c>
      <c r="T248" s="225">
        <f>S248*H248</f>
        <v>0</v>
      </c>
      <c r="U248" s="37"/>
      <c r="V248" s="37"/>
      <c r="W248" s="37"/>
      <c r="X248" s="37"/>
      <c r="Y248" s="37"/>
      <c r="Z248" s="37"/>
      <c r="AA248" s="37"/>
      <c r="AB248" s="37"/>
      <c r="AC248" s="37"/>
      <c r="AD248" s="37"/>
      <c r="AE248" s="37"/>
      <c r="AR248" s="226" t="s">
        <v>131</v>
      </c>
      <c r="AT248" s="226" t="s">
        <v>127</v>
      </c>
      <c r="AU248" s="226" t="s">
        <v>88</v>
      </c>
      <c r="AY248" s="16" t="s">
        <v>125</v>
      </c>
      <c r="BE248" s="227">
        <f>IF(N248="základní",J248,0)</f>
        <v>0</v>
      </c>
      <c r="BF248" s="227">
        <f>IF(N248="snížená",J248,0)</f>
        <v>0</v>
      </c>
      <c r="BG248" s="227">
        <f>IF(N248="zákl. přenesená",J248,0)</f>
        <v>0</v>
      </c>
      <c r="BH248" s="227">
        <f>IF(N248="sníž. přenesená",J248,0)</f>
        <v>0</v>
      </c>
      <c r="BI248" s="227">
        <f>IF(N248="nulová",J248,0)</f>
        <v>0</v>
      </c>
      <c r="BJ248" s="16" t="s">
        <v>86</v>
      </c>
      <c r="BK248" s="227">
        <f>ROUND(I248*H248,2)</f>
        <v>0</v>
      </c>
      <c r="BL248" s="16" t="s">
        <v>131</v>
      </c>
      <c r="BM248" s="226" t="s">
        <v>325</v>
      </c>
    </row>
    <row r="249" s="13" customFormat="1">
      <c r="A249" s="13"/>
      <c r="B249" s="228"/>
      <c r="C249" s="229"/>
      <c r="D249" s="230" t="s">
        <v>133</v>
      </c>
      <c r="E249" s="231" t="s">
        <v>1</v>
      </c>
      <c r="F249" s="232" t="s">
        <v>326</v>
      </c>
      <c r="G249" s="229"/>
      <c r="H249" s="233">
        <v>1138</v>
      </c>
      <c r="I249" s="234"/>
      <c r="J249" s="229"/>
      <c r="K249" s="229"/>
      <c r="L249" s="235"/>
      <c r="M249" s="236"/>
      <c r="N249" s="237"/>
      <c r="O249" s="237"/>
      <c r="P249" s="237"/>
      <c r="Q249" s="237"/>
      <c r="R249" s="237"/>
      <c r="S249" s="237"/>
      <c r="T249" s="238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T249" s="239" t="s">
        <v>133</v>
      </c>
      <c r="AU249" s="239" t="s">
        <v>88</v>
      </c>
      <c r="AV249" s="13" t="s">
        <v>88</v>
      </c>
      <c r="AW249" s="13" t="s">
        <v>34</v>
      </c>
      <c r="AX249" s="13" t="s">
        <v>86</v>
      </c>
      <c r="AY249" s="239" t="s">
        <v>125</v>
      </c>
    </row>
    <row r="250" s="2" customFormat="1" ht="21.75" customHeight="1">
      <c r="A250" s="37"/>
      <c r="B250" s="38"/>
      <c r="C250" s="214" t="s">
        <v>327</v>
      </c>
      <c r="D250" s="214" t="s">
        <v>127</v>
      </c>
      <c r="E250" s="215" t="s">
        <v>328</v>
      </c>
      <c r="F250" s="216" t="s">
        <v>329</v>
      </c>
      <c r="G250" s="217" t="s">
        <v>130</v>
      </c>
      <c r="H250" s="218">
        <v>3064.5</v>
      </c>
      <c r="I250" s="219"/>
      <c r="J250" s="220">
        <f>ROUND(I250*H250,2)</f>
        <v>0</v>
      </c>
      <c r="K250" s="221"/>
      <c r="L250" s="43"/>
      <c r="M250" s="222" t="s">
        <v>1</v>
      </c>
      <c r="N250" s="223" t="s">
        <v>43</v>
      </c>
      <c r="O250" s="90"/>
      <c r="P250" s="224">
        <f>O250*H250</f>
        <v>0</v>
      </c>
      <c r="Q250" s="224">
        <v>0</v>
      </c>
      <c r="R250" s="224">
        <f>Q250*H250</f>
        <v>0</v>
      </c>
      <c r="S250" s="224">
        <v>0</v>
      </c>
      <c r="T250" s="225">
        <f>S250*H250</f>
        <v>0</v>
      </c>
      <c r="U250" s="37"/>
      <c r="V250" s="37"/>
      <c r="W250" s="37"/>
      <c r="X250" s="37"/>
      <c r="Y250" s="37"/>
      <c r="Z250" s="37"/>
      <c r="AA250" s="37"/>
      <c r="AB250" s="37"/>
      <c r="AC250" s="37"/>
      <c r="AD250" s="37"/>
      <c r="AE250" s="37"/>
      <c r="AR250" s="226" t="s">
        <v>131</v>
      </c>
      <c r="AT250" s="226" t="s">
        <v>127</v>
      </c>
      <c r="AU250" s="226" t="s">
        <v>88</v>
      </c>
      <c r="AY250" s="16" t="s">
        <v>125</v>
      </c>
      <c r="BE250" s="227">
        <f>IF(N250="základní",J250,0)</f>
        <v>0</v>
      </c>
      <c r="BF250" s="227">
        <f>IF(N250="snížená",J250,0)</f>
        <v>0</v>
      </c>
      <c r="BG250" s="227">
        <f>IF(N250="zákl. přenesená",J250,0)</f>
        <v>0</v>
      </c>
      <c r="BH250" s="227">
        <f>IF(N250="sníž. přenesená",J250,0)</f>
        <v>0</v>
      </c>
      <c r="BI250" s="227">
        <f>IF(N250="nulová",J250,0)</f>
        <v>0</v>
      </c>
      <c r="BJ250" s="16" t="s">
        <v>86</v>
      </c>
      <c r="BK250" s="227">
        <f>ROUND(I250*H250,2)</f>
        <v>0</v>
      </c>
      <c r="BL250" s="16" t="s">
        <v>131</v>
      </c>
      <c r="BM250" s="226" t="s">
        <v>330</v>
      </c>
    </row>
    <row r="251" s="13" customFormat="1">
      <c r="A251" s="13"/>
      <c r="B251" s="228"/>
      <c r="C251" s="229"/>
      <c r="D251" s="230" t="s">
        <v>133</v>
      </c>
      <c r="E251" s="231" t="s">
        <v>1</v>
      </c>
      <c r="F251" s="232" t="s">
        <v>316</v>
      </c>
      <c r="G251" s="229"/>
      <c r="H251" s="233">
        <v>3064.5</v>
      </c>
      <c r="I251" s="234"/>
      <c r="J251" s="229"/>
      <c r="K251" s="229"/>
      <c r="L251" s="235"/>
      <c r="M251" s="236"/>
      <c r="N251" s="237"/>
      <c r="O251" s="237"/>
      <c r="P251" s="237"/>
      <c r="Q251" s="237"/>
      <c r="R251" s="237"/>
      <c r="S251" s="237"/>
      <c r="T251" s="238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  <c r="AE251" s="13"/>
      <c r="AT251" s="239" t="s">
        <v>133</v>
      </c>
      <c r="AU251" s="239" t="s">
        <v>88</v>
      </c>
      <c r="AV251" s="13" t="s">
        <v>88</v>
      </c>
      <c r="AW251" s="13" t="s">
        <v>34</v>
      </c>
      <c r="AX251" s="13" t="s">
        <v>86</v>
      </c>
      <c r="AY251" s="239" t="s">
        <v>125</v>
      </c>
    </row>
    <row r="252" s="2" customFormat="1" ht="24.15" customHeight="1">
      <c r="A252" s="37"/>
      <c r="B252" s="38"/>
      <c r="C252" s="214" t="s">
        <v>331</v>
      </c>
      <c r="D252" s="214" t="s">
        <v>127</v>
      </c>
      <c r="E252" s="215" t="s">
        <v>332</v>
      </c>
      <c r="F252" s="216" t="s">
        <v>333</v>
      </c>
      <c r="G252" s="217" t="s">
        <v>130</v>
      </c>
      <c r="H252" s="218">
        <v>2837.5</v>
      </c>
      <c r="I252" s="219"/>
      <c r="J252" s="220">
        <f>ROUND(I252*H252,2)</f>
        <v>0</v>
      </c>
      <c r="K252" s="221"/>
      <c r="L252" s="43"/>
      <c r="M252" s="222" t="s">
        <v>1</v>
      </c>
      <c r="N252" s="223" t="s">
        <v>43</v>
      </c>
      <c r="O252" s="90"/>
      <c r="P252" s="224">
        <f>O252*H252</f>
        <v>0</v>
      </c>
      <c r="Q252" s="224">
        <v>0</v>
      </c>
      <c r="R252" s="224">
        <f>Q252*H252</f>
        <v>0</v>
      </c>
      <c r="S252" s="224">
        <v>0</v>
      </c>
      <c r="T252" s="225">
        <f>S252*H252</f>
        <v>0</v>
      </c>
      <c r="U252" s="37"/>
      <c r="V252" s="37"/>
      <c r="W252" s="37"/>
      <c r="X252" s="37"/>
      <c r="Y252" s="37"/>
      <c r="Z252" s="37"/>
      <c r="AA252" s="37"/>
      <c r="AB252" s="37"/>
      <c r="AC252" s="37"/>
      <c r="AD252" s="37"/>
      <c r="AE252" s="37"/>
      <c r="AR252" s="226" t="s">
        <v>131</v>
      </c>
      <c r="AT252" s="226" t="s">
        <v>127</v>
      </c>
      <c r="AU252" s="226" t="s">
        <v>88</v>
      </c>
      <c r="AY252" s="16" t="s">
        <v>125</v>
      </c>
      <c r="BE252" s="227">
        <f>IF(N252="základní",J252,0)</f>
        <v>0</v>
      </c>
      <c r="BF252" s="227">
        <f>IF(N252="snížená",J252,0)</f>
        <v>0</v>
      </c>
      <c r="BG252" s="227">
        <f>IF(N252="zákl. přenesená",J252,0)</f>
        <v>0</v>
      </c>
      <c r="BH252" s="227">
        <f>IF(N252="sníž. přenesená",J252,0)</f>
        <v>0</v>
      </c>
      <c r="BI252" s="227">
        <f>IF(N252="nulová",J252,0)</f>
        <v>0</v>
      </c>
      <c r="BJ252" s="16" t="s">
        <v>86</v>
      </c>
      <c r="BK252" s="227">
        <f>ROUND(I252*H252,2)</f>
        <v>0</v>
      </c>
      <c r="BL252" s="16" t="s">
        <v>131</v>
      </c>
      <c r="BM252" s="226" t="s">
        <v>334</v>
      </c>
    </row>
    <row r="253" s="13" customFormat="1">
      <c r="A253" s="13"/>
      <c r="B253" s="228"/>
      <c r="C253" s="229"/>
      <c r="D253" s="230" t="s">
        <v>133</v>
      </c>
      <c r="E253" s="231" t="s">
        <v>1</v>
      </c>
      <c r="F253" s="232" t="s">
        <v>335</v>
      </c>
      <c r="G253" s="229"/>
      <c r="H253" s="233">
        <v>2837.5</v>
      </c>
      <c r="I253" s="234"/>
      <c r="J253" s="229"/>
      <c r="K253" s="229"/>
      <c r="L253" s="235"/>
      <c r="M253" s="236"/>
      <c r="N253" s="237"/>
      <c r="O253" s="237"/>
      <c r="P253" s="237"/>
      <c r="Q253" s="237"/>
      <c r="R253" s="237"/>
      <c r="S253" s="237"/>
      <c r="T253" s="238"/>
      <c r="U253" s="13"/>
      <c r="V253" s="13"/>
      <c r="W253" s="13"/>
      <c r="X253" s="13"/>
      <c r="Y253" s="13"/>
      <c r="Z253" s="13"/>
      <c r="AA253" s="13"/>
      <c r="AB253" s="13"/>
      <c r="AC253" s="13"/>
      <c r="AD253" s="13"/>
      <c r="AE253" s="13"/>
      <c r="AT253" s="239" t="s">
        <v>133</v>
      </c>
      <c r="AU253" s="239" t="s">
        <v>88</v>
      </c>
      <c r="AV253" s="13" t="s">
        <v>88</v>
      </c>
      <c r="AW253" s="13" t="s">
        <v>34</v>
      </c>
      <c r="AX253" s="13" t="s">
        <v>86</v>
      </c>
      <c r="AY253" s="239" t="s">
        <v>125</v>
      </c>
    </row>
    <row r="254" s="2" customFormat="1" ht="21.75" customHeight="1">
      <c r="A254" s="37"/>
      <c r="B254" s="38"/>
      <c r="C254" s="214" t="s">
        <v>336</v>
      </c>
      <c r="D254" s="214" t="s">
        <v>127</v>
      </c>
      <c r="E254" s="215" t="s">
        <v>337</v>
      </c>
      <c r="F254" s="216" t="s">
        <v>338</v>
      </c>
      <c r="G254" s="217" t="s">
        <v>154</v>
      </c>
      <c r="H254" s="218">
        <v>35.5</v>
      </c>
      <c r="I254" s="219"/>
      <c r="J254" s="220">
        <f>ROUND(I254*H254,2)</f>
        <v>0</v>
      </c>
      <c r="K254" s="221"/>
      <c r="L254" s="43"/>
      <c r="M254" s="222" t="s">
        <v>1</v>
      </c>
      <c r="N254" s="223" t="s">
        <v>43</v>
      </c>
      <c r="O254" s="90"/>
      <c r="P254" s="224">
        <f>O254*H254</f>
        <v>0</v>
      </c>
      <c r="Q254" s="224">
        <v>0.0035999999999999999</v>
      </c>
      <c r="R254" s="224">
        <f>Q254*H254</f>
        <v>0.1278</v>
      </c>
      <c r="S254" s="224">
        <v>0</v>
      </c>
      <c r="T254" s="225">
        <f>S254*H254</f>
        <v>0</v>
      </c>
      <c r="U254" s="37"/>
      <c r="V254" s="37"/>
      <c r="W254" s="37"/>
      <c r="X254" s="37"/>
      <c r="Y254" s="37"/>
      <c r="Z254" s="37"/>
      <c r="AA254" s="37"/>
      <c r="AB254" s="37"/>
      <c r="AC254" s="37"/>
      <c r="AD254" s="37"/>
      <c r="AE254" s="37"/>
      <c r="AR254" s="226" t="s">
        <v>131</v>
      </c>
      <c r="AT254" s="226" t="s">
        <v>127</v>
      </c>
      <c r="AU254" s="226" t="s">
        <v>88</v>
      </c>
      <c r="AY254" s="16" t="s">
        <v>125</v>
      </c>
      <c r="BE254" s="227">
        <f>IF(N254="základní",J254,0)</f>
        <v>0</v>
      </c>
      <c r="BF254" s="227">
        <f>IF(N254="snížená",J254,0)</f>
        <v>0</v>
      </c>
      <c r="BG254" s="227">
        <f>IF(N254="zákl. přenesená",J254,0)</f>
        <v>0</v>
      </c>
      <c r="BH254" s="227">
        <f>IF(N254="sníž. přenesená",J254,0)</f>
        <v>0</v>
      </c>
      <c r="BI254" s="227">
        <f>IF(N254="nulová",J254,0)</f>
        <v>0</v>
      </c>
      <c r="BJ254" s="16" t="s">
        <v>86</v>
      </c>
      <c r="BK254" s="227">
        <f>ROUND(I254*H254,2)</f>
        <v>0</v>
      </c>
      <c r="BL254" s="16" t="s">
        <v>131</v>
      </c>
      <c r="BM254" s="226" t="s">
        <v>339</v>
      </c>
    </row>
    <row r="255" s="13" customFormat="1">
      <c r="A255" s="13"/>
      <c r="B255" s="228"/>
      <c r="C255" s="229"/>
      <c r="D255" s="230" t="s">
        <v>133</v>
      </c>
      <c r="E255" s="231" t="s">
        <v>1</v>
      </c>
      <c r="F255" s="232" t="s">
        <v>340</v>
      </c>
      <c r="G255" s="229"/>
      <c r="H255" s="233">
        <v>35.5</v>
      </c>
      <c r="I255" s="234"/>
      <c r="J255" s="229"/>
      <c r="K255" s="229"/>
      <c r="L255" s="235"/>
      <c r="M255" s="236"/>
      <c r="N255" s="237"/>
      <c r="O255" s="237"/>
      <c r="P255" s="237"/>
      <c r="Q255" s="237"/>
      <c r="R255" s="237"/>
      <c r="S255" s="237"/>
      <c r="T255" s="238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  <c r="AE255" s="13"/>
      <c r="AT255" s="239" t="s">
        <v>133</v>
      </c>
      <c r="AU255" s="239" t="s">
        <v>88</v>
      </c>
      <c r="AV255" s="13" t="s">
        <v>88</v>
      </c>
      <c r="AW255" s="13" t="s">
        <v>34</v>
      </c>
      <c r="AX255" s="13" t="s">
        <v>86</v>
      </c>
      <c r="AY255" s="239" t="s">
        <v>125</v>
      </c>
    </row>
    <row r="256" s="2" customFormat="1" ht="24.15" customHeight="1">
      <c r="A256" s="37"/>
      <c r="B256" s="38"/>
      <c r="C256" s="214" t="s">
        <v>341</v>
      </c>
      <c r="D256" s="214" t="s">
        <v>127</v>
      </c>
      <c r="E256" s="215" t="s">
        <v>342</v>
      </c>
      <c r="F256" s="216" t="s">
        <v>343</v>
      </c>
      <c r="G256" s="217" t="s">
        <v>154</v>
      </c>
      <c r="H256" s="218">
        <v>11</v>
      </c>
      <c r="I256" s="219"/>
      <c r="J256" s="220">
        <f>ROUND(I256*H256,2)</f>
        <v>0</v>
      </c>
      <c r="K256" s="221"/>
      <c r="L256" s="43"/>
      <c r="M256" s="222" t="s">
        <v>1</v>
      </c>
      <c r="N256" s="223" t="s">
        <v>43</v>
      </c>
      <c r="O256" s="90"/>
      <c r="P256" s="224">
        <f>O256*H256</f>
        <v>0</v>
      </c>
      <c r="Q256" s="224">
        <v>0</v>
      </c>
      <c r="R256" s="224">
        <f>Q256*H256</f>
        <v>0</v>
      </c>
      <c r="S256" s="224">
        <v>0</v>
      </c>
      <c r="T256" s="225">
        <f>S256*H256</f>
        <v>0</v>
      </c>
      <c r="U256" s="37"/>
      <c r="V256" s="37"/>
      <c r="W256" s="37"/>
      <c r="X256" s="37"/>
      <c r="Y256" s="37"/>
      <c r="Z256" s="37"/>
      <c r="AA256" s="37"/>
      <c r="AB256" s="37"/>
      <c r="AC256" s="37"/>
      <c r="AD256" s="37"/>
      <c r="AE256" s="37"/>
      <c r="AR256" s="226" t="s">
        <v>131</v>
      </c>
      <c r="AT256" s="226" t="s">
        <v>127</v>
      </c>
      <c r="AU256" s="226" t="s">
        <v>88</v>
      </c>
      <c r="AY256" s="16" t="s">
        <v>125</v>
      </c>
      <c r="BE256" s="227">
        <f>IF(N256="základní",J256,0)</f>
        <v>0</v>
      </c>
      <c r="BF256" s="227">
        <f>IF(N256="snížená",J256,0)</f>
        <v>0</v>
      </c>
      <c r="BG256" s="227">
        <f>IF(N256="zákl. přenesená",J256,0)</f>
        <v>0</v>
      </c>
      <c r="BH256" s="227">
        <f>IF(N256="sníž. přenesená",J256,0)</f>
        <v>0</v>
      </c>
      <c r="BI256" s="227">
        <f>IF(N256="nulová",J256,0)</f>
        <v>0</v>
      </c>
      <c r="BJ256" s="16" t="s">
        <v>86</v>
      </c>
      <c r="BK256" s="227">
        <f>ROUND(I256*H256,2)</f>
        <v>0</v>
      </c>
      <c r="BL256" s="16" t="s">
        <v>131</v>
      </c>
      <c r="BM256" s="226" t="s">
        <v>344</v>
      </c>
    </row>
    <row r="257" s="13" customFormat="1">
      <c r="A257" s="13"/>
      <c r="B257" s="228"/>
      <c r="C257" s="229"/>
      <c r="D257" s="230" t="s">
        <v>133</v>
      </c>
      <c r="E257" s="231" t="s">
        <v>1</v>
      </c>
      <c r="F257" s="232" t="s">
        <v>345</v>
      </c>
      <c r="G257" s="229"/>
      <c r="H257" s="233">
        <v>11</v>
      </c>
      <c r="I257" s="234"/>
      <c r="J257" s="229"/>
      <c r="K257" s="229"/>
      <c r="L257" s="235"/>
      <c r="M257" s="236"/>
      <c r="N257" s="237"/>
      <c r="O257" s="237"/>
      <c r="P257" s="237"/>
      <c r="Q257" s="237"/>
      <c r="R257" s="237"/>
      <c r="S257" s="237"/>
      <c r="T257" s="238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T257" s="239" t="s">
        <v>133</v>
      </c>
      <c r="AU257" s="239" t="s">
        <v>88</v>
      </c>
      <c r="AV257" s="13" t="s">
        <v>88</v>
      </c>
      <c r="AW257" s="13" t="s">
        <v>34</v>
      </c>
      <c r="AX257" s="13" t="s">
        <v>86</v>
      </c>
      <c r="AY257" s="239" t="s">
        <v>125</v>
      </c>
    </row>
    <row r="258" s="12" customFormat="1" ht="22.8" customHeight="1">
      <c r="A258" s="12"/>
      <c r="B258" s="198"/>
      <c r="C258" s="199"/>
      <c r="D258" s="200" t="s">
        <v>77</v>
      </c>
      <c r="E258" s="212" t="s">
        <v>346</v>
      </c>
      <c r="F258" s="212" t="s">
        <v>347</v>
      </c>
      <c r="G258" s="199"/>
      <c r="H258" s="199"/>
      <c r="I258" s="202"/>
      <c r="J258" s="213">
        <f>BK258</f>
        <v>0</v>
      </c>
      <c r="K258" s="199"/>
      <c r="L258" s="204"/>
      <c r="M258" s="205"/>
      <c r="N258" s="206"/>
      <c r="O258" s="206"/>
      <c r="P258" s="207">
        <f>SUM(P259:P287)</f>
        <v>0</v>
      </c>
      <c r="Q258" s="206"/>
      <c r="R258" s="207">
        <f>SUM(R259:R287)</f>
        <v>0.37562999999999996</v>
      </c>
      <c r="S258" s="206"/>
      <c r="T258" s="208">
        <f>SUM(T259:T287)</f>
        <v>90</v>
      </c>
      <c r="U258" s="12"/>
      <c r="V258" s="12"/>
      <c r="W258" s="12"/>
      <c r="X258" s="12"/>
      <c r="Y258" s="12"/>
      <c r="Z258" s="12"/>
      <c r="AA258" s="12"/>
      <c r="AB258" s="12"/>
      <c r="AC258" s="12"/>
      <c r="AD258" s="12"/>
      <c r="AE258" s="12"/>
      <c r="AR258" s="209" t="s">
        <v>86</v>
      </c>
      <c r="AT258" s="210" t="s">
        <v>77</v>
      </c>
      <c r="AU258" s="210" t="s">
        <v>86</v>
      </c>
      <c r="AY258" s="209" t="s">
        <v>125</v>
      </c>
      <c r="BK258" s="211">
        <f>SUM(BK259:BK287)</f>
        <v>0</v>
      </c>
    </row>
    <row r="259" s="2" customFormat="1" ht="24.15" customHeight="1">
      <c r="A259" s="37"/>
      <c r="B259" s="38"/>
      <c r="C259" s="214" t="s">
        <v>348</v>
      </c>
      <c r="D259" s="214" t="s">
        <v>127</v>
      </c>
      <c r="E259" s="215" t="s">
        <v>349</v>
      </c>
      <c r="F259" s="216" t="s">
        <v>350</v>
      </c>
      <c r="G259" s="217" t="s">
        <v>300</v>
      </c>
      <c r="H259" s="218">
        <v>2</v>
      </c>
      <c r="I259" s="219"/>
      <c r="J259" s="220">
        <f>ROUND(I259*H259,2)</f>
        <v>0</v>
      </c>
      <c r="K259" s="221"/>
      <c r="L259" s="43"/>
      <c r="M259" s="222" t="s">
        <v>1</v>
      </c>
      <c r="N259" s="223" t="s">
        <v>43</v>
      </c>
      <c r="O259" s="90"/>
      <c r="P259" s="224">
        <f>O259*H259</f>
        <v>0</v>
      </c>
      <c r="Q259" s="224">
        <v>0</v>
      </c>
      <c r="R259" s="224">
        <f>Q259*H259</f>
        <v>0</v>
      </c>
      <c r="S259" s="224">
        <v>0</v>
      </c>
      <c r="T259" s="225">
        <f>S259*H259</f>
        <v>0</v>
      </c>
      <c r="U259" s="37"/>
      <c r="V259" s="37"/>
      <c r="W259" s="37"/>
      <c r="X259" s="37"/>
      <c r="Y259" s="37"/>
      <c r="Z259" s="37"/>
      <c r="AA259" s="37"/>
      <c r="AB259" s="37"/>
      <c r="AC259" s="37"/>
      <c r="AD259" s="37"/>
      <c r="AE259" s="37"/>
      <c r="AR259" s="226" t="s">
        <v>131</v>
      </c>
      <c r="AT259" s="226" t="s">
        <v>127</v>
      </c>
      <c r="AU259" s="226" t="s">
        <v>88</v>
      </c>
      <c r="AY259" s="16" t="s">
        <v>125</v>
      </c>
      <c r="BE259" s="227">
        <f>IF(N259="základní",J259,0)</f>
        <v>0</v>
      </c>
      <c r="BF259" s="227">
        <f>IF(N259="snížená",J259,0)</f>
        <v>0</v>
      </c>
      <c r="BG259" s="227">
        <f>IF(N259="zákl. přenesená",J259,0)</f>
        <v>0</v>
      </c>
      <c r="BH259" s="227">
        <f>IF(N259="sníž. přenesená",J259,0)</f>
        <v>0</v>
      </c>
      <c r="BI259" s="227">
        <f>IF(N259="nulová",J259,0)</f>
        <v>0</v>
      </c>
      <c r="BJ259" s="16" t="s">
        <v>86</v>
      </c>
      <c r="BK259" s="227">
        <f>ROUND(I259*H259,2)</f>
        <v>0</v>
      </c>
      <c r="BL259" s="16" t="s">
        <v>131</v>
      </c>
      <c r="BM259" s="226" t="s">
        <v>351</v>
      </c>
    </row>
    <row r="260" s="13" customFormat="1">
      <c r="A260" s="13"/>
      <c r="B260" s="228"/>
      <c r="C260" s="229"/>
      <c r="D260" s="230" t="s">
        <v>133</v>
      </c>
      <c r="E260" s="231" t="s">
        <v>1</v>
      </c>
      <c r="F260" s="232" t="s">
        <v>88</v>
      </c>
      <c r="G260" s="229"/>
      <c r="H260" s="233">
        <v>2</v>
      </c>
      <c r="I260" s="234"/>
      <c r="J260" s="229"/>
      <c r="K260" s="229"/>
      <c r="L260" s="235"/>
      <c r="M260" s="236"/>
      <c r="N260" s="237"/>
      <c r="O260" s="237"/>
      <c r="P260" s="237"/>
      <c r="Q260" s="237"/>
      <c r="R260" s="237"/>
      <c r="S260" s="237"/>
      <c r="T260" s="238"/>
      <c r="U260" s="13"/>
      <c r="V260" s="13"/>
      <c r="W260" s="13"/>
      <c r="X260" s="13"/>
      <c r="Y260" s="13"/>
      <c r="Z260" s="13"/>
      <c r="AA260" s="13"/>
      <c r="AB260" s="13"/>
      <c r="AC260" s="13"/>
      <c r="AD260" s="13"/>
      <c r="AE260" s="13"/>
      <c r="AT260" s="239" t="s">
        <v>133</v>
      </c>
      <c r="AU260" s="239" t="s">
        <v>88</v>
      </c>
      <c r="AV260" s="13" t="s">
        <v>88</v>
      </c>
      <c r="AW260" s="13" t="s">
        <v>34</v>
      </c>
      <c r="AX260" s="13" t="s">
        <v>86</v>
      </c>
      <c r="AY260" s="239" t="s">
        <v>125</v>
      </c>
    </row>
    <row r="261" s="2" customFormat="1" ht="24.15" customHeight="1">
      <c r="A261" s="37"/>
      <c r="B261" s="38"/>
      <c r="C261" s="214" t="s">
        <v>352</v>
      </c>
      <c r="D261" s="214" t="s">
        <v>127</v>
      </c>
      <c r="E261" s="215" t="s">
        <v>353</v>
      </c>
      <c r="F261" s="216" t="s">
        <v>354</v>
      </c>
      <c r="G261" s="217" t="s">
        <v>300</v>
      </c>
      <c r="H261" s="218">
        <v>240</v>
      </c>
      <c r="I261" s="219"/>
      <c r="J261" s="220">
        <f>ROUND(I261*H261,2)</f>
        <v>0</v>
      </c>
      <c r="K261" s="221"/>
      <c r="L261" s="43"/>
      <c r="M261" s="222" t="s">
        <v>1</v>
      </c>
      <c r="N261" s="223" t="s">
        <v>43</v>
      </c>
      <c r="O261" s="90"/>
      <c r="P261" s="224">
        <f>O261*H261</f>
        <v>0</v>
      </c>
      <c r="Q261" s="224">
        <v>0</v>
      </c>
      <c r="R261" s="224">
        <f>Q261*H261</f>
        <v>0</v>
      </c>
      <c r="S261" s="224">
        <v>0</v>
      </c>
      <c r="T261" s="225">
        <f>S261*H261</f>
        <v>0</v>
      </c>
      <c r="U261" s="37"/>
      <c r="V261" s="37"/>
      <c r="W261" s="37"/>
      <c r="X261" s="37"/>
      <c r="Y261" s="37"/>
      <c r="Z261" s="37"/>
      <c r="AA261" s="37"/>
      <c r="AB261" s="37"/>
      <c r="AC261" s="37"/>
      <c r="AD261" s="37"/>
      <c r="AE261" s="37"/>
      <c r="AR261" s="226" t="s">
        <v>131</v>
      </c>
      <c r="AT261" s="226" t="s">
        <v>127</v>
      </c>
      <c r="AU261" s="226" t="s">
        <v>88</v>
      </c>
      <c r="AY261" s="16" t="s">
        <v>125</v>
      </c>
      <c r="BE261" s="227">
        <f>IF(N261="základní",J261,0)</f>
        <v>0</v>
      </c>
      <c r="BF261" s="227">
        <f>IF(N261="snížená",J261,0)</f>
        <v>0</v>
      </c>
      <c r="BG261" s="227">
        <f>IF(N261="zákl. přenesená",J261,0)</f>
        <v>0</v>
      </c>
      <c r="BH261" s="227">
        <f>IF(N261="sníž. přenesená",J261,0)</f>
        <v>0</v>
      </c>
      <c r="BI261" s="227">
        <f>IF(N261="nulová",J261,0)</f>
        <v>0</v>
      </c>
      <c r="BJ261" s="16" t="s">
        <v>86</v>
      </c>
      <c r="BK261" s="227">
        <f>ROUND(I261*H261,2)</f>
        <v>0</v>
      </c>
      <c r="BL261" s="16" t="s">
        <v>131</v>
      </c>
      <c r="BM261" s="226" t="s">
        <v>355</v>
      </c>
    </row>
    <row r="262" s="13" customFormat="1">
      <c r="A262" s="13"/>
      <c r="B262" s="228"/>
      <c r="C262" s="229"/>
      <c r="D262" s="230" t="s">
        <v>133</v>
      </c>
      <c r="E262" s="231" t="s">
        <v>1</v>
      </c>
      <c r="F262" s="232" t="s">
        <v>356</v>
      </c>
      <c r="G262" s="229"/>
      <c r="H262" s="233">
        <v>240</v>
      </c>
      <c r="I262" s="234"/>
      <c r="J262" s="229"/>
      <c r="K262" s="229"/>
      <c r="L262" s="235"/>
      <c r="M262" s="236"/>
      <c r="N262" s="237"/>
      <c r="O262" s="237"/>
      <c r="P262" s="237"/>
      <c r="Q262" s="237"/>
      <c r="R262" s="237"/>
      <c r="S262" s="237"/>
      <c r="T262" s="238"/>
      <c r="U262" s="13"/>
      <c r="V262" s="13"/>
      <c r="W262" s="13"/>
      <c r="X262" s="13"/>
      <c r="Y262" s="13"/>
      <c r="Z262" s="13"/>
      <c r="AA262" s="13"/>
      <c r="AB262" s="13"/>
      <c r="AC262" s="13"/>
      <c r="AD262" s="13"/>
      <c r="AE262" s="13"/>
      <c r="AT262" s="239" t="s">
        <v>133</v>
      </c>
      <c r="AU262" s="239" t="s">
        <v>88</v>
      </c>
      <c r="AV262" s="13" t="s">
        <v>88</v>
      </c>
      <c r="AW262" s="13" t="s">
        <v>34</v>
      </c>
      <c r="AX262" s="13" t="s">
        <v>86</v>
      </c>
      <c r="AY262" s="239" t="s">
        <v>125</v>
      </c>
    </row>
    <row r="263" s="2" customFormat="1" ht="24.15" customHeight="1">
      <c r="A263" s="37"/>
      <c r="B263" s="38"/>
      <c r="C263" s="214" t="s">
        <v>357</v>
      </c>
      <c r="D263" s="214" t="s">
        <v>127</v>
      </c>
      <c r="E263" s="215" t="s">
        <v>358</v>
      </c>
      <c r="F263" s="216" t="s">
        <v>359</v>
      </c>
      <c r="G263" s="217" t="s">
        <v>300</v>
      </c>
      <c r="H263" s="218">
        <v>2</v>
      </c>
      <c r="I263" s="219"/>
      <c r="J263" s="220">
        <f>ROUND(I263*H263,2)</f>
        <v>0</v>
      </c>
      <c r="K263" s="221"/>
      <c r="L263" s="43"/>
      <c r="M263" s="222" t="s">
        <v>1</v>
      </c>
      <c r="N263" s="223" t="s">
        <v>43</v>
      </c>
      <c r="O263" s="90"/>
      <c r="P263" s="224">
        <f>O263*H263</f>
        <v>0</v>
      </c>
      <c r="Q263" s="224">
        <v>0</v>
      </c>
      <c r="R263" s="224">
        <f>Q263*H263</f>
        <v>0</v>
      </c>
      <c r="S263" s="224">
        <v>0</v>
      </c>
      <c r="T263" s="225">
        <f>S263*H263</f>
        <v>0</v>
      </c>
      <c r="U263" s="37"/>
      <c r="V263" s="37"/>
      <c r="W263" s="37"/>
      <c r="X263" s="37"/>
      <c r="Y263" s="37"/>
      <c r="Z263" s="37"/>
      <c r="AA263" s="37"/>
      <c r="AB263" s="37"/>
      <c r="AC263" s="37"/>
      <c r="AD263" s="37"/>
      <c r="AE263" s="37"/>
      <c r="AR263" s="226" t="s">
        <v>131</v>
      </c>
      <c r="AT263" s="226" t="s">
        <v>127</v>
      </c>
      <c r="AU263" s="226" t="s">
        <v>88</v>
      </c>
      <c r="AY263" s="16" t="s">
        <v>125</v>
      </c>
      <c r="BE263" s="227">
        <f>IF(N263="základní",J263,0)</f>
        <v>0</v>
      </c>
      <c r="BF263" s="227">
        <f>IF(N263="snížená",J263,0)</f>
        <v>0</v>
      </c>
      <c r="BG263" s="227">
        <f>IF(N263="zákl. přenesená",J263,0)</f>
        <v>0</v>
      </c>
      <c r="BH263" s="227">
        <f>IF(N263="sníž. přenesená",J263,0)</f>
        <v>0</v>
      </c>
      <c r="BI263" s="227">
        <f>IF(N263="nulová",J263,0)</f>
        <v>0</v>
      </c>
      <c r="BJ263" s="16" t="s">
        <v>86</v>
      </c>
      <c r="BK263" s="227">
        <f>ROUND(I263*H263,2)</f>
        <v>0</v>
      </c>
      <c r="BL263" s="16" t="s">
        <v>131</v>
      </c>
      <c r="BM263" s="226" t="s">
        <v>360</v>
      </c>
    </row>
    <row r="264" s="13" customFormat="1">
      <c r="A264" s="13"/>
      <c r="B264" s="228"/>
      <c r="C264" s="229"/>
      <c r="D264" s="230" t="s">
        <v>133</v>
      </c>
      <c r="E264" s="231" t="s">
        <v>1</v>
      </c>
      <c r="F264" s="232" t="s">
        <v>88</v>
      </c>
      <c r="G264" s="229"/>
      <c r="H264" s="233">
        <v>2</v>
      </c>
      <c r="I264" s="234"/>
      <c r="J264" s="229"/>
      <c r="K264" s="229"/>
      <c r="L264" s="235"/>
      <c r="M264" s="236"/>
      <c r="N264" s="237"/>
      <c r="O264" s="237"/>
      <c r="P264" s="237"/>
      <c r="Q264" s="237"/>
      <c r="R264" s="237"/>
      <c r="S264" s="237"/>
      <c r="T264" s="238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T264" s="239" t="s">
        <v>133</v>
      </c>
      <c r="AU264" s="239" t="s">
        <v>88</v>
      </c>
      <c r="AV264" s="13" t="s">
        <v>88</v>
      </c>
      <c r="AW264" s="13" t="s">
        <v>34</v>
      </c>
      <c r="AX264" s="13" t="s">
        <v>86</v>
      </c>
      <c r="AY264" s="239" t="s">
        <v>125</v>
      </c>
    </row>
    <row r="265" s="2" customFormat="1" ht="24.15" customHeight="1">
      <c r="A265" s="37"/>
      <c r="B265" s="38"/>
      <c r="C265" s="214" t="s">
        <v>361</v>
      </c>
      <c r="D265" s="214" t="s">
        <v>127</v>
      </c>
      <c r="E265" s="215" t="s">
        <v>362</v>
      </c>
      <c r="F265" s="216" t="s">
        <v>363</v>
      </c>
      <c r="G265" s="217" t="s">
        <v>300</v>
      </c>
      <c r="H265" s="218">
        <v>240</v>
      </c>
      <c r="I265" s="219"/>
      <c r="J265" s="220">
        <f>ROUND(I265*H265,2)</f>
        <v>0</v>
      </c>
      <c r="K265" s="221"/>
      <c r="L265" s="43"/>
      <c r="M265" s="222" t="s">
        <v>1</v>
      </c>
      <c r="N265" s="223" t="s">
        <v>43</v>
      </c>
      <c r="O265" s="90"/>
      <c r="P265" s="224">
        <f>O265*H265</f>
        <v>0</v>
      </c>
      <c r="Q265" s="224">
        <v>0</v>
      </c>
      <c r="R265" s="224">
        <f>Q265*H265</f>
        <v>0</v>
      </c>
      <c r="S265" s="224">
        <v>0</v>
      </c>
      <c r="T265" s="225">
        <f>S265*H265</f>
        <v>0</v>
      </c>
      <c r="U265" s="37"/>
      <c r="V265" s="37"/>
      <c r="W265" s="37"/>
      <c r="X265" s="37"/>
      <c r="Y265" s="37"/>
      <c r="Z265" s="37"/>
      <c r="AA265" s="37"/>
      <c r="AB265" s="37"/>
      <c r="AC265" s="37"/>
      <c r="AD265" s="37"/>
      <c r="AE265" s="37"/>
      <c r="AR265" s="226" t="s">
        <v>131</v>
      </c>
      <c r="AT265" s="226" t="s">
        <v>127</v>
      </c>
      <c r="AU265" s="226" t="s">
        <v>88</v>
      </c>
      <c r="AY265" s="16" t="s">
        <v>125</v>
      </c>
      <c r="BE265" s="227">
        <f>IF(N265="základní",J265,0)</f>
        <v>0</v>
      </c>
      <c r="BF265" s="227">
        <f>IF(N265="snížená",J265,0)</f>
        <v>0</v>
      </c>
      <c r="BG265" s="227">
        <f>IF(N265="zákl. přenesená",J265,0)</f>
        <v>0</v>
      </c>
      <c r="BH265" s="227">
        <f>IF(N265="sníž. přenesená",J265,0)</f>
        <v>0</v>
      </c>
      <c r="BI265" s="227">
        <f>IF(N265="nulová",J265,0)</f>
        <v>0</v>
      </c>
      <c r="BJ265" s="16" t="s">
        <v>86</v>
      </c>
      <c r="BK265" s="227">
        <f>ROUND(I265*H265,2)</f>
        <v>0</v>
      </c>
      <c r="BL265" s="16" t="s">
        <v>131</v>
      </c>
      <c r="BM265" s="226" t="s">
        <v>364</v>
      </c>
    </row>
    <row r="266" s="13" customFormat="1">
      <c r="A266" s="13"/>
      <c r="B266" s="228"/>
      <c r="C266" s="229"/>
      <c r="D266" s="230" t="s">
        <v>133</v>
      </c>
      <c r="E266" s="231" t="s">
        <v>1</v>
      </c>
      <c r="F266" s="232" t="s">
        <v>356</v>
      </c>
      <c r="G266" s="229"/>
      <c r="H266" s="233">
        <v>240</v>
      </c>
      <c r="I266" s="234"/>
      <c r="J266" s="229"/>
      <c r="K266" s="229"/>
      <c r="L266" s="235"/>
      <c r="M266" s="236"/>
      <c r="N266" s="237"/>
      <c r="O266" s="237"/>
      <c r="P266" s="237"/>
      <c r="Q266" s="237"/>
      <c r="R266" s="237"/>
      <c r="S266" s="237"/>
      <c r="T266" s="238"/>
      <c r="U266" s="13"/>
      <c r="V266" s="13"/>
      <c r="W266" s="13"/>
      <c r="X266" s="13"/>
      <c r="Y266" s="13"/>
      <c r="Z266" s="13"/>
      <c r="AA266" s="13"/>
      <c r="AB266" s="13"/>
      <c r="AC266" s="13"/>
      <c r="AD266" s="13"/>
      <c r="AE266" s="13"/>
      <c r="AT266" s="239" t="s">
        <v>133</v>
      </c>
      <c r="AU266" s="239" t="s">
        <v>88</v>
      </c>
      <c r="AV266" s="13" t="s">
        <v>88</v>
      </c>
      <c r="AW266" s="13" t="s">
        <v>34</v>
      </c>
      <c r="AX266" s="13" t="s">
        <v>86</v>
      </c>
      <c r="AY266" s="239" t="s">
        <v>125</v>
      </c>
    </row>
    <row r="267" s="2" customFormat="1" ht="24.15" customHeight="1">
      <c r="A267" s="37"/>
      <c r="B267" s="38"/>
      <c r="C267" s="214" t="s">
        <v>365</v>
      </c>
      <c r="D267" s="214" t="s">
        <v>127</v>
      </c>
      <c r="E267" s="215" t="s">
        <v>366</v>
      </c>
      <c r="F267" s="216" t="s">
        <v>367</v>
      </c>
      <c r="G267" s="217" t="s">
        <v>300</v>
      </c>
      <c r="H267" s="218">
        <v>2</v>
      </c>
      <c r="I267" s="219"/>
      <c r="J267" s="220">
        <f>ROUND(I267*H267,2)</f>
        <v>0</v>
      </c>
      <c r="K267" s="221"/>
      <c r="L267" s="43"/>
      <c r="M267" s="222" t="s">
        <v>1</v>
      </c>
      <c r="N267" s="223" t="s">
        <v>43</v>
      </c>
      <c r="O267" s="90"/>
      <c r="P267" s="224">
        <f>O267*H267</f>
        <v>0</v>
      </c>
      <c r="Q267" s="224">
        <v>0</v>
      </c>
      <c r="R267" s="224">
        <f>Q267*H267</f>
        <v>0</v>
      </c>
      <c r="S267" s="224">
        <v>0</v>
      </c>
      <c r="T267" s="225">
        <f>S267*H267</f>
        <v>0</v>
      </c>
      <c r="U267" s="37"/>
      <c r="V267" s="37"/>
      <c r="W267" s="37"/>
      <c r="X267" s="37"/>
      <c r="Y267" s="37"/>
      <c r="Z267" s="37"/>
      <c r="AA267" s="37"/>
      <c r="AB267" s="37"/>
      <c r="AC267" s="37"/>
      <c r="AD267" s="37"/>
      <c r="AE267" s="37"/>
      <c r="AR267" s="226" t="s">
        <v>131</v>
      </c>
      <c r="AT267" s="226" t="s">
        <v>127</v>
      </c>
      <c r="AU267" s="226" t="s">
        <v>88</v>
      </c>
      <c r="AY267" s="16" t="s">
        <v>125</v>
      </c>
      <c r="BE267" s="227">
        <f>IF(N267="základní",J267,0)</f>
        <v>0</v>
      </c>
      <c r="BF267" s="227">
        <f>IF(N267="snížená",J267,0)</f>
        <v>0</v>
      </c>
      <c r="BG267" s="227">
        <f>IF(N267="zákl. přenesená",J267,0)</f>
        <v>0</v>
      </c>
      <c r="BH267" s="227">
        <f>IF(N267="sníž. přenesená",J267,0)</f>
        <v>0</v>
      </c>
      <c r="BI267" s="227">
        <f>IF(N267="nulová",J267,0)</f>
        <v>0</v>
      </c>
      <c r="BJ267" s="16" t="s">
        <v>86</v>
      </c>
      <c r="BK267" s="227">
        <f>ROUND(I267*H267,2)</f>
        <v>0</v>
      </c>
      <c r="BL267" s="16" t="s">
        <v>131</v>
      </c>
      <c r="BM267" s="226" t="s">
        <v>368</v>
      </c>
    </row>
    <row r="268" s="13" customFormat="1">
      <c r="A268" s="13"/>
      <c r="B268" s="228"/>
      <c r="C268" s="229"/>
      <c r="D268" s="230" t="s">
        <v>133</v>
      </c>
      <c r="E268" s="231" t="s">
        <v>1</v>
      </c>
      <c r="F268" s="232" t="s">
        <v>88</v>
      </c>
      <c r="G268" s="229"/>
      <c r="H268" s="233">
        <v>2</v>
      </c>
      <c r="I268" s="234"/>
      <c r="J268" s="229"/>
      <c r="K268" s="229"/>
      <c r="L268" s="235"/>
      <c r="M268" s="236"/>
      <c r="N268" s="237"/>
      <c r="O268" s="237"/>
      <c r="P268" s="237"/>
      <c r="Q268" s="237"/>
      <c r="R268" s="237"/>
      <c r="S268" s="237"/>
      <c r="T268" s="238"/>
      <c r="U268" s="13"/>
      <c r="V268" s="13"/>
      <c r="W268" s="13"/>
      <c r="X268" s="13"/>
      <c r="Y268" s="13"/>
      <c r="Z268" s="13"/>
      <c r="AA268" s="13"/>
      <c r="AB268" s="13"/>
      <c r="AC268" s="13"/>
      <c r="AD268" s="13"/>
      <c r="AE268" s="13"/>
      <c r="AT268" s="239" t="s">
        <v>133</v>
      </c>
      <c r="AU268" s="239" t="s">
        <v>88</v>
      </c>
      <c r="AV268" s="13" t="s">
        <v>88</v>
      </c>
      <c r="AW268" s="13" t="s">
        <v>34</v>
      </c>
      <c r="AX268" s="13" t="s">
        <v>86</v>
      </c>
      <c r="AY268" s="239" t="s">
        <v>125</v>
      </c>
    </row>
    <row r="269" s="2" customFormat="1" ht="24.15" customHeight="1">
      <c r="A269" s="37"/>
      <c r="B269" s="38"/>
      <c r="C269" s="214" t="s">
        <v>369</v>
      </c>
      <c r="D269" s="214" t="s">
        <v>127</v>
      </c>
      <c r="E269" s="215" t="s">
        <v>370</v>
      </c>
      <c r="F269" s="216" t="s">
        <v>371</v>
      </c>
      <c r="G269" s="217" t="s">
        <v>300</v>
      </c>
      <c r="H269" s="218">
        <v>240</v>
      </c>
      <c r="I269" s="219"/>
      <c r="J269" s="220">
        <f>ROUND(I269*H269,2)</f>
        <v>0</v>
      </c>
      <c r="K269" s="221"/>
      <c r="L269" s="43"/>
      <c r="M269" s="222" t="s">
        <v>1</v>
      </c>
      <c r="N269" s="223" t="s">
        <v>43</v>
      </c>
      <c r="O269" s="90"/>
      <c r="P269" s="224">
        <f>O269*H269</f>
        <v>0</v>
      </c>
      <c r="Q269" s="224">
        <v>0</v>
      </c>
      <c r="R269" s="224">
        <f>Q269*H269</f>
        <v>0</v>
      </c>
      <c r="S269" s="224">
        <v>0</v>
      </c>
      <c r="T269" s="225">
        <f>S269*H269</f>
        <v>0</v>
      </c>
      <c r="U269" s="37"/>
      <c r="V269" s="37"/>
      <c r="W269" s="37"/>
      <c r="X269" s="37"/>
      <c r="Y269" s="37"/>
      <c r="Z269" s="37"/>
      <c r="AA269" s="37"/>
      <c r="AB269" s="37"/>
      <c r="AC269" s="37"/>
      <c r="AD269" s="37"/>
      <c r="AE269" s="37"/>
      <c r="AR269" s="226" t="s">
        <v>131</v>
      </c>
      <c r="AT269" s="226" t="s">
        <v>127</v>
      </c>
      <c r="AU269" s="226" t="s">
        <v>88</v>
      </c>
      <c r="AY269" s="16" t="s">
        <v>125</v>
      </c>
      <c r="BE269" s="227">
        <f>IF(N269="základní",J269,0)</f>
        <v>0</v>
      </c>
      <c r="BF269" s="227">
        <f>IF(N269="snížená",J269,0)</f>
        <v>0</v>
      </c>
      <c r="BG269" s="227">
        <f>IF(N269="zákl. přenesená",J269,0)</f>
        <v>0</v>
      </c>
      <c r="BH269" s="227">
        <f>IF(N269="sníž. přenesená",J269,0)</f>
        <v>0</v>
      </c>
      <c r="BI269" s="227">
        <f>IF(N269="nulová",J269,0)</f>
        <v>0</v>
      </c>
      <c r="BJ269" s="16" t="s">
        <v>86</v>
      </c>
      <c r="BK269" s="227">
        <f>ROUND(I269*H269,2)</f>
        <v>0</v>
      </c>
      <c r="BL269" s="16" t="s">
        <v>131</v>
      </c>
      <c r="BM269" s="226" t="s">
        <v>372</v>
      </c>
    </row>
    <row r="270" s="13" customFormat="1">
      <c r="A270" s="13"/>
      <c r="B270" s="228"/>
      <c r="C270" s="229"/>
      <c r="D270" s="230" t="s">
        <v>133</v>
      </c>
      <c r="E270" s="231" t="s">
        <v>1</v>
      </c>
      <c r="F270" s="232" t="s">
        <v>356</v>
      </c>
      <c r="G270" s="229"/>
      <c r="H270" s="233">
        <v>240</v>
      </c>
      <c r="I270" s="234"/>
      <c r="J270" s="229"/>
      <c r="K270" s="229"/>
      <c r="L270" s="235"/>
      <c r="M270" s="236"/>
      <c r="N270" s="237"/>
      <c r="O270" s="237"/>
      <c r="P270" s="237"/>
      <c r="Q270" s="237"/>
      <c r="R270" s="237"/>
      <c r="S270" s="237"/>
      <c r="T270" s="238"/>
      <c r="U270" s="13"/>
      <c r="V270" s="13"/>
      <c r="W270" s="13"/>
      <c r="X270" s="13"/>
      <c r="Y270" s="13"/>
      <c r="Z270" s="13"/>
      <c r="AA270" s="13"/>
      <c r="AB270" s="13"/>
      <c r="AC270" s="13"/>
      <c r="AD270" s="13"/>
      <c r="AE270" s="13"/>
      <c r="AT270" s="239" t="s">
        <v>133</v>
      </c>
      <c r="AU270" s="239" t="s">
        <v>88</v>
      </c>
      <c r="AV270" s="13" t="s">
        <v>88</v>
      </c>
      <c r="AW270" s="13" t="s">
        <v>34</v>
      </c>
      <c r="AX270" s="13" t="s">
        <v>86</v>
      </c>
      <c r="AY270" s="239" t="s">
        <v>125</v>
      </c>
    </row>
    <row r="271" s="2" customFormat="1" ht="24.15" customHeight="1">
      <c r="A271" s="37"/>
      <c r="B271" s="38"/>
      <c r="C271" s="214" t="s">
        <v>373</v>
      </c>
      <c r="D271" s="214" t="s">
        <v>127</v>
      </c>
      <c r="E271" s="215" t="s">
        <v>374</v>
      </c>
      <c r="F271" s="216" t="s">
        <v>375</v>
      </c>
      <c r="G271" s="217" t="s">
        <v>300</v>
      </c>
      <c r="H271" s="218">
        <v>5</v>
      </c>
      <c r="I271" s="219"/>
      <c r="J271" s="220">
        <f>ROUND(I271*H271,2)</f>
        <v>0</v>
      </c>
      <c r="K271" s="221"/>
      <c r="L271" s="43"/>
      <c r="M271" s="222" t="s">
        <v>1</v>
      </c>
      <c r="N271" s="223" t="s">
        <v>43</v>
      </c>
      <c r="O271" s="90"/>
      <c r="P271" s="224">
        <f>O271*H271</f>
        <v>0</v>
      </c>
      <c r="Q271" s="224">
        <v>0.00069999999999999999</v>
      </c>
      <c r="R271" s="224">
        <f>Q271*H271</f>
        <v>0.0035000000000000001</v>
      </c>
      <c r="S271" s="224">
        <v>0</v>
      </c>
      <c r="T271" s="225">
        <f>S271*H271</f>
        <v>0</v>
      </c>
      <c r="U271" s="37"/>
      <c r="V271" s="37"/>
      <c r="W271" s="37"/>
      <c r="X271" s="37"/>
      <c r="Y271" s="37"/>
      <c r="Z271" s="37"/>
      <c r="AA271" s="37"/>
      <c r="AB271" s="37"/>
      <c r="AC271" s="37"/>
      <c r="AD271" s="37"/>
      <c r="AE271" s="37"/>
      <c r="AR271" s="226" t="s">
        <v>131</v>
      </c>
      <c r="AT271" s="226" t="s">
        <v>127</v>
      </c>
      <c r="AU271" s="226" t="s">
        <v>88</v>
      </c>
      <c r="AY271" s="16" t="s">
        <v>125</v>
      </c>
      <c r="BE271" s="227">
        <f>IF(N271="základní",J271,0)</f>
        <v>0</v>
      </c>
      <c r="BF271" s="227">
        <f>IF(N271="snížená",J271,0)</f>
        <v>0</v>
      </c>
      <c r="BG271" s="227">
        <f>IF(N271="zákl. přenesená",J271,0)</f>
        <v>0</v>
      </c>
      <c r="BH271" s="227">
        <f>IF(N271="sníž. přenesená",J271,0)</f>
        <v>0</v>
      </c>
      <c r="BI271" s="227">
        <f>IF(N271="nulová",J271,0)</f>
        <v>0</v>
      </c>
      <c r="BJ271" s="16" t="s">
        <v>86</v>
      </c>
      <c r="BK271" s="227">
        <f>ROUND(I271*H271,2)</f>
        <v>0</v>
      </c>
      <c r="BL271" s="16" t="s">
        <v>131</v>
      </c>
      <c r="BM271" s="226" t="s">
        <v>376</v>
      </c>
    </row>
    <row r="272" s="13" customFormat="1">
      <c r="A272" s="13"/>
      <c r="B272" s="228"/>
      <c r="C272" s="229"/>
      <c r="D272" s="230" t="s">
        <v>133</v>
      </c>
      <c r="E272" s="231" t="s">
        <v>1</v>
      </c>
      <c r="F272" s="232" t="s">
        <v>146</v>
      </c>
      <c r="G272" s="229"/>
      <c r="H272" s="233">
        <v>5</v>
      </c>
      <c r="I272" s="234"/>
      <c r="J272" s="229"/>
      <c r="K272" s="229"/>
      <c r="L272" s="235"/>
      <c r="M272" s="236"/>
      <c r="N272" s="237"/>
      <c r="O272" s="237"/>
      <c r="P272" s="237"/>
      <c r="Q272" s="237"/>
      <c r="R272" s="237"/>
      <c r="S272" s="237"/>
      <c r="T272" s="238"/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  <c r="AE272" s="13"/>
      <c r="AT272" s="239" t="s">
        <v>133</v>
      </c>
      <c r="AU272" s="239" t="s">
        <v>88</v>
      </c>
      <c r="AV272" s="13" t="s">
        <v>88</v>
      </c>
      <c r="AW272" s="13" t="s">
        <v>34</v>
      </c>
      <c r="AX272" s="13" t="s">
        <v>86</v>
      </c>
      <c r="AY272" s="239" t="s">
        <v>125</v>
      </c>
    </row>
    <row r="273" s="2" customFormat="1" ht="24.15" customHeight="1">
      <c r="A273" s="37"/>
      <c r="B273" s="38"/>
      <c r="C273" s="251" t="s">
        <v>377</v>
      </c>
      <c r="D273" s="251" t="s">
        <v>245</v>
      </c>
      <c r="E273" s="252" t="s">
        <v>378</v>
      </c>
      <c r="F273" s="253" t="s">
        <v>379</v>
      </c>
      <c r="G273" s="254" t="s">
        <v>300</v>
      </c>
      <c r="H273" s="255">
        <v>3</v>
      </c>
      <c r="I273" s="256"/>
      <c r="J273" s="257">
        <f>ROUND(I273*H273,2)</f>
        <v>0</v>
      </c>
      <c r="K273" s="258"/>
      <c r="L273" s="259"/>
      <c r="M273" s="260" t="s">
        <v>1</v>
      </c>
      <c r="N273" s="261" t="s">
        <v>43</v>
      </c>
      <c r="O273" s="90"/>
      <c r="P273" s="224">
        <f>O273*H273</f>
        <v>0</v>
      </c>
      <c r="Q273" s="224">
        <v>0.0012999999999999999</v>
      </c>
      <c r="R273" s="224">
        <f>Q273*H273</f>
        <v>0.0038999999999999998</v>
      </c>
      <c r="S273" s="224">
        <v>0</v>
      </c>
      <c r="T273" s="225">
        <f>S273*H273</f>
        <v>0</v>
      </c>
      <c r="U273" s="37"/>
      <c r="V273" s="37"/>
      <c r="W273" s="37"/>
      <c r="X273" s="37"/>
      <c r="Y273" s="37"/>
      <c r="Z273" s="37"/>
      <c r="AA273" s="37"/>
      <c r="AB273" s="37"/>
      <c r="AC273" s="37"/>
      <c r="AD273" s="37"/>
      <c r="AE273" s="37"/>
      <c r="AR273" s="226" t="s">
        <v>163</v>
      </c>
      <c r="AT273" s="226" t="s">
        <v>245</v>
      </c>
      <c r="AU273" s="226" t="s">
        <v>88</v>
      </c>
      <c r="AY273" s="16" t="s">
        <v>125</v>
      </c>
      <c r="BE273" s="227">
        <f>IF(N273="základní",J273,0)</f>
        <v>0</v>
      </c>
      <c r="BF273" s="227">
        <f>IF(N273="snížená",J273,0)</f>
        <v>0</v>
      </c>
      <c r="BG273" s="227">
        <f>IF(N273="zákl. přenesená",J273,0)</f>
        <v>0</v>
      </c>
      <c r="BH273" s="227">
        <f>IF(N273="sníž. přenesená",J273,0)</f>
        <v>0</v>
      </c>
      <c r="BI273" s="227">
        <f>IF(N273="nulová",J273,0)</f>
        <v>0</v>
      </c>
      <c r="BJ273" s="16" t="s">
        <v>86</v>
      </c>
      <c r="BK273" s="227">
        <f>ROUND(I273*H273,2)</f>
        <v>0</v>
      </c>
      <c r="BL273" s="16" t="s">
        <v>131</v>
      </c>
      <c r="BM273" s="226" t="s">
        <v>380</v>
      </c>
    </row>
    <row r="274" s="13" customFormat="1">
      <c r="A274" s="13"/>
      <c r="B274" s="228"/>
      <c r="C274" s="229"/>
      <c r="D274" s="230" t="s">
        <v>133</v>
      </c>
      <c r="E274" s="231" t="s">
        <v>1</v>
      </c>
      <c r="F274" s="232" t="s">
        <v>381</v>
      </c>
      <c r="G274" s="229"/>
      <c r="H274" s="233">
        <v>3</v>
      </c>
      <c r="I274" s="234"/>
      <c r="J274" s="229"/>
      <c r="K274" s="229"/>
      <c r="L274" s="235"/>
      <c r="M274" s="236"/>
      <c r="N274" s="237"/>
      <c r="O274" s="237"/>
      <c r="P274" s="237"/>
      <c r="Q274" s="237"/>
      <c r="R274" s="237"/>
      <c r="S274" s="237"/>
      <c r="T274" s="238"/>
      <c r="U274" s="13"/>
      <c r="V274" s="13"/>
      <c r="W274" s="13"/>
      <c r="X274" s="13"/>
      <c r="Y274" s="13"/>
      <c r="Z274" s="13"/>
      <c r="AA274" s="13"/>
      <c r="AB274" s="13"/>
      <c r="AC274" s="13"/>
      <c r="AD274" s="13"/>
      <c r="AE274" s="13"/>
      <c r="AT274" s="239" t="s">
        <v>133</v>
      </c>
      <c r="AU274" s="239" t="s">
        <v>88</v>
      </c>
      <c r="AV274" s="13" t="s">
        <v>88</v>
      </c>
      <c r="AW274" s="13" t="s">
        <v>34</v>
      </c>
      <c r="AX274" s="13" t="s">
        <v>86</v>
      </c>
      <c r="AY274" s="239" t="s">
        <v>125</v>
      </c>
    </row>
    <row r="275" s="2" customFormat="1" ht="16.5" customHeight="1">
      <c r="A275" s="37"/>
      <c r="B275" s="38"/>
      <c r="C275" s="251" t="s">
        <v>382</v>
      </c>
      <c r="D275" s="251" t="s">
        <v>245</v>
      </c>
      <c r="E275" s="252" t="s">
        <v>383</v>
      </c>
      <c r="F275" s="253" t="s">
        <v>384</v>
      </c>
      <c r="G275" s="254" t="s">
        <v>300</v>
      </c>
      <c r="H275" s="255">
        <v>2</v>
      </c>
      <c r="I275" s="256"/>
      <c r="J275" s="257">
        <f>ROUND(I275*H275,2)</f>
        <v>0</v>
      </c>
      <c r="K275" s="258"/>
      <c r="L275" s="259"/>
      <c r="M275" s="260" t="s">
        <v>1</v>
      </c>
      <c r="N275" s="261" t="s">
        <v>43</v>
      </c>
      <c r="O275" s="90"/>
      <c r="P275" s="224">
        <f>O275*H275</f>
        <v>0</v>
      </c>
      <c r="Q275" s="224">
        <v>0.0016999999999999999</v>
      </c>
      <c r="R275" s="224">
        <f>Q275*H275</f>
        <v>0.0033999999999999998</v>
      </c>
      <c r="S275" s="224">
        <v>0</v>
      </c>
      <c r="T275" s="225">
        <f>S275*H275</f>
        <v>0</v>
      </c>
      <c r="U275" s="37"/>
      <c r="V275" s="37"/>
      <c r="W275" s="37"/>
      <c r="X275" s="37"/>
      <c r="Y275" s="37"/>
      <c r="Z275" s="37"/>
      <c r="AA275" s="37"/>
      <c r="AB275" s="37"/>
      <c r="AC275" s="37"/>
      <c r="AD275" s="37"/>
      <c r="AE275" s="37"/>
      <c r="AR275" s="226" t="s">
        <v>163</v>
      </c>
      <c r="AT275" s="226" t="s">
        <v>245</v>
      </c>
      <c r="AU275" s="226" t="s">
        <v>88</v>
      </c>
      <c r="AY275" s="16" t="s">
        <v>125</v>
      </c>
      <c r="BE275" s="227">
        <f>IF(N275="základní",J275,0)</f>
        <v>0</v>
      </c>
      <c r="BF275" s="227">
        <f>IF(N275="snížená",J275,0)</f>
        <v>0</v>
      </c>
      <c r="BG275" s="227">
        <f>IF(N275="zákl. přenesená",J275,0)</f>
        <v>0</v>
      </c>
      <c r="BH275" s="227">
        <f>IF(N275="sníž. přenesená",J275,0)</f>
        <v>0</v>
      </c>
      <c r="BI275" s="227">
        <f>IF(N275="nulová",J275,0)</f>
        <v>0</v>
      </c>
      <c r="BJ275" s="16" t="s">
        <v>86</v>
      </c>
      <c r="BK275" s="227">
        <f>ROUND(I275*H275,2)</f>
        <v>0</v>
      </c>
      <c r="BL275" s="16" t="s">
        <v>131</v>
      </c>
      <c r="BM275" s="226" t="s">
        <v>385</v>
      </c>
    </row>
    <row r="276" s="13" customFormat="1">
      <c r="A276" s="13"/>
      <c r="B276" s="228"/>
      <c r="C276" s="229"/>
      <c r="D276" s="230" t="s">
        <v>133</v>
      </c>
      <c r="E276" s="231" t="s">
        <v>1</v>
      </c>
      <c r="F276" s="232" t="s">
        <v>88</v>
      </c>
      <c r="G276" s="229"/>
      <c r="H276" s="233">
        <v>2</v>
      </c>
      <c r="I276" s="234"/>
      <c r="J276" s="229"/>
      <c r="K276" s="229"/>
      <c r="L276" s="235"/>
      <c r="M276" s="236"/>
      <c r="N276" s="237"/>
      <c r="O276" s="237"/>
      <c r="P276" s="237"/>
      <c r="Q276" s="237"/>
      <c r="R276" s="237"/>
      <c r="S276" s="237"/>
      <c r="T276" s="238"/>
      <c r="U276" s="13"/>
      <c r="V276" s="13"/>
      <c r="W276" s="13"/>
      <c r="X276" s="13"/>
      <c r="Y276" s="13"/>
      <c r="Z276" s="13"/>
      <c r="AA276" s="13"/>
      <c r="AB276" s="13"/>
      <c r="AC276" s="13"/>
      <c r="AD276" s="13"/>
      <c r="AE276" s="13"/>
      <c r="AT276" s="239" t="s">
        <v>133</v>
      </c>
      <c r="AU276" s="239" t="s">
        <v>88</v>
      </c>
      <c r="AV276" s="13" t="s">
        <v>88</v>
      </c>
      <c r="AW276" s="13" t="s">
        <v>34</v>
      </c>
      <c r="AX276" s="13" t="s">
        <v>86</v>
      </c>
      <c r="AY276" s="239" t="s">
        <v>125</v>
      </c>
    </row>
    <row r="277" s="2" customFormat="1" ht="24.15" customHeight="1">
      <c r="A277" s="37"/>
      <c r="B277" s="38"/>
      <c r="C277" s="214" t="s">
        <v>386</v>
      </c>
      <c r="D277" s="214" t="s">
        <v>127</v>
      </c>
      <c r="E277" s="215" t="s">
        <v>387</v>
      </c>
      <c r="F277" s="216" t="s">
        <v>388</v>
      </c>
      <c r="G277" s="217" t="s">
        <v>300</v>
      </c>
      <c r="H277" s="218">
        <v>3</v>
      </c>
      <c r="I277" s="219"/>
      <c r="J277" s="220">
        <f>ROUND(I277*H277,2)</f>
        <v>0</v>
      </c>
      <c r="K277" s="221"/>
      <c r="L277" s="43"/>
      <c r="M277" s="222" t="s">
        <v>1</v>
      </c>
      <c r="N277" s="223" t="s">
        <v>43</v>
      </c>
      <c r="O277" s="90"/>
      <c r="P277" s="224">
        <f>O277*H277</f>
        <v>0</v>
      </c>
      <c r="Q277" s="224">
        <v>0.11241</v>
      </c>
      <c r="R277" s="224">
        <f>Q277*H277</f>
        <v>0.33722999999999997</v>
      </c>
      <c r="S277" s="224">
        <v>0</v>
      </c>
      <c r="T277" s="225">
        <f>S277*H277</f>
        <v>0</v>
      </c>
      <c r="U277" s="37"/>
      <c r="V277" s="37"/>
      <c r="W277" s="37"/>
      <c r="X277" s="37"/>
      <c r="Y277" s="37"/>
      <c r="Z277" s="37"/>
      <c r="AA277" s="37"/>
      <c r="AB277" s="37"/>
      <c r="AC277" s="37"/>
      <c r="AD277" s="37"/>
      <c r="AE277" s="37"/>
      <c r="AR277" s="226" t="s">
        <v>131</v>
      </c>
      <c r="AT277" s="226" t="s">
        <v>127</v>
      </c>
      <c r="AU277" s="226" t="s">
        <v>88</v>
      </c>
      <c r="AY277" s="16" t="s">
        <v>125</v>
      </c>
      <c r="BE277" s="227">
        <f>IF(N277="základní",J277,0)</f>
        <v>0</v>
      </c>
      <c r="BF277" s="227">
        <f>IF(N277="snížená",J277,0)</f>
        <v>0</v>
      </c>
      <c r="BG277" s="227">
        <f>IF(N277="zákl. přenesená",J277,0)</f>
        <v>0</v>
      </c>
      <c r="BH277" s="227">
        <f>IF(N277="sníž. přenesená",J277,0)</f>
        <v>0</v>
      </c>
      <c r="BI277" s="227">
        <f>IF(N277="nulová",J277,0)</f>
        <v>0</v>
      </c>
      <c r="BJ277" s="16" t="s">
        <v>86</v>
      </c>
      <c r="BK277" s="227">
        <f>ROUND(I277*H277,2)</f>
        <v>0</v>
      </c>
      <c r="BL277" s="16" t="s">
        <v>131</v>
      </c>
      <c r="BM277" s="226" t="s">
        <v>389</v>
      </c>
    </row>
    <row r="278" s="13" customFormat="1">
      <c r="A278" s="13"/>
      <c r="B278" s="228"/>
      <c r="C278" s="229"/>
      <c r="D278" s="230" t="s">
        <v>133</v>
      </c>
      <c r="E278" s="231" t="s">
        <v>1</v>
      </c>
      <c r="F278" s="232" t="s">
        <v>381</v>
      </c>
      <c r="G278" s="229"/>
      <c r="H278" s="233">
        <v>3</v>
      </c>
      <c r="I278" s="234"/>
      <c r="J278" s="229"/>
      <c r="K278" s="229"/>
      <c r="L278" s="235"/>
      <c r="M278" s="236"/>
      <c r="N278" s="237"/>
      <c r="O278" s="237"/>
      <c r="P278" s="237"/>
      <c r="Q278" s="237"/>
      <c r="R278" s="237"/>
      <c r="S278" s="237"/>
      <c r="T278" s="238"/>
      <c r="U278" s="13"/>
      <c r="V278" s="13"/>
      <c r="W278" s="13"/>
      <c r="X278" s="13"/>
      <c r="Y278" s="13"/>
      <c r="Z278" s="13"/>
      <c r="AA278" s="13"/>
      <c r="AB278" s="13"/>
      <c r="AC278" s="13"/>
      <c r="AD278" s="13"/>
      <c r="AE278" s="13"/>
      <c r="AT278" s="239" t="s">
        <v>133</v>
      </c>
      <c r="AU278" s="239" t="s">
        <v>88</v>
      </c>
      <c r="AV278" s="13" t="s">
        <v>88</v>
      </c>
      <c r="AW278" s="13" t="s">
        <v>34</v>
      </c>
      <c r="AX278" s="13" t="s">
        <v>86</v>
      </c>
      <c r="AY278" s="239" t="s">
        <v>125</v>
      </c>
    </row>
    <row r="279" s="2" customFormat="1" ht="21.75" customHeight="1">
      <c r="A279" s="37"/>
      <c r="B279" s="38"/>
      <c r="C279" s="251" t="s">
        <v>390</v>
      </c>
      <c r="D279" s="251" t="s">
        <v>245</v>
      </c>
      <c r="E279" s="252" t="s">
        <v>391</v>
      </c>
      <c r="F279" s="253" t="s">
        <v>392</v>
      </c>
      <c r="G279" s="254" t="s">
        <v>300</v>
      </c>
      <c r="H279" s="255">
        <v>3</v>
      </c>
      <c r="I279" s="256"/>
      <c r="J279" s="257">
        <f>ROUND(I279*H279,2)</f>
        <v>0</v>
      </c>
      <c r="K279" s="258"/>
      <c r="L279" s="259"/>
      <c r="M279" s="260" t="s">
        <v>1</v>
      </c>
      <c r="N279" s="261" t="s">
        <v>43</v>
      </c>
      <c r="O279" s="90"/>
      <c r="P279" s="224">
        <f>O279*H279</f>
        <v>0</v>
      </c>
      <c r="Q279" s="224">
        <v>0.0061000000000000004</v>
      </c>
      <c r="R279" s="224">
        <f>Q279*H279</f>
        <v>0.0183</v>
      </c>
      <c r="S279" s="224">
        <v>0</v>
      </c>
      <c r="T279" s="225">
        <f>S279*H279</f>
        <v>0</v>
      </c>
      <c r="U279" s="37"/>
      <c r="V279" s="37"/>
      <c r="W279" s="37"/>
      <c r="X279" s="37"/>
      <c r="Y279" s="37"/>
      <c r="Z279" s="37"/>
      <c r="AA279" s="37"/>
      <c r="AB279" s="37"/>
      <c r="AC279" s="37"/>
      <c r="AD279" s="37"/>
      <c r="AE279" s="37"/>
      <c r="AR279" s="226" t="s">
        <v>163</v>
      </c>
      <c r="AT279" s="226" t="s">
        <v>245</v>
      </c>
      <c r="AU279" s="226" t="s">
        <v>88</v>
      </c>
      <c r="AY279" s="16" t="s">
        <v>125</v>
      </c>
      <c r="BE279" s="227">
        <f>IF(N279="základní",J279,0)</f>
        <v>0</v>
      </c>
      <c r="BF279" s="227">
        <f>IF(N279="snížená",J279,0)</f>
        <v>0</v>
      </c>
      <c r="BG279" s="227">
        <f>IF(N279="zákl. přenesená",J279,0)</f>
        <v>0</v>
      </c>
      <c r="BH279" s="227">
        <f>IF(N279="sníž. přenesená",J279,0)</f>
        <v>0</v>
      </c>
      <c r="BI279" s="227">
        <f>IF(N279="nulová",J279,0)</f>
        <v>0</v>
      </c>
      <c r="BJ279" s="16" t="s">
        <v>86</v>
      </c>
      <c r="BK279" s="227">
        <f>ROUND(I279*H279,2)</f>
        <v>0</v>
      </c>
      <c r="BL279" s="16" t="s">
        <v>131</v>
      </c>
      <c r="BM279" s="226" t="s">
        <v>393</v>
      </c>
    </row>
    <row r="280" s="2" customFormat="1" ht="16.5" customHeight="1">
      <c r="A280" s="37"/>
      <c r="B280" s="38"/>
      <c r="C280" s="251" t="s">
        <v>394</v>
      </c>
      <c r="D280" s="251" t="s">
        <v>245</v>
      </c>
      <c r="E280" s="252" t="s">
        <v>395</v>
      </c>
      <c r="F280" s="253" t="s">
        <v>396</v>
      </c>
      <c r="G280" s="254" t="s">
        <v>300</v>
      </c>
      <c r="H280" s="255">
        <v>3</v>
      </c>
      <c r="I280" s="256"/>
      <c r="J280" s="257">
        <f>ROUND(I280*H280,2)</f>
        <v>0</v>
      </c>
      <c r="K280" s="258"/>
      <c r="L280" s="259"/>
      <c r="M280" s="260" t="s">
        <v>1</v>
      </c>
      <c r="N280" s="261" t="s">
        <v>43</v>
      </c>
      <c r="O280" s="90"/>
      <c r="P280" s="224">
        <f>O280*H280</f>
        <v>0</v>
      </c>
      <c r="Q280" s="224">
        <v>0.0030000000000000001</v>
      </c>
      <c r="R280" s="224">
        <f>Q280*H280</f>
        <v>0.0090000000000000011</v>
      </c>
      <c r="S280" s="224">
        <v>0</v>
      </c>
      <c r="T280" s="225">
        <f>S280*H280</f>
        <v>0</v>
      </c>
      <c r="U280" s="37"/>
      <c r="V280" s="37"/>
      <c r="W280" s="37"/>
      <c r="X280" s="37"/>
      <c r="Y280" s="37"/>
      <c r="Z280" s="37"/>
      <c r="AA280" s="37"/>
      <c r="AB280" s="37"/>
      <c r="AC280" s="37"/>
      <c r="AD280" s="37"/>
      <c r="AE280" s="37"/>
      <c r="AR280" s="226" t="s">
        <v>163</v>
      </c>
      <c r="AT280" s="226" t="s">
        <v>245</v>
      </c>
      <c r="AU280" s="226" t="s">
        <v>88</v>
      </c>
      <c r="AY280" s="16" t="s">
        <v>125</v>
      </c>
      <c r="BE280" s="227">
        <f>IF(N280="základní",J280,0)</f>
        <v>0</v>
      </c>
      <c r="BF280" s="227">
        <f>IF(N280="snížená",J280,0)</f>
        <v>0</v>
      </c>
      <c r="BG280" s="227">
        <f>IF(N280="zákl. přenesená",J280,0)</f>
        <v>0</v>
      </c>
      <c r="BH280" s="227">
        <f>IF(N280="sníž. přenesená",J280,0)</f>
        <v>0</v>
      </c>
      <c r="BI280" s="227">
        <f>IF(N280="nulová",J280,0)</f>
        <v>0</v>
      </c>
      <c r="BJ280" s="16" t="s">
        <v>86</v>
      </c>
      <c r="BK280" s="227">
        <f>ROUND(I280*H280,2)</f>
        <v>0</v>
      </c>
      <c r="BL280" s="16" t="s">
        <v>131</v>
      </c>
      <c r="BM280" s="226" t="s">
        <v>397</v>
      </c>
    </row>
    <row r="281" s="2" customFormat="1" ht="16.5" customHeight="1">
      <c r="A281" s="37"/>
      <c r="B281" s="38"/>
      <c r="C281" s="251" t="s">
        <v>398</v>
      </c>
      <c r="D281" s="251" t="s">
        <v>245</v>
      </c>
      <c r="E281" s="252" t="s">
        <v>399</v>
      </c>
      <c r="F281" s="253" t="s">
        <v>400</v>
      </c>
      <c r="G281" s="254" t="s">
        <v>300</v>
      </c>
      <c r="H281" s="255">
        <v>3</v>
      </c>
      <c r="I281" s="256"/>
      <c r="J281" s="257">
        <f>ROUND(I281*H281,2)</f>
        <v>0</v>
      </c>
      <c r="K281" s="258"/>
      <c r="L281" s="259"/>
      <c r="M281" s="260" t="s">
        <v>1</v>
      </c>
      <c r="N281" s="261" t="s">
        <v>43</v>
      </c>
      <c r="O281" s="90"/>
      <c r="P281" s="224">
        <f>O281*H281</f>
        <v>0</v>
      </c>
      <c r="Q281" s="224">
        <v>0.00010000000000000001</v>
      </c>
      <c r="R281" s="224">
        <f>Q281*H281</f>
        <v>0.00030000000000000003</v>
      </c>
      <c r="S281" s="224">
        <v>0</v>
      </c>
      <c r="T281" s="225">
        <f>S281*H281</f>
        <v>0</v>
      </c>
      <c r="U281" s="37"/>
      <c r="V281" s="37"/>
      <c r="W281" s="37"/>
      <c r="X281" s="37"/>
      <c r="Y281" s="37"/>
      <c r="Z281" s="37"/>
      <c r="AA281" s="37"/>
      <c r="AB281" s="37"/>
      <c r="AC281" s="37"/>
      <c r="AD281" s="37"/>
      <c r="AE281" s="37"/>
      <c r="AR281" s="226" t="s">
        <v>163</v>
      </c>
      <c r="AT281" s="226" t="s">
        <v>245</v>
      </c>
      <c r="AU281" s="226" t="s">
        <v>88</v>
      </c>
      <c r="AY281" s="16" t="s">
        <v>125</v>
      </c>
      <c r="BE281" s="227">
        <f>IF(N281="základní",J281,0)</f>
        <v>0</v>
      </c>
      <c r="BF281" s="227">
        <f>IF(N281="snížená",J281,0)</f>
        <v>0</v>
      </c>
      <c r="BG281" s="227">
        <f>IF(N281="zákl. přenesená",J281,0)</f>
        <v>0</v>
      </c>
      <c r="BH281" s="227">
        <f>IF(N281="sníž. přenesená",J281,0)</f>
        <v>0</v>
      </c>
      <c r="BI281" s="227">
        <f>IF(N281="nulová",J281,0)</f>
        <v>0</v>
      </c>
      <c r="BJ281" s="16" t="s">
        <v>86</v>
      </c>
      <c r="BK281" s="227">
        <f>ROUND(I281*H281,2)</f>
        <v>0</v>
      </c>
      <c r="BL281" s="16" t="s">
        <v>131</v>
      </c>
      <c r="BM281" s="226" t="s">
        <v>401</v>
      </c>
    </row>
    <row r="282" s="2" customFormat="1" ht="24.15" customHeight="1">
      <c r="A282" s="37"/>
      <c r="B282" s="38"/>
      <c r="C282" s="214" t="s">
        <v>402</v>
      </c>
      <c r="D282" s="214" t="s">
        <v>127</v>
      </c>
      <c r="E282" s="215" t="s">
        <v>403</v>
      </c>
      <c r="F282" s="216" t="s">
        <v>404</v>
      </c>
      <c r="G282" s="217" t="s">
        <v>154</v>
      </c>
      <c r="H282" s="218">
        <v>35.5</v>
      </c>
      <c r="I282" s="219"/>
      <c r="J282" s="220">
        <f>ROUND(I282*H282,2)</f>
        <v>0</v>
      </c>
      <c r="K282" s="221"/>
      <c r="L282" s="43"/>
      <c r="M282" s="222" t="s">
        <v>1</v>
      </c>
      <c r="N282" s="223" t="s">
        <v>43</v>
      </c>
      <c r="O282" s="90"/>
      <c r="P282" s="224">
        <f>O282*H282</f>
        <v>0</v>
      </c>
      <c r="Q282" s="224">
        <v>0</v>
      </c>
      <c r="R282" s="224">
        <f>Q282*H282</f>
        <v>0</v>
      </c>
      <c r="S282" s="224">
        <v>0</v>
      </c>
      <c r="T282" s="225">
        <f>S282*H282</f>
        <v>0</v>
      </c>
      <c r="U282" s="37"/>
      <c r="V282" s="37"/>
      <c r="W282" s="37"/>
      <c r="X282" s="37"/>
      <c r="Y282" s="37"/>
      <c r="Z282" s="37"/>
      <c r="AA282" s="37"/>
      <c r="AB282" s="37"/>
      <c r="AC282" s="37"/>
      <c r="AD282" s="37"/>
      <c r="AE282" s="37"/>
      <c r="AR282" s="226" t="s">
        <v>131</v>
      </c>
      <c r="AT282" s="226" t="s">
        <v>127</v>
      </c>
      <c r="AU282" s="226" t="s">
        <v>88</v>
      </c>
      <c r="AY282" s="16" t="s">
        <v>125</v>
      </c>
      <c r="BE282" s="227">
        <f>IF(N282="základní",J282,0)</f>
        <v>0</v>
      </c>
      <c r="BF282" s="227">
        <f>IF(N282="snížená",J282,0)</f>
        <v>0</v>
      </c>
      <c r="BG282" s="227">
        <f>IF(N282="zákl. přenesená",J282,0)</f>
        <v>0</v>
      </c>
      <c r="BH282" s="227">
        <f>IF(N282="sníž. přenesená",J282,0)</f>
        <v>0</v>
      </c>
      <c r="BI282" s="227">
        <f>IF(N282="nulová",J282,0)</f>
        <v>0</v>
      </c>
      <c r="BJ282" s="16" t="s">
        <v>86</v>
      </c>
      <c r="BK282" s="227">
        <f>ROUND(I282*H282,2)</f>
        <v>0</v>
      </c>
      <c r="BL282" s="16" t="s">
        <v>131</v>
      </c>
      <c r="BM282" s="226" t="s">
        <v>405</v>
      </c>
    </row>
    <row r="283" s="13" customFormat="1">
      <c r="A283" s="13"/>
      <c r="B283" s="228"/>
      <c r="C283" s="229"/>
      <c r="D283" s="230" t="s">
        <v>133</v>
      </c>
      <c r="E283" s="231" t="s">
        <v>1</v>
      </c>
      <c r="F283" s="232" t="s">
        <v>340</v>
      </c>
      <c r="G283" s="229"/>
      <c r="H283" s="233">
        <v>35.5</v>
      </c>
      <c r="I283" s="234"/>
      <c r="J283" s="229"/>
      <c r="K283" s="229"/>
      <c r="L283" s="235"/>
      <c r="M283" s="236"/>
      <c r="N283" s="237"/>
      <c r="O283" s="237"/>
      <c r="P283" s="237"/>
      <c r="Q283" s="237"/>
      <c r="R283" s="237"/>
      <c r="S283" s="237"/>
      <c r="T283" s="238"/>
      <c r="U283" s="13"/>
      <c r="V283" s="13"/>
      <c r="W283" s="13"/>
      <c r="X283" s="13"/>
      <c r="Y283" s="13"/>
      <c r="Z283" s="13"/>
      <c r="AA283" s="13"/>
      <c r="AB283" s="13"/>
      <c r="AC283" s="13"/>
      <c r="AD283" s="13"/>
      <c r="AE283" s="13"/>
      <c r="AT283" s="239" t="s">
        <v>133</v>
      </c>
      <c r="AU283" s="239" t="s">
        <v>88</v>
      </c>
      <c r="AV283" s="13" t="s">
        <v>88</v>
      </c>
      <c r="AW283" s="13" t="s">
        <v>34</v>
      </c>
      <c r="AX283" s="13" t="s">
        <v>86</v>
      </c>
      <c r="AY283" s="239" t="s">
        <v>125</v>
      </c>
    </row>
    <row r="284" s="2" customFormat="1" ht="16.5" customHeight="1">
      <c r="A284" s="37"/>
      <c r="B284" s="38"/>
      <c r="C284" s="214" t="s">
        <v>406</v>
      </c>
      <c r="D284" s="214" t="s">
        <v>127</v>
      </c>
      <c r="E284" s="215" t="s">
        <v>407</v>
      </c>
      <c r="F284" s="216" t="s">
        <v>408</v>
      </c>
      <c r="G284" s="217" t="s">
        <v>130</v>
      </c>
      <c r="H284" s="218">
        <v>3000</v>
      </c>
      <c r="I284" s="219"/>
      <c r="J284" s="220">
        <f>ROUND(I284*H284,2)</f>
        <v>0</v>
      </c>
      <c r="K284" s="221"/>
      <c r="L284" s="43"/>
      <c r="M284" s="222" t="s">
        <v>1</v>
      </c>
      <c r="N284" s="223" t="s">
        <v>43</v>
      </c>
      <c r="O284" s="90"/>
      <c r="P284" s="224">
        <f>O284*H284</f>
        <v>0</v>
      </c>
      <c r="Q284" s="224">
        <v>0</v>
      </c>
      <c r="R284" s="224">
        <f>Q284*H284</f>
        <v>0</v>
      </c>
      <c r="S284" s="224">
        <v>0.01</v>
      </c>
      <c r="T284" s="225">
        <f>S284*H284</f>
        <v>30</v>
      </c>
      <c r="U284" s="37"/>
      <c r="V284" s="37"/>
      <c r="W284" s="37"/>
      <c r="X284" s="37"/>
      <c r="Y284" s="37"/>
      <c r="Z284" s="37"/>
      <c r="AA284" s="37"/>
      <c r="AB284" s="37"/>
      <c r="AC284" s="37"/>
      <c r="AD284" s="37"/>
      <c r="AE284" s="37"/>
      <c r="AR284" s="226" t="s">
        <v>131</v>
      </c>
      <c r="AT284" s="226" t="s">
        <v>127</v>
      </c>
      <c r="AU284" s="226" t="s">
        <v>88</v>
      </c>
      <c r="AY284" s="16" t="s">
        <v>125</v>
      </c>
      <c r="BE284" s="227">
        <f>IF(N284="základní",J284,0)</f>
        <v>0</v>
      </c>
      <c r="BF284" s="227">
        <f>IF(N284="snížená",J284,0)</f>
        <v>0</v>
      </c>
      <c r="BG284" s="227">
        <f>IF(N284="zákl. přenesená",J284,0)</f>
        <v>0</v>
      </c>
      <c r="BH284" s="227">
        <f>IF(N284="sníž. přenesená",J284,0)</f>
        <v>0</v>
      </c>
      <c r="BI284" s="227">
        <f>IF(N284="nulová",J284,0)</f>
        <v>0</v>
      </c>
      <c r="BJ284" s="16" t="s">
        <v>86</v>
      </c>
      <c r="BK284" s="227">
        <f>ROUND(I284*H284,2)</f>
        <v>0</v>
      </c>
      <c r="BL284" s="16" t="s">
        <v>131</v>
      </c>
      <c r="BM284" s="226" t="s">
        <v>409</v>
      </c>
    </row>
    <row r="285" s="13" customFormat="1">
      <c r="A285" s="13"/>
      <c r="B285" s="228"/>
      <c r="C285" s="229"/>
      <c r="D285" s="230" t="s">
        <v>133</v>
      </c>
      <c r="E285" s="231" t="s">
        <v>1</v>
      </c>
      <c r="F285" s="232" t="s">
        <v>410</v>
      </c>
      <c r="G285" s="229"/>
      <c r="H285" s="233">
        <v>3000</v>
      </c>
      <c r="I285" s="234"/>
      <c r="J285" s="229"/>
      <c r="K285" s="229"/>
      <c r="L285" s="235"/>
      <c r="M285" s="236"/>
      <c r="N285" s="237"/>
      <c r="O285" s="237"/>
      <c r="P285" s="237"/>
      <c r="Q285" s="237"/>
      <c r="R285" s="237"/>
      <c r="S285" s="237"/>
      <c r="T285" s="238"/>
      <c r="U285" s="13"/>
      <c r="V285" s="13"/>
      <c r="W285" s="13"/>
      <c r="X285" s="13"/>
      <c r="Y285" s="13"/>
      <c r="Z285" s="13"/>
      <c r="AA285" s="13"/>
      <c r="AB285" s="13"/>
      <c r="AC285" s="13"/>
      <c r="AD285" s="13"/>
      <c r="AE285" s="13"/>
      <c r="AT285" s="239" t="s">
        <v>133</v>
      </c>
      <c r="AU285" s="239" t="s">
        <v>88</v>
      </c>
      <c r="AV285" s="13" t="s">
        <v>88</v>
      </c>
      <c r="AW285" s="13" t="s">
        <v>34</v>
      </c>
      <c r="AX285" s="13" t="s">
        <v>86</v>
      </c>
      <c r="AY285" s="239" t="s">
        <v>125</v>
      </c>
    </row>
    <row r="286" s="2" customFormat="1" ht="24.15" customHeight="1">
      <c r="A286" s="37"/>
      <c r="B286" s="38"/>
      <c r="C286" s="214" t="s">
        <v>411</v>
      </c>
      <c r="D286" s="214" t="s">
        <v>127</v>
      </c>
      <c r="E286" s="215" t="s">
        <v>412</v>
      </c>
      <c r="F286" s="216" t="s">
        <v>413</v>
      </c>
      <c r="G286" s="217" t="s">
        <v>130</v>
      </c>
      <c r="H286" s="218">
        <v>3000</v>
      </c>
      <c r="I286" s="219"/>
      <c r="J286" s="220">
        <f>ROUND(I286*H286,2)</f>
        <v>0</v>
      </c>
      <c r="K286" s="221"/>
      <c r="L286" s="43"/>
      <c r="M286" s="222" t="s">
        <v>1</v>
      </c>
      <c r="N286" s="223" t="s">
        <v>43</v>
      </c>
      <c r="O286" s="90"/>
      <c r="P286" s="224">
        <f>O286*H286</f>
        <v>0</v>
      </c>
      <c r="Q286" s="224">
        <v>0</v>
      </c>
      <c r="R286" s="224">
        <f>Q286*H286</f>
        <v>0</v>
      </c>
      <c r="S286" s="224">
        <v>0.02</v>
      </c>
      <c r="T286" s="225">
        <f>S286*H286</f>
        <v>60</v>
      </c>
      <c r="U286" s="37"/>
      <c r="V286" s="37"/>
      <c r="W286" s="37"/>
      <c r="X286" s="37"/>
      <c r="Y286" s="37"/>
      <c r="Z286" s="37"/>
      <c r="AA286" s="37"/>
      <c r="AB286" s="37"/>
      <c r="AC286" s="37"/>
      <c r="AD286" s="37"/>
      <c r="AE286" s="37"/>
      <c r="AR286" s="226" t="s">
        <v>131</v>
      </c>
      <c r="AT286" s="226" t="s">
        <v>127</v>
      </c>
      <c r="AU286" s="226" t="s">
        <v>88</v>
      </c>
      <c r="AY286" s="16" t="s">
        <v>125</v>
      </c>
      <c r="BE286" s="227">
        <f>IF(N286="základní",J286,0)</f>
        <v>0</v>
      </c>
      <c r="BF286" s="227">
        <f>IF(N286="snížená",J286,0)</f>
        <v>0</v>
      </c>
      <c r="BG286" s="227">
        <f>IF(N286="zákl. přenesená",J286,0)</f>
        <v>0</v>
      </c>
      <c r="BH286" s="227">
        <f>IF(N286="sníž. přenesená",J286,0)</f>
        <v>0</v>
      </c>
      <c r="BI286" s="227">
        <f>IF(N286="nulová",J286,0)</f>
        <v>0</v>
      </c>
      <c r="BJ286" s="16" t="s">
        <v>86</v>
      </c>
      <c r="BK286" s="227">
        <f>ROUND(I286*H286,2)</f>
        <v>0</v>
      </c>
      <c r="BL286" s="16" t="s">
        <v>131</v>
      </c>
      <c r="BM286" s="226" t="s">
        <v>414</v>
      </c>
    </row>
    <row r="287" s="13" customFormat="1">
      <c r="A287" s="13"/>
      <c r="B287" s="228"/>
      <c r="C287" s="229"/>
      <c r="D287" s="230" t="s">
        <v>133</v>
      </c>
      <c r="E287" s="231" t="s">
        <v>1</v>
      </c>
      <c r="F287" s="232" t="s">
        <v>410</v>
      </c>
      <c r="G287" s="229"/>
      <c r="H287" s="233">
        <v>3000</v>
      </c>
      <c r="I287" s="234"/>
      <c r="J287" s="229"/>
      <c r="K287" s="229"/>
      <c r="L287" s="235"/>
      <c r="M287" s="236"/>
      <c r="N287" s="237"/>
      <c r="O287" s="237"/>
      <c r="P287" s="237"/>
      <c r="Q287" s="237"/>
      <c r="R287" s="237"/>
      <c r="S287" s="237"/>
      <c r="T287" s="238"/>
      <c r="U287" s="13"/>
      <c r="V287" s="13"/>
      <c r="W287" s="13"/>
      <c r="X287" s="13"/>
      <c r="Y287" s="13"/>
      <c r="Z287" s="13"/>
      <c r="AA287" s="13"/>
      <c r="AB287" s="13"/>
      <c r="AC287" s="13"/>
      <c r="AD287" s="13"/>
      <c r="AE287" s="13"/>
      <c r="AT287" s="239" t="s">
        <v>133</v>
      </c>
      <c r="AU287" s="239" t="s">
        <v>88</v>
      </c>
      <c r="AV287" s="13" t="s">
        <v>88</v>
      </c>
      <c r="AW287" s="13" t="s">
        <v>34</v>
      </c>
      <c r="AX287" s="13" t="s">
        <v>86</v>
      </c>
      <c r="AY287" s="239" t="s">
        <v>125</v>
      </c>
    </row>
    <row r="288" s="12" customFormat="1" ht="22.8" customHeight="1">
      <c r="A288" s="12"/>
      <c r="B288" s="198"/>
      <c r="C288" s="199"/>
      <c r="D288" s="200" t="s">
        <v>77</v>
      </c>
      <c r="E288" s="212" t="s">
        <v>415</v>
      </c>
      <c r="F288" s="212" t="s">
        <v>416</v>
      </c>
      <c r="G288" s="199"/>
      <c r="H288" s="199"/>
      <c r="I288" s="202"/>
      <c r="J288" s="213">
        <f>BK288</f>
        <v>0</v>
      </c>
      <c r="K288" s="199"/>
      <c r="L288" s="204"/>
      <c r="M288" s="205"/>
      <c r="N288" s="206"/>
      <c r="O288" s="206"/>
      <c r="P288" s="207">
        <f>SUM(P289:P300)</f>
        <v>0</v>
      </c>
      <c r="Q288" s="206"/>
      <c r="R288" s="207">
        <f>SUM(R289:R300)</f>
        <v>0</v>
      </c>
      <c r="S288" s="206"/>
      <c r="T288" s="208">
        <f>SUM(T289:T300)</f>
        <v>0</v>
      </c>
      <c r="U288" s="12"/>
      <c r="V288" s="12"/>
      <c r="W288" s="12"/>
      <c r="X288" s="12"/>
      <c r="Y288" s="12"/>
      <c r="Z288" s="12"/>
      <c r="AA288" s="12"/>
      <c r="AB288" s="12"/>
      <c r="AC288" s="12"/>
      <c r="AD288" s="12"/>
      <c r="AE288" s="12"/>
      <c r="AR288" s="209" t="s">
        <v>86</v>
      </c>
      <c r="AT288" s="210" t="s">
        <v>77</v>
      </c>
      <c r="AU288" s="210" t="s">
        <v>86</v>
      </c>
      <c r="AY288" s="209" t="s">
        <v>125</v>
      </c>
      <c r="BK288" s="211">
        <f>SUM(BK289:BK300)</f>
        <v>0</v>
      </c>
    </row>
    <row r="289" s="2" customFormat="1" ht="21.75" customHeight="1">
      <c r="A289" s="37"/>
      <c r="B289" s="38"/>
      <c r="C289" s="214" t="s">
        <v>417</v>
      </c>
      <c r="D289" s="214" t="s">
        <v>127</v>
      </c>
      <c r="E289" s="215" t="s">
        <v>418</v>
      </c>
      <c r="F289" s="216" t="s">
        <v>419</v>
      </c>
      <c r="G289" s="217" t="s">
        <v>248</v>
      </c>
      <c r="H289" s="218">
        <v>735.29999999999995</v>
      </c>
      <c r="I289" s="219"/>
      <c r="J289" s="220">
        <f>ROUND(I289*H289,2)</f>
        <v>0</v>
      </c>
      <c r="K289" s="221"/>
      <c r="L289" s="43"/>
      <c r="M289" s="222" t="s">
        <v>1</v>
      </c>
      <c r="N289" s="223" t="s">
        <v>43</v>
      </c>
      <c r="O289" s="90"/>
      <c r="P289" s="224">
        <f>O289*H289</f>
        <v>0</v>
      </c>
      <c r="Q289" s="224">
        <v>0</v>
      </c>
      <c r="R289" s="224">
        <f>Q289*H289</f>
        <v>0</v>
      </c>
      <c r="S289" s="224">
        <v>0</v>
      </c>
      <c r="T289" s="225">
        <f>S289*H289</f>
        <v>0</v>
      </c>
      <c r="U289" s="37"/>
      <c r="V289" s="37"/>
      <c r="W289" s="37"/>
      <c r="X289" s="37"/>
      <c r="Y289" s="37"/>
      <c r="Z289" s="37"/>
      <c r="AA289" s="37"/>
      <c r="AB289" s="37"/>
      <c r="AC289" s="37"/>
      <c r="AD289" s="37"/>
      <c r="AE289" s="37"/>
      <c r="AR289" s="226" t="s">
        <v>131</v>
      </c>
      <c r="AT289" s="226" t="s">
        <v>127</v>
      </c>
      <c r="AU289" s="226" t="s">
        <v>88</v>
      </c>
      <c r="AY289" s="16" t="s">
        <v>125</v>
      </c>
      <c r="BE289" s="227">
        <f>IF(N289="základní",J289,0)</f>
        <v>0</v>
      </c>
      <c r="BF289" s="227">
        <f>IF(N289="snížená",J289,0)</f>
        <v>0</v>
      </c>
      <c r="BG289" s="227">
        <f>IF(N289="zákl. přenesená",J289,0)</f>
        <v>0</v>
      </c>
      <c r="BH289" s="227">
        <f>IF(N289="sníž. přenesená",J289,0)</f>
        <v>0</v>
      </c>
      <c r="BI289" s="227">
        <f>IF(N289="nulová",J289,0)</f>
        <v>0</v>
      </c>
      <c r="BJ289" s="16" t="s">
        <v>86</v>
      </c>
      <c r="BK289" s="227">
        <f>ROUND(I289*H289,2)</f>
        <v>0</v>
      </c>
      <c r="BL289" s="16" t="s">
        <v>131</v>
      </c>
      <c r="BM289" s="226" t="s">
        <v>420</v>
      </c>
    </row>
    <row r="290" s="13" customFormat="1">
      <c r="A290" s="13"/>
      <c r="B290" s="228"/>
      <c r="C290" s="229"/>
      <c r="D290" s="230" t="s">
        <v>133</v>
      </c>
      <c r="E290" s="231" t="s">
        <v>1</v>
      </c>
      <c r="F290" s="232" t="s">
        <v>421</v>
      </c>
      <c r="G290" s="229"/>
      <c r="H290" s="233">
        <v>735.29999999999995</v>
      </c>
      <c r="I290" s="234"/>
      <c r="J290" s="229"/>
      <c r="K290" s="229"/>
      <c r="L290" s="235"/>
      <c r="M290" s="236"/>
      <c r="N290" s="237"/>
      <c r="O290" s="237"/>
      <c r="P290" s="237"/>
      <c r="Q290" s="237"/>
      <c r="R290" s="237"/>
      <c r="S290" s="237"/>
      <c r="T290" s="238"/>
      <c r="U290" s="13"/>
      <c r="V290" s="13"/>
      <c r="W290" s="13"/>
      <c r="X290" s="13"/>
      <c r="Y290" s="13"/>
      <c r="Z290" s="13"/>
      <c r="AA290" s="13"/>
      <c r="AB290" s="13"/>
      <c r="AC290" s="13"/>
      <c r="AD290" s="13"/>
      <c r="AE290" s="13"/>
      <c r="AT290" s="239" t="s">
        <v>133</v>
      </c>
      <c r="AU290" s="239" t="s">
        <v>88</v>
      </c>
      <c r="AV290" s="13" t="s">
        <v>88</v>
      </c>
      <c r="AW290" s="13" t="s">
        <v>34</v>
      </c>
      <c r="AX290" s="13" t="s">
        <v>86</v>
      </c>
      <c r="AY290" s="239" t="s">
        <v>125</v>
      </c>
    </row>
    <row r="291" s="2" customFormat="1" ht="24.15" customHeight="1">
      <c r="A291" s="37"/>
      <c r="B291" s="38"/>
      <c r="C291" s="214" t="s">
        <v>422</v>
      </c>
      <c r="D291" s="214" t="s">
        <v>127</v>
      </c>
      <c r="E291" s="215" t="s">
        <v>423</v>
      </c>
      <c r="F291" s="216" t="s">
        <v>424</v>
      </c>
      <c r="G291" s="217" t="s">
        <v>248</v>
      </c>
      <c r="H291" s="218">
        <v>3676.5</v>
      </c>
      <c r="I291" s="219"/>
      <c r="J291" s="220">
        <f>ROUND(I291*H291,2)</f>
        <v>0</v>
      </c>
      <c r="K291" s="221"/>
      <c r="L291" s="43"/>
      <c r="M291" s="222" t="s">
        <v>1</v>
      </c>
      <c r="N291" s="223" t="s">
        <v>43</v>
      </c>
      <c r="O291" s="90"/>
      <c r="P291" s="224">
        <f>O291*H291</f>
        <v>0</v>
      </c>
      <c r="Q291" s="224">
        <v>0</v>
      </c>
      <c r="R291" s="224">
        <f>Q291*H291</f>
        <v>0</v>
      </c>
      <c r="S291" s="224">
        <v>0</v>
      </c>
      <c r="T291" s="225">
        <f>S291*H291</f>
        <v>0</v>
      </c>
      <c r="U291" s="37"/>
      <c r="V291" s="37"/>
      <c r="W291" s="37"/>
      <c r="X291" s="37"/>
      <c r="Y291" s="37"/>
      <c r="Z291" s="37"/>
      <c r="AA291" s="37"/>
      <c r="AB291" s="37"/>
      <c r="AC291" s="37"/>
      <c r="AD291" s="37"/>
      <c r="AE291" s="37"/>
      <c r="AR291" s="226" t="s">
        <v>131</v>
      </c>
      <c r="AT291" s="226" t="s">
        <v>127</v>
      </c>
      <c r="AU291" s="226" t="s">
        <v>88</v>
      </c>
      <c r="AY291" s="16" t="s">
        <v>125</v>
      </c>
      <c r="BE291" s="227">
        <f>IF(N291="základní",J291,0)</f>
        <v>0</v>
      </c>
      <c r="BF291" s="227">
        <f>IF(N291="snížená",J291,0)</f>
        <v>0</v>
      </c>
      <c r="BG291" s="227">
        <f>IF(N291="zákl. přenesená",J291,0)</f>
        <v>0</v>
      </c>
      <c r="BH291" s="227">
        <f>IF(N291="sníž. přenesená",J291,0)</f>
        <v>0</v>
      </c>
      <c r="BI291" s="227">
        <f>IF(N291="nulová",J291,0)</f>
        <v>0</v>
      </c>
      <c r="BJ291" s="16" t="s">
        <v>86</v>
      </c>
      <c r="BK291" s="227">
        <f>ROUND(I291*H291,2)</f>
        <v>0</v>
      </c>
      <c r="BL291" s="16" t="s">
        <v>131</v>
      </c>
      <c r="BM291" s="226" t="s">
        <v>425</v>
      </c>
    </row>
    <row r="292" s="13" customFormat="1">
      <c r="A292" s="13"/>
      <c r="B292" s="228"/>
      <c r="C292" s="229"/>
      <c r="D292" s="230" t="s">
        <v>133</v>
      </c>
      <c r="E292" s="231" t="s">
        <v>1</v>
      </c>
      <c r="F292" s="232" t="s">
        <v>426</v>
      </c>
      <c r="G292" s="229"/>
      <c r="H292" s="233">
        <v>3676.5</v>
      </c>
      <c r="I292" s="234"/>
      <c r="J292" s="229"/>
      <c r="K292" s="229"/>
      <c r="L292" s="235"/>
      <c r="M292" s="236"/>
      <c r="N292" s="237"/>
      <c r="O292" s="237"/>
      <c r="P292" s="237"/>
      <c r="Q292" s="237"/>
      <c r="R292" s="237"/>
      <c r="S292" s="237"/>
      <c r="T292" s="238"/>
      <c r="U292" s="13"/>
      <c r="V292" s="13"/>
      <c r="W292" s="13"/>
      <c r="X292" s="13"/>
      <c r="Y292" s="13"/>
      <c r="Z292" s="13"/>
      <c r="AA292" s="13"/>
      <c r="AB292" s="13"/>
      <c r="AC292" s="13"/>
      <c r="AD292" s="13"/>
      <c r="AE292" s="13"/>
      <c r="AT292" s="239" t="s">
        <v>133</v>
      </c>
      <c r="AU292" s="239" t="s">
        <v>88</v>
      </c>
      <c r="AV292" s="13" t="s">
        <v>88</v>
      </c>
      <c r="AW292" s="13" t="s">
        <v>34</v>
      </c>
      <c r="AX292" s="13" t="s">
        <v>86</v>
      </c>
      <c r="AY292" s="239" t="s">
        <v>125</v>
      </c>
    </row>
    <row r="293" s="2" customFormat="1" ht="33" customHeight="1">
      <c r="A293" s="37"/>
      <c r="B293" s="38"/>
      <c r="C293" s="214" t="s">
        <v>427</v>
      </c>
      <c r="D293" s="214" t="s">
        <v>127</v>
      </c>
      <c r="E293" s="215" t="s">
        <v>428</v>
      </c>
      <c r="F293" s="216" t="s">
        <v>429</v>
      </c>
      <c r="G293" s="217" t="s">
        <v>248</v>
      </c>
      <c r="H293" s="218">
        <v>3.79</v>
      </c>
      <c r="I293" s="219"/>
      <c r="J293" s="220">
        <f>ROUND(I293*H293,2)</f>
        <v>0</v>
      </c>
      <c r="K293" s="221"/>
      <c r="L293" s="43"/>
      <c r="M293" s="222" t="s">
        <v>1</v>
      </c>
      <c r="N293" s="223" t="s">
        <v>43</v>
      </c>
      <c r="O293" s="90"/>
      <c r="P293" s="224">
        <f>O293*H293</f>
        <v>0</v>
      </c>
      <c r="Q293" s="224">
        <v>0</v>
      </c>
      <c r="R293" s="224">
        <f>Q293*H293</f>
        <v>0</v>
      </c>
      <c r="S293" s="224">
        <v>0</v>
      </c>
      <c r="T293" s="225">
        <f>S293*H293</f>
        <v>0</v>
      </c>
      <c r="U293" s="37"/>
      <c r="V293" s="37"/>
      <c r="W293" s="37"/>
      <c r="X293" s="37"/>
      <c r="Y293" s="37"/>
      <c r="Z293" s="37"/>
      <c r="AA293" s="37"/>
      <c r="AB293" s="37"/>
      <c r="AC293" s="37"/>
      <c r="AD293" s="37"/>
      <c r="AE293" s="37"/>
      <c r="AR293" s="226" t="s">
        <v>131</v>
      </c>
      <c r="AT293" s="226" t="s">
        <v>127</v>
      </c>
      <c r="AU293" s="226" t="s">
        <v>88</v>
      </c>
      <c r="AY293" s="16" t="s">
        <v>125</v>
      </c>
      <c r="BE293" s="227">
        <f>IF(N293="základní",J293,0)</f>
        <v>0</v>
      </c>
      <c r="BF293" s="227">
        <f>IF(N293="snížená",J293,0)</f>
        <v>0</v>
      </c>
      <c r="BG293" s="227">
        <f>IF(N293="zákl. přenesená",J293,0)</f>
        <v>0</v>
      </c>
      <c r="BH293" s="227">
        <f>IF(N293="sníž. přenesená",J293,0)</f>
        <v>0</v>
      </c>
      <c r="BI293" s="227">
        <f>IF(N293="nulová",J293,0)</f>
        <v>0</v>
      </c>
      <c r="BJ293" s="16" t="s">
        <v>86</v>
      </c>
      <c r="BK293" s="227">
        <f>ROUND(I293*H293,2)</f>
        <v>0</v>
      </c>
      <c r="BL293" s="16" t="s">
        <v>131</v>
      </c>
      <c r="BM293" s="226" t="s">
        <v>430</v>
      </c>
    </row>
    <row r="294" s="13" customFormat="1">
      <c r="A294" s="13"/>
      <c r="B294" s="228"/>
      <c r="C294" s="229"/>
      <c r="D294" s="230" t="s">
        <v>133</v>
      </c>
      <c r="E294" s="231" t="s">
        <v>1</v>
      </c>
      <c r="F294" s="232" t="s">
        <v>431</v>
      </c>
      <c r="G294" s="229"/>
      <c r="H294" s="233">
        <v>3.79</v>
      </c>
      <c r="I294" s="234"/>
      <c r="J294" s="229"/>
      <c r="K294" s="229"/>
      <c r="L294" s="235"/>
      <c r="M294" s="236"/>
      <c r="N294" s="237"/>
      <c r="O294" s="237"/>
      <c r="P294" s="237"/>
      <c r="Q294" s="237"/>
      <c r="R294" s="237"/>
      <c r="S294" s="237"/>
      <c r="T294" s="238"/>
      <c r="U294" s="13"/>
      <c r="V294" s="13"/>
      <c r="W294" s="13"/>
      <c r="X294" s="13"/>
      <c r="Y294" s="13"/>
      <c r="Z294" s="13"/>
      <c r="AA294" s="13"/>
      <c r="AB294" s="13"/>
      <c r="AC294" s="13"/>
      <c r="AD294" s="13"/>
      <c r="AE294" s="13"/>
      <c r="AT294" s="239" t="s">
        <v>133</v>
      </c>
      <c r="AU294" s="239" t="s">
        <v>88</v>
      </c>
      <c r="AV294" s="13" t="s">
        <v>88</v>
      </c>
      <c r="AW294" s="13" t="s">
        <v>34</v>
      </c>
      <c r="AX294" s="13" t="s">
        <v>86</v>
      </c>
      <c r="AY294" s="239" t="s">
        <v>125</v>
      </c>
    </row>
    <row r="295" s="2" customFormat="1" ht="24.15" customHeight="1">
      <c r="A295" s="37"/>
      <c r="B295" s="38"/>
      <c r="C295" s="214" t="s">
        <v>432</v>
      </c>
      <c r="D295" s="214" t="s">
        <v>127</v>
      </c>
      <c r="E295" s="215" t="s">
        <v>433</v>
      </c>
      <c r="F295" s="216" t="s">
        <v>434</v>
      </c>
      <c r="G295" s="217" t="s">
        <v>248</v>
      </c>
      <c r="H295" s="218">
        <v>1851.7080000000001</v>
      </c>
      <c r="I295" s="219"/>
      <c r="J295" s="220">
        <f>ROUND(I295*H295,2)</f>
        <v>0</v>
      </c>
      <c r="K295" s="221"/>
      <c r="L295" s="43"/>
      <c r="M295" s="222" t="s">
        <v>1</v>
      </c>
      <c r="N295" s="223" t="s">
        <v>43</v>
      </c>
      <c r="O295" s="90"/>
      <c r="P295" s="224">
        <f>O295*H295</f>
        <v>0</v>
      </c>
      <c r="Q295" s="224">
        <v>0</v>
      </c>
      <c r="R295" s="224">
        <f>Q295*H295</f>
        <v>0</v>
      </c>
      <c r="S295" s="224">
        <v>0</v>
      </c>
      <c r="T295" s="225">
        <f>S295*H295</f>
        <v>0</v>
      </c>
      <c r="U295" s="37"/>
      <c r="V295" s="37"/>
      <c r="W295" s="37"/>
      <c r="X295" s="37"/>
      <c r="Y295" s="37"/>
      <c r="Z295" s="37"/>
      <c r="AA295" s="37"/>
      <c r="AB295" s="37"/>
      <c r="AC295" s="37"/>
      <c r="AD295" s="37"/>
      <c r="AE295" s="37"/>
      <c r="AR295" s="226" t="s">
        <v>131</v>
      </c>
      <c r="AT295" s="226" t="s">
        <v>127</v>
      </c>
      <c r="AU295" s="226" t="s">
        <v>88</v>
      </c>
      <c r="AY295" s="16" t="s">
        <v>125</v>
      </c>
      <c r="BE295" s="227">
        <f>IF(N295="základní",J295,0)</f>
        <v>0</v>
      </c>
      <c r="BF295" s="227">
        <f>IF(N295="snížená",J295,0)</f>
        <v>0</v>
      </c>
      <c r="BG295" s="227">
        <f>IF(N295="zákl. přenesená",J295,0)</f>
        <v>0</v>
      </c>
      <c r="BH295" s="227">
        <f>IF(N295="sníž. přenesená",J295,0)</f>
        <v>0</v>
      </c>
      <c r="BI295" s="227">
        <f>IF(N295="nulová",J295,0)</f>
        <v>0</v>
      </c>
      <c r="BJ295" s="16" t="s">
        <v>86</v>
      </c>
      <c r="BK295" s="227">
        <f>ROUND(I295*H295,2)</f>
        <v>0</v>
      </c>
      <c r="BL295" s="16" t="s">
        <v>131</v>
      </c>
      <c r="BM295" s="226" t="s">
        <v>435</v>
      </c>
    </row>
    <row r="296" s="13" customFormat="1">
      <c r="A296" s="13"/>
      <c r="B296" s="228"/>
      <c r="C296" s="229"/>
      <c r="D296" s="230" t="s">
        <v>133</v>
      </c>
      <c r="E296" s="231" t="s">
        <v>1</v>
      </c>
      <c r="F296" s="232" t="s">
        <v>436</v>
      </c>
      <c r="G296" s="229"/>
      <c r="H296" s="233">
        <v>1120.1980000000001</v>
      </c>
      <c r="I296" s="234"/>
      <c r="J296" s="229"/>
      <c r="K296" s="229"/>
      <c r="L296" s="235"/>
      <c r="M296" s="236"/>
      <c r="N296" s="237"/>
      <c r="O296" s="237"/>
      <c r="P296" s="237"/>
      <c r="Q296" s="237"/>
      <c r="R296" s="237"/>
      <c r="S296" s="237"/>
      <c r="T296" s="238"/>
      <c r="U296" s="13"/>
      <c r="V296" s="13"/>
      <c r="W296" s="13"/>
      <c r="X296" s="13"/>
      <c r="Y296" s="13"/>
      <c r="Z296" s="13"/>
      <c r="AA296" s="13"/>
      <c r="AB296" s="13"/>
      <c r="AC296" s="13"/>
      <c r="AD296" s="13"/>
      <c r="AE296" s="13"/>
      <c r="AT296" s="239" t="s">
        <v>133</v>
      </c>
      <c r="AU296" s="239" t="s">
        <v>88</v>
      </c>
      <c r="AV296" s="13" t="s">
        <v>88</v>
      </c>
      <c r="AW296" s="13" t="s">
        <v>34</v>
      </c>
      <c r="AX296" s="13" t="s">
        <v>78</v>
      </c>
      <c r="AY296" s="239" t="s">
        <v>125</v>
      </c>
    </row>
    <row r="297" s="13" customFormat="1">
      <c r="A297" s="13"/>
      <c r="B297" s="228"/>
      <c r="C297" s="229"/>
      <c r="D297" s="230" t="s">
        <v>133</v>
      </c>
      <c r="E297" s="231" t="s">
        <v>1</v>
      </c>
      <c r="F297" s="232" t="s">
        <v>437</v>
      </c>
      <c r="G297" s="229"/>
      <c r="H297" s="233">
        <v>731.50999999999999</v>
      </c>
      <c r="I297" s="234"/>
      <c r="J297" s="229"/>
      <c r="K297" s="229"/>
      <c r="L297" s="235"/>
      <c r="M297" s="236"/>
      <c r="N297" s="237"/>
      <c r="O297" s="237"/>
      <c r="P297" s="237"/>
      <c r="Q297" s="237"/>
      <c r="R297" s="237"/>
      <c r="S297" s="237"/>
      <c r="T297" s="238"/>
      <c r="U297" s="13"/>
      <c r="V297" s="13"/>
      <c r="W297" s="13"/>
      <c r="X297" s="13"/>
      <c r="Y297" s="13"/>
      <c r="Z297" s="13"/>
      <c r="AA297" s="13"/>
      <c r="AB297" s="13"/>
      <c r="AC297" s="13"/>
      <c r="AD297" s="13"/>
      <c r="AE297" s="13"/>
      <c r="AT297" s="239" t="s">
        <v>133</v>
      </c>
      <c r="AU297" s="239" t="s">
        <v>88</v>
      </c>
      <c r="AV297" s="13" t="s">
        <v>88</v>
      </c>
      <c r="AW297" s="13" t="s">
        <v>34</v>
      </c>
      <c r="AX297" s="13" t="s">
        <v>78</v>
      </c>
      <c r="AY297" s="239" t="s">
        <v>125</v>
      </c>
    </row>
    <row r="298" s="14" customFormat="1">
      <c r="A298" s="14"/>
      <c r="B298" s="240"/>
      <c r="C298" s="241"/>
      <c r="D298" s="230" t="s">
        <v>133</v>
      </c>
      <c r="E298" s="242" t="s">
        <v>1</v>
      </c>
      <c r="F298" s="243" t="s">
        <v>136</v>
      </c>
      <c r="G298" s="241"/>
      <c r="H298" s="244">
        <v>1851.7080000000001</v>
      </c>
      <c r="I298" s="245"/>
      <c r="J298" s="241"/>
      <c r="K298" s="241"/>
      <c r="L298" s="246"/>
      <c r="M298" s="247"/>
      <c r="N298" s="248"/>
      <c r="O298" s="248"/>
      <c r="P298" s="248"/>
      <c r="Q298" s="248"/>
      <c r="R298" s="248"/>
      <c r="S298" s="248"/>
      <c r="T298" s="249"/>
      <c r="U298" s="14"/>
      <c r="V298" s="14"/>
      <c r="W298" s="14"/>
      <c r="X298" s="14"/>
      <c r="Y298" s="14"/>
      <c r="Z298" s="14"/>
      <c r="AA298" s="14"/>
      <c r="AB298" s="14"/>
      <c r="AC298" s="14"/>
      <c r="AD298" s="14"/>
      <c r="AE298" s="14"/>
      <c r="AT298" s="250" t="s">
        <v>133</v>
      </c>
      <c r="AU298" s="250" t="s">
        <v>88</v>
      </c>
      <c r="AV298" s="14" t="s">
        <v>131</v>
      </c>
      <c r="AW298" s="14" t="s">
        <v>34</v>
      </c>
      <c r="AX298" s="14" t="s">
        <v>86</v>
      </c>
      <c r="AY298" s="250" t="s">
        <v>125</v>
      </c>
    </row>
    <row r="299" s="2" customFormat="1" ht="37.8" customHeight="1">
      <c r="A299" s="37"/>
      <c r="B299" s="38"/>
      <c r="C299" s="214" t="s">
        <v>438</v>
      </c>
      <c r="D299" s="214" t="s">
        <v>127</v>
      </c>
      <c r="E299" s="215" t="s">
        <v>439</v>
      </c>
      <c r="F299" s="216" t="s">
        <v>440</v>
      </c>
      <c r="G299" s="217" t="s">
        <v>248</v>
      </c>
      <c r="H299" s="218">
        <v>2131.1999999999998</v>
      </c>
      <c r="I299" s="219"/>
      <c r="J299" s="220">
        <f>ROUND(I299*H299,2)</f>
        <v>0</v>
      </c>
      <c r="K299" s="221"/>
      <c r="L299" s="43"/>
      <c r="M299" s="222" t="s">
        <v>1</v>
      </c>
      <c r="N299" s="223" t="s">
        <v>43</v>
      </c>
      <c r="O299" s="90"/>
      <c r="P299" s="224">
        <f>O299*H299</f>
        <v>0</v>
      </c>
      <c r="Q299" s="224">
        <v>0</v>
      </c>
      <c r="R299" s="224">
        <f>Q299*H299</f>
        <v>0</v>
      </c>
      <c r="S299" s="224">
        <v>0</v>
      </c>
      <c r="T299" s="225">
        <f>S299*H299</f>
        <v>0</v>
      </c>
      <c r="U299" s="37"/>
      <c r="V299" s="37"/>
      <c r="W299" s="37"/>
      <c r="X299" s="37"/>
      <c r="Y299" s="37"/>
      <c r="Z299" s="37"/>
      <c r="AA299" s="37"/>
      <c r="AB299" s="37"/>
      <c r="AC299" s="37"/>
      <c r="AD299" s="37"/>
      <c r="AE299" s="37"/>
      <c r="AR299" s="226" t="s">
        <v>131</v>
      </c>
      <c r="AT299" s="226" t="s">
        <v>127</v>
      </c>
      <c r="AU299" s="226" t="s">
        <v>88</v>
      </c>
      <c r="AY299" s="16" t="s">
        <v>125</v>
      </c>
      <c r="BE299" s="227">
        <f>IF(N299="základní",J299,0)</f>
        <v>0</v>
      </c>
      <c r="BF299" s="227">
        <f>IF(N299="snížená",J299,0)</f>
        <v>0</v>
      </c>
      <c r="BG299" s="227">
        <f>IF(N299="zákl. přenesená",J299,0)</f>
        <v>0</v>
      </c>
      <c r="BH299" s="227">
        <f>IF(N299="sníž. přenesená",J299,0)</f>
        <v>0</v>
      </c>
      <c r="BI299" s="227">
        <f>IF(N299="nulová",J299,0)</f>
        <v>0</v>
      </c>
      <c r="BJ299" s="16" t="s">
        <v>86</v>
      </c>
      <c r="BK299" s="227">
        <f>ROUND(I299*H299,2)</f>
        <v>0</v>
      </c>
      <c r="BL299" s="16" t="s">
        <v>131</v>
      </c>
      <c r="BM299" s="226" t="s">
        <v>441</v>
      </c>
    </row>
    <row r="300" s="13" customFormat="1">
      <c r="A300" s="13"/>
      <c r="B300" s="228"/>
      <c r="C300" s="229"/>
      <c r="D300" s="230" t="s">
        <v>133</v>
      </c>
      <c r="E300" s="231" t="s">
        <v>1</v>
      </c>
      <c r="F300" s="232" t="s">
        <v>442</v>
      </c>
      <c r="G300" s="229"/>
      <c r="H300" s="233">
        <v>2131.1999999999998</v>
      </c>
      <c r="I300" s="234"/>
      <c r="J300" s="229"/>
      <c r="K300" s="229"/>
      <c r="L300" s="235"/>
      <c r="M300" s="236"/>
      <c r="N300" s="237"/>
      <c r="O300" s="237"/>
      <c r="P300" s="237"/>
      <c r="Q300" s="237"/>
      <c r="R300" s="237"/>
      <c r="S300" s="237"/>
      <c r="T300" s="238"/>
      <c r="U300" s="13"/>
      <c r="V300" s="13"/>
      <c r="W300" s="13"/>
      <c r="X300" s="13"/>
      <c r="Y300" s="13"/>
      <c r="Z300" s="13"/>
      <c r="AA300" s="13"/>
      <c r="AB300" s="13"/>
      <c r="AC300" s="13"/>
      <c r="AD300" s="13"/>
      <c r="AE300" s="13"/>
      <c r="AT300" s="239" t="s">
        <v>133</v>
      </c>
      <c r="AU300" s="239" t="s">
        <v>88</v>
      </c>
      <c r="AV300" s="13" t="s">
        <v>88</v>
      </c>
      <c r="AW300" s="13" t="s">
        <v>34</v>
      </c>
      <c r="AX300" s="13" t="s">
        <v>86</v>
      </c>
      <c r="AY300" s="239" t="s">
        <v>125</v>
      </c>
    </row>
    <row r="301" s="12" customFormat="1" ht="22.8" customHeight="1">
      <c r="A301" s="12"/>
      <c r="B301" s="198"/>
      <c r="C301" s="199"/>
      <c r="D301" s="200" t="s">
        <v>77</v>
      </c>
      <c r="E301" s="212" t="s">
        <v>443</v>
      </c>
      <c r="F301" s="212" t="s">
        <v>444</v>
      </c>
      <c r="G301" s="199"/>
      <c r="H301" s="199"/>
      <c r="I301" s="202"/>
      <c r="J301" s="213">
        <f>BK301</f>
        <v>0</v>
      </c>
      <c r="K301" s="199"/>
      <c r="L301" s="204"/>
      <c r="M301" s="205"/>
      <c r="N301" s="206"/>
      <c r="O301" s="206"/>
      <c r="P301" s="207">
        <f>SUM(P302:P305)</f>
        <v>0</v>
      </c>
      <c r="Q301" s="206"/>
      <c r="R301" s="207">
        <f>SUM(R302:R305)</f>
        <v>0</v>
      </c>
      <c r="S301" s="206"/>
      <c r="T301" s="208">
        <f>SUM(T302:T305)</f>
        <v>0</v>
      </c>
      <c r="U301" s="12"/>
      <c r="V301" s="12"/>
      <c r="W301" s="12"/>
      <c r="X301" s="12"/>
      <c r="Y301" s="12"/>
      <c r="Z301" s="12"/>
      <c r="AA301" s="12"/>
      <c r="AB301" s="12"/>
      <c r="AC301" s="12"/>
      <c r="AD301" s="12"/>
      <c r="AE301" s="12"/>
      <c r="AR301" s="209" t="s">
        <v>86</v>
      </c>
      <c r="AT301" s="210" t="s">
        <v>77</v>
      </c>
      <c r="AU301" s="210" t="s">
        <v>86</v>
      </c>
      <c r="AY301" s="209" t="s">
        <v>125</v>
      </c>
      <c r="BK301" s="211">
        <f>SUM(BK302:BK305)</f>
        <v>0</v>
      </c>
    </row>
    <row r="302" s="2" customFormat="1" ht="33" customHeight="1">
      <c r="A302" s="37"/>
      <c r="B302" s="38"/>
      <c r="C302" s="214" t="s">
        <v>445</v>
      </c>
      <c r="D302" s="214" t="s">
        <v>127</v>
      </c>
      <c r="E302" s="215" t="s">
        <v>446</v>
      </c>
      <c r="F302" s="216" t="s">
        <v>447</v>
      </c>
      <c r="G302" s="217" t="s">
        <v>248</v>
      </c>
      <c r="H302" s="218">
        <v>301.67599999999999</v>
      </c>
      <c r="I302" s="219"/>
      <c r="J302" s="220">
        <f>ROUND(I302*H302,2)</f>
        <v>0</v>
      </c>
      <c r="K302" s="221"/>
      <c r="L302" s="43"/>
      <c r="M302" s="222" t="s">
        <v>1</v>
      </c>
      <c r="N302" s="223" t="s">
        <v>43</v>
      </c>
      <c r="O302" s="90"/>
      <c r="P302" s="224">
        <f>O302*H302</f>
        <v>0</v>
      </c>
      <c r="Q302" s="224">
        <v>0</v>
      </c>
      <c r="R302" s="224">
        <f>Q302*H302</f>
        <v>0</v>
      </c>
      <c r="S302" s="224">
        <v>0</v>
      </c>
      <c r="T302" s="225">
        <f>S302*H302</f>
        <v>0</v>
      </c>
      <c r="U302" s="37"/>
      <c r="V302" s="37"/>
      <c r="W302" s="37"/>
      <c r="X302" s="37"/>
      <c r="Y302" s="37"/>
      <c r="Z302" s="37"/>
      <c r="AA302" s="37"/>
      <c r="AB302" s="37"/>
      <c r="AC302" s="37"/>
      <c r="AD302" s="37"/>
      <c r="AE302" s="37"/>
      <c r="AR302" s="226" t="s">
        <v>131</v>
      </c>
      <c r="AT302" s="226" t="s">
        <v>127</v>
      </c>
      <c r="AU302" s="226" t="s">
        <v>88</v>
      </c>
      <c r="AY302" s="16" t="s">
        <v>125</v>
      </c>
      <c r="BE302" s="227">
        <f>IF(N302="základní",J302,0)</f>
        <v>0</v>
      </c>
      <c r="BF302" s="227">
        <f>IF(N302="snížená",J302,0)</f>
        <v>0</v>
      </c>
      <c r="BG302" s="227">
        <f>IF(N302="zákl. přenesená",J302,0)</f>
        <v>0</v>
      </c>
      <c r="BH302" s="227">
        <f>IF(N302="sníž. přenesená",J302,0)</f>
        <v>0</v>
      </c>
      <c r="BI302" s="227">
        <f>IF(N302="nulová",J302,0)</f>
        <v>0</v>
      </c>
      <c r="BJ302" s="16" t="s">
        <v>86</v>
      </c>
      <c r="BK302" s="227">
        <f>ROUND(I302*H302,2)</f>
        <v>0</v>
      </c>
      <c r="BL302" s="16" t="s">
        <v>131</v>
      </c>
      <c r="BM302" s="226" t="s">
        <v>448</v>
      </c>
    </row>
    <row r="303" s="13" customFormat="1">
      <c r="A303" s="13"/>
      <c r="B303" s="228"/>
      <c r="C303" s="229"/>
      <c r="D303" s="230" t="s">
        <v>133</v>
      </c>
      <c r="E303" s="231" t="s">
        <v>1</v>
      </c>
      <c r="F303" s="232" t="s">
        <v>449</v>
      </c>
      <c r="G303" s="229"/>
      <c r="H303" s="233">
        <v>301.67599999999999</v>
      </c>
      <c r="I303" s="234"/>
      <c r="J303" s="229"/>
      <c r="K303" s="229"/>
      <c r="L303" s="235"/>
      <c r="M303" s="236"/>
      <c r="N303" s="237"/>
      <c r="O303" s="237"/>
      <c r="P303" s="237"/>
      <c r="Q303" s="237"/>
      <c r="R303" s="237"/>
      <c r="S303" s="237"/>
      <c r="T303" s="238"/>
      <c r="U303" s="13"/>
      <c r="V303" s="13"/>
      <c r="W303" s="13"/>
      <c r="X303" s="13"/>
      <c r="Y303" s="13"/>
      <c r="Z303" s="13"/>
      <c r="AA303" s="13"/>
      <c r="AB303" s="13"/>
      <c r="AC303" s="13"/>
      <c r="AD303" s="13"/>
      <c r="AE303" s="13"/>
      <c r="AT303" s="239" t="s">
        <v>133</v>
      </c>
      <c r="AU303" s="239" t="s">
        <v>88</v>
      </c>
      <c r="AV303" s="13" t="s">
        <v>88</v>
      </c>
      <c r="AW303" s="13" t="s">
        <v>34</v>
      </c>
      <c r="AX303" s="13" t="s">
        <v>86</v>
      </c>
      <c r="AY303" s="239" t="s">
        <v>125</v>
      </c>
    </row>
    <row r="304" s="2" customFormat="1" ht="33" customHeight="1">
      <c r="A304" s="37"/>
      <c r="B304" s="38"/>
      <c r="C304" s="214" t="s">
        <v>450</v>
      </c>
      <c r="D304" s="214" t="s">
        <v>127</v>
      </c>
      <c r="E304" s="215" t="s">
        <v>451</v>
      </c>
      <c r="F304" s="216" t="s">
        <v>452</v>
      </c>
      <c r="G304" s="217" t="s">
        <v>248</v>
      </c>
      <c r="H304" s="218">
        <v>301.67599999999999</v>
      </c>
      <c r="I304" s="219"/>
      <c r="J304" s="220">
        <f>ROUND(I304*H304,2)</f>
        <v>0</v>
      </c>
      <c r="K304" s="221"/>
      <c r="L304" s="43"/>
      <c r="M304" s="222" t="s">
        <v>1</v>
      </c>
      <c r="N304" s="223" t="s">
        <v>43</v>
      </c>
      <c r="O304" s="90"/>
      <c r="P304" s="224">
        <f>O304*H304</f>
        <v>0</v>
      </c>
      <c r="Q304" s="224">
        <v>0</v>
      </c>
      <c r="R304" s="224">
        <f>Q304*H304</f>
        <v>0</v>
      </c>
      <c r="S304" s="224">
        <v>0</v>
      </c>
      <c r="T304" s="225">
        <f>S304*H304</f>
        <v>0</v>
      </c>
      <c r="U304" s="37"/>
      <c r="V304" s="37"/>
      <c r="W304" s="37"/>
      <c r="X304" s="37"/>
      <c r="Y304" s="37"/>
      <c r="Z304" s="37"/>
      <c r="AA304" s="37"/>
      <c r="AB304" s="37"/>
      <c r="AC304" s="37"/>
      <c r="AD304" s="37"/>
      <c r="AE304" s="37"/>
      <c r="AR304" s="226" t="s">
        <v>131</v>
      </c>
      <c r="AT304" s="226" t="s">
        <v>127</v>
      </c>
      <c r="AU304" s="226" t="s">
        <v>88</v>
      </c>
      <c r="AY304" s="16" t="s">
        <v>125</v>
      </c>
      <c r="BE304" s="227">
        <f>IF(N304="základní",J304,0)</f>
        <v>0</v>
      </c>
      <c r="BF304" s="227">
        <f>IF(N304="snížená",J304,0)</f>
        <v>0</v>
      </c>
      <c r="BG304" s="227">
        <f>IF(N304="zákl. přenesená",J304,0)</f>
        <v>0</v>
      </c>
      <c r="BH304" s="227">
        <f>IF(N304="sníž. přenesená",J304,0)</f>
        <v>0</v>
      </c>
      <c r="BI304" s="227">
        <f>IF(N304="nulová",J304,0)</f>
        <v>0</v>
      </c>
      <c r="BJ304" s="16" t="s">
        <v>86</v>
      </c>
      <c r="BK304" s="227">
        <f>ROUND(I304*H304,2)</f>
        <v>0</v>
      </c>
      <c r="BL304" s="16" t="s">
        <v>131</v>
      </c>
      <c r="BM304" s="226" t="s">
        <v>453</v>
      </c>
    </row>
    <row r="305" s="13" customFormat="1">
      <c r="A305" s="13"/>
      <c r="B305" s="228"/>
      <c r="C305" s="229"/>
      <c r="D305" s="230" t="s">
        <v>133</v>
      </c>
      <c r="E305" s="231" t="s">
        <v>1</v>
      </c>
      <c r="F305" s="232" t="s">
        <v>449</v>
      </c>
      <c r="G305" s="229"/>
      <c r="H305" s="233">
        <v>301.67599999999999</v>
      </c>
      <c r="I305" s="234"/>
      <c r="J305" s="229"/>
      <c r="K305" s="229"/>
      <c r="L305" s="235"/>
      <c r="M305" s="236"/>
      <c r="N305" s="237"/>
      <c r="O305" s="237"/>
      <c r="P305" s="237"/>
      <c r="Q305" s="237"/>
      <c r="R305" s="237"/>
      <c r="S305" s="237"/>
      <c r="T305" s="238"/>
      <c r="U305" s="13"/>
      <c r="V305" s="13"/>
      <c r="W305" s="13"/>
      <c r="X305" s="13"/>
      <c r="Y305" s="13"/>
      <c r="Z305" s="13"/>
      <c r="AA305" s="13"/>
      <c r="AB305" s="13"/>
      <c r="AC305" s="13"/>
      <c r="AD305" s="13"/>
      <c r="AE305" s="13"/>
      <c r="AT305" s="239" t="s">
        <v>133</v>
      </c>
      <c r="AU305" s="239" t="s">
        <v>88</v>
      </c>
      <c r="AV305" s="13" t="s">
        <v>88</v>
      </c>
      <c r="AW305" s="13" t="s">
        <v>34</v>
      </c>
      <c r="AX305" s="13" t="s">
        <v>86</v>
      </c>
      <c r="AY305" s="239" t="s">
        <v>125</v>
      </c>
    </row>
    <row r="306" s="12" customFormat="1" ht="25.92" customHeight="1">
      <c r="A306" s="12"/>
      <c r="B306" s="198"/>
      <c r="C306" s="199"/>
      <c r="D306" s="200" t="s">
        <v>77</v>
      </c>
      <c r="E306" s="201" t="s">
        <v>454</v>
      </c>
      <c r="F306" s="201" t="s">
        <v>455</v>
      </c>
      <c r="G306" s="199"/>
      <c r="H306" s="199"/>
      <c r="I306" s="202"/>
      <c r="J306" s="203">
        <f>BK306</f>
        <v>0</v>
      </c>
      <c r="K306" s="199"/>
      <c r="L306" s="204"/>
      <c r="M306" s="205"/>
      <c r="N306" s="206"/>
      <c r="O306" s="206"/>
      <c r="P306" s="207">
        <v>0</v>
      </c>
      <c r="Q306" s="206"/>
      <c r="R306" s="207">
        <v>0</v>
      </c>
      <c r="S306" s="206"/>
      <c r="T306" s="208">
        <v>0</v>
      </c>
      <c r="U306" s="12"/>
      <c r="V306" s="12"/>
      <c r="W306" s="12"/>
      <c r="X306" s="12"/>
      <c r="Y306" s="12"/>
      <c r="Z306" s="12"/>
      <c r="AA306" s="12"/>
      <c r="AB306" s="12"/>
      <c r="AC306" s="12"/>
      <c r="AD306" s="12"/>
      <c r="AE306" s="12"/>
      <c r="AR306" s="209" t="s">
        <v>88</v>
      </c>
      <c r="AT306" s="210" t="s">
        <v>77</v>
      </c>
      <c r="AU306" s="210" t="s">
        <v>78</v>
      </c>
      <c r="AY306" s="209" t="s">
        <v>125</v>
      </c>
      <c r="BK306" s="211">
        <v>0</v>
      </c>
    </row>
    <row r="307" s="12" customFormat="1" ht="25.92" customHeight="1">
      <c r="A307" s="12"/>
      <c r="B307" s="198"/>
      <c r="C307" s="199"/>
      <c r="D307" s="200" t="s">
        <v>77</v>
      </c>
      <c r="E307" s="201" t="s">
        <v>456</v>
      </c>
      <c r="F307" s="201" t="s">
        <v>457</v>
      </c>
      <c r="G307" s="199"/>
      <c r="H307" s="199"/>
      <c r="I307" s="202"/>
      <c r="J307" s="203">
        <f>BK307</f>
        <v>0</v>
      </c>
      <c r="K307" s="199"/>
      <c r="L307" s="204"/>
      <c r="M307" s="205"/>
      <c r="N307" s="206"/>
      <c r="O307" s="206"/>
      <c r="P307" s="207">
        <f>P308+P314+P316+P318</f>
        <v>0</v>
      </c>
      <c r="Q307" s="206"/>
      <c r="R307" s="207">
        <f>R308+R314+R316+R318</f>
        <v>0</v>
      </c>
      <c r="S307" s="206"/>
      <c r="T307" s="208">
        <f>T308+T314+T316+T318</f>
        <v>0</v>
      </c>
      <c r="U307" s="12"/>
      <c r="V307" s="12"/>
      <c r="W307" s="12"/>
      <c r="X307" s="12"/>
      <c r="Y307" s="12"/>
      <c r="Z307" s="12"/>
      <c r="AA307" s="12"/>
      <c r="AB307" s="12"/>
      <c r="AC307" s="12"/>
      <c r="AD307" s="12"/>
      <c r="AE307" s="12"/>
      <c r="AR307" s="209" t="s">
        <v>146</v>
      </c>
      <c r="AT307" s="210" t="s">
        <v>77</v>
      </c>
      <c r="AU307" s="210" t="s">
        <v>78</v>
      </c>
      <c r="AY307" s="209" t="s">
        <v>125</v>
      </c>
      <c r="BK307" s="211">
        <f>BK308+BK314+BK316+BK318</f>
        <v>0</v>
      </c>
    </row>
    <row r="308" s="12" customFormat="1" ht="22.8" customHeight="1">
      <c r="A308" s="12"/>
      <c r="B308" s="198"/>
      <c r="C308" s="199"/>
      <c r="D308" s="200" t="s">
        <v>77</v>
      </c>
      <c r="E308" s="212" t="s">
        <v>458</v>
      </c>
      <c r="F308" s="212" t="s">
        <v>459</v>
      </c>
      <c r="G308" s="199"/>
      <c r="H308" s="199"/>
      <c r="I308" s="202"/>
      <c r="J308" s="213">
        <f>BK308</f>
        <v>0</v>
      </c>
      <c r="K308" s="199"/>
      <c r="L308" s="204"/>
      <c r="M308" s="205"/>
      <c r="N308" s="206"/>
      <c r="O308" s="206"/>
      <c r="P308" s="207">
        <f>SUM(P309:P313)</f>
        <v>0</v>
      </c>
      <c r="Q308" s="206"/>
      <c r="R308" s="207">
        <f>SUM(R309:R313)</f>
        <v>0</v>
      </c>
      <c r="S308" s="206"/>
      <c r="T308" s="208">
        <f>SUM(T309:T313)</f>
        <v>0</v>
      </c>
      <c r="U308" s="12"/>
      <c r="V308" s="12"/>
      <c r="W308" s="12"/>
      <c r="X308" s="12"/>
      <c r="Y308" s="12"/>
      <c r="Z308" s="12"/>
      <c r="AA308" s="12"/>
      <c r="AB308" s="12"/>
      <c r="AC308" s="12"/>
      <c r="AD308" s="12"/>
      <c r="AE308" s="12"/>
      <c r="AR308" s="209" t="s">
        <v>146</v>
      </c>
      <c r="AT308" s="210" t="s">
        <v>77</v>
      </c>
      <c r="AU308" s="210" t="s">
        <v>86</v>
      </c>
      <c r="AY308" s="209" t="s">
        <v>125</v>
      </c>
      <c r="BK308" s="211">
        <f>SUM(BK309:BK313)</f>
        <v>0</v>
      </c>
    </row>
    <row r="309" s="2" customFormat="1" ht="16.5" customHeight="1">
      <c r="A309" s="37"/>
      <c r="B309" s="38"/>
      <c r="C309" s="214" t="s">
        <v>460</v>
      </c>
      <c r="D309" s="214" t="s">
        <v>127</v>
      </c>
      <c r="E309" s="215" t="s">
        <v>461</v>
      </c>
      <c r="F309" s="216" t="s">
        <v>462</v>
      </c>
      <c r="G309" s="217" t="s">
        <v>463</v>
      </c>
      <c r="H309" s="218">
        <v>1</v>
      </c>
      <c r="I309" s="219"/>
      <c r="J309" s="220">
        <f>ROUND(I309*H309,2)</f>
        <v>0</v>
      </c>
      <c r="K309" s="221"/>
      <c r="L309" s="43"/>
      <c r="M309" s="222" t="s">
        <v>1</v>
      </c>
      <c r="N309" s="223" t="s">
        <v>43</v>
      </c>
      <c r="O309" s="90"/>
      <c r="P309" s="224">
        <f>O309*H309</f>
        <v>0</v>
      </c>
      <c r="Q309" s="224">
        <v>0</v>
      </c>
      <c r="R309" s="224">
        <f>Q309*H309</f>
        <v>0</v>
      </c>
      <c r="S309" s="224">
        <v>0</v>
      </c>
      <c r="T309" s="225">
        <f>S309*H309</f>
        <v>0</v>
      </c>
      <c r="U309" s="37"/>
      <c r="V309" s="37"/>
      <c r="W309" s="37"/>
      <c r="X309" s="37"/>
      <c r="Y309" s="37"/>
      <c r="Z309" s="37"/>
      <c r="AA309" s="37"/>
      <c r="AB309" s="37"/>
      <c r="AC309" s="37"/>
      <c r="AD309" s="37"/>
      <c r="AE309" s="37"/>
      <c r="AR309" s="226" t="s">
        <v>464</v>
      </c>
      <c r="AT309" s="226" t="s">
        <v>127</v>
      </c>
      <c r="AU309" s="226" t="s">
        <v>88</v>
      </c>
      <c r="AY309" s="16" t="s">
        <v>125</v>
      </c>
      <c r="BE309" s="227">
        <f>IF(N309="základní",J309,0)</f>
        <v>0</v>
      </c>
      <c r="BF309" s="227">
        <f>IF(N309="snížená",J309,0)</f>
        <v>0</v>
      </c>
      <c r="BG309" s="227">
        <f>IF(N309="zákl. přenesená",J309,0)</f>
        <v>0</v>
      </c>
      <c r="BH309" s="227">
        <f>IF(N309="sníž. přenesená",J309,0)</f>
        <v>0</v>
      </c>
      <c r="BI309" s="227">
        <f>IF(N309="nulová",J309,0)</f>
        <v>0</v>
      </c>
      <c r="BJ309" s="16" t="s">
        <v>86</v>
      </c>
      <c r="BK309" s="227">
        <f>ROUND(I309*H309,2)</f>
        <v>0</v>
      </c>
      <c r="BL309" s="16" t="s">
        <v>464</v>
      </c>
      <c r="BM309" s="226" t="s">
        <v>465</v>
      </c>
    </row>
    <row r="310" s="2" customFormat="1" ht="16.5" customHeight="1">
      <c r="A310" s="37"/>
      <c r="B310" s="38"/>
      <c r="C310" s="214" t="s">
        <v>466</v>
      </c>
      <c r="D310" s="214" t="s">
        <v>127</v>
      </c>
      <c r="E310" s="215" t="s">
        <v>467</v>
      </c>
      <c r="F310" s="216" t="s">
        <v>468</v>
      </c>
      <c r="G310" s="217" t="s">
        <v>463</v>
      </c>
      <c r="H310" s="218">
        <v>1</v>
      </c>
      <c r="I310" s="219"/>
      <c r="J310" s="220">
        <f>ROUND(I310*H310,2)</f>
        <v>0</v>
      </c>
      <c r="K310" s="221"/>
      <c r="L310" s="43"/>
      <c r="M310" s="222" t="s">
        <v>1</v>
      </c>
      <c r="N310" s="223" t="s">
        <v>43</v>
      </c>
      <c r="O310" s="90"/>
      <c r="P310" s="224">
        <f>O310*H310</f>
        <v>0</v>
      </c>
      <c r="Q310" s="224">
        <v>0</v>
      </c>
      <c r="R310" s="224">
        <f>Q310*H310</f>
        <v>0</v>
      </c>
      <c r="S310" s="224">
        <v>0</v>
      </c>
      <c r="T310" s="225">
        <f>S310*H310</f>
        <v>0</v>
      </c>
      <c r="U310" s="37"/>
      <c r="V310" s="37"/>
      <c r="W310" s="37"/>
      <c r="X310" s="37"/>
      <c r="Y310" s="37"/>
      <c r="Z310" s="37"/>
      <c r="AA310" s="37"/>
      <c r="AB310" s="37"/>
      <c r="AC310" s="37"/>
      <c r="AD310" s="37"/>
      <c r="AE310" s="37"/>
      <c r="AR310" s="226" t="s">
        <v>464</v>
      </c>
      <c r="AT310" s="226" t="s">
        <v>127</v>
      </c>
      <c r="AU310" s="226" t="s">
        <v>88</v>
      </c>
      <c r="AY310" s="16" t="s">
        <v>125</v>
      </c>
      <c r="BE310" s="227">
        <f>IF(N310="základní",J310,0)</f>
        <v>0</v>
      </c>
      <c r="BF310" s="227">
        <f>IF(N310="snížená",J310,0)</f>
        <v>0</v>
      </c>
      <c r="BG310" s="227">
        <f>IF(N310="zákl. přenesená",J310,0)</f>
        <v>0</v>
      </c>
      <c r="BH310" s="227">
        <f>IF(N310="sníž. přenesená",J310,0)</f>
        <v>0</v>
      </c>
      <c r="BI310" s="227">
        <f>IF(N310="nulová",J310,0)</f>
        <v>0</v>
      </c>
      <c r="BJ310" s="16" t="s">
        <v>86</v>
      </c>
      <c r="BK310" s="227">
        <f>ROUND(I310*H310,2)</f>
        <v>0</v>
      </c>
      <c r="BL310" s="16" t="s">
        <v>464</v>
      </c>
      <c r="BM310" s="226" t="s">
        <v>469</v>
      </c>
    </row>
    <row r="311" s="2" customFormat="1" ht="21.75" customHeight="1">
      <c r="A311" s="37"/>
      <c r="B311" s="38"/>
      <c r="C311" s="214" t="s">
        <v>470</v>
      </c>
      <c r="D311" s="214" t="s">
        <v>127</v>
      </c>
      <c r="E311" s="215" t="s">
        <v>471</v>
      </c>
      <c r="F311" s="216" t="s">
        <v>472</v>
      </c>
      <c r="G311" s="217" t="s">
        <v>463</v>
      </c>
      <c r="H311" s="218">
        <v>1</v>
      </c>
      <c r="I311" s="219"/>
      <c r="J311" s="220">
        <f>ROUND(I311*H311,2)</f>
        <v>0</v>
      </c>
      <c r="K311" s="221"/>
      <c r="L311" s="43"/>
      <c r="M311" s="222" t="s">
        <v>1</v>
      </c>
      <c r="N311" s="223" t="s">
        <v>43</v>
      </c>
      <c r="O311" s="90"/>
      <c r="P311" s="224">
        <f>O311*H311</f>
        <v>0</v>
      </c>
      <c r="Q311" s="224">
        <v>0</v>
      </c>
      <c r="R311" s="224">
        <f>Q311*H311</f>
        <v>0</v>
      </c>
      <c r="S311" s="224">
        <v>0</v>
      </c>
      <c r="T311" s="225">
        <f>S311*H311</f>
        <v>0</v>
      </c>
      <c r="U311" s="37"/>
      <c r="V311" s="37"/>
      <c r="W311" s="37"/>
      <c r="X311" s="37"/>
      <c r="Y311" s="37"/>
      <c r="Z311" s="37"/>
      <c r="AA311" s="37"/>
      <c r="AB311" s="37"/>
      <c r="AC311" s="37"/>
      <c r="AD311" s="37"/>
      <c r="AE311" s="37"/>
      <c r="AR311" s="226" t="s">
        <v>464</v>
      </c>
      <c r="AT311" s="226" t="s">
        <v>127</v>
      </c>
      <c r="AU311" s="226" t="s">
        <v>88</v>
      </c>
      <c r="AY311" s="16" t="s">
        <v>125</v>
      </c>
      <c r="BE311" s="227">
        <f>IF(N311="základní",J311,0)</f>
        <v>0</v>
      </c>
      <c r="BF311" s="227">
        <f>IF(N311="snížená",J311,0)</f>
        <v>0</v>
      </c>
      <c r="BG311" s="227">
        <f>IF(N311="zákl. přenesená",J311,0)</f>
        <v>0</v>
      </c>
      <c r="BH311" s="227">
        <f>IF(N311="sníž. přenesená",J311,0)</f>
        <v>0</v>
      </c>
      <c r="BI311" s="227">
        <f>IF(N311="nulová",J311,0)</f>
        <v>0</v>
      </c>
      <c r="BJ311" s="16" t="s">
        <v>86</v>
      </c>
      <c r="BK311" s="227">
        <f>ROUND(I311*H311,2)</f>
        <v>0</v>
      </c>
      <c r="BL311" s="16" t="s">
        <v>464</v>
      </c>
      <c r="BM311" s="226" t="s">
        <v>473</v>
      </c>
    </row>
    <row r="312" s="2" customFormat="1" ht="16.5" customHeight="1">
      <c r="A312" s="37"/>
      <c r="B312" s="38"/>
      <c r="C312" s="214" t="s">
        <v>474</v>
      </c>
      <c r="D312" s="214" t="s">
        <v>127</v>
      </c>
      <c r="E312" s="215" t="s">
        <v>475</v>
      </c>
      <c r="F312" s="216" t="s">
        <v>476</v>
      </c>
      <c r="G312" s="217" t="s">
        <v>463</v>
      </c>
      <c r="H312" s="218">
        <v>1</v>
      </c>
      <c r="I312" s="219"/>
      <c r="J312" s="220">
        <f>ROUND(I312*H312,2)</f>
        <v>0</v>
      </c>
      <c r="K312" s="221"/>
      <c r="L312" s="43"/>
      <c r="M312" s="222" t="s">
        <v>1</v>
      </c>
      <c r="N312" s="223" t="s">
        <v>43</v>
      </c>
      <c r="O312" s="90"/>
      <c r="P312" s="224">
        <f>O312*H312</f>
        <v>0</v>
      </c>
      <c r="Q312" s="224">
        <v>0</v>
      </c>
      <c r="R312" s="224">
        <f>Q312*H312</f>
        <v>0</v>
      </c>
      <c r="S312" s="224">
        <v>0</v>
      </c>
      <c r="T312" s="225">
        <f>S312*H312</f>
        <v>0</v>
      </c>
      <c r="U312" s="37"/>
      <c r="V312" s="37"/>
      <c r="W312" s="37"/>
      <c r="X312" s="37"/>
      <c r="Y312" s="37"/>
      <c r="Z312" s="37"/>
      <c r="AA312" s="37"/>
      <c r="AB312" s="37"/>
      <c r="AC312" s="37"/>
      <c r="AD312" s="37"/>
      <c r="AE312" s="37"/>
      <c r="AR312" s="226" t="s">
        <v>464</v>
      </c>
      <c r="AT312" s="226" t="s">
        <v>127</v>
      </c>
      <c r="AU312" s="226" t="s">
        <v>88</v>
      </c>
      <c r="AY312" s="16" t="s">
        <v>125</v>
      </c>
      <c r="BE312" s="227">
        <f>IF(N312="základní",J312,0)</f>
        <v>0</v>
      </c>
      <c r="BF312" s="227">
        <f>IF(N312="snížená",J312,0)</f>
        <v>0</v>
      </c>
      <c r="BG312" s="227">
        <f>IF(N312="zákl. přenesená",J312,0)</f>
        <v>0</v>
      </c>
      <c r="BH312" s="227">
        <f>IF(N312="sníž. přenesená",J312,0)</f>
        <v>0</v>
      </c>
      <c r="BI312" s="227">
        <f>IF(N312="nulová",J312,0)</f>
        <v>0</v>
      </c>
      <c r="BJ312" s="16" t="s">
        <v>86</v>
      </c>
      <c r="BK312" s="227">
        <f>ROUND(I312*H312,2)</f>
        <v>0</v>
      </c>
      <c r="BL312" s="16" t="s">
        <v>464</v>
      </c>
      <c r="BM312" s="226" t="s">
        <v>477</v>
      </c>
    </row>
    <row r="313" s="2" customFormat="1" ht="24.15" customHeight="1">
      <c r="A313" s="37"/>
      <c r="B313" s="38"/>
      <c r="C313" s="214" t="s">
        <v>478</v>
      </c>
      <c r="D313" s="214" t="s">
        <v>127</v>
      </c>
      <c r="E313" s="215" t="s">
        <v>479</v>
      </c>
      <c r="F313" s="216" t="s">
        <v>480</v>
      </c>
      <c r="G313" s="217" t="s">
        <v>463</v>
      </c>
      <c r="H313" s="218">
        <v>1</v>
      </c>
      <c r="I313" s="219"/>
      <c r="J313" s="220">
        <f>ROUND(I313*H313,2)</f>
        <v>0</v>
      </c>
      <c r="K313" s="221"/>
      <c r="L313" s="43"/>
      <c r="M313" s="222" t="s">
        <v>1</v>
      </c>
      <c r="N313" s="223" t="s">
        <v>43</v>
      </c>
      <c r="O313" s="90"/>
      <c r="P313" s="224">
        <f>O313*H313</f>
        <v>0</v>
      </c>
      <c r="Q313" s="224">
        <v>0</v>
      </c>
      <c r="R313" s="224">
        <f>Q313*H313</f>
        <v>0</v>
      </c>
      <c r="S313" s="224">
        <v>0</v>
      </c>
      <c r="T313" s="225">
        <f>S313*H313</f>
        <v>0</v>
      </c>
      <c r="U313" s="37"/>
      <c r="V313" s="37"/>
      <c r="W313" s="37"/>
      <c r="X313" s="37"/>
      <c r="Y313" s="37"/>
      <c r="Z313" s="37"/>
      <c r="AA313" s="37"/>
      <c r="AB313" s="37"/>
      <c r="AC313" s="37"/>
      <c r="AD313" s="37"/>
      <c r="AE313" s="37"/>
      <c r="AR313" s="226" t="s">
        <v>464</v>
      </c>
      <c r="AT313" s="226" t="s">
        <v>127</v>
      </c>
      <c r="AU313" s="226" t="s">
        <v>88</v>
      </c>
      <c r="AY313" s="16" t="s">
        <v>125</v>
      </c>
      <c r="BE313" s="227">
        <f>IF(N313="základní",J313,0)</f>
        <v>0</v>
      </c>
      <c r="BF313" s="227">
        <f>IF(N313="snížená",J313,0)</f>
        <v>0</v>
      </c>
      <c r="BG313" s="227">
        <f>IF(N313="zákl. přenesená",J313,0)</f>
        <v>0</v>
      </c>
      <c r="BH313" s="227">
        <f>IF(N313="sníž. přenesená",J313,0)</f>
        <v>0</v>
      </c>
      <c r="BI313" s="227">
        <f>IF(N313="nulová",J313,0)</f>
        <v>0</v>
      </c>
      <c r="BJ313" s="16" t="s">
        <v>86</v>
      </c>
      <c r="BK313" s="227">
        <f>ROUND(I313*H313,2)</f>
        <v>0</v>
      </c>
      <c r="BL313" s="16" t="s">
        <v>464</v>
      </c>
      <c r="BM313" s="226" t="s">
        <v>481</v>
      </c>
    </row>
    <row r="314" s="12" customFormat="1" ht="22.8" customHeight="1">
      <c r="A314" s="12"/>
      <c r="B314" s="198"/>
      <c r="C314" s="199"/>
      <c r="D314" s="200" t="s">
        <v>77</v>
      </c>
      <c r="E314" s="212" t="s">
        <v>482</v>
      </c>
      <c r="F314" s="212" t="s">
        <v>483</v>
      </c>
      <c r="G314" s="199"/>
      <c r="H314" s="199"/>
      <c r="I314" s="202"/>
      <c r="J314" s="213">
        <f>BK314</f>
        <v>0</v>
      </c>
      <c r="K314" s="199"/>
      <c r="L314" s="204"/>
      <c r="M314" s="205"/>
      <c r="N314" s="206"/>
      <c r="O314" s="206"/>
      <c r="P314" s="207">
        <f>P315</f>
        <v>0</v>
      </c>
      <c r="Q314" s="206"/>
      <c r="R314" s="207">
        <f>R315</f>
        <v>0</v>
      </c>
      <c r="S314" s="206"/>
      <c r="T314" s="208">
        <f>T315</f>
        <v>0</v>
      </c>
      <c r="U314" s="12"/>
      <c r="V314" s="12"/>
      <c r="W314" s="12"/>
      <c r="X314" s="12"/>
      <c r="Y314" s="12"/>
      <c r="Z314" s="12"/>
      <c r="AA314" s="12"/>
      <c r="AB314" s="12"/>
      <c r="AC314" s="12"/>
      <c r="AD314" s="12"/>
      <c r="AE314" s="12"/>
      <c r="AR314" s="209" t="s">
        <v>146</v>
      </c>
      <c r="AT314" s="210" t="s">
        <v>77</v>
      </c>
      <c r="AU314" s="210" t="s">
        <v>86</v>
      </c>
      <c r="AY314" s="209" t="s">
        <v>125</v>
      </c>
      <c r="BK314" s="211">
        <f>BK315</f>
        <v>0</v>
      </c>
    </row>
    <row r="315" s="2" customFormat="1" ht="24.15" customHeight="1">
      <c r="A315" s="37"/>
      <c r="B315" s="38"/>
      <c r="C315" s="214" t="s">
        <v>484</v>
      </c>
      <c r="D315" s="214" t="s">
        <v>127</v>
      </c>
      <c r="E315" s="215" t="s">
        <v>485</v>
      </c>
      <c r="F315" s="216" t="s">
        <v>486</v>
      </c>
      <c r="G315" s="217" t="s">
        <v>463</v>
      </c>
      <c r="H315" s="218">
        <v>1</v>
      </c>
      <c r="I315" s="219"/>
      <c r="J315" s="220">
        <f>ROUND(I315*H315,2)</f>
        <v>0</v>
      </c>
      <c r="K315" s="221"/>
      <c r="L315" s="43"/>
      <c r="M315" s="222" t="s">
        <v>1</v>
      </c>
      <c r="N315" s="223" t="s">
        <v>43</v>
      </c>
      <c r="O315" s="90"/>
      <c r="P315" s="224">
        <f>O315*H315</f>
        <v>0</v>
      </c>
      <c r="Q315" s="224">
        <v>0</v>
      </c>
      <c r="R315" s="224">
        <f>Q315*H315</f>
        <v>0</v>
      </c>
      <c r="S315" s="224">
        <v>0</v>
      </c>
      <c r="T315" s="225">
        <f>S315*H315</f>
        <v>0</v>
      </c>
      <c r="U315" s="37"/>
      <c r="V315" s="37"/>
      <c r="W315" s="37"/>
      <c r="X315" s="37"/>
      <c r="Y315" s="37"/>
      <c r="Z315" s="37"/>
      <c r="AA315" s="37"/>
      <c r="AB315" s="37"/>
      <c r="AC315" s="37"/>
      <c r="AD315" s="37"/>
      <c r="AE315" s="37"/>
      <c r="AR315" s="226" t="s">
        <v>464</v>
      </c>
      <c r="AT315" s="226" t="s">
        <v>127</v>
      </c>
      <c r="AU315" s="226" t="s">
        <v>88</v>
      </c>
      <c r="AY315" s="16" t="s">
        <v>125</v>
      </c>
      <c r="BE315" s="227">
        <f>IF(N315="základní",J315,0)</f>
        <v>0</v>
      </c>
      <c r="BF315" s="227">
        <f>IF(N315="snížená",J315,0)</f>
        <v>0</v>
      </c>
      <c r="BG315" s="227">
        <f>IF(N315="zákl. přenesená",J315,0)</f>
        <v>0</v>
      </c>
      <c r="BH315" s="227">
        <f>IF(N315="sníž. přenesená",J315,0)</f>
        <v>0</v>
      </c>
      <c r="BI315" s="227">
        <f>IF(N315="nulová",J315,0)</f>
        <v>0</v>
      </c>
      <c r="BJ315" s="16" t="s">
        <v>86</v>
      </c>
      <c r="BK315" s="227">
        <f>ROUND(I315*H315,2)</f>
        <v>0</v>
      </c>
      <c r="BL315" s="16" t="s">
        <v>464</v>
      </c>
      <c r="BM315" s="226" t="s">
        <v>487</v>
      </c>
    </row>
    <row r="316" s="12" customFormat="1" ht="22.8" customHeight="1">
      <c r="A316" s="12"/>
      <c r="B316" s="198"/>
      <c r="C316" s="199"/>
      <c r="D316" s="200" t="s">
        <v>77</v>
      </c>
      <c r="E316" s="212" t="s">
        <v>488</v>
      </c>
      <c r="F316" s="212" t="s">
        <v>489</v>
      </c>
      <c r="G316" s="199"/>
      <c r="H316" s="199"/>
      <c r="I316" s="202"/>
      <c r="J316" s="213">
        <f>BK316</f>
        <v>0</v>
      </c>
      <c r="K316" s="199"/>
      <c r="L316" s="204"/>
      <c r="M316" s="205"/>
      <c r="N316" s="206"/>
      <c r="O316" s="206"/>
      <c r="P316" s="207">
        <f>P317</f>
        <v>0</v>
      </c>
      <c r="Q316" s="206"/>
      <c r="R316" s="207">
        <f>R317</f>
        <v>0</v>
      </c>
      <c r="S316" s="206"/>
      <c r="T316" s="208">
        <f>T317</f>
        <v>0</v>
      </c>
      <c r="U316" s="12"/>
      <c r="V316" s="12"/>
      <c r="W316" s="12"/>
      <c r="X316" s="12"/>
      <c r="Y316" s="12"/>
      <c r="Z316" s="12"/>
      <c r="AA316" s="12"/>
      <c r="AB316" s="12"/>
      <c r="AC316" s="12"/>
      <c r="AD316" s="12"/>
      <c r="AE316" s="12"/>
      <c r="AR316" s="209" t="s">
        <v>146</v>
      </c>
      <c r="AT316" s="210" t="s">
        <v>77</v>
      </c>
      <c r="AU316" s="210" t="s">
        <v>86</v>
      </c>
      <c r="AY316" s="209" t="s">
        <v>125</v>
      </c>
      <c r="BK316" s="211">
        <f>BK317</f>
        <v>0</v>
      </c>
    </row>
    <row r="317" s="2" customFormat="1" ht="21.75" customHeight="1">
      <c r="A317" s="37"/>
      <c r="B317" s="38"/>
      <c r="C317" s="214" t="s">
        <v>490</v>
      </c>
      <c r="D317" s="214" t="s">
        <v>127</v>
      </c>
      <c r="E317" s="215" t="s">
        <v>491</v>
      </c>
      <c r="F317" s="216" t="s">
        <v>492</v>
      </c>
      <c r="G317" s="217" t="s">
        <v>493</v>
      </c>
      <c r="H317" s="218">
        <v>1</v>
      </c>
      <c r="I317" s="219"/>
      <c r="J317" s="220">
        <f>ROUND(I317*H317,2)</f>
        <v>0</v>
      </c>
      <c r="K317" s="221"/>
      <c r="L317" s="43"/>
      <c r="M317" s="222" t="s">
        <v>1</v>
      </c>
      <c r="N317" s="223" t="s">
        <v>43</v>
      </c>
      <c r="O317" s="90"/>
      <c r="P317" s="224">
        <f>O317*H317</f>
        <v>0</v>
      </c>
      <c r="Q317" s="224">
        <v>0</v>
      </c>
      <c r="R317" s="224">
        <f>Q317*H317</f>
        <v>0</v>
      </c>
      <c r="S317" s="224">
        <v>0</v>
      </c>
      <c r="T317" s="225">
        <f>S317*H317</f>
        <v>0</v>
      </c>
      <c r="U317" s="37"/>
      <c r="V317" s="37"/>
      <c r="W317" s="37"/>
      <c r="X317" s="37"/>
      <c r="Y317" s="37"/>
      <c r="Z317" s="37"/>
      <c r="AA317" s="37"/>
      <c r="AB317" s="37"/>
      <c r="AC317" s="37"/>
      <c r="AD317" s="37"/>
      <c r="AE317" s="37"/>
      <c r="AR317" s="226" t="s">
        <v>464</v>
      </c>
      <c r="AT317" s="226" t="s">
        <v>127</v>
      </c>
      <c r="AU317" s="226" t="s">
        <v>88</v>
      </c>
      <c r="AY317" s="16" t="s">
        <v>125</v>
      </c>
      <c r="BE317" s="227">
        <f>IF(N317="základní",J317,0)</f>
        <v>0</v>
      </c>
      <c r="BF317" s="227">
        <f>IF(N317="snížená",J317,0)</f>
        <v>0</v>
      </c>
      <c r="BG317" s="227">
        <f>IF(N317="zákl. přenesená",J317,0)</f>
        <v>0</v>
      </c>
      <c r="BH317" s="227">
        <f>IF(N317="sníž. přenesená",J317,0)</f>
        <v>0</v>
      </c>
      <c r="BI317" s="227">
        <f>IF(N317="nulová",J317,0)</f>
        <v>0</v>
      </c>
      <c r="BJ317" s="16" t="s">
        <v>86</v>
      </c>
      <c r="BK317" s="227">
        <f>ROUND(I317*H317,2)</f>
        <v>0</v>
      </c>
      <c r="BL317" s="16" t="s">
        <v>464</v>
      </c>
      <c r="BM317" s="226" t="s">
        <v>494</v>
      </c>
    </row>
    <row r="318" s="12" customFormat="1" ht="22.8" customHeight="1">
      <c r="A318" s="12"/>
      <c r="B318" s="198"/>
      <c r="C318" s="199"/>
      <c r="D318" s="200" t="s">
        <v>77</v>
      </c>
      <c r="E318" s="212" t="s">
        <v>495</v>
      </c>
      <c r="F318" s="212" t="s">
        <v>496</v>
      </c>
      <c r="G318" s="199"/>
      <c r="H318" s="199"/>
      <c r="I318" s="202"/>
      <c r="J318" s="213">
        <f>BK318</f>
        <v>0</v>
      </c>
      <c r="K318" s="199"/>
      <c r="L318" s="204"/>
      <c r="M318" s="205"/>
      <c r="N318" s="206"/>
      <c r="O318" s="206"/>
      <c r="P318" s="207">
        <f>P319</f>
        <v>0</v>
      </c>
      <c r="Q318" s="206"/>
      <c r="R318" s="207">
        <f>R319</f>
        <v>0</v>
      </c>
      <c r="S318" s="206"/>
      <c r="T318" s="208">
        <f>T319</f>
        <v>0</v>
      </c>
      <c r="U318" s="12"/>
      <c r="V318" s="12"/>
      <c r="W318" s="12"/>
      <c r="X318" s="12"/>
      <c r="Y318" s="12"/>
      <c r="Z318" s="12"/>
      <c r="AA318" s="12"/>
      <c r="AB318" s="12"/>
      <c r="AC318" s="12"/>
      <c r="AD318" s="12"/>
      <c r="AE318" s="12"/>
      <c r="AR318" s="209" t="s">
        <v>146</v>
      </c>
      <c r="AT318" s="210" t="s">
        <v>77</v>
      </c>
      <c r="AU318" s="210" t="s">
        <v>86</v>
      </c>
      <c r="AY318" s="209" t="s">
        <v>125</v>
      </c>
      <c r="BK318" s="211">
        <f>BK319</f>
        <v>0</v>
      </c>
    </row>
    <row r="319" s="2" customFormat="1" ht="16.5" customHeight="1">
      <c r="A319" s="37"/>
      <c r="B319" s="38"/>
      <c r="C319" s="214" t="s">
        <v>497</v>
      </c>
      <c r="D319" s="214" t="s">
        <v>127</v>
      </c>
      <c r="E319" s="215" t="s">
        <v>498</v>
      </c>
      <c r="F319" s="216" t="s">
        <v>499</v>
      </c>
      <c r="G319" s="217" t="s">
        <v>463</v>
      </c>
      <c r="H319" s="218">
        <v>1</v>
      </c>
      <c r="I319" s="219"/>
      <c r="J319" s="220">
        <f>ROUND(I319*H319,2)</f>
        <v>0</v>
      </c>
      <c r="K319" s="221"/>
      <c r="L319" s="43"/>
      <c r="M319" s="262" t="s">
        <v>1</v>
      </c>
      <c r="N319" s="263" t="s">
        <v>43</v>
      </c>
      <c r="O319" s="264"/>
      <c r="P319" s="265">
        <f>O319*H319</f>
        <v>0</v>
      </c>
      <c r="Q319" s="265">
        <v>0</v>
      </c>
      <c r="R319" s="265">
        <f>Q319*H319</f>
        <v>0</v>
      </c>
      <c r="S319" s="265">
        <v>0</v>
      </c>
      <c r="T319" s="266">
        <f>S319*H319</f>
        <v>0</v>
      </c>
      <c r="U319" s="37"/>
      <c r="V319" s="37"/>
      <c r="W319" s="37"/>
      <c r="X319" s="37"/>
      <c r="Y319" s="37"/>
      <c r="Z319" s="37"/>
      <c r="AA319" s="37"/>
      <c r="AB319" s="37"/>
      <c r="AC319" s="37"/>
      <c r="AD319" s="37"/>
      <c r="AE319" s="37"/>
      <c r="AR319" s="226" t="s">
        <v>464</v>
      </c>
      <c r="AT319" s="226" t="s">
        <v>127</v>
      </c>
      <c r="AU319" s="226" t="s">
        <v>88</v>
      </c>
      <c r="AY319" s="16" t="s">
        <v>125</v>
      </c>
      <c r="BE319" s="227">
        <f>IF(N319="základní",J319,0)</f>
        <v>0</v>
      </c>
      <c r="BF319" s="227">
        <f>IF(N319="snížená",J319,0)</f>
        <v>0</v>
      </c>
      <c r="BG319" s="227">
        <f>IF(N319="zákl. přenesená",J319,0)</f>
        <v>0</v>
      </c>
      <c r="BH319" s="227">
        <f>IF(N319="sníž. přenesená",J319,0)</f>
        <v>0</v>
      </c>
      <c r="BI319" s="227">
        <f>IF(N319="nulová",J319,0)</f>
        <v>0</v>
      </c>
      <c r="BJ319" s="16" t="s">
        <v>86</v>
      </c>
      <c r="BK319" s="227">
        <f>ROUND(I319*H319,2)</f>
        <v>0</v>
      </c>
      <c r="BL319" s="16" t="s">
        <v>464</v>
      </c>
      <c r="BM319" s="226" t="s">
        <v>500</v>
      </c>
    </row>
    <row r="320" s="2" customFormat="1" ht="6.96" customHeight="1">
      <c r="A320" s="37"/>
      <c r="B320" s="65"/>
      <c r="C320" s="66"/>
      <c r="D320" s="66"/>
      <c r="E320" s="66"/>
      <c r="F320" s="66"/>
      <c r="G320" s="66"/>
      <c r="H320" s="66"/>
      <c r="I320" s="66"/>
      <c r="J320" s="66"/>
      <c r="K320" s="66"/>
      <c r="L320" s="43"/>
      <c r="M320" s="37"/>
      <c r="O320" s="37"/>
      <c r="P320" s="37"/>
      <c r="Q320" s="37"/>
      <c r="R320" s="37"/>
      <c r="S320" s="37"/>
      <c r="T320" s="37"/>
      <c r="U320" s="37"/>
      <c r="V320" s="37"/>
      <c r="W320" s="37"/>
      <c r="X320" s="37"/>
      <c r="Y320" s="37"/>
      <c r="Z320" s="37"/>
      <c r="AA320" s="37"/>
      <c r="AB320" s="37"/>
      <c r="AC320" s="37"/>
      <c r="AD320" s="37"/>
      <c r="AE320" s="37"/>
    </row>
  </sheetData>
  <sheetProtection sheet="1" autoFilter="0" formatColumns="0" formatRows="0" objects="1" scenarios="1" spinCount="100000" saltValue="TzqLHZ3SMhGevuoFIQF2VamstTgt1TpJcdnt84jhQfNMjxWdJdSRG52MsRdnxcPuQq9OLRbb0xsjb8elAqslDA==" hashValue="Ur0xA4ePZyzB/yddZNJ3ey/ADwXQiERhs2VNrgeEw6K18l9/jIksh1fmfzJELp9v83e/BqNLonUJsJ6aEvhXtQ==" algorithmName="SHA-512" password="CC35"/>
  <autoFilter ref="C128:K319"/>
  <mergeCells count="9">
    <mergeCell ref="E7:H7"/>
    <mergeCell ref="E9:H9"/>
    <mergeCell ref="E18:H18"/>
    <mergeCell ref="E27:H27"/>
    <mergeCell ref="E85:H85"/>
    <mergeCell ref="E87:H87"/>
    <mergeCell ref="E119:H119"/>
    <mergeCell ref="E121:H121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LAPTOP-G0FMFB3Q\ivans</dc:creator>
  <cp:lastModifiedBy>LAPTOP-G0FMFB3Q\ivans</cp:lastModifiedBy>
  <dcterms:created xsi:type="dcterms:W3CDTF">2025-06-12T14:12:53Z</dcterms:created>
  <dcterms:modified xsi:type="dcterms:W3CDTF">2025-06-12T14:12:55Z</dcterms:modified>
</cp:coreProperties>
</file>