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0" yWindow="0" windowWidth="0" windowHeight="0"/>
  </bookViews>
  <sheets>
    <sheet name="Rekapitulace stavby" sheetId="1" r:id="rId1"/>
    <sheet name="SO 02.1 - ZPEVNĚNÉ PLOCHY..." sheetId="2" r:id="rId2"/>
    <sheet name="SO 02.2 - Zpevněné plochy..." sheetId="3" r:id="rId3"/>
    <sheet name="SO 02.3 - VO  PARKOVIŠTĚ ..." sheetId="4" r:id="rId4"/>
    <sheet name="SO 05 - Přípojka vody a k..." sheetId="5" r:id="rId5"/>
    <sheet name="010 - Ostatní a vedlejší 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02.1 - ZPEVNĚNÉ PLOCHY...'!$C$118:$K$162</definedName>
    <definedName name="_xlnm.Print_Area" localSheetId="1">'SO 02.1 - ZPEVNĚNÉ PLOCHY...'!$C$4:$J$76,'SO 02.1 - ZPEVNĚNÉ PLOCHY...'!$C$82:$J$100,'SO 02.1 - ZPEVNĚNÉ PLOCHY...'!$C$106:$K$162</definedName>
    <definedName name="_xlnm.Print_Titles" localSheetId="1">'SO 02.1 - ZPEVNĚNÉ PLOCHY...'!$118:$118</definedName>
    <definedName name="_xlnm._FilterDatabase" localSheetId="2" hidden="1">'SO 02.2 - Zpevněné plochy...'!$C$125:$K$381</definedName>
    <definedName name="_xlnm.Print_Area" localSheetId="2">'SO 02.2 - Zpevněné plochy...'!$C$4:$J$76,'SO 02.2 - Zpevněné plochy...'!$C$82:$J$107,'SO 02.2 - Zpevněné plochy...'!$C$113:$K$381</definedName>
    <definedName name="_xlnm.Print_Titles" localSheetId="2">'SO 02.2 - Zpevněné plochy...'!$125:$125</definedName>
    <definedName name="_xlnm._FilterDatabase" localSheetId="3" hidden="1">'SO 02.3 - VO  PARKOVIŠTĚ ...'!$C$122:$K$186</definedName>
    <definedName name="_xlnm.Print_Area" localSheetId="3">'SO 02.3 - VO  PARKOVIŠTĚ ...'!$C$4:$J$76,'SO 02.3 - VO  PARKOVIŠTĚ ...'!$C$82:$J$104,'SO 02.3 - VO  PARKOVIŠTĚ ...'!$C$110:$K$186</definedName>
    <definedName name="_xlnm.Print_Titles" localSheetId="3">'SO 02.3 - VO  PARKOVIŠTĚ ...'!$122:$122</definedName>
    <definedName name="_xlnm._FilterDatabase" localSheetId="4" hidden="1">'SO 05 - Přípojka vody a k...'!$C$124:$K$222</definedName>
    <definedName name="_xlnm.Print_Area" localSheetId="4">'SO 05 - Přípojka vody a k...'!$C$4:$J$76,'SO 05 - Přípojka vody a k...'!$C$82:$J$106,'SO 05 - Přípojka vody a k...'!$C$112:$K$222</definedName>
    <definedName name="_xlnm.Print_Titles" localSheetId="4">'SO 05 - Přípojka vody a k...'!$124:$124</definedName>
    <definedName name="_xlnm._FilterDatabase" localSheetId="5" hidden="1">'010 - Ostatní a vedlejší ...'!$C$119:$K$140</definedName>
    <definedName name="_xlnm.Print_Area" localSheetId="5">'010 - Ostatní a vedlejší ...'!$C$4:$J$76,'010 - Ostatní a vedlejší ...'!$C$82:$J$101,'010 - Ostatní a vedlejší ...'!$C$107:$K$140</definedName>
    <definedName name="_xlnm.Print_Titles" localSheetId="5">'010 - Ostatní a vedlejší ...'!$119:$119</definedName>
  </definedNames>
  <calcPr/>
</workbook>
</file>

<file path=xl/calcChain.xml><?xml version="1.0" encoding="utf-8"?>
<calcChain xmlns="http://schemas.openxmlformats.org/spreadsheetml/2006/main">
  <c i="6" l="1" r="J122"/>
  <c r="T121"/>
  <c r="R121"/>
  <c r="P121"/>
  <c r="BK121"/>
  <c r="J121"/>
  <c r="J97"/>
  <c r="J37"/>
  <c r="J36"/>
  <c i="1" r="AY99"/>
  <c i="6" r="J35"/>
  <c i="1" r="AX99"/>
  <c i="6"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98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5" r="J170"/>
  <c r="J37"/>
  <c r="J36"/>
  <c i="1" r="AY98"/>
  <c i="5" r="J35"/>
  <c i="1" r="AX98"/>
  <c i="5" r="BI222"/>
  <c r="BH222"/>
  <c r="BG222"/>
  <c r="BF222"/>
  <c r="T222"/>
  <c r="T221"/>
  <c r="R222"/>
  <c r="R221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J101"/>
  <c r="BI165"/>
  <c r="BH165"/>
  <c r="BG165"/>
  <c r="BF165"/>
  <c r="T165"/>
  <c r="T164"/>
  <c r="R165"/>
  <c r="R164"/>
  <c r="P165"/>
  <c r="P164"/>
  <c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4" r="J37"/>
  <c r="J36"/>
  <c i="1" r="AY97"/>
  <c i="4" r="J35"/>
  <c i="1" r="AX97"/>
  <c i="4"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3" r="J37"/>
  <c r="J36"/>
  <c i="1" r="AY96"/>
  <c i="3" r="J35"/>
  <c i="1" r="AX96"/>
  <c i="3" r="BI381"/>
  <c r="BH381"/>
  <c r="BG381"/>
  <c r="BF381"/>
  <c r="T381"/>
  <c r="R381"/>
  <c r="P381"/>
  <c r="BI380"/>
  <c r="BH380"/>
  <c r="BG380"/>
  <c r="BF380"/>
  <c r="T380"/>
  <c r="R380"/>
  <c r="P380"/>
  <c r="BI377"/>
  <c r="BH377"/>
  <c r="BG377"/>
  <c r="BF377"/>
  <c r="T377"/>
  <c r="T376"/>
  <c r="R377"/>
  <c r="R376"/>
  <c r="P377"/>
  <c r="P376"/>
  <c r="BI374"/>
  <c r="BH374"/>
  <c r="BG374"/>
  <c r="BF374"/>
  <c r="T374"/>
  <c r="R374"/>
  <c r="P374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7"/>
  <c r="BH347"/>
  <c r="BG347"/>
  <c r="BF347"/>
  <c r="T347"/>
  <c r="R347"/>
  <c r="P347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2"/>
  <c r="BH282"/>
  <c r="BG282"/>
  <c r="BF282"/>
  <c r="T282"/>
  <c r="R282"/>
  <c r="P282"/>
  <c r="BI281"/>
  <c r="BH281"/>
  <c r="BG281"/>
  <c r="BF281"/>
  <c r="T281"/>
  <c r="R281"/>
  <c r="P281"/>
  <c r="BI275"/>
  <c r="BH275"/>
  <c r="BG275"/>
  <c r="BF275"/>
  <c r="T275"/>
  <c r="R275"/>
  <c r="P275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1"/>
  <c r="BH231"/>
  <c r="BG231"/>
  <c r="BF231"/>
  <c r="T231"/>
  <c r="R231"/>
  <c r="P231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59"/>
  <c r="BH159"/>
  <c r="BG159"/>
  <c r="BF159"/>
  <c r="T159"/>
  <c r="R159"/>
  <c r="P159"/>
  <c r="BI149"/>
  <c r="BH149"/>
  <c r="BG149"/>
  <c r="BF149"/>
  <c r="T149"/>
  <c r="R149"/>
  <c r="P149"/>
  <c r="BI139"/>
  <c r="BH139"/>
  <c r="BG139"/>
  <c r="BF139"/>
  <c r="T139"/>
  <c r="R139"/>
  <c r="P139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89"/>
  <c r="E7"/>
  <c r="E85"/>
  <c i="2" r="J37"/>
  <c r="J36"/>
  <c i="1" r="AY95"/>
  <c i="2" r="J35"/>
  <c i="1" r="AX95"/>
  <c i="2"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5"/>
  <c r="BH125"/>
  <c r="BG125"/>
  <c r="BF125"/>
  <c r="T125"/>
  <c r="R125"/>
  <c r="P125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1" r="L90"/>
  <c r="AM90"/>
  <c r="AM89"/>
  <c r="L89"/>
  <c r="AM87"/>
  <c r="L87"/>
  <c r="L85"/>
  <c r="L84"/>
  <c i="2" r="BK162"/>
  <c r="BK161"/>
  <c r="J160"/>
  <c r="BK159"/>
  <c r="J159"/>
  <c r="BK158"/>
  <c r="J158"/>
  <c r="BK157"/>
  <c r="J157"/>
  <c r="J155"/>
  <c r="J154"/>
  <c r="BK150"/>
  <c r="J145"/>
  <c r="J143"/>
  <c r="J139"/>
  <c r="BK132"/>
  <c r="J125"/>
  <c i="1" r="AS94"/>
  <c i="2" r="J141"/>
  <c r="J132"/>
  <c r="BK125"/>
  <c r="J161"/>
  <c i="3" r="BK380"/>
  <c r="J374"/>
  <c r="J366"/>
  <c r="BK362"/>
  <c r="BK355"/>
  <c r="J348"/>
  <c r="BK338"/>
  <c r="J332"/>
  <c r="J328"/>
  <c r="BK325"/>
  <c r="BK321"/>
  <c r="BK316"/>
  <c r="BK311"/>
  <c r="BK302"/>
  <c r="BK294"/>
  <c r="BK288"/>
  <c r="BK271"/>
  <c r="BK270"/>
  <c r="BK266"/>
  <c r="J257"/>
  <c r="BK249"/>
  <c r="J244"/>
  <c r="BK222"/>
  <c r="BK217"/>
  <c r="J211"/>
  <c r="BK208"/>
  <c r="J205"/>
  <c r="BK198"/>
  <c r="BK195"/>
  <c r="J191"/>
  <c r="BK173"/>
  <c r="J139"/>
  <c r="BK381"/>
  <c r="BK374"/>
  <c r="BK371"/>
  <c r="BK366"/>
  <c r="J358"/>
  <c r="J353"/>
  <c r="BK347"/>
  <c r="BK340"/>
  <c r="BK336"/>
  <c r="J329"/>
  <c r="BK369"/>
  <c r="BK364"/>
  <c r="J360"/>
  <c r="BK348"/>
  <c r="BK343"/>
  <c r="J340"/>
  <c r="BK318"/>
  <c r="J311"/>
  <c r="J308"/>
  <c r="J297"/>
  <c r="J289"/>
  <c r="J268"/>
  <c r="BK257"/>
  <c r="BK246"/>
  <c r="BK238"/>
  <c r="J228"/>
  <c r="J217"/>
  <c r="J209"/>
  <c r="BK205"/>
  <c r="J193"/>
  <c r="J186"/>
  <c r="J173"/>
  <c r="BK159"/>
  <c r="BK326"/>
  <c r="J321"/>
  <c r="J314"/>
  <c r="BK308"/>
  <c r="J294"/>
  <c r="BK282"/>
  <c r="BK275"/>
  <c r="J270"/>
  <c r="BK260"/>
  <c r="J249"/>
  <c r="BK244"/>
  <c r="BK215"/>
  <c r="J202"/>
  <c r="J197"/>
  <c r="BK171"/>
  <c r="J159"/>
  <c r="BK139"/>
  <c i="4" r="J138"/>
  <c r="BK136"/>
  <c r="J133"/>
  <c r="BK127"/>
  <c r="J186"/>
  <c r="J184"/>
  <c r="J179"/>
  <c r="J176"/>
  <c r="J174"/>
  <c r="BK173"/>
  <c r="BK171"/>
  <c r="BK168"/>
  <c r="J164"/>
  <c r="BK161"/>
  <c r="J158"/>
  <c r="J156"/>
  <c r="BK153"/>
  <c r="BK150"/>
  <c r="BK148"/>
  <c r="BK146"/>
  <c r="BK144"/>
  <c r="J139"/>
  <c r="BK137"/>
  <c r="J134"/>
  <c r="BK132"/>
  <c r="BK130"/>
  <c r="J128"/>
  <c r="J126"/>
  <c r="J183"/>
  <c r="BK178"/>
  <c r="BK170"/>
  <c r="J167"/>
  <c r="J165"/>
  <c r="BK162"/>
  <c r="J159"/>
  <c r="BK155"/>
  <c r="J152"/>
  <c r="J147"/>
  <c r="BK143"/>
  <c r="BK186"/>
  <c r="J180"/>
  <c r="BK176"/>
  <c r="J173"/>
  <c r="J171"/>
  <c r="BK163"/>
  <c r="J160"/>
  <c r="BK158"/>
  <c r="J153"/>
  <c r="J148"/>
  <c r="J144"/>
  <c r="J141"/>
  <c r="BK139"/>
  <c r="BK135"/>
  <c r="J130"/>
  <c r="BK128"/>
  <c r="BK125"/>
  <c i="5" r="BK220"/>
  <c r="J218"/>
  <c r="J215"/>
  <c r="J211"/>
  <c r="BK199"/>
  <c r="J195"/>
  <c r="J193"/>
  <c r="J185"/>
  <c r="BK172"/>
  <c r="J158"/>
  <c r="BK154"/>
  <c r="BK134"/>
  <c r="J222"/>
  <c r="BK219"/>
  <c r="BK214"/>
  <c r="BK209"/>
  <c r="BK201"/>
  <c r="BK197"/>
  <c r="J194"/>
  <c r="BK192"/>
  <c r="J187"/>
  <c r="BK218"/>
  <c r="J209"/>
  <c r="J199"/>
  <c r="J196"/>
  <c r="BK183"/>
  <c r="BK175"/>
  <c r="BK162"/>
  <c r="BK156"/>
  <c r="BK148"/>
  <c r="J134"/>
  <c r="BK130"/>
  <c r="J172"/>
  <c r="BK160"/>
  <c r="J154"/>
  <c r="J148"/>
  <c r="BK139"/>
  <c r="J128"/>
  <c i="6" r="BK136"/>
  <c r="J128"/>
  <c r="J139"/>
  <c r="BK137"/>
  <c r="J136"/>
  <c r="BK134"/>
  <c r="J132"/>
  <c r="BK130"/>
  <c r="J126"/>
  <c r="BK124"/>
  <c r="J131"/>
  <c r="BK126"/>
  <c i="2" r="F36"/>
  <c r="BK155"/>
  <c r="BK154"/>
  <c r="BK153"/>
  <c r="BK145"/>
  <c r="BK141"/>
  <c r="J135"/>
  <c r="J130"/>
  <c r="BK122"/>
  <c r="J162"/>
  <c r="BK160"/>
  <c r="J153"/>
  <c r="J150"/>
  <c r="BK143"/>
  <c r="BK139"/>
  <c r="BK135"/>
  <c r="BK130"/>
  <c r="J122"/>
  <c i="3" r="J381"/>
  <c r="BK377"/>
  <c r="J371"/>
  <c r="J369"/>
  <c r="J364"/>
  <c r="BK358"/>
  <c r="BK353"/>
  <c r="J343"/>
  <c r="J336"/>
  <c r="BK329"/>
  <c r="J326"/>
  <c r="BK323"/>
  <c r="J318"/>
  <c r="BK314"/>
  <c r="J307"/>
  <c r="BK297"/>
  <c r="BK289"/>
  <c r="BK281"/>
  <c r="J275"/>
  <c r="J271"/>
  <c r="BK268"/>
  <c r="J260"/>
  <c r="BK254"/>
  <c r="J246"/>
  <c r="J231"/>
  <c r="BK219"/>
  <c r="J215"/>
  <c r="BK209"/>
  <c r="BK207"/>
  <c r="BK202"/>
  <c r="BK197"/>
  <c r="BK193"/>
  <c r="BK184"/>
  <c r="J171"/>
  <c r="BK129"/>
  <c r="J380"/>
  <c r="BK372"/>
  <c r="J368"/>
  <c r="BK360"/>
  <c r="J355"/>
  <c r="J350"/>
  <c r="J341"/>
  <c r="J338"/>
  <c r="BK332"/>
  <c r="J377"/>
  <c r="J372"/>
  <c r="BK368"/>
  <c r="J362"/>
  <c r="BK350"/>
  <c r="J347"/>
  <c r="BK341"/>
  <c r="BK328"/>
  <c r="J325"/>
  <c r="BK312"/>
  <c r="BK310"/>
  <c r="BK307"/>
  <c r="J291"/>
  <c r="J288"/>
  <c r="J282"/>
  <c r="J266"/>
  <c r="J254"/>
  <c r="J241"/>
  <c r="BK231"/>
  <c r="J222"/>
  <c r="BK211"/>
  <c r="J207"/>
  <c r="BK204"/>
  <c r="J195"/>
  <c r="BK191"/>
  <c r="J184"/>
  <c r="BK169"/>
  <c r="J149"/>
  <c r="J323"/>
  <c r="J316"/>
  <c r="J312"/>
  <c r="J310"/>
  <c r="J302"/>
  <c r="BK291"/>
  <c r="J281"/>
  <c r="BK241"/>
  <c r="J238"/>
  <c r="BK228"/>
  <c r="J219"/>
  <c r="J208"/>
  <c r="J204"/>
  <c r="J198"/>
  <c r="BK186"/>
  <c r="J169"/>
  <c r="BK149"/>
  <c r="J129"/>
  <c i="4" r="J137"/>
  <c r="BK134"/>
  <c r="J132"/>
  <c r="J125"/>
  <c r="J185"/>
  <c r="BK183"/>
  <c r="J178"/>
  <c r="J175"/>
  <c r="BK172"/>
  <c r="J170"/>
  <c r="BK167"/>
  <c r="J163"/>
  <c r="BK160"/>
  <c r="J157"/>
  <c r="J154"/>
  <c r="BK152"/>
  <c r="BK149"/>
  <c r="BK147"/>
  <c r="J145"/>
  <c r="BK141"/>
  <c r="BK138"/>
  <c r="J135"/>
  <c r="BK133"/>
  <c r="J131"/>
  <c r="J129"/>
  <c r="J127"/>
  <c r="BK184"/>
  <c r="BK180"/>
  <c r="BK174"/>
  <c r="J168"/>
  <c r="BK166"/>
  <c r="BK164"/>
  <c r="J161"/>
  <c r="BK157"/>
  <c r="BK154"/>
  <c r="J149"/>
  <c r="BK145"/>
  <c r="J140"/>
  <c r="BK185"/>
  <c r="BK179"/>
  <c r="BK175"/>
  <c r="J172"/>
  <c r="J166"/>
  <c r="BK165"/>
  <c r="J162"/>
  <c r="BK159"/>
  <c r="BK156"/>
  <c r="J155"/>
  <c r="J150"/>
  <c r="J146"/>
  <c r="J143"/>
  <c r="BK140"/>
  <c r="J136"/>
  <c r="BK131"/>
  <c r="BK129"/>
  <c r="BK126"/>
  <c i="5" r="BK222"/>
  <c r="J219"/>
  <c r="J217"/>
  <c r="J214"/>
  <c r="BK207"/>
  <c r="J204"/>
  <c r="BK198"/>
  <c r="BK194"/>
  <c r="J191"/>
  <c r="BK187"/>
  <c r="BK180"/>
  <c r="J162"/>
  <c r="J156"/>
  <c r="J139"/>
  <c r="BK128"/>
  <c r="J220"/>
  <c r="BK217"/>
  <c r="BK215"/>
  <c r="J207"/>
  <c r="BK204"/>
  <c r="J198"/>
  <c r="BK196"/>
  <c r="BK193"/>
  <c r="BK191"/>
  <c r="BK185"/>
  <c r="J183"/>
  <c r="BK211"/>
  <c r="J201"/>
  <c r="J197"/>
  <c r="BK195"/>
  <c r="J192"/>
  <c r="J180"/>
  <c r="BK165"/>
  <c r="J160"/>
  <c r="J149"/>
  <c r="BK144"/>
  <c r="J132"/>
  <c r="J175"/>
  <c r="J165"/>
  <c r="BK158"/>
  <c r="BK149"/>
  <c r="J144"/>
  <c r="BK132"/>
  <c r="J130"/>
  <c i="6" r="J137"/>
  <c r="J134"/>
  <c r="BK132"/>
  <c r="BK131"/>
  <c r="BK128"/>
  <c r="BK139"/>
  <c r="J130"/>
  <c r="J124"/>
  <c i="2" l="1" r="P121"/>
  <c r="T121"/>
  <c r="T120"/>
  <c r="T119"/>
  <c r="P152"/>
  <c r="T152"/>
  <c i="3" r="BK128"/>
  <c r="J128"/>
  <c r="J98"/>
  <c r="P128"/>
  <c r="T128"/>
  <c r="P210"/>
  <c r="BK221"/>
  <c r="J221"/>
  <c r="J100"/>
  <c r="T221"/>
  <c r="P313"/>
  <c r="R313"/>
  <c r="T313"/>
  <c r="P322"/>
  <c r="R322"/>
  <c r="BK367"/>
  <c r="J367"/>
  <c r="J103"/>
  <c r="R367"/>
  <c r="P379"/>
  <c r="P378"/>
  <c r="T379"/>
  <c r="T378"/>
  <c i="4" r="P124"/>
  <c r="T124"/>
  <c r="P142"/>
  <c r="T142"/>
  <c r="P151"/>
  <c r="T151"/>
  <c r="P169"/>
  <c r="T169"/>
  <c r="T177"/>
  <c r="P182"/>
  <c r="P181"/>
  <c r="T182"/>
  <c r="T181"/>
  <c i="5" r="P127"/>
  <c r="R127"/>
  <c r="BK171"/>
  <c r="J171"/>
  <c r="J102"/>
  <c r="R171"/>
  <c r="BK208"/>
  <c r="J208"/>
  <c r="J103"/>
  <c r="R208"/>
  <c r="P213"/>
  <c r="R213"/>
  <c i="6" r="P123"/>
  <c r="P120"/>
  <c i="1" r="AU99"/>
  <c i="2" r="BK121"/>
  <c r="J121"/>
  <c r="J98"/>
  <c r="R121"/>
  <c r="BK152"/>
  <c r="J152"/>
  <c r="J99"/>
  <c r="R152"/>
  <c i="3" r="R128"/>
  <c r="BK210"/>
  <c r="J210"/>
  <c r="J99"/>
  <c r="R210"/>
  <c r="T210"/>
  <c r="P221"/>
  <c r="R221"/>
  <c r="BK313"/>
  <c r="J313"/>
  <c r="J101"/>
  <c r="BK322"/>
  <c r="J322"/>
  <c r="J102"/>
  <c r="T322"/>
  <c r="P367"/>
  <c r="T367"/>
  <c r="BK379"/>
  <c r="BK378"/>
  <c r="J378"/>
  <c r="J105"/>
  <c r="R379"/>
  <c r="R378"/>
  <c i="4" r="BK124"/>
  <c r="R124"/>
  <c r="BK142"/>
  <c r="J142"/>
  <c r="J98"/>
  <c r="R142"/>
  <c r="BK151"/>
  <c r="J151"/>
  <c r="J99"/>
  <c r="R151"/>
  <c r="BK169"/>
  <c r="J169"/>
  <c r="J100"/>
  <c r="R169"/>
  <c r="BK177"/>
  <c r="J177"/>
  <c r="J101"/>
  <c r="P177"/>
  <c r="R177"/>
  <c r="BK182"/>
  <c r="J182"/>
  <c r="J103"/>
  <c r="R182"/>
  <c r="R181"/>
  <c i="5" r="BK127"/>
  <c r="J127"/>
  <c r="J98"/>
  <c r="T127"/>
  <c r="P171"/>
  <c r="T171"/>
  <c r="P208"/>
  <c r="T208"/>
  <c r="BK213"/>
  <c r="J213"/>
  <c r="J104"/>
  <c r="T213"/>
  <c i="6" r="BK123"/>
  <c r="J123"/>
  <c r="J99"/>
  <c r="R123"/>
  <c r="R120"/>
  <c r="T123"/>
  <c r="T120"/>
  <c i="3" r="BK376"/>
  <c r="J376"/>
  <c r="J104"/>
  <c i="5" r="BK161"/>
  <c r="J161"/>
  <c r="J99"/>
  <c r="BK164"/>
  <c r="J164"/>
  <c r="J100"/>
  <c r="BK221"/>
  <c r="J221"/>
  <c r="J105"/>
  <c i="6" r="BK138"/>
  <c r="J138"/>
  <c r="J100"/>
  <c r="E85"/>
  <c r="J89"/>
  <c r="F92"/>
  <c r="BE124"/>
  <c r="BE126"/>
  <c r="BE128"/>
  <c r="BE130"/>
  <c r="BE137"/>
  <c r="BE132"/>
  <c r="BE136"/>
  <c r="BE131"/>
  <c r="BE134"/>
  <c r="BE139"/>
  <c i="4" r="J124"/>
  <c r="J97"/>
  <c i="5" r="J89"/>
  <c r="F92"/>
  <c r="E115"/>
  <c r="BE130"/>
  <c r="BE134"/>
  <c r="BE148"/>
  <c r="BE154"/>
  <c r="BE156"/>
  <c r="BE158"/>
  <c r="BE160"/>
  <c r="BE162"/>
  <c r="BE128"/>
  <c r="BE139"/>
  <c r="BE144"/>
  <c r="BE165"/>
  <c r="BE172"/>
  <c r="BE194"/>
  <c r="BE197"/>
  <c r="BE201"/>
  <c r="BE204"/>
  <c r="BE207"/>
  <c r="BE180"/>
  <c r="BE187"/>
  <c r="BE193"/>
  <c r="BE195"/>
  <c r="BE196"/>
  <c r="BE211"/>
  <c r="BE214"/>
  <c r="BE218"/>
  <c r="BE220"/>
  <c r="BE132"/>
  <c r="BE149"/>
  <c r="BE175"/>
  <c r="BE183"/>
  <c r="BE185"/>
  <c r="BE191"/>
  <c r="BE192"/>
  <c r="BE198"/>
  <c r="BE199"/>
  <c r="BE209"/>
  <c r="BE215"/>
  <c r="BE217"/>
  <c r="BE219"/>
  <c r="BE222"/>
  <c i="3" r="J379"/>
  <c r="J106"/>
  <c i="4" r="E85"/>
  <c r="F92"/>
  <c r="BE128"/>
  <c r="BE134"/>
  <c r="BE137"/>
  <c r="BE157"/>
  <c r="BE161"/>
  <c r="BE164"/>
  <c r="BE178"/>
  <c r="BE183"/>
  <c r="BE185"/>
  <c r="BE140"/>
  <c r="BE141"/>
  <c r="BE144"/>
  <c r="BE146"/>
  <c r="BE149"/>
  <c r="BE153"/>
  <c r="BE154"/>
  <c r="BE156"/>
  <c r="BE158"/>
  <c r="BE163"/>
  <c r="BE165"/>
  <c r="BE171"/>
  <c r="BE172"/>
  <c r="BE176"/>
  <c r="BE186"/>
  <c i="3" r="BK127"/>
  <c r="J127"/>
  <c r="J97"/>
  <c i="4" r="J89"/>
  <c r="BE125"/>
  <c r="BE126"/>
  <c r="BE127"/>
  <c r="BE129"/>
  <c r="BE130"/>
  <c r="BE132"/>
  <c r="BE136"/>
  <c r="BE138"/>
  <c r="BE139"/>
  <c r="BE143"/>
  <c r="BE145"/>
  <c r="BE147"/>
  <c r="BE148"/>
  <c r="BE150"/>
  <c r="BE152"/>
  <c r="BE155"/>
  <c r="BE159"/>
  <c r="BE160"/>
  <c r="BE162"/>
  <c r="BE166"/>
  <c r="BE167"/>
  <c r="BE168"/>
  <c r="BE170"/>
  <c r="BE173"/>
  <c r="BE174"/>
  <c r="BE175"/>
  <c r="BE179"/>
  <c r="BE180"/>
  <c r="BE184"/>
  <c r="BE131"/>
  <c r="BE133"/>
  <c r="BE135"/>
  <c i="3" r="F92"/>
  <c r="E116"/>
  <c r="J120"/>
  <c r="BE139"/>
  <c r="BE159"/>
  <c r="BE202"/>
  <c r="BE219"/>
  <c r="BE222"/>
  <c r="BE238"/>
  <c r="BE249"/>
  <c r="BE257"/>
  <c r="BE270"/>
  <c r="BE310"/>
  <c r="BE311"/>
  <c r="BE149"/>
  <c r="BE184"/>
  <c r="BE204"/>
  <c r="BE211"/>
  <c r="BE217"/>
  <c r="BE228"/>
  <c r="BE244"/>
  <c r="BE254"/>
  <c r="BE275"/>
  <c r="BE281"/>
  <c r="BE291"/>
  <c r="BE297"/>
  <c r="BE302"/>
  <c r="BE308"/>
  <c r="BE316"/>
  <c r="BE321"/>
  <c r="BE340"/>
  <c r="BE348"/>
  <c r="BE364"/>
  <c r="BE366"/>
  <c r="BE380"/>
  <c r="BE328"/>
  <c r="BE329"/>
  <c r="BE332"/>
  <c r="BE338"/>
  <c r="BE343"/>
  <c r="BE350"/>
  <c r="BE353"/>
  <c r="BE358"/>
  <c r="BE374"/>
  <c r="BE377"/>
  <c r="BE381"/>
  <c r="BE129"/>
  <c r="BE169"/>
  <c r="BE171"/>
  <c r="BE173"/>
  <c r="BE186"/>
  <c r="BE191"/>
  <c r="BE193"/>
  <c r="BE195"/>
  <c r="BE197"/>
  <c r="BE198"/>
  <c r="BE205"/>
  <c r="BE207"/>
  <c r="BE208"/>
  <c r="BE209"/>
  <c r="BE215"/>
  <c r="BE231"/>
  <c r="BE241"/>
  <c r="BE246"/>
  <c r="BE260"/>
  <c r="BE266"/>
  <c r="BE268"/>
  <c r="BE271"/>
  <c r="BE282"/>
  <c r="BE288"/>
  <c r="BE289"/>
  <c r="BE294"/>
  <c r="BE307"/>
  <c r="BE312"/>
  <c r="BE314"/>
  <c r="BE318"/>
  <c r="BE323"/>
  <c r="BE325"/>
  <c r="BE326"/>
  <c r="BE336"/>
  <c r="BE341"/>
  <c r="BE347"/>
  <c r="BE355"/>
  <c r="BE360"/>
  <c r="BE362"/>
  <c r="BE368"/>
  <c r="BE369"/>
  <c r="BE371"/>
  <c r="BE372"/>
  <c i="2" r="F92"/>
  <c r="E109"/>
  <c r="BE122"/>
  <c r="BE125"/>
  <c r="BE135"/>
  <c r="BE145"/>
  <c r="BE153"/>
  <c r="BE162"/>
  <c r="J89"/>
  <c r="BE130"/>
  <c r="BE132"/>
  <c r="BE139"/>
  <c r="BE141"/>
  <c r="BE143"/>
  <c r="BE150"/>
  <c r="BE154"/>
  <c r="BE155"/>
  <c r="BE157"/>
  <c r="BE158"/>
  <c r="BE159"/>
  <c r="BE160"/>
  <c r="BE161"/>
  <c i="1" r="BC95"/>
  <c i="2" r="F35"/>
  <c i="1" r="BB95"/>
  <c i="2" r="F34"/>
  <c i="1" r="BA95"/>
  <c i="3" r="F37"/>
  <c i="1" r="BD96"/>
  <c i="3" r="F35"/>
  <c i="1" r="BB96"/>
  <c i="5" r="F34"/>
  <c i="1" r="BA98"/>
  <c i="5" r="F37"/>
  <c i="1" r="BD98"/>
  <c i="6" r="J34"/>
  <c i="1" r="AW99"/>
  <c i="2" r="F37"/>
  <c i="1" r="BD95"/>
  <c i="3" r="F36"/>
  <c i="1" r="BC96"/>
  <c i="4" r="J34"/>
  <c i="1" r="AW97"/>
  <c i="4" r="F34"/>
  <c i="1" r="BA97"/>
  <c i="4" r="F35"/>
  <c i="1" r="BB97"/>
  <c i="5" r="F36"/>
  <c i="1" r="BC98"/>
  <c i="6" r="F35"/>
  <c i="1" r="BB99"/>
  <c i="6" r="F37"/>
  <c i="1" r="BD99"/>
  <c i="2" r="J34"/>
  <c i="1" r="AW95"/>
  <c i="3" r="J34"/>
  <c i="1" r="AW96"/>
  <c i="3" r="F34"/>
  <c i="1" r="BA96"/>
  <c i="4" r="F37"/>
  <c i="1" r="BD97"/>
  <c i="4" r="F36"/>
  <c i="1" r="BC97"/>
  <c i="5" r="F35"/>
  <c i="1" r="BB98"/>
  <c i="5" r="J34"/>
  <c i="1" r="AW98"/>
  <c i="6" r="F36"/>
  <c i="1" r="BC99"/>
  <c i="6" r="F34"/>
  <c i="1" r="BA99"/>
  <c i="5" l="1" r="R126"/>
  <c r="R125"/>
  <c i="4" r="T123"/>
  <c i="3" r="P127"/>
  <c r="P126"/>
  <c i="1" r="AU96"/>
  <c i="5" r="T126"/>
  <c r="T125"/>
  <c i="4" r="R123"/>
  <c i="3" r="T127"/>
  <c r="T126"/>
  <c r="R127"/>
  <c r="R126"/>
  <c i="2" r="R120"/>
  <c r="R119"/>
  <c i="5" r="P126"/>
  <c r="P125"/>
  <c i="1" r="AU98"/>
  <c i="4" r="P123"/>
  <c i="1" r="AU97"/>
  <c i="2" r="P120"/>
  <c r="P119"/>
  <c i="1" r="AU95"/>
  <c i="2" r="BK120"/>
  <c r="J120"/>
  <c r="J97"/>
  <c i="4" r="BK181"/>
  <c r="J181"/>
  <c r="J102"/>
  <c i="5" r="BK126"/>
  <c r="J126"/>
  <c r="J97"/>
  <c i="6" r="BK120"/>
  <c r="J120"/>
  <c r="J96"/>
  <c i="3" r="BK126"/>
  <c r="J126"/>
  <c r="J33"/>
  <c i="1" r="AV96"/>
  <c r="AT96"/>
  <c i="6" r="J33"/>
  <c i="1" r="AV99"/>
  <c r="AT99"/>
  <c r="BD94"/>
  <c r="W33"/>
  <c r="BC94"/>
  <c r="W32"/>
  <c r="BA94"/>
  <c r="W30"/>
  <c i="2" r="J33"/>
  <c i="1" r="AV95"/>
  <c r="AT95"/>
  <c i="3" r="F33"/>
  <c i="1" r="AZ96"/>
  <c i="5" r="F33"/>
  <c i="1" r="AZ98"/>
  <c i="6" r="F33"/>
  <c i="1" r="AZ99"/>
  <c i="2" r="F33"/>
  <c i="1" r="AZ95"/>
  <c i="3" r="J30"/>
  <c i="1" r="AG96"/>
  <c i="4" r="F33"/>
  <c i="1" r="AZ97"/>
  <c i="4" r="J33"/>
  <c i="1" r="AV97"/>
  <c r="AT97"/>
  <c i="5" r="J33"/>
  <c i="1" r="AV98"/>
  <c r="AT98"/>
  <c r="BB94"/>
  <c r="W31"/>
  <c i="4" l="1" r="BK123"/>
  <c r="J123"/>
  <c r="J96"/>
  <c i="5" r="BK125"/>
  <c r="J125"/>
  <c r="J96"/>
  <c i="2" r="BK119"/>
  <c r="J119"/>
  <c i="1" r="AN96"/>
  <c i="3" r="J96"/>
  <c r="J39"/>
  <c i="1" r="AU94"/>
  <c i="2" r="J30"/>
  <c i="1" r="AG95"/>
  <c i="6" r="J30"/>
  <c i="1" r="AG99"/>
  <c r="AY94"/>
  <c r="AX94"/>
  <c r="AZ94"/>
  <c r="W29"/>
  <c r="AW94"/>
  <c r="AK30"/>
  <c i="6" l="1" r="J39"/>
  <c i="2" r="J39"/>
  <c r="J96"/>
  <c i="1" r="AN99"/>
  <c r="AN95"/>
  <c i="5" r="J30"/>
  <c i="1" r="AG98"/>
  <c i="4" r="J30"/>
  <c i="1" r="AG97"/>
  <c r="AV94"/>
  <c r="AK29"/>
  <c i="5" l="1" r="J39"/>
  <c i="4" r="J39"/>
  <c i="1" r="AN98"/>
  <c r="AN97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<sst xmlns="http://schemas.openxmlformats.org/spreadsheetml/2006/main">
  <si>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</si>
  <si>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</si>
  <si>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</si>
  <si>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</si>
  <si>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</si>
  <si>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{ffc3f303-3254-4872-baf0-ebf838ee0b41}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</si>
  <si>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</si>
  <si>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</si>
  <si>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</si>
  <si>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</si>
  <si>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</si>
  <si>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</si>
  <si>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</si>
  <si>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</si>
  <si>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20250710001FIN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</si>
  <si>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</si>
  <si>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</si>
  <si>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BOHUMÍN MĚSTSKÁ NEMOCNICE PAVILON LDN, PŘÍJEZDOVÁ KOMUNIKACE A PARKOVIŠTĚ</t>
  </si>
  <si>
    <t>KSO:</t>
  </si>
  <si>
    <t>CC-CZ:</t>
  </si>
  <si>
    <t>Místo:</t>
  </si>
  <si>
    <t>Bohumín</t>
  </si>
  <si>
    <t>Datum:</t>
  </si>
  <si>
    <t>8. 10. 2025</t>
  </si>
  <si>
    <t>Zadavatel:</t>
  </si>
  <si>
    <t>IČ:</t>
  </si>
  <si>
    <t>Město Bohumín</t>
  </si>
  <si>
    <t>DIČ:</t>
  </si>
  <si>
    <t>Uchazeč:</t>
  </si>
  <si>
    <t>Vyplň údaj</t>
  </si>
  <si>
    <t>Projektant:</t>
  </si>
  <si>
    <t>ATRIS s.r.o.</t>
  </si>
  <si>
    <t>True</t>
  </si>
  <si>
    <t>Zpracovatel:</t>
  </si>
  <si>
    <t>Barbora Kyšková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</si>
  <si>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</si>
  <si>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</si>
  <si>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</si>
  <si>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</si>
  <si>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</si>
  <si>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</si>
  <si>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</si>
  <si>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</si>
  <si>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</si>
  <si>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</si>
  <si>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</si>
  <si>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</si>
  <si>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</si>
  <si>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</si>
  <si>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</si>
  <si>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</si>
  <si>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</si>
  <si>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</si>
  <si>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</si>
  <si>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</si>
  <si>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</si>
  <si>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</si>
  <si>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</si>
  <si>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</si>
  <si>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</si>
  <si>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</si>
  <si>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</si>
  <si>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</si>
  <si>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</si>
  <si>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</si>
  <si>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</si>
  <si>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</si>
  <si>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</si>
  <si>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</si>
  <si>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</si>
  <si>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</si>
  <si>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</si>
  <si>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</si>
  <si>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</si>
  <si>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</si>
  <si>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</si>
  <si>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</si>
  <si>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</si>
  <si>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</si>
  <si>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</si>
  <si>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</si>
  <si>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02.1</t>
  </si>
  <si>
    <t xml:space="preserve">ZPEVNĚNÉ PLOCHY A PARKOVIŠTĚ - příprava území </t>
  </si>
  <si>
    <t>STA</t>
  </si>
  <si>
    <t>1</t>
  </si>
  <si>
    <t>{8b5c41ef-3618-4144-abb8-0e1d8eb8a1b7}</t>
  </si>
  <si>
    <t>2</t>
  </si>
  <si>
    <t>SO 02.2</t>
  </si>
  <si>
    <t xml:space="preserve">Zpevněné plochy a parkoviště </t>
  </si>
  <si>
    <t>{69790f62-9ad6-4a47-a97f-033dd4a14093}</t>
  </si>
  <si>
    <t>SO 02.3</t>
  </si>
  <si>
    <t xml:space="preserve">VO  PARKOVIŠTĚ A PŘÍJ.KOMUNIKACE</t>
  </si>
  <si>
    <t>{4f80a24a-1db0-451b-9bd0-3216713463ac}</t>
  </si>
  <si>
    <t>SO 05</t>
  </si>
  <si>
    <t xml:space="preserve">Přípojka vody a kanalizace </t>
  </si>
  <si>
    <t>{f32d5023-b62d-4cd8-8e26-b6d26c30a384}</t>
  </si>
  <si>
    <t>010</t>
  </si>
  <si>
    <t xml:space="preserve">Ostatní a vedlejší náklady </t>
  </si>
  <si>
    <t>{8533d585-d2f9-4a36-b662-17eeca246005}</t>
  </si>
  <si>
    <t>KRYCÍ LIST SOUPISU PRACÍ</t>
  </si>
  <si>
    <t>Objekt:</t>
  </si>
  <si>
    <t xml:space="preserve">SO 02.1 - ZPEVNĚNÉ PLOCHY A PARKOVIŠTĚ - příprava území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</si>
  <si>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</si>
  <si>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</si>
  <si>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</si>
  <si>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</si>
  <si>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</si>
  <si>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</si>
  <si>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</si>
  <si>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</si>
  <si>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</si>
  <si>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</si>
  <si>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</si>
  <si>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</si>
  <si>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</si>
  <si>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</si>
  <si>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</si>
  <si>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</si>
  <si>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</si>
  <si>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</si>
  <si>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</si>
  <si>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</si>
  <si>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</si>
  <si>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</si>
  <si>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</si>
  <si>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</si>
  <si>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</si>
  <si>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</si>
  <si>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</si>
  <si>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podkladu z kameniva drceného tl přes 100 do 200 mm strojně pl přes 200 m2</t>
  </si>
  <si>
    <t>m2</t>
  </si>
  <si>
    <t>CS ÚRS 2024 02</t>
  </si>
  <si>
    <t>4</t>
  </si>
  <si>
    <t>853186817</t>
  </si>
  <si>
    <t>P</t>
  </si>
  <si>
    <t xml:space="preserve">Poznámka k položce:_x000d_
ŠTĚRKODRŤ PROMÍSENÁ S HLÍNOU TL. 150 mm </t>
  </si>
  <si>
    <t>VV</t>
  </si>
  <si>
    <t>"ODSTRANENÍ STÁVAJÍCÍ ZPEVNENÉ PLOCHY"325</t>
  </si>
  <si>
    <t>129911123</t>
  </si>
  <si>
    <t>Bourání zdiva z ŽB nebo předpjatého betonu v odkopávkách nebo prokopávkách ručně</t>
  </si>
  <si>
    <t>m3</t>
  </si>
  <si>
    <t>CS ÚRS 2022 01</t>
  </si>
  <si>
    <t>1778060911</t>
  </si>
  <si>
    <t>"odstranění st. jímky"(1*0,6*0,3)+(3,5*0,3*1)</t>
  </si>
  <si>
    <t>(3*0,8*0,3)+(7,6*0,3*1,2)</t>
  </si>
  <si>
    <t>"ODSTRANĚNÍ KONSTRUKCE PO AUTORAMPĚ"8</t>
  </si>
  <si>
    <t>Součet</t>
  </si>
  <si>
    <t>3</t>
  </si>
  <si>
    <t>R-1131073</t>
  </si>
  <si>
    <t xml:space="preserve">Odstranění podkladu z recyklátu  tl přes 200 do 300 mm strojně pl přes 200 m2</t>
  </si>
  <si>
    <t>-1763460348</t>
  </si>
  <si>
    <t>"viz. situace přípravy území"385</t>
  </si>
  <si>
    <t>113107237</t>
  </si>
  <si>
    <t>Odstranění podkladu z betonu vyztuženého sítěmi tl přes 150 do 300 mm strojně pl přes 200 m2</t>
  </si>
  <si>
    <t>1382328873</t>
  </si>
  <si>
    <t>"viz. situace přípravy území"</t>
  </si>
  <si>
    <t>"ODSTRANĚNÍ STÁVAJÍCÍ ZPEVNĚNÉ PLOCHY"2055+325</t>
  </si>
  <si>
    <t>5</t>
  </si>
  <si>
    <t>113107241</t>
  </si>
  <si>
    <t>Odstranění podkladu živičného tl 50 mm strojně pl přes 200 m2</t>
  </si>
  <si>
    <t>-455325520</t>
  </si>
  <si>
    <t xml:space="preserve">Poznámka k položce:_x000d_
Asfaltový beton 2x50 mm </t>
  </si>
  <si>
    <t>"ODSTRANĚNÍ STÁVAJÍCÍ ZPEVNĚNÉ PLOCHY"2055</t>
  </si>
  <si>
    <t>6</t>
  </si>
  <si>
    <t>113154111</t>
  </si>
  <si>
    <t>Frézování živičného krytu tl do 30 mm pruh š 0,5 m pl do 500 m2 bez překážek v trase</t>
  </si>
  <si>
    <t>-49560454</t>
  </si>
  <si>
    <t>"viz. situace přípravy území"34</t>
  </si>
  <si>
    <t>7</t>
  </si>
  <si>
    <t>113154113</t>
  </si>
  <si>
    <t>Frézování živičného krytu tl 50 mm pruh š 0,5 m pl do 500 m2 bez překážek v trase</t>
  </si>
  <si>
    <t>-2045764563</t>
  </si>
  <si>
    <t>"viz. situace přípravy území"16</t>
  </si>
  <si>
    <t>8</t>
  </si>
  <si>
    <t>113154114</t>
  </si>
  <si>
    <t>Frézování živičného krytu tl 100 mm pruh š 0,5 m pl do 500 m2 bez překážek v trase</t>
  </si>
  <si>
    <t>-1638924595</t>
  </si>
  <si>
    <t>9</t>
  </si>
  <si>
    <t>113202111</t>
  </si>
  <si>
    <t>Vytrhání obrub krajníků obrubníků stojatých</t>
  </si>
  <si>
    <t>m</t>
  </si>
  <si>
    <t>464972307</t>
  </si>
  <si>
    <t>"BO 15/25"105+18+95+85</t>
  </si>
  <si>
    <t>"BO 10/25"5+5</t>
  </si>
  <si>
    <t>10</t>
  </si>
  <si>
    <t>R-1156023</t>
  </si>
  <si>
    <t>Odstranění stávajících uličních vpustí</t>
  </si>
  <si>
    <t>kus</t>
  </si>
  <si>
    <t>-176958870</t>
  </si>
  <si>
    <t>"viz. situace přípravy území"6</t>
  </si>
  <si>
    <t>997</t>
  </si>
  <si>
    <t>Přesun sutě</t>
  </si>
  <si>
    <t>11</t>
  </si>
  <si>
    <t>997013847</t>
  </si>
  <si>
    <t>Poplatek za uložení na skládce (skládkovné) odpadu asfaltového s dehtem kód odpadu 17 03 01</t>
  </si>
  <si>
    <t>t</t>
  </si>
  <si>
    <t>-1145939670</t>
  </si>
  <si>
    <t>12</t>
  </si>
  <si>
    <t>997221561</t>
  </si>
  <si>
    <t>Vodorovná doprava suti z kusových materiálů do 1 km</t>
  </si>
  <si>
    <t>801052430</t>
  </si>
  <si>
    <t>13</t>
  </si>
  <si>
    <t>997221569</t>
  </si>
  <si>
    <t>Příplatek ZKD 1 km u vodorovné dopravy suti z kusových materiálů</t>
  </si>
  <si>
    <t>2142239426</t>
  </si>
  <si>
    <t>2067,732*19 'Přepočtené koeficientem množství</t>
  </si>
  <si>
    <t>14</t>
  </si>
  <si>
    <t>997221611</t>
  </si>
  <si>
    <t>Nakládání suti na dopravní prostředky pro vodorovnou dopravu</t>
  </si>
  <si>
    <t>1637270432</t>
  </si>
  <si>
    <t>997221625</t>
  </si>
  <si>
    <t>Poplatek za uložení na skládce (skládkovné) stavebního odpadu železobetonového kód odpadu 17 01 01</t>
  </si>
  <si>
    <t>-1164062942</t>
  </si>
  <si>
    <t>16</t>
  </si>
  <si>
    <t>997221645</t>
  </si>
  <si>
    <t>Poplatek za uložení na skládce (skládkovné) odpadu asfaltového bez dehtu kód odpadu 17 03 02</t>
  </si>
  <si>
    <t>-547461336</t>
  </si>
  <si>
    <t>17</t>
  </si>
  <si>
    <t>997221655</t>
  </si>
  <si>
    <t>Poplatek za uložení na skládce (skládkovné) zeminy a kamení kód odpadu 17 05 04</t>
  </si>
  <si>
    <t>-1701982719</t>
  </si>
  <si>
    <t>18</t>
  </si>
  <si>
    <t>997221862</t>
  </si>
  <si>
    <t>Poplatek za uložení stavebního odpadu na recyklační skládce (skládkovné) z armovaného betonu pod kódem 17 01 01</t>
  </si>
  <si>
    <t>-906609048</t>
  </si>
  <si>
    <t>19</t>
  </si>
  <si>
    <t>997221873</t>
  </si>
  <si>
    <t>Poplatek za uložení stavebního odpadu na recyklační skládce (skládkovné) zeminy a kamení zatříděného do Katalogu odpadů pod kódem 17 05 04</t>
  </si>
  <si>
    <t>2144403866</t>
  </si>
  <si>
    <t xml:space="preserve">SO 02.2 - Zpevněné plochy a parkoviště </t>
  </si>
  <si>
    <t xml:space="preserve">    2 - Zakládání</t>
  </si>
  <si>
    <t xml:space="preserve">    5 - Komunikace pozemní</t>
  </si>
  <si>
    <t xml:space="preserve">    8 - Trubní vedení</t>
  </si>
  <si>
    <t xml:space="preserve">    9 -  Ostatní konstrukce a práce-bourání</t>
  </si>
  <si>
    <t xml:space="preserve">    998 - Přesun hmot</t>
  </si>
  <si>
    <t>PSV - Práce a dodávky PSV</t>
  </si>
  <si>
    <t xml:space="preserve">    772 - Podlahy z kamene</t>
  </si>
  <si>
    <t>122211101</t>
  </si>
  <si>
    <t>Odkopávky a prokopávky v hornině třídy těžitelnosti I, skupiny 3 ručně</t>
  </si>
  <si>
    <t>-237153625</t>
  </si>
  <si>
    <t>"pro výmennou vrstvu"2986*0,25*0,35</t>
  </si>
  <si>
    <t>611*0,5*0,35</t>
  </si>
  <si>
    <t>"chodník"135*0,31*0,35</t>
  </si>
  <si>
    <t>"UK lehká kce"1384*0,32*0,35</t>
  </si>
  <si>
    <t>"UK težká kce"611*0,25*0,35</t>
  </si>
  <si>
    <t>"park. stání bet. dlažba"37*0,3*0,35</t>
  </si>
  <si>
    <t>"park. stání hzatr. dlaždice"1324*0,4*0,35</t>
  </si>
  <si>
    <t>"park. stání handic. "106*0,4*0,35</t>
  </si>
  <si>
    <t>122251106</t>
  </si>
  <si>
    <t>Odkopávky a prokopávky nezapažené v hornině třídy těžitelnosti I skupiny 3 objem do 5000 m3 strojně</t>
  </si>
  <si>
    <t>-531502695</t>
  </si>
  <si>
    <t>"pro výmennou vrstvu"2986*0,25*0,62</t>
  </si>
  <si>
    <t>611*0,5*0,62</t>
  </si>
  <si>
    <t>"chodník"135*0,31*0,62</t>
  </si>
  <si>
    <t>"UK lehká kce"1384*0,32*0,62</t>
  </si>
  <si>
    <t>"UK težká kce"611*0,25*0,62</t>
  </si>
  <si>
    <t>"park. stání bet. dlažba"37*0,3*0,62</t>
  </si>
  <si>
    <t>"park. stání hzatr. dlaždice"1324*0,4*0,62</t>
  </si>
  <si>
    <t>"park. stání handic. "106*0,4*0,62</t>
  </si>
  <si>
    <t>129951121</t>
  </si>
  <si>
    <t>Bourání zdiva z betonu prostého neprokládaného v odkopávkách nebo prokopávkách strojně</t>
  </si>
  <si>
    <t>-206982443</t>
  </si>
  <si>
    <t>"pro výmennou vrstvu"2986*0,25*0,01</t>
  </si>
  <si>
    <t>611*0,5*0,01</t>
  </si>
  <si>
    <t>"chodník"135*0,31*0,01</t>
  </si>
  <si>
    <t>"UK lehká kce"1384*0,32*0,01</t>
  </si>
  <si>
    <t>"UK težká kce"611*0,25*0,01</t>
  </si>
  <si>
    <t>"park. stání bet. dlažba"37*0,3*0,01</t>
  </si>
  <si>
    <t>"park. stání hzatr. dlaždice"1324*0,4*0,01</t>
  </si>
  <si>
    <t>"park. stání handic. "106*0,4*0,01</t>
  </si>
  <si>
    <t>Souč</t>
  </si>
  <si>
    <t>129951123</t>
  </si>
  <si>
    <t>Bourání zdiva z ŽB nebo předpjatého betonu v odkopávkách nebo prokopávkách strojně</t>
  </si>
  <si>
    <t>933152434</t>
  </si>
  <si>
    <t>"pro výmennou vrstvu"2986*0,25*0,02</t>
  </si>
  <si>
    <t>611*0,5*0,02</t>
  </si>
  <si>
    <t>"chodník"135*0,31*0,02</t>
  </si>
  <si>
    <t>"UK lehká kce"1384*0,32*0,02</t>
  </si>
  <si>
    <t>"UK težká kce"611*0,25*0,02</t>
  </si>
  <si>
    <t>"park. stání bet. dlažba"37*0,3*0,02</t>
  </si>
  <si>
    <t>"park. stání hzatr. dlaždice"1324*0,4*0,02</t>
  </si>
  <si>
    <t>"park. stání handic. "106*0,4*0,02</t>
  </si>
  <si>
    <t>132153301</t>
  </si>
  <si>
    <t>Hloubení rýh pro sběrné a svodné drény rýhovačem hl do 1,0 m v hornině třídy těžitelnosti I a II skupiny 1 až 4</t>
  </si>
  <si>
    <t>-2003740532</t>
  </si>
  <si>
    <t>"pro drenáž"259</t>
  </si>
  <si>
    <t>132153311</t>
  </si>
  <si>
    <t>Hloubení rýh pro sběrné a svodné drény rýhovačem hl přes 1 do 1,5 m v hornině třídy těžitelnosti I a II skupiny 1 až 4</t>
  </si>
  <si>
    <t>-193100272</t>
  </si>
  <si>
    <t>"vsak"176</t>
  </si>
  <si>
    <t>162751117</t>
  </si>
  <si>
    <t>Vodorovné přemístění přes 9 000 do 10000 m výkopku/sypaniny z horniny třídy těžitelnosti I skupiny 1 až 3</t>
  </si>
  <si>
    <t>1476690313</t>
  </si>
  <si>
    <t>"pro výmennou vrstvu"2986*0,25*0,97</t>
  </si>
  <si>
    <t>611*0,5*0,97</t>
  </si>
  <si>
    <t>"chodník"135*0,31*0,97</t>
  </si>
  <si>
    <t>"UK lehká kce"1384*0,32*0,97</t>
  </si>
  <si>
    <t>"UK težká kce"611*0,25*0,97</t>
  </si>
  <si>
    <t>"park. stání bet. dlažba"37*0,3*0,97</t>
  </si>
  <si>
    <t>"park. stání hzatr. dlaždice"1324*0,4*0,97</t>
  </si>
  <si>
    <t>"park. stání handic. "106*0,4*0,97</t>
  </si>
  <si>
    <t>"drenáž, vsak"41,44+123,2</t>
  </si>
  <si>
    <t>162751119</t>
  </si>
  <si>
    <t>Příplatek k vodorovnému přemístění výkopku/sypaniny z horniny třídy těžitelnosti I skupiny 1 až 3 ZKD 1000 m přes 10000 m</t>
  </si>
  <si>
    <t>-1191056228</t>
  </si>
  <si>
    <t>"do 20 km"2369,044*10</t>
  </si>
  <si>
    <t>171151103</t>
  </si>
  <si>
    <t>Uložení sypaniny z hornin soudržných do násypů zhutněných strojně</t>
  </si>
  <si>
    <t>-1682021822</t>
  </si>
  <si>
    <t>"násypy"</t>
  </si>
  <si>
    <t>"chodník"20</t>
  </si>
  <si>
    <t>"UK lehká kce"20</t>
  </si>
  <si>
    <t>M</t>
  </si>
  <si>
    <t>58344197</t>
  </si>
  <si>
    <t>štěrkodrť frakce 0/63</t>
  </si>
  <si>
    <t>-2135248458</t>
  </si>
  <si>
    <t>40*1,8 'Přepočtené koeficientem množství</t>
  </si>
  <si>
    <t>171201221</t>
  </si>
  <si>
    <t>1183760</t>
  </si>
  <si>
    <t>2369,044*1,8*0,5</t>
  </si>
  <si>
    <t>171201231</t>
  </si>
  <si>
    <t>Poplatek za uložení zeminy a kamení na recyklační skládce (skládkovné) kód odpadu 17 05 04</t>
  </si>
  <si>
    <t>1066490268</t>
  </si>
  <si>
    <t>171251201</t>
  </si>
  <si>
    <t>Uložení sypaniny na skládky nebo meziskládky</t>
  </si>
  <si>
    <t>-950488781</t>
  </si>
  <si>
    <t>174151101</t>
  </si>
  <si>
    <t>Zásyp jam, šachet rýh nebo kolem objektů sypaninou se zhutněním</t>
  </si>
  <si>
    <t>-251377574</t>
  </si>
  <si>
    <t>"drenáž"259*0,4*0,6</t>
  </si>
  <si>
    <t>"vsak"176*0,5*0,8</t>
  </si>
  <si>
    <t>58333651</t>
  </si>
  <si>
    <t>kamenivo těžené hrubé frakce 8/16</t>
  </si>
  <si>
    <t>2107195548</t>
  </si>
  <si>
    <t>"drenáž"259*0,4*0,6*1,8</t>
  </si>
  <si>
    <t>58344171</t>
  </si>
  <si>
    <t>štěrkodrť frakce 16/32</t>
  </si>
  <si>
    <t>1205480090</t>
  </si>
  <si>
    <t>181951112</t>
  </si>
  <si>
    <t>Úprava pláně v hornině třídy těžitelnosti I skupiny 1 až 3 se zhutněním strojně</t>
  </si>
  <si>
    <t>-1160256428</t>
  </si>
  <si>
    <t>"viz. situace stavby "135+1384+37+1324+106+611</t>
  </si>
  <si>
    <t>R-9589800</t>
  </si>
  <si>
    <t>Pročištění stávajícího propustku DN 600</t>
  </si>
  <si>
    <t>1751991422</t>
  </si>
  <si>
    <t>R-9589801</t>
  </si>
  <si>
    <t>Seříznutí stávající betonových trub DN 400 pod úhlem 45</t>
  </si>
  <si>
    <t>-904525766</t>
  </si>
  <si>
    <t>20</t>
  </si>
  <si>
    <t>R-9589803</t>
  </si>
  <si>
    <t>PROČIŠTĚNÍ STÁVAJÍCÍ PŘÍKOPY NA ULICI OVOCNÁ</t>
  </si>
  <si>
    <t>935033892</t>
  </si>
  <si>
    <t>Zakládání</t>
  </si>
  <si>
    <t>211971110</t>
  </si>
  <si>
    <t>Zřízení opláštění žeber nebo trativodů geotextilií v rýze nebo zářezu sklonu do 1:2</t>
  </si>
  <si>
    <t>-582399818</t>
  </si>
  <si>
    <t>"drenáž"259*1,5</t>
  </si>
  <si>
    <t>"vsak"176*3,8</t>
  </si>
  <si>
    <t>22</t>
  </si>
  <si>
    <t>69311270</t>
  </si>
  <si>
    <t>geotextilie netkaná separační, ochranná, filtrační, drenážní PES 400g/m2</t>
  </si>
  <si>
    <t>1359021636</t>
  </si>
  <si>
    <t>1057,3*1,3 'Přepočtené koeficientem množství</t>
  </si>
  <si>
    <t>23</t>
  </si>
  <si>
    <t>212752101</t>
  </si>
  <si>
    <t>Trativod z drenážních trubek korugovaných PE-HD SN 4 perforace 360° včetně lože otevřený výkop DN 100 pro liniové stavby</t>
  </si>
  <si>
    <t>315079852</t>
  </si>
  <si>
    <t>24</t>
  </si>
  <si>
    <t>212752102</t>
  </si>
  <si>
    <t>Trativod z drenážních trubek korugovaných PE-HD SN 4 perforace 360° včetně lože otevřený výkop DN 150 pro liniové stavby</t>
  </si>
  <si>
    <t>-88943681</t>
  </si>
  <si>
    <t>"viz. situace stavby"259</t>
  </si>
  <si>
    <t>Komunikace pozemní</t>
  </si>
  <si>
    <t>25</t>
  </si>
  <si>
    <t>564251114</t>
  </si>
  <si>
    <t>Podklad nebo podsyp ze štěrkopísku ŠP plochy přes 100 m2 tl 180 mm</t>
  </si>
  <si>
    <t>211023397</t>
  </si>
  <si>
    <t>Poznámka k položce:_x000d_
frakce 0-32 mm</t>
  </si>
  <si>
    <t xml:space="preserve">"viz. situace stavby  arezy - Skladba parkovacích stání - zatravnovací dlažba"1323,6</t>
  </si>
  <si>
    <t xml:space="preserve">"viz. situace stavby  a řezy - Skladba parkovacích stání - pro zdravotně handicapované občany"105,6</t>
  </si>
  <si>
    <t>"Doplnění šikmých čel stáv. Propustku na ulici Ovocné:"</t>
  </si>
  <si>
    <t>26</t>
  </si>
  <si>
    <t>564801111</t>
  </si>
  <si>
    <t>Podklad ze štěrkodrtě ŠD plochy přes 100 m2 tl 30 mm</t>
  </si>
  <si>
    <t>-1233988627</t>
  </si>
  <si>
    <t xml:space="preserve">Poznámka k položce:_x000d_
frakce 0-8 mm </t>
  </si>
  <si>
    <t>"viz. situace stavby - Skladba chodníku:"135</t>
  </si>
  <si>
    <t>27</t>
  </si>
  <si>
    <t>564801112</t>
  </si>
  <si>
    <t>Podklad ze štěrkodrtě ŠD plochy přes 100 m2 tl 40 mm</t>
  </si>
  <si>
    <t>668502414</t>
  </si>
  <si>
    <t xml:space="preserve">Poznámka k položce:_x000d_
frakce 0-8 mm_x000d_
</t>
  </si>
  <si>
    <t>"viz. situace stavby a rezy - Skladba pojíždeného chodníku:"</t>
  </si>
  <si>
    <t>"viz. situace stavby a řez - Skladba parkovacích stání "37</t>
  </si>
  <si>
    <t xml:space="preserve">"viz. situace stavby  arezy - Skladba parkovacích stání - zatravnovací dlažba"1103</t>
  </si>
  <si>
    <t xml:space="preserve">"viz. situace stavby  a řezy - Skladba parkovacích stání - pro zdravotně handicapované občany"88</t>
  </si>
  <si>
    <t>28</t>
  </si>
  <si>
    <t>564851111</t>
  </si>
  <si>
    <t>Podklad ze štěrkodrtě ŠD plochy přes 100 m2 tl 150 mm</t>
  </si>
  <si>
    <t>-482795187</t>
  </si>
  <si>
    <t xml:space="preserve">Poznámka k položce:_x000d_
frakce 0-32 mm </t>
  </si>
  <si>
    <t>"viz. situace stavby a řezy -Skladba účelové komunikace - lehčí pojezd"1320,9</t>
  </si>
  <si>
    <t>29</t>
  </si>
  <si>
    <t>564861111</t>
  </si>
  <si>
    <t>Podklad ze štěrkodrtě ŠD plochy přes 100 m2 tl 200 mm</t>
  </si>
  <si>
    <t>-1694362212</t>
  </si>
  <si>
    <t>"viz. situace stavby a rezy - Skladba úcelové komunikace - težší pojezd"582,75</t>
  </si>
  <si>
    <t>30</t>
  </si>
  <si>
    <t>1788617778</t>
  </si>
  <si>
    <t>Poznámka k položce:_x000d_
frakce 0-63 mm</t>
  </si>
  <si>
    <t>31</t>
  </si>
  <si>
    <t>564861114</t>
  </si>
  <si>
    <t>Podklad ze štěrkodrtě ŠD plochy přes 100 m2 tl 230 mm</t>
  </si>
  <si>
    <t>-1600851271</t>
  </si>
  <si>
    <t xml:space="preserve">Poznámka k položce:_x000d_
frakce 0-63 mm _x000d_
</t>
  </si>
  <si>
    <t>"viz. situace stavby a rezy -Skladba úcelové komunikace - lehcí pojezd"1383,8</t>
  </si>
  <si>
    <t>32</t>
  </si>
  <si>
    <t>564871111</t>
  </si>
  <si>
    <t>Podklad ze štěrkodrtě ŠD plochy přes 100 m2 tl 250 mm</t>
  </si>
  <si>
    <t>-1654193076</t>
  </si>
  <si>
    <t>"výmenná vrstva"135+1384+37+1324+106</t>
  </si>
  <si>
    <t>"výměnná vrstva"611*2</t>
  </si>
  <si>
    <t>33</t>
  </si>
  <si>
    <t>564871113</t>
  </si>
  <si>
    <t>Podklad ze štěrkodrtě ŠD plochy přes 100 m2 tl. 270 mm</t>
  </si>
  <si>
    <t>-1170739383</t>
  </si>
  <si>
    <t>34</t>
  </si>
  <si>
    <t>564871114</t>
  </si>
  <si>
    <t>Podklad ze štěrkodrtě ŠD plochy přes 100 m2 tl. 280 mm</t>
  </si>
  <si>
    <t>1547734682</t>
  </si>
  <si>
    <t>"viz. situace stavby a rezy - Skladba úcelové komunikace - težší pojezd"610,5</t>
  </si>
  <si>
    <t>35</t>
  </si>
  <si>
    <t>564871116</t>
  </si>
  <si>
    <t>Podklad ze štěrkodrtě ŠD plochy přes 100 m2 tl. 300 mm</t>
  </si>
  <si>
    <t>852581477</t>
  </si>
  <si>
    <t>"viz. situace stavby a rezy-KONSTRUKCE ÚCELOVÉ KOMUNIKACE - CB KRYT"</t>
  </si>
  <si>
    <t>"viz. situace stavby a rez - Skladba parkovacích stání "37</t>
  </si>
  <si>
    <t>36</t>
  </si>
  <si>
    <t>565135111</t>
  </si>
  <si>
    <t>Asfaltový beton vrstva podkladní ACP 16 (obalované kamenivo OKS) tl 50 mm š do 3 m</t>
  </si>
  <si>
    <t>-1217228097</t>
  </si>
  <si>
    <t>"viz. situace stavby a rezy -Skladba úcelové komunikace - lehcí pojezd"1258</t>
  </si>
  <si>
    <t>37</t>
  </si>
  <si>
    <t>565155111</t>
  </si>
  <si>
    <t>Asfaltový beton vrstva podkladní ACP 16 (obalované kamenivo OKS) tl 70 mm š do 3 m</t>
  </si>
  <si>
    <t>1407691424</t>
  </si>
  <si>
    <t>"viz. situace stavby a řezy - Skladba účelové komunikace - těžší pojezd"555</t>
  </si>
  <si>
    <t>38</t>
  </si>
  <si>
    <t>571908111</t>
  </si>
  <si>
    <t>Kryt vymývaným dekoračním kamenivem (kačírkem) tl 200 mm</t>
  </si>
  <si>
    <t>1103139935</t>
  </si>
  <si>
    <t>39</t>
  </si>
  <si>
    <t>573111113</t>
  </si>
  <si>
    <t>Postřik živičný infiltrační s posypem z asfaltu množství 1,5 kg/m2</t>
  </si>
  <si>
    <t>704309460</t>
  </si>
  <si>
    <t>40</t>
  </si>
  <si>
    <t>573211107</t>
  </si>
  <si>
    <t>Postřik živičný spojovací z asfaltu v množství 0,30 kg/m2</t>
  </si>
  <si>
    <t>-294964010</t>
  </si>
  <si>
    <t>"viz. situace stavby a řezy - Skladba opravy stávajícího krytu silnice "34</t>
  </si>
  <si>
    <t>"viz. situace stavby a rezy - KONSTRUKCE SOUVISLÉ ÚDRŽBY"16</t>
  </si>
  <si>
    <t>41</t>
  </si>
  <si>
    <t>573211108</t>
  </si>
  <si>
    <t>Postřik živičný spojovací z asfaltu v množství 0,40 kg/m2</t>
  </si>
  <si>
    <t>2133073424</t>
  </si>
  <si>
    <t>42</t>
  </si>
  <si>
    <t>577144131</t>
  </si>
  <si>
    <t xml:space="preserve">Asfaltový beton vrstva obrusná ACO 11 (ABS) tř. I tl 50 mm š do 3 m </t>
  </si>
  <si>
    <t>-210315385</t>
  </si>
  <si>
    <t>"viz. situace stavby a řezy - KONSTRUKCE SOUVISLÉ ÚDRŽBY"16</t>
  </si>
  <si>
    <t>43</t>
  </si>
  <si>
    <t>577155132</t>
  </si>
  <si>
    <t xml:space="preserve">Asfaltový beton vrstva ložní ACL 16 (ABH) tl 60 mm š do 3 m </t>
  </si>
  <si>
    <t>1293347652</t>
  </si>
  <si>
    <t>44</t>
  </si>
  <si>
    <t>596211113</t>
  </si>
  <si>
    <t>Kladení zámkové dlažby komunikací pro pěší ručně tl 60 mm skupiny A pl přes 300 m2</t>
  </si>
  <si>
    <t>545969450</t>
  </si>
  <si>
    <t>"viz. situace stavby - Skladba chodníků:"135</t>
  </si>
  <si>
    <t>45</t>
  </si>
  <si>
    <t>59245018</t>
  </si>
  <si>
    <t>dlažba tvar obdélník betonová 200x100x60mm přírodní</t>
  </si>
  <si>
    <t>-1475708434</t>
  </si>
  <si>
    <t>Poznámka k položce:_x000d_
bezfazetová</t>
  </si>
  <si>
    <t>"viz. situace stavby - Skladba chodníku:"127,8*1,05</t>
  </si>
  <si>
    <t>46</t>
  </si>
  <si>
    <t>59245006</t>
  </si>
  <si>
    <t>dlažba tvar obdélník betonová pro nevidomé 200x100x60mm barevná</t>
  </si>
  <si>
    <t>-44542176</t>
  </si>
  <si>
    <t xml:space="preserve">Poznámka k položce:_x000d_
reliéfní červené barvy_x000d_
</t>
  </si>
  <si>
    <t>"viz. situace stavby - Skladba chodníků:"7,2*1,05</t>
  </si>
  <si>
    <t>47</t>
  </si>
  <si>
    <t>596212213</t>
  </si>
  <si>
    <t>Kladení zámkové dlažby pozemních komunikací ručně tl 80 mm skupiny A pl přes 300 m2</t>
  </si>
  <si>
    <t>1827809205</t>
  </si>
  <si>
    <t xml:space="preserve">"viz. situace stavby  a řezy - Skladba parkovacích stání - pro zdravotně handicapované občany"</t>
  </si>
  <si>
    <t>48</t>
  </si>
  <si>
    <t>59245020</t>
  </si>
  <si>
    <t>dlažba tvar obdélník betonová 200x100x80mm přírodní</t>
  </si>
  <si>
    <t>757756925</t>
  </si>
  <si>
    <t>"viz. situace stavby a rez - Skladba parkovacích stání "37*1,05</t>
  </si>
  <si>
    <t xml:space="preserve">"viz. situace stavby  a rezy - Skladba parkovacích stání - pro zdravotne handicapované obcany"</t>
  </si>
  <si>
    <t>49</t>
  </si>
  <si>
    <t>596411114</t>
  </si>
  <si>
    <t>Kladení dlažby z vegetačních tvárnic komunikací pro pěší tl 80 mm pl přes 300 m2</t>
  </si>
  <si>
    <t>-1945301131</t>
  </si>
  <si>
    <t>50</t>
  </si>
  <si>
    <t>R-592451</t>
  </si>
  <si>
    <t xml:space="preserve">betonová zatravňovací DLAŽBA 200x200 , šedé barvy (DL)             80 mm  </t>
  </si>
  <si>
    <t>18621724</t>
  </si>
  <si>
    <t>1103*1,05 'Přepočtené koeficientem množství</t>
  </si>
  <si>
    <t>51</t>
  </si>
  <si>
    <t>R-5642030</t>
  </si>
  <si>
    <t xml:space="preserve">Předláždění stávající dlažby tl. 80 mm vč nových podkladních vrstev </t>
  </si>
  <si>
    <t>173201938</t>
  </si>
  <si>
    <t>52</t>
  </si>
  <si>
    <t>R-5642031</t>
  </si>
  <si>
    <t>Předláždění stávající dlažby tl. 60 mm vč nových podkladních vrstev</t>
  </si>
  <si>
    <t>1405087463</t>
  </si>
  <si>
    <t>53</t>
  </si>
  <si>
    <t>R-5648900</t>
  </si>
  <si>
    <t>D+M fólie proti prorůstání</t>
  </si>
  <si>
    <t>-218226369</t>
  </si>
  <si>
    <t>Trubní vedení</t>
  </si>
  <si>
    <t>54</t>
  </si>
  <si>
    <t>899331111</t>
  </si>
  <si>
    <t>Výšková úprava uličního vstupu nebo vpusti do 200 mm zvýšením poklopu</t>
  </si>
  <si>
    <t>-1008218079</t>
  </si>
  <si>
    <t>"nově navrřžené poklopy "3</t>
  </si>
  <si>
    <t>55</t>
  </si>
  <si>
    <t>899431111</t>
  </si>
  <si>
    <t>Výšková úprava uličního vstupu nebo vpusti do 200 mm zvýšením krycího hrnce, šoupěte nebo hydrantu</t>
  </si>
  <si>
    <t>-2073863632</t>
  </si>
  <si>
    <t>"šoupátka"1</t>
  </si>
  <si>
    <t>56</t>
  </si>
  <si>
    <t>R-8710010</t>
  </si>
  <si>
    <t xml:space="preserve">D+M  vpusť betonová v kalovým dnem a košem na hrubé nečistoty + mříž pro zatížení D400</t>
  </si>
  <si>
    <t>-1468889461</t>
  </si>
  <si>
    <t xml:space="preserve">Poznámka k položce:_x000d_
Položka obsahuje :_x000d_
_x000d_
- výkop, odvoz a likvidaci přebytečné zeminy na skládku_x000d_
- dodávku a osazení vpusti vč. koše a mříže_x000d_
- zpětný dosyp _x000d_
</t>
  </si>
  <si>
    <t>"viz. situace stavby "4</t>
  </si>
  <si>
    <t>57</t>
  </si>
  <si>
    <t>R-8935020</t>
  </si>
  <si>
    <t>D+M nového poklopu D400</t>
  </si>
  <si>
    <t>1338807398</t>
  </si>
  <si>
    <t xml:space="preserve"> Ostatní konstrukce a práce-bourání</t>
  </si>
  <si>
    <t>58</t>
  </si>
  <si>
    <t>184807111</t>
  </si>
  <si>
    <t>Ochrana stromu bedněním zřízení</t>
  </si>
  <si>
    <t>CS ÚRS 2016 01</t>
  </si>
  <si>
    <t>145292291</t>
  </si>
  <si>
    <t>"ochrana stávbaících stromu"1,5*1,5*4*10</t>
  </si>
  <si>
    <t>59</t>
  </si>
  <si>
    <t>184807112</t>
  </si>
  <si>
    <t>Ochrana stromu bedněním odstranění</t>
  </si>
  <si>
    <t>-1186179207</t>
  </si>
  <si>
    <t>60</t>
  </si>
  <si>
    <t>915211111</t>
  </si>
  <si>
    <t>Vodorovné dopravní značení dělící čáry souvislé š 125 mm bílý plast</t>
  </si>
  <si>
    <t>674527378</t>
  </si>
  <si>
    <t>"viz. situace dopravního znacení - V10b"450</t>
  </si>
  <si>
    <t>61</t>
  </si>
  <si>
    <t>915221111</t>
  </si>
  <si>
    <t>Vodorovné dopravní značení vodící čáry souvislé š 250 mm bílý plast</t>
  </si>
  <si>
    <t>609702075</t>
  </si>
  <si>
    <t>62</t>
  </si>
  <si>
    <t>915311113</t>
  </si>
  <si>
    <t>Předformátované vodorovné dopravní značení dopravní značky do 5 m2</t>
  </si>
  <si>
    <t>-1378456024</t>
  </si>
  <si>
    <t>Poznámka k položce:_x000d_
symbol vozíčkáře</t>
  </si>
  <si>
    <t>"viz. situace dopravního značení - symbol vozíčkáře- V10f"5</t>
  </si>
  <si>
    <t>63</t>
  </si>
  <si>
    <t>916131213</t>
  </si>
  <si>
    <t>Osazení silničního obrubníku betonového stojatého s boční opěrou do lože z betonu prostého</t>
  </si>
  <si>
    <t>323241950</t>
  </si>
  <si>
    <t>"viz. situace stavby - obrubník 10/25"5+17+7+2+2+5+17+38+47+47+49+62+68+59+57+57+48+16+59</t>
  </si>
  <si>
    <t>"obrubník 15/25"2+20+33+11+52+19+97+35+24+19+23</t>
  </si>
  <si>
    <t>64</t>
  </si>
  <si>
    <t>59217031</t>
  </si>
  <si>
    <t>obrubník betonový silniční 1000x150x250mm</t>
  </si>
  <si>
    <t>-1182261297</t>
  </si>
  <si>
    <t>"obrubník 15/25"(2+20+33+11+52+19+97+35+24+19+23)*1,01</t>
  </si>
  <si>
    <t>65</t>
  </si>
  <si>
    <t>59217019</t>
  </si>
  <si>
    <t>obrubník betonový chodníkový 1000x100x200mm</t>
  </si>
  <si>
    <t>1562918905</t>
  </si>
  <si>
    <t>"viz. situace stavby - obrubník 10/25"(5+17+7+2+2+5+17+38+47+47+49+62+68+59+57+57+48+16+59)*1,01</t>
  </si>
  <si>
    <t>66</t>
  </si>
  <si>
    <t>916241213</t>
  </si>
  <si>
    <t>Osazení obrubníku kamenného stojatého s boční opěrou do lože z betonu prostého</t>
  </si>
  <si>
    <t>870560552</t>
  </si>
  <si>
    <t>67</t>
  </si>
  <si>
    <t>58380203</t>
  </si>
  <si>
    <t>krajník kamenný žulový silniční OP3</t>
  </si>
  <si>
    <t>-1060306034</t>
  </si>
  <si>
    <t>34*1,02 'Přepočtené koeficientem množství</t>
  </si>
  <si>
    <t>68</t>
  </si>
  <si>
    <t>919726123</t>
  </si>
  <si>
    <t>Geotextilie pro ochranu, separaci a filtraci netkaná měrná hm přes 300 do 500 g/m2</t>
  </si>
  <si>
    <t>461726748</t>
  </si>
  <si>
    <t>"viz. situace stavby "1,3*2986</t>
  </si>
  <si>
    <t>611*1,3</t>
  </si>
  <si>
    <t>69</t>
  </si>
  <si>
    <t>919735111</t>
  </si>
  <si>
    <t>Řezání stávajícího živičného krytu hl do 50 mm</t>
  </si>
  <si>
    <t>-1923643980</t>
  </si>
  <si>
    <t>70</t>
  </si>
  <si>
    <t>R-9190050</t>
  </si>
  <si>
    <t>D+M chráničky</t>
  </si>
  <si>
    <t>2115366182</t>
  </si>
  <si>
    <t xml:space="preserve">Poznámka k položce:_x000d_
V místě napojení ÚK se nachází kabelový pochod SEK tvořený kabelem obsazenou chráničkou PE 110 mm, tato bude nadstavena půlenou chráničkou odpovídajícího průměru a zakončena min. 0,5m za obrubou zpevněné plochy </t>
  </si>
  <si>
    <t>71</t>
  </si>
  <si>
    <t>R-9190091</t>
  </si>
  <si>
    <t xml:space="preserve">D+M značky malý  formát vč. sloupku </t>
  </si>
  <si>
    <t>-330346997</t>
  </si>
  <si>
    <t xml:space="preserve">Poznámka k položce:_x000d_
Položka obsahuje : _x000d_
_x000d_
výkop rpo základ, odvoz přebytečné zeminy vč. uložení  apoplatku za skládku_x000d_
provedení základové patky vč. dodávky betonu_x000d_
osazení a dodávka sloupku a značky </t>
  </si>
  <si>
    <t>"viz. situace dopravního znacení"9</t>
  </si>
  <si>
    <t>72</t>
  </si>
  <si>
    <t>R-9190092</t>
  </si>
  <si>
    <t>D+M značky zvětšený formát vč. sloupku</t>
  </si>
  <si>
    <t>-304745059</t>
  </si>
  <si>
    <t>73</t>
  </si>
  <si>
    <t>R-9190093</t>
  </si>
  <si>
    <t>D+M značky malý formát vč. sloupku</t>
  </si>
  <si>
    <t>1032380911</t>
  </si>
  <si>
    <t>"viz. situace dopravního znacení"2</t>
  </si>
  <si>
    <t>74</t>
  </si>
  <si>
    <t>R-9190098</t>
  </si>
  <si>
    <t xml:space="preserve">Zrušení stávajícího sloupku vč. značky </t>
  </si>
  <si>
    <t>-746847062</t>
  </si>
  <si>
    <t>Poznámka k položce:_x000d_
Položka obsahuje : _x000d_
demontáž sloupku vč. značky , odstranění základu, odvoz suti na skládku vč. poplatku za skládkovné</t>
  </si>
  <si>
    <t>75</t>
  </si>
  <si>
    <t>R-9190099</t>
  </si>
  <si>
    <t>755543652</t>
  </si>
  <si>
    <t xml:space="preserve">Poznámka k položce:_x000d_
Položka obsahuje : _x000d_
výkop rpo základ, odvoz přebytečné zeminy vč. uložení  apoplatku za skládku_x000d_
provedení základové patky vč. dodávky betonu_x000d_
osazení a dodávka sloupku a značky </t>
  </si>
  <si>
    <t>76</t>
  </si>
  <si>
    <t>R-9191241</t>
  </si>
  <si>
    <t>Zalití spáry asfaltovou zálivkou</t>
  </si>
  <si>
    <t>823177988</t>
  </si>
  <si>
    <t>432</t>
  </si>
  <si>
    <t>77</t>
  </si>
  <si>
    <t>R-9526088</t>
  </si>
  <si>
    <t xml:space="preserve">D+M Odvodňovací žlab s nerez podélnou štěrbinou šířky 150 m pro zatížení C250  vč. bet. lože</t>
  </si>
  <si>
    <t>436215834</t>
  </si>
  <si>
    <t>"viz. situace stavby"20</t>
  </si>
  <si>
    <t>78</t>
  </si>
  <si>
    <t>R-95640003</t>
  </si>
  <si>
    <t>Pročištění stávající uliční vpusti + výšková úprava stáv. mříže + nový koš na hrubé nečistoty</t>
  </si>
  <si>
    <t>1129214634</t>
  </si>
  <si>
    <t>79</t>
  </si>
  <si>
    <t>1081886072</t>
  </si>
  <si>
    <t>80</t>
  </si>
  <si>
    <t>-589332356</t>
  </si>
  <si>
    <t>143,176*19 'Přepočtené koeficientem množství</t>
  </si>
  <si>
    <t>81</t>
  </si>
  <si>
    <t>-1372909752</t>
  </si>
  <si>
    <t>82</t>
  </si>
  <si>
    <t>997221615</t>
  </si>
  <si>
    <t>Poplatek za uložení na skládce (skládkovné) stavebního odpadu betonového kód odpadu 17 01 01</t>
  </si>
  <si>
    <t>-46775512</t>
  </si>
  <si>
    <t>143,176*0,5 'Přepočtené koeficientem množství</t>
  </si>
  <si>
    <t>83</t>
  </si>
  <si>
    <t>2077150362</t>
  </si>
  <si>
    <t>998</t>
  </si>
  <si>
    <t>Přesun hmot</t>
  </si>
  <si>
    <t>84</t>
  </si>
  <si>
    <t>998223011</t>
  </si>
  <si>
    <t>Přesun hmot pro pozemní komunikace s krytem dlážděným</t>
  </si>
  <si>
    <t>-618476560</t>
  </si>
  <si>
    <t>PSV</t>
  </si>
  <si>
    <t>Práce a dodávky PSV</t>
  </si>
  <si>
    <t>772</t>
  </si>
  <si>
    <t>Podlahy z kamene</t>
  </si>
  <si>
    <t>85</t>
  </si>
  <si>
    <t>998772201</t>
  </si>
  <si>
    <t>Přesun hmot procentní pro podlahy z kamene v objektech v do 6 m</t>
  </si>
  <si>
    <t>%</t>
  </si>
  <si>
    <t>508617954</t>
  </si>
  <si>
    <t>86</t>
  </si>
  <si>
    <t>R-7725060</t>
  </si>
  <si>
    <t>D+M DLAŽBA Z KAMENE tl. 200 mm, SPÁRY MC 25 DO BETONU C 20/25 tl. 150 mm, vč. dodávky bet. lože</t>
  </si>
  <si>
    <t>678873246</t>
  </si>
  <si>
    <t xml:space="preserve">SO 02.3 - VO  PARKOVIŠTĚ A PŘÍJ.KOMUNIKACE</t>
  </si>
  <si>
    <t>D1 - Elektromontáže</t>
  </si>
  <si>
    <t>D2 - Zemní práce</t>
  </si>
  <si>
    <t>D3 - Materiály</t>
  </si>
  <si>
    <t>D4 - HZS</t>
  </si>
  <si>
    <t>D6 - HZS</t>
  </si>
  <si>
    <t>D1</t>
  </si>
  <si>
    <t>Elektromontáže</t>
  </si>
  <si>
    <t>Pol1</t>
  </si>
  <si>
    <t xml:space="preserve">trubka inst.oheb.   48-110mm (VU+PO)</t>
  </si>
  <si>
    <t>-1446416658</t>
  </si>
  <si>
    <t>Pol10</t>
  </si>
  <si>
    <t>uzem. v zemi FeZn R=8-10 mm vč.svorek;propoj.aj.</t>
  </si>
  <si>
    <t>1589705909</t>
  </si>
  <si>
    <t>Pol11</t>
  </si>
  <si>
    <t xml:space="preserve">svorky hromosvodové do 2 šroubu  SP1</t>
  </si>
  <si>
    <t>ks</t>
  </si>
  <si>
    <t>511371552</t>
  </si>
  <si>
    <t>Pol12</t>
  </si>
  <si>
    <t>svorky hromosvodové do 2 šroubu SR 03</t>
  </si>
  <si>
    <t>1575357992</t>
  </si>
  <si>
    <t>Pol13</t>
  </si>
  <si>
    <t>CYKY-CYKYm 3Cx1.5 mm2 750V (VU)</t>
  </si>
  <si>
    <t>-868773145</t>
  </si>
  <si>
    <t>Pol14</t>
  </si>
  <si>
    <t>CYKY-CYKYm 5Cx2.5 mm2 750V (VU)</t>
  </si>
  <si>
    <t>-540416972</t>
  </si>
  <si>
    <t>Pol15</t>
  </si>
  <si>
    <t>AYKY 4Bx16 mm2 750V (VU)</t>
  </si>
  <si>
    <t>-1178280891</t>
  </si>
  <si>
    <t>Pol16</t>
  </si>
  <si>
    <t>přípl. za zatahování kab. při váze kab. do 0.75kg</t>
  </si>
  <si>
    <t>-733790959</t>
  </si>
  <si>
    <t>-1249231236</t>
  </si>
  <si>
    <t>Pol2</t>
  </si>
  <si>
    <t>ukonč.kab.smršt.zákl.do 4x10 mm2</t>
  </si>
  <si>
    <t>1376980859</t>
  </si>
  <si>
    <t>Pol3</t>
  </si>
  <si>
    <t xml:space="preserve">koncovky do 4x25 mm2  celoplast.kab.</t>
  </si>
  <si>
    <t>-674781239</t>
  </si>
  <si>
    <t>Pol4</t>
  </si>
  <si>
    <t>444 19 10 - 70W(100,125W) LED</t>
  </si>
  <si>
    <t>-1810380371</t>
  </si>
  <si>
    <t>Pol5</t>
  </si>
  <si>
    <t>stožár sadový ocelový</t>
  </si>
  <si>
    <t>-431847004</t>
  </si>
  <si>
    <t>Pol6</t>
  </si>
  <si>
    <t>výložník ocel. 2-rám. do hmotnosti 70kg</t>
  </si>
  <si>
    <t>-705538905</t>
  </si>
  <si>
    <t>Pol7</t>
  </si>
  <si>
    <t>stožárová patice betonová</t>
  </si>
  <si>
    <t>1158977150</t>
  </si>
  <si>
    <t>Pol8</t>
  </si>
  <si>
    <t>elektrovýzbroj stožáru pro 1 okruh</t>
  </si>
  <si>
    <t>-1061807749</t>
  </si>
  <si>
    <t>Pol9</t>
  </si>
  <si>
    <t>uzem. v zemi FeZn do 120 mm2 vč.svorek;propoj.aj.</t>
  </si>
  <si>
    <t>-485830626</t>
  </si>
  <si>
    <t>D2</t>
  </si>
  <si>
    <t>Pol17</t>
  </si>
  <si>
    <t>ruční výkop jámy zem.tř.3-4</t>
  </si>
  <si>
    <t>-257715325</t>
  </si>
  <si>
    <t>Pol18</t>
  </si>
  <si>
    <t>betonový základ do bednění</t>
  </si>
  <si>
    <t>-1032079906</t>
  </si>
  <si>
    <t>Pol19</t>
  </si>
  <si>
    <t>rozbourání betonového základu</t>
  </si>
  <si>
    <t>1116646120</t>
  </si>
  <si>
    <t>Pol20</t>
  </si>
  <si>
    <t>pouzdrový zákl.pro stožár VO v trase 250x1500mm</t>
  </si>
  <si>
    <t>-1469729582</t>
  </si>
  <si>
    <t>Pol21</t>
  </si>
  <si>
    <t>zához jámy zem.tř. 3-4</t>
  </si>
  <si>
    <t>-241046512</t>
  </si>
  <si>
    <t>Pol22</t>
  </si>
  <si>
    <t>kabel.rýha 35cm/šíř. 80cm/hl. zem.tř.3</t>
  </si>
  <si>
    <t>600310987</t>
  </si>
  <si>
    <t>Pol23</t>
  </si>
  <si>
    <t>fólie výstražná z PVC šířky 33cm</t>
  </si>
  <si>
    <t>802615949</t>
  </si>
  <si>
    <t>Pol24</t>
  </si>
  <si>
    <t>ruč.zához.kab.rýhy 35cm šíř.80cm hl.zem.tř.3</t>
  </si>
  <si>
    <t>1102750278</t>
  </si>
  <si>
    <t>D3</t>
  </si>
  <si>
    <t>Materiály</t>
  </si>
  <si>
    <t>Pol25</t>
  </si>
  <si>
    <t xml:space="preserve">CYKY-J  5x 2,5 (C)</t>
  </si>
  <si>
    <t>-1853462881</t>
  </si>
  <si>
    <t>Pol26</t>
  </si>
  <si>
    <t xml:space="preserve">VÝLOŽNÍK  FeZn 2 ramenný  180st.</t>
  </si>
  <si>
    <t>930862604</t>
  </si>
  <si>
    <t>Pol27</t>
  </si>
  <si>
    <t xml:space="preserve">STOZAR B6 ZAROVY ZINEK  VIZ PROJEKT</t>
  </si>
  <si>
    <t>KS</t>
  </si>
  <si>
    <t>654333376</t>
  </si>
  <si>
    <t>Pol28</t>
  </si>
  <si>
    <t>ZEM.DRAT FEZN 10 MM (0.62 kg/m)</t>
  </si>
  <si>
    <t>Kg</t>
  </si>
  <si>
    <t>597345872</t>
  </si>
  <si>
    <t>Pol29</t>
  </si>
  <si>
    <t>ZEM.PASEK FEZN 30/4</t>
  </si>
  <si>
    <t>971816885</t>
  </si>
  <si>
    <t>Pol30</t>
  </si>
  <si>
    <t xml:space="preserve">TR.KF  50</t>
  </si>
  <si>
    <t>-616218465</t>
  </si>
  <si>
    <t>Pol31</t>
  </si>
  <si>
    <t>ROZDĚL HLAVA EPKT 0015</t>
  </si>
  <si>
    <t>285669403</t>
  </si>
  <si>
    <t>Pol32</t>
  </si>
  <si>
    <t>ROURA betonová TBP 2-30 30/100 cm</t>
  </si>
  <si>
    <t>KUS</t>
  </si>
  <si>
    <t>900299333</t>
  </si>
  <si>
    <t>Pol33</t>
  </si>
  <si>
    <t xml:space="preserve">BETON SMES B 250  /B20/</t>
  </si>
  <si>
    <t>2118094108</t>
  </si>
  <si>
    <t>Pol513</t>
  </si>
  <si>
    <t>ZEM.SVORKA SP 01</t>
  </si>
  <si>
    <t>Ks</t>
  </si>
  <si>
    <t>-894197890</t>
  </si>
  <si>
    <t>Pol515</t>
  </si>
  <si>
    <t>ZEM.SVORKA SR 03 pas.+kul.</t>
  </si>
  <si>
    <t>-1585763759</t>
  </si>
  <si>
    <t>Pol635</t>
  </si>
  <si>
    <t>AYKY-J 4X16</t>
  </si>
  <si>
    <t>1918067644</t>
  </si>
  <si>
    <t>Pol636</t>
  </si>
  <si>
    <t xml:space="preserve">CYKY-J  3X1,5 (C)</t>
  </si>
  <si>
    <t>-441688225</t>
  </si>
  <si>
    <t>Pol639</t>
  </si>
  <si>
    <t xml:space="preserve">SVÍT. LED  POULIČNÍ 30.6W/5120lm</t>
  </si>
  <si>
    <t>-2127864122</t>
  </si>
  <si>
    <t>Pol640</t>
  </si>
  <si>
    <t>SVÍT. LED POULIČNÍ 19.6W/3060 lm</t>
  </si>
  <si>
    <t>466149875</t>
  </si>
  <si>
    <t>Pol645</t>
  </si>
  <si>
    <t>STOZAR VYZBROJ 721-</t>
  </si>
  <si>
    <t>2071541626</t>
  </si>
  <si>
    <t>Pol646</t>
  </si>
  <si>
    <t>FOLIE PLNA-BLESK 33cm</t>
  </si>
  <si>
    <t>-267478204</t>
  </si>
  <si>
    <t>D4</t>
  </si>
  <si>
    <t>HZS</t>
  </si>
  <si>
    <t>Pol34</t>
  </si>
  <si>
    <t>Vyhledání původ.obvodů</t>
  </si>
  <si>
    <t>hod.</t>
  </si>
  <si>
    <t>-1365140626</t>
  </si>
  <si>
    <t>Pol35</t>
  </si>
  <si>
    <t>Revize elektro</t>
  </si>
  <si>
    <t>135591941</t>
  </si>
  <si>
    <t>Pol36</t>
  </si>
  <si>
    <t>Koordinace s jinými profesemi</t>
  </si>
  <si>
    <t>1172172298</t>
  </si>
  <si>
    <t>Pol37</t>
  </si>
  <si>
    <t>Dokončovací práce</t>
  </si>
  <si>
    <t>1629677915</t>
  </si>
  <si>
    <t>Pol38</t>
  </si>
  <si>
    <t>Valník auto odvoz stožárů na skládku,</t>
  </si>
  <si>
    <t>954573997</t>
  </si>
  <si>
    <t>Pol39</t>
  </si>
  <si>
    <t>Valník auto</t>
  </si>
  <si>
    <t>670384123</t>
  </si>
  <si>
    <t>Pol40</t>
  </si>
  <si>
    <t>Montážní mechanismy a stroje</t>
  </si>
  <si>
    <t>458135096</t>
  </si>
  <si>
    <t>D6</t>
  </si>
  <si>
    <t>115</t>
  </si>
  <si>
    <t>Prořez materiálu 5% z ceny materiálu</t>
  </si>
  <si>
    <t>soubor</t>
  </si>
  <si>
    <t>-911529108</t>
  </si>
  <si>
    <t>98</t>
  </si>
  <si>
    <t xml:space="preserve">Podružný materiál </t>
  </si>
  <si>
    <t>-755375625</t>
  </si>
  <si>
    <t>99</t>
  </si>
  <si>
    <t>Podíl přidružených výkonů</t>
  </si>
  <si>
    <t>2043979953</t>
  </si>
  <si>
    <t>997013154</t>
  </si>
  <si>
    <t>Vnitrostaveništní doprava suti a vybouraných hmot pro budovy v přes 12 do 15 m s omezením mechanizace</t>
  </si>
  <si>
    <t>1603091058</t>
  </si>
  <si>
    <t>997013501</t>
  </si>
  <si>
    <t>Odvoz suti a vybouraných hmot na skládku nebo meziskládku do 1 km se složením</t>
  </si>
  <si>
    <t>952520854</t>
  </si>
  <si>
    <t>997013509</t>
  </si>
  <si>
    <t>Příplatek k odvozu suti a vybouraných hmot na skládku ZKD 1 km přes 1 km</t>
  </si>
  <si>
    <t>691398798</t>
  </si>
  <si>
    <t>997013602</t>
  </si>
  <si>
    <t>-1702512678</t>
  </si>
  <si>
    <t xml:space="preserve">SO 05 - Přípojka vody a kanalizace </t>
  </si>
  <si>
    <t xml:space="preserve">    4 - Vodorovné konstrukce</t>
  </si>
  <si>
    <t xml:space="preserve">    9 - Ostatní konstrukce a práce, bourání</t>
  </si>
  <si>
    <t>113107412</t>
  </si>
  <si>
    <t>Odstranění podkladu z kameniva těženého tl přes 100 do 200 mm při překopech strojně pl do 15 m2</t>
  </si>
  <si>
    <t>-1820288640</t>
  </si>
  <si>
    <t>50*1,5</t>
  </si>
  <si>
    <t>113107436</t>
  </si>
  <si>
    <t>Odstranění podkladu z betonu vyztuženého sítěmi tl přes 100 do 150 mm při překopech strojně pl do 15 m2</t>
  </si>
  <si>
    <t>1321870207</t>
  </si>
  <si>
    <t>113107442</t>
  </si>
  <si>
    <t>Odstranění podkladu živičných tl přes 50 do 100 mm při překopech strojně pl do 15 m2</t>
  </si>
  <si>
    <t>1355636333</t>
  </si>
  <si>
    <t>132212221</t>
  </si>
  <si>
    <t>Hloubení zapažených rýh šířky do 2000 mm v soudržných horninách třídy těžitelnosti I skupiny 3 ručně</t>
  </si>
  <si>
    <t>823050281</t>
  </si>
  <si>
    <t>"prípojka dešTOV0 KANALIZACE"121,5*1,5*1,8*0,4</t>
  </si>
  <si>
    <t>"NOVÝ ROZVOD VODY OBJEKT LDN"97,3*1,5*1,5*0,4</t>
  </si>
  <si>
    <t>"NOVÝ ROZVOD VODY OBJEKT C.P. 441"3*1,5*1,5*0,4</t>
  </si>
  <si>
    <t>132254204</t>
  </si>
  <si>
    <t>Hloubení zapažených rýh š do 2000 mm v hornině třídy těžitelnosti I skupiny 3 objem do 500 m3</t>
  </si>
  <si>
    <t>1738522803</t>
  </si>
  <si>
    <t>"prípojka dešTOV0 KANALIZACE"121,5*1,5*1,8*0,6</t>
  </si>
  <si>
    <t>"NOVÝ ROZVOD VODY OBJEKT LDN"97,3*1,5*1,5*0,6</t>
  </si>
  <si>
    <t>"NOVÝ ROZVOD VODY OBJEKT C.P. 441"3*1,5*1,5*0,6</t>
  </si>
  <si>
    <t>151101102</t>
  </si>
  <si>
    <t>Zřízení příložného pažení a rozepření stěn rýh hl přes 2 do 4 m</t>
  </si>
  <si>
    <t>-937697567</t>
  </si>
  <si>
    <t>"prípojka vody"300</t>
  </si>
  <si>
    <t>"prípojka dešTOV0 KANALIZAce"486</t>
  </si>
  <si>
    <t>151101112</t>
  </si>
  <si>
    <t>Odstranění příložného pažení a rozepření stěn rýh hl přes 2 do 4 m</t>
  </si>
  <si>
    <t>-187930591</t>
  </si>
  <si>
    <t>-672953098</t>
  </si>
  <si>
    <t>"prípojka dešTOV0 KANALIZACE"121,5*1,5*1,8</t>
  </si>
  <si>
    <t>"NOVÝ ROZVOD VODY OBJEKT LDN"97,3*1,5*1,5</t>
  </si>
  <si>
    <t>"NOVÝ ROZVOD VODY OBJEKT C.P. 441"3*1,5*1,5</t>
  </si>
  <si>
    <t>1571965683</t>
  </si>
  <si>
    <t>"do 20 km"553,725*10</t>
  </si>
  <si>
    <t>-827463037</t>
  </si>
  <si>
    <t>553,725*1,8*0,5</t>
  </si>
  <si>
    <t>31266342</t>
  </si>
  <si>
    <t>-1342656629</t>
  </si>
  <si>
    <t>212751101</t>
  </si>
  <si>
    <t>Trativod z drenážních trubek flexibilních PVC-U SN 4 perforace 360° včetně lože otevřený výkop DN 50 pro meliorace</t>
  </si>
  <si>
    <t>-100608192</t>
  </si>
  <si>
    <t>"viz. vzorové příčné řezy"121,5</t>
  </si>
  <si>
    <t>Vodorovné konstrukce</t>
  </si>
  <si>
    <t>451573111</t>
  </si>
  <si>
    <t>Lože pod potrubí otevřený výkop ze štěrkopísku</t>
  </si>
  <si>
    <t>890993976</t>
  </si>
  <si>
    <t>871355231</t>
  </si>
  <si>
    <t>Kanalizační potrubí z tvrdého PVC jednovrstvé tuhost třídy SN10 DN 200</t>
  </si>
  <si>
    <t>-1341955245</t>
  </si>
  <si>
    <t xml:space="preserve">Poznámka k položce:_x000d_
vč. tvarovek </t>
  </si>
  <si>
    <t>"deštová kanalizace"121,5</t>
  </si>
  <si>
    <t>899722114</t>
  </si>
  <si>
    <t>Krytí potrubí z plastů výstražnou fólií z PVC 40 cm</t>
  </si>
  <si>
    <t>1055040903</t>
  </si>
  <si>
    <t>"přípojka dešťové kanalizace "121,5</t>
  </si>
  <si>
    <t>"NOVÝ ROZVOD VODY OBJEKT LDN"97,3</t>
  </si>
  <si>
    <t>"NOVÝ ROZVOD VODY OBJEKT Č.P. 441"3</t>
  </si>
  <si>
    <t>R-81800114</t>
  </si>
  <si>
    <t>D+M plastové šachtice DN 425 vč. dna a poklopu (Š3A, Š3B, Š4, Š12, Š13)</t>
  </si>
  <si>
    <t>-1652247900</t>
  </si>
  <si>
    <t xml:space="preserve">Poznámka k položce:_x000d_
Položka obsahuje :_x000d_
výkop pro šachtici vč. odvozu přebytečné zeminy, likvidace a poplatku na skládce _x000d_
dodávku a montáž šachtice, dna a poklopu_x000d_
zpětný zásyp </t>
  </si>
  <si>
    <t xml:space="preserve">"prípojka sdeštové  kanalizace"5</t>
  </si>
  <si>
    <t>R-81800116</t>
  </si>
  <si>
    <t>D+M betonové šachtice DN 1000 vč. dna a poklopu (SŠ20)</t>
  </si>
  <si>
    <t>704692979</t>
  </si>
  <si>
    <t>R-8710020</t>
  </si>
  <si>
    <t xml:space="preserve">D+M  potrubí HDPE 100 RC, SDR 11, 25x2,3</t>
  </si>
  <si>
    <t>896986332</t>
  </si>
  <si>
    <t>R-8710021</t>
  </si>
  <si>
    <t>D+M vytýčovacího vodiče CY 4,0m2</t>
  </si>
  <si>
    <t>748958866</t>
  </si>
  <si>
    <t>R-8710025</t>
  </si>
  <si>
    <t>D+M potrubí HDPE 100 RC, SDR 11, 90x8,2</t>
  </si>
  <si>
    <t>-1974129748</t>
  </si>
  <si>
    <t>R-8907090</t>
  </si>
  <si>
    <t>-1119202208</t>
  </si>
  <si>
    <t>R-8907092</t>
  </si>
  <si>
    <t>Výměna stropní betonové desky vodoměrné šachty, včetně poklopu</t>
  </si>
  <si>
    <t>-559127235</t>
  </si>
  <si>
    <t>R-8907094</t>
  </si>
  <si>
    <t>Vyčištění a vyspravení stávající vodoměrné šachty</t>
  </si>
  <si>
    <t>268749622</t>
  </si>
  <si>
    <t>R-8907095</t>
  </si>
  <si>
    <t xml:space="preserve">D+M nadzemní hydrant - viz. technické podmínky výrobků </t>
  </si>
  <si>
    <t>-1544767892</t>
  </si>
  <si>
    <t>R-8907097</t>
  </si>
  <si>
    <t>Napojení na stávající rozvod ve vodoměrné šachtě</t>
  </si>
  <si>
    <t>233719569</t>
  </si>
  <si>
    <t>R-8907098</t>
  </si>
  <si>
    <t>D+M sdružený vodoměr</t>
  </si>
  <si>
    <t>-522022509</t>
  </si>
  <si>
    <t>R-8907891</t>
  </si>
  <si>
    <t xml:space="preserve">Napojení na stávající  vnitřní potrubí vody</t>
  </si>
  <si>
    <t>162247711</t>
  </si>
  <si>
    <t>R-8945060</t>
  </si>
  <si>
    <t>1151521469</t>
  </si>
  <si>
    <t xml:space="preserve">Poznámka k položce:_x000d_
vč. výkopu, odvozu přebytečné zeminy na skládku, poplatku za skládkovné, zpětného zásypu </t>
  </si>
  <si>
    <t>R-89704</t>
  </si>
  <si>
    <t xml:space="preserve">Odstranění stávajícího vodovodního potrubí </t>
  </si>
  <si>
    <t>1974104589</t>
  </si>
  <si>
    <t xml:space="preserve">Poznámka k položce:_x000d_
vč. výkopu a zpětného zásypu </t>
  </si>
  <si>
    <t>"Odstranění rušeného potrubí ocel DN 80"176+5</t>
  </si>
  <si>
    <t>R-89705</t>
  </si>
  <si>
    <t>-575817184</t>
  </si>
  <si>
    <t xml:space="preserve">Poznámka k položce:_x000d_
vč. výkopu pro odstranění a zpětného zásypu </t>
  </si>
  <si>
    <t>"stávající kanalizace"250</t>
  </si>
  <si>
    <t>R-8975020</t>
  </si>
  <si>
    <t>179584718</t>
  </si>
  <si>
    <t>Ostatní konstrukce a práce, bourání</t>
  </si>
  <si>
    <t>919735112</t>
  </si>
  <si>
    <t>Řezání stávajícího živičného krytu hl přes 50 do 100 mm</t>
  </si>
  <si>
    <t>452781644</t>
  </si>
  <si>
    <t>100</t>
  </si>
  <si>
    <t>919735123</t>
  </si>
  <si>
    <t>Řezání stávajícího betonového krytu hl přes 100 do 150 mm</t>
  </si>
  <si>
    <t>1488958258</t>
  </si>
  <si>
    <t>-424728911</t>
  </si>
  <si>
    <t>-2145153933</t>
  </si>
  <si>
    <t>67,155*19 'Přepočtené koeficientem množství</t>
  </si>
  <si>
    <t>1536512320</t>
  </si>
  <si>
    <t>-1606168679</t>
  </si>
  <si>
    <t>928969558</t>
  </si>
  <si>
    <t>1484690674</t>
  </si>
  <si>
    <t>998276101</t>
  </si>
  <si>
    <t>Přesun hmot pro trubní vedení z trub z plastických hmot otevřený výkop</t>
  </si>
  <si>
    <t>1833233105</t>
  </si>
  <si>
    <t xml:space="preserve">010 - Ostatní a vedlejší náklady </t>
  </si>
  <si>
    <t>VRN - Vedlejší rozpočtové náklady</t>
  </si>
  <si>
    <t xml:space="preserve">    0 - Vedlejší  náklady</t>
  </si>
  <si>
    <t>VRN1 - Průzkumné, geodetické a projektové práce</t>
  </si>
  <si>
    <t>VRN3 - Zařízení staveniště</t>
  </si>
  <si>
    <t>VRN</t>
  </si>
  <si>
    <t>Vedlejší rozpočtové náklady</t>
  </si>
  <si>
    <t xml:space="preserve">Vedlejší  náklady</t>
  </si>
  <si>
    <t>VRN1</t>
  </si>
  <si>
    <t>Průzkumné, geodetické a projektové práce</t>
  </si>
  <si>
    <t>013254002</t>
  </si>
  <si>
    <t xml:space="preserve">Výrobní a dílenská dokumentace </t>
  </si>
  <si>
    <t>1024</t>
  </si>
  <si>
    <t>1983044697</t>
  </si>
  <si>
    <t xml:space="preserve">Poznámka k položce:_x000d_
_x000d_
_x000d_
_x000d_
_x000d_
_x000d_
_x000d_
_x000d_
</t>
  </si>
  <si>
    <t>013254101</t>
  </si>
  <si>
    <t xml:space="preserve">Monitoring v průběhu výstavby </t>
  </si>
  <si>
    <t>943847814</t>
  </si>
  <si>
    <t xml:space="preserve">Poznámka k položce:_x000d_
Fotografie nebo videozáznamy zakrývaných konstrukcí a jiných skutečností rozhodných např. pro vícepráce a méněpráce_x000d_
</t>
  </si>
  <si>
    <t>R-990010</t>
  </si>
  <si>
    <t xml:space="preserve">Vytýčení  a ochrana stávajících   inženýrských sítí </t>
  </si>
  <si>
    <t>-1151889953</t>
  </si>
  <si>
    <t>Poznámka k položce:_x000d_
Ochrana stávajících inženýrských sítí na staveništi, _x000d_
náklady na přezoumání podkladu objednatele o stavu inženýrských sítí probíhajících staveništěm nebo dotčenými stavbou i mimo území staveniště._x000d_
Vytýčení jejich skutečné trasy dle podmínek správců sítí v dokladové části. _x000d_
Zajištění aktualizace vyjádření správců sítí v případě ukončení platnosti vyjádření._x000d_
Zajištění a zabezpečení stávajících inženýrských sítí a přípojke při výkopových a bouracích pracích.</t>
  </si>
  <si>
    <t>R-990012</t>
  </si>
  <si>
    <t xml:space="preserve">Statická zatěžkávací zkouška </t>
  </si>
  <si>
    <t>1919235996</t>
  </si>
  <si>
    <t>R-990013</t>
  </si>
  <si>
    <t>Geodetické práce před výstavbou</t>
  </si>
  <si>
    <t>-114774070</t>
  </si>
  <si>
    <t>R-990014</t>
  </si>
  <si>
    <t xml:space="preserve">Geodetické práce po výstavbě </t>
  </si>
  <si>
    <t>336465334</t>
  </si>
  <si>
    <t xml:space="preserve">Poznámka k položce:_x000d_
Vypracování geometrických plánů podle požadavků KN pro vklad do KN._x000d_
</t>
  </si>
  <si>
    <t>R-990019</t>
  </si>
  <si>
    <t xml:space="preserve">Geodetické práce v průběhu stavby </t>
  </si>
  <si>
    <t>1587111565</t>
  </si>
  <si>
    <t xml:space="preserve">Poznámka k položce:_x000d_
_x000d_
</t>
  </si>
  <si>
    <t>R-9990520</t>
  </si>
  <si>
    <t>Dočasné dopravní značení včetně jeho vypracování, objízdných tras, projednání</t>
  </si>
  <si>
    <t>1201858550</t>
  </si>
  <si>
    <t>R-9990521</t>
  </si>
  <si>
    <t>Zpracování RDS - dopracování "Z" souřadnic nad rámec vyhlášky o dokumentaci staveb pro provádění stavby</t>
  </si>
  <si>
    <t>-1099942059</t>
  </si>
  <si>
    <t>VRN3</t>
  </si>
  <si>
    <t>Zařízení staveniště</t>
  </si>
  <si>
    <t>R-0321030</t>
  </si>
  <si>
    <t xml:space="preserve">Zařízení staveniště - zřízení, provoz, odstranění </t>
  </si>
  <si>
    <t>-659061406</t>
  </si>
  <si>
    <t xml:space="preserve">Poznámka k položce:_x000d_
Náklady na vybudování a zajištění zařízení staveniště a jeho provoz, údržbu a likvidaci v souladu s platnými právními předpisy, včetně případného zajištění ohlášení dle zákona č. 183/2006 Sb., o územním plánování a stavebním řádu (stavební zákon), ve znění pozdějších předpisů; zřízení staveništních přípojek energií (vody a energie), jejich měření, provoz, údržba, úhrada a likvidace; zajištění případného zimního opatření; náklady na úpravu povrchů po odstranění zařízení staveniště a úklid ploch, na kterých bylo zařízení staveniště provozováno; dodávka, skladování, správa, zabudování a montáž veškerých dílů a materiálů a zařízení týkající se veřejné zakázky; zajištění staveniště proti přístupu nepovolaných osob, zabezpečení staveniště. Náklady na vybavení objektů zařízení staveniště a odstranění objektů zařízení staveniště včetně odvozu. Náklady na střežení, vhodné zabezpečení staveniště._x000d_
Zajištění bezpečného příjezdu a přístupu na staveniště vč. dopravního zmnačení a potřebných souhlasů a rozhodnutí s vybudováním zařízení staveniště, náklady na připojení staveniště na energie vč. zajištění měření odběru energiií, vytýčení obvodu staveniště, oplocení a zabezpečení prostoru staveniště proti neoprávněnému vstupu ._x000d_
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</si>
</sst>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0.15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0.15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20250710001FIN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BOHUMÍN MĚSTSKÁ NEMOCNICE PAVILON LDN, PŘÍJEZDOVÁ KOMUNIKACE A PARKOVIŠTĚ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Bohumín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8. 10. 2025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Bohumín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ATRIS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Barbora Kyšková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02.1 - ZPEVNĚNÉ PLOCHY...'!J30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 02.1 - ZPEVNĚNÉ PLOCHY...'!P119</f>
        <v>0</v>
      </c>
      <c r="AV95" s="128">
        <f>'SO 02.1 - ZPEVNĚNÉ PLOCHY...'!J33</f>
        <v>0</v>
      </c>
      <c r="AW95" s="128">
        <f>'SO 02.1 - ZPEVNĚNÉ PLOCHY...'!J34</f>
        <v>0</v>
      </c>
      <c r="AX95" s="128">
        <f>'SO 02.1 - ZPEVNĚNÉ PLOCHY...'!J35</f>
        <v>0</v>
      </c>
      <c r="AY95" s="128">
        <f>'SO 02.1 - ZPEVNĚNÉ PLOCHY...'!J36</f>
        <v>0</v>
      </c>
      <c r="AZ95" s="128">
        <f>'SO 02.1 - ZPEVNĚNÉ PLOCHY...'!F33</f>
        <v>0</v>
      </c>
      <c r="BA95" s="128">
        <f>'SO 02.1 - ZPEVNĚNÉ PLOCHY...'!F34</f>
        <v>0</v>
      </c>
      <c r="BB95" s="128">
        <f>'SO 02.1 - ZPEVNĚNÉ PLOCHY...'!F35</f>
        <v>0</v>
      </c>
      <c r="BC95" s="128">
        <f>'SO 02.1 - ZPEVNĚNÉ PLOCHY...'!F36</f>
        <v>0</v>
      </c>
      <c r="BD95" s="130">
        <f>'SO 02.1 - ZPEVNĚNÉ PLOCHY...'!F37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24.7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02.2 - Zpevněné plochy...'!J30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 02.2 - Zpevněné plochy...'!P126</f>
        <v>0</v>
      </c>
      <c r="AV96" s="128">
        <f>'SO 02.2 - Zpevněné plochy...'!J33</f>
        <v>0</v>
      </c>
      <c r="AW96" s="128">
        <f>'SO 02.2 - Zpevněné plochy...'!J34</f>
        <v>0</v>
      </c>
      <c r="AX96" s="128">
        <f>'SO 02.2 - Zpevněné plochy...'!J35</f>
        <v>0</v>
      </c>
      <c r="AY96" s="128">
        <f>'SO 02.2 - Zpevněné plochy...'!J36</f>
        <v>0</v>
      </c>
      <c r="AZ96" s="128">
        <f>'SO 02.2 - Zpevněné plochy...'!F33</f>
        <v>0</v>
      </c>
      <c r="BA96" s="128">
        <f>'SO 02.2 - Zpevněné plochy...'!F34</f>
        <v>0</v>
      </c>
      <c r="BB96" s="128">
        <f>'SO 02.2 - Zpevněné plochy...'!F35</f>
        <v>0</v>
      </c>
      <c r="BC96" s="128">
        <f>'SO 02.2 - Zpevněné plochy...'!F36</f>
        <v>0</v>
      </c>
      <c r="BD96" s="130">
        <f>'SO 02.2 - Zpevněné plochy...'!F37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24.7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02.3 - VO  PARKOVIŠTĚ 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'SO 02.3 - VO  PARKOVIŠTĚ ...'!P123</f>
        <v>0</v>
      </c>
      <c r="AV97" s="128">
        <f>'SO 02.3 - VO  PARKOVIŠTĚ ...'!J33</f>
        <v>0</v>
      </c>
      <c r="AW97" s="128">
        <f>'SO 02.3 - VO  PARKOVIŠTĚ ...'!J34</f>
        <v>0</v>
      </c>
      <c r="AX97" s="128">
        <f>'SO 02.3 - VO  PARKOVIŠTĚ ...'!J35</f>
        <v>0</v>
      </c>
      <c r="AY97" s="128">
        <f>'SO 02.3 - VO  PARKOVIŠTĚ ...'!J36</f>
        <v>0</v>
      </c>
      <c r="AZ97" s="128">
        <f>'SO 02.3 - VO  PARKOVIŠTĚ ...'!F33</f>
        <v>0</v>
      </c>
      <c r="BA97" s="128">
        <f>'SO 02.3 - VO  PARKOVIŠTĚ ...'!F34</f>
        <v>0</v>
      </c>
      <c r="BB97" s="128">
        <f>'SO 02.3 - VO  PARKOVIŠTĚ ...'!F35</f>
        <v>0</v>
      </c>
      <c r="BC97" s="128">
        <f>'SO 02.3 - VO  PARKOVIŠTĚ ...'!F36</f>
        <v>0</v>
      </c>
      <c r="BD97" s="130">
        <f>'SO 02.3 - VO  PARKOVIŠTĚ 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05 - Přípojka vody a k...'!J30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'SO 05 - Přípojka vody a k...'!P125</f>
        <v>0</v>
      </c>
      <c r="AV98" s="128">
        <f>'SO 05 - Přípojka vody a k...'!J33</f>
        <v>0</v>
      </c>
      <c r="AW98" s="128">
        <f>'SO 05 - Přípojka vody a k...'!J34</f>
        <v>0</v>
      </c>
      <c r="AX98" s="128">
        <f>'SO 05 - Přípojka vody a k...'!J35</f>
        <v>0</v>
      </c>
      <c r="AY98" s="128">
        <f>'SO 05 - Přípojka vody a k...'!J36</f>
        <v>0</v>
      </c>
      <c r="AZ98" s="128">
        <f>'SO 05 - Přípojka vody a k...'!F33</f>
        <v>0</v>
      </c>
      <c r="BA98" s="128">
        <f>'SO 05 - Přípojka vody a k...'!F34</f>
        <v>0</v>
      </c>
      <c r="BB98" s="128">
        <f>'SO 05 - Přípojka vody a k...'!F35</f>
        <v>0</v>
      </c>
      <c r="BC98" s="128">
        <f>'SO 05 - Přípojka vody a k...'!F36</f>
        <v>0</v>
      </c>
      <c r="BD98" s="130">
        <f>'SO 05 - Přípojka vody a k...'!F37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'010 - Ostatní a vedlejší 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32">
        <v>0</v>
      </c>
      <c r="AT99" s="133">
        <f>ROUND(SUM(AV99:AW99),2)</f>
        <v>0</v>
      </c>
      <c r="AU99" s="134">
        <f>'010 - Ostatní a vedlejší ...'!P120</f>
        <v>0</v>
      </c>
      <c r="AV99" s="133">
        <f>'010 - Ostatní a vedlejší ...'!J33</f>
        <v>0</v>
      </c>
      <c r="AW99" s="133">
        <f>'010 - Ostatní a vedlejší ...'!J34</f>
        <v>0</v>
      </c>
      <c r="AX99" s="133">
        <f>'010 - Ostatní a vedlejší ...'!J35</f>
        <v>0</v>
      </c>
      <c r="AY99" s="133">
        <f>'010 - Ostatní a vedlejší ...'!J36</f>
        <v>0</v>
      </c>
      <c r="AZ99" s="133">
        <f>'010 - Ostatní a vedlejší ...'!F33</f>
        <v>0</v>
      </c>
      <c r="BA99" s="133">
        <f>'010 - Ostatní a vedlejší ...'!F34</f>
        <v>0</v>
      </c>
      <c r="BB99" s="133">
        <f>'010 - Ostatní a vedlejší ...'!F35</f>
        <v>0</v>
      </c>
      <c r="BC99" s="133">
        <f>'010 - Ostatní a vedlejší ...'!F36</f>
        <v>0</v>
      </c>
      <c r="BD99" s="135">
        <f>'010 - Ostatní a vedlejší 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WP1ZhLcUh9cbBHLCcek2RjjWPrnxk9gZX1h7YnClahXMLN+qFawvJEejXD8Kc7ecMRX8KCNh9qUJI4D1DL34YQ==" hashValue="t93wAOUGycXALwXuDwNI7LFP8U0eg28zGGqyQWPjlr3QkYXQqM0hjW2NaVf1zGT5mxX124idx6YLc/cW2YuiBQ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2.1 - ZPEVNĚNÉ PLOCHY...'!C2" display="/"/>
    <hyperlink ref="A96" location="'SO 02.2 - Zpevněné plochy...'!C2" display="/"/>
    <hyperlink ref="A97" location="'SO 02.3 - VO  PARKOVIŠTĚ ...'!C2" display="/"/>
    <hyperlink ref="A98" location="'SO 05 - Přípojka vody a k...'!C2" display="/"/>
    <hyperlink ref="A99" location="'010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ROUND((SUM(BE119:BE162)),  2)</f>
        <v>0</v>
      </c>
      <c r="G33" s="38"/>
      <c r="H33" s="38"/>
      <c r="I33" s="155">
        <v>0.21</v>
      </c>
      <c r="J33" s="154">
        <f>ROUND(((SUM(BE119:BE162))*I33),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ROUND((SUM(BF119:BF162)),  2)</f>
        <v>0</v>
      </c>
      <c r="G34" s="38"/>
      <c r="H34" s="38"/>
      <c r="I34" s="155">
        <v>0.15</v>
      </c>
      <c r="J34" s="154">
        <f>ROUND(((SUM(BF119:BF162))*I34),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ROUND((SUM(BG119:BG162)),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ROUND((SUM(BH119:BH162)),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ROUND((SUM(BI119:BI162)),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 xml:space="preserve">SO 02.1 - ZPEVNĚNÉ PLOCHY A PARKOVIŠTĚ - příprava území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110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BOHUMÍN MĚSTSKÁ NEMOCNICE PAVILON LDN, PŘÍJEZDOVÁ KOMUNIKACE A PARKOVIŠTĚ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30" customHeight="1">
      <c r="A111" s="38"/>
      <c r="B111" s="39"/>
      <c r="C111" s="40"/>
      <c r="D111" s="40"/>
      <c r="E111" s="76" t="str">
        <f>E9</f>
        <v xml:space="preserve">SO 02.1 - ZPEVNĚNÉ PLOCHY A PARKOVIŠTĚ - příprava území 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Bohumín</v>
      </c>
      <c r="G113" s="40"/>
      <c r="H113" s="40"/>
      <c r="I113" s="32" t="s">
        <v>22</v>
      </c>
      <c r="J113" s="79" t="str">
        <f>IF(J12="","",J12)</f>
        <v>8. 10. 2025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Město Bohumín</v>
      </c>
      <c r="G115" s="40"/>
      <c r="H115" s="40"/>
      <c r="I115" s="32" t="s">
        <v>30</v>
      </c>
      <c r="J115" s="36" t="str">
        <f>E21</f>
        <v>ATRIS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Barbora Kyšková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111</v>
      </c>
      <c r="D118" s="194" t="s">
        <v>61</v>
      </c>
      <c r="E118" s="194" t="s">
        <v>57</v>
      </c>
      <c r="F118" s="194" t="s">
        <v>58</v>
      </c>
      <c r="G118" s="194" t="s">
        <v>112</v>
      </c>
      <c r="H118" s="194" t="s">
        <v>113</v>
      </c>
      <c r="I118" s="194" t="s">
        <v>114</v>
      </c>
      <c r="J118" s="194" t="s">
        <v>104</v>
      </c>
      <c r="K118" s="195" t="s">
        <v>115</v>
      </c>
      <c r="L118" s="196"/>
      <c r="M118" s="100" t="s">
        <v>1</v>
      </c>
      <c r="N118" s="101" t="s">
        <v>40</v>
      </c>
      <c r="O118" s="101" t="s">
        <v>116</v>
      </c>
      <c r="P118" s="101" t="s">
        <v>117</v>
      </c>
      <c r="Q118" s="101" t="s">
        <v>118</v>
      </c>
      <c r="R118" s="101" t="s">
        <v>119</v>
      </c>
      <c r="S118" s="101" t="s">
        <v>120</v>
      </c>
      <c r="T118" s="102" t="s">
        <v>121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122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0.00438</v>
      </c>
      <c r="S119" s="104"/>
      <c r="T119" s="200">
        <f>T120</f>
        <v>2067.7316000000004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106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123</v>
      </c>
      <c r="F120" s="205" t="s">
        <v>124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P121+P152</f>
        <v>0</v>
      </c>
      <c r="Q120" s="210"/>
      <c r="R120" s="211">
        <f>R121+R152</f>
        <v>0.00438</v>
      </c>
      <c r="S120" s="210"/>
      <c r="T120" s="212">
        <f>T121+T152</f>
        <v>2067.7316000000004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84</v>
      </c>
      <c r="AT120" s="214" t="s">
        <v>75</v>
      </c>
      <c r="AU120" s="214" t="s">
        <v>76</v>
      </c>
      <c r="AY120" s="213" t="s">
        <v>125</v>
      </c>
      <c r="BK120" s="215">
        <f>BK121+BK152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84</v>
      </c>
      <c r="F121" s="216" t="s">
        <v>126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SUM(P122:P151)</f>
        <v>0</v>
      </c>
      <c r="Q121" s="210"/>
      <c r="R121" s="211">
        <f>SUM(R122:R151)</f>
        <v>0.00438</v>
      </c>
      <c r="S121" s="210"/>
      <c r="T121" s="212">
        <f>SUM(T122:T151)</f>
        <v>2067.7316000000004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84</v>
      </c>
      <c r="AT121" s="214" t="s">
        <v>75</v>
      </c>
      <c r="AU121" s="214" t="s">
        <v>84</v>
      </c>
      <c r="AY121" s="213" t="s">
        <v>125</v>
      </c>
      <c r="BK121" s="215">
        <f>SUM(BK122:BK151)</f>
        <v>0</v>
      </c>
    </row>
    <row r="122" s="2" customFormat="1" ht="24.15" customHeight="1">
      <c r="A122" s="38"/>
      <c r="B122" s="39"/>
      <c r="C122" s="218" t="s">
        <v>84</v>
      </c>
      <c r="D122" s="218" t="s">
        <v>127</v>
      </c>
      <c r="E122" s="219" t="s">
        <v>128</v>
      </c>
      <c r="F122" s="220" t="s">
        <v>129</v>
      </c>
      <c r="G122" s="221" t="s">
        <v>130</v>
      </c>
      <c r="H122" s="222">
        <v>325</v>
      </c>
      <c r="I122" s="223"/>
      <c r="J122" s="224">
        <f>ROUND(I122*H122,2)</f>
        <v>0</v>
      </c>
      <c r="K122" s="220" t="s">
        <v>131</v>
      </c>
      <c r="L122" s="44"/>
      <c r="M122" s="225" t="s">
        <v>1</v>
      </c>
      <c r="N122" s="226" t="s">
        <v>41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0.29</v>
      </c>
      <c r="T122" s="228">
        <f>S122*H122</f>
        <v>94.25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132</v>
      </c>
      <c r="AT122" s="229" t="s">
        <v>127</v>
      </c>
      <c r="AU122" s="229" t="s">
        <v>86</v>
      </c>
      <c r="AY122" s="17" t="s">
        <v>125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84</v>
      </c>
      <c r="BK122" s="230">
        <f>ROUND(I122*H122,2)</f>
        <v>0</v>
      </c>
      <c r="BL122" s="17" t="s">
        <v>132</v>
      </c>
      <c r="BM122" s="229" t="s">
        <v>133</v>
      </c>
    </row>
    <row r="123" s="2" customFormat="1">
      <c r="A123" s="38"/>
      <c r="B123" s="39"/>
      <c r="C123" s="40"/>
      <c r="D123" s="231" t="s">
        <v>134</v>
      </c>
      <c r="E123" s="40"/>
      <c r="F123" s="232" t="s">
        <v>135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134</v>
      </c>
      <c r="AU123" s="17" t="s">
        <v>86</v>
      </c>
    </row>
    <row r="124" s="13" customFormat="1">
      <c r="A124" s="13"/>
      <c r="B124" s="236"/>
      <c r="C124" s="237"/>
      <c r="D124" s="231" t="s">
        <v>136</v>
      </c>
      <c r="E124" s="238" t="s">
        <v>1</v>
      </c>
      <c r="F124" s="239" t="s">
        <v>137</v>
      </c>
      <c r="G124" s="237"/>
      <c r="H124" s="240">
        <v>325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136</v>
      </c>
      <c r="AU124" s="246" t="s">
        <v>86</v>
      </c>
      <c r="AV124" s="13" t="s">
        <v>86</v>
      </c>
      <c r="AW124" s="13" t="s">
        <v>32</v>
      </c>
      <c r="AX124" s="13" t="s">
        <v>84</v>
      </c>
      <c r="AY124" s="246" t="s">
        <v>125</v>
      </c>
    </row>
    <row r="125" s="2" customFormat="1" ht="24.15" customHeight="1">
      <c r="A125" s="38"/>
      <c r="B125" s="39"/>
      <c r="C125" s="218" t="s">
        <v>86</v>
      </c>
      <c r="D125" s="218" t="s">
        <v>127</v>
      </c>
      <c r="E125" s="219" t="s">
        <v>138</v>
      </c>
      <c r="F125" s="220" t="s">
        <v>139</v>
      </c>
      <c r="G125" s="221" t="s">
        <v>140</v>
      </c>
      <c r="H125" s="222">
        <v>12.686</v>
      </c>
      <c r="I125" s="223"/>
      <c r="J125" s="224">
        <f>ROUND(I125*H125,2)</f>
        <v>0</v>
      </c>
      <c r="K125" s="220" t="s">
        <v>141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2.1</v>
      </c>
      <c r="T125" s="228">
        <f>S125*H125</f>
        <v>26.640600000000004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132</v>
      </c>
      <c r="AT125" s="229" t="s">
        <v>127</v>
      </c>
      <c r="AU125" s="229" t="s">
        <v>86</v>
      </c>
      <c r="AY125" s="17" t="s">
        <v>125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132</v>
      </c>
      <c r="BM125" s="229" t="s">
        <v>142</v>
      </c>
    </row>
    <row r="126" s="13" customFormat="1">
      <c r="A126" s="13"/>
      <c r="B126" s="236"/>
      <c r="C126" s="237"/>
      <c r="D126" s="231" t="s">
        <v>136</v>
      </c>
      <c r="E126" s="238" t="s">
        <v>1</v>
      </c>
      <c r="F126" s="239" t="s">
        <v>143</v>
      </c>
      <c r="G126" s="237"/>
      <c r="H126" s="240">
        <v>1.23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6" t="s">
        <v>136</v>
      </c>
      <c r="AU126" s="246" t="s">
        <v>86</v>
      </c>
      <c r="AV126" s="13" t="s">
        <v>86</v>
      </c>
      <c r="AW126" s="13" t="s">
        <v>32</v>
      </c>
      <c r="AX126" s="13" t="s">
        <v>76</v>
      </c>
      <c r="AY126" s="246" t="s">
        <v>125</v>
      </c>
    </row>
    <row r="127" s="13" customFormat="1">
      <c r="A127" s="13"/>
      <c r="B127" s="236"/>
      <c r="C127" s="237"/>
      <c r="D127" s="231" t="s">
        <v>136</v>
      </c>
      <c r="E127" s="238" t="s">
        <v>1</v>
      </c>
      <c r="F127" s="239" t="s">
        <v>144</v>
      </c>
      <c r="G127" s="237"/>
      <c r="H127" s="240">
        <v>3.456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136</v>
      </c>
      <c r="AU127" s="246" t="s">
        <v>86</v>
      </c>
      <c r="AV127" s="13" t="s">
        <v>86</v>
      </c>
      <c r="AW127" s="13" t="s">
        <v>32</v>
      </c>
      <c r="AX127" s="13" t="s">
        <v>76</v>
      </c>
      <c r="AY127" s="246" t="s">
        <v>125</v>
      </c>
    </row>
    <row r="128" s="13" customFormat="1">
      <c r="A128" s="13"/>
      <c r="B128" s="236"/>
      <c r="C128" s="237"/>
      <c r="D128" s="231" t="s">
        <v>136</v>
      </c>
      <c r="E128" s="238" t="s">
        <v>1</v>
      </c>
      <c r="F128" s="239" t="s">
        <v>145</v>
      </c>
      <c r="G128" s="237"/>
      <c r="H128" s="240">
        <v>8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136</v>
      </c>
      <c r="AU128" s="246" t="s">
        <v>86</v>
      </c>
      <c r="AV128" s="13" t="s">
        <v>86</v>
      </c>
      <c r="AW128" s="13" t="s">
        <v>32</v>
      </c>
      <c r="AX128" s="13" t="s">
        <v>76</v>
      </c>
      <c r="AY128" s="246" t="s">
        <v>125</v>
      </c>
    </row>
    <row r="129" s="14" customFormat="1">
      <c r="A129" s="14"/>
      <c r="B129" s="247"/>
      <c r="C129" s="248"/>
      <c r="D129" s="231" t="s">
        <v>136</v>
      </c>
      <c r="E129" s="249" t="s">
        <v>1</v>
      </c>
      <c r="F129" s="250" t="s">
        <v>146</v>
      </c>
      <c r="G129" s="248"/>
      <c r="H129" s="251">
        <v>12.686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136</v>
      </c>
      <c r="AU129" s="257" t="s">
        <v>86</v>
      </c>
      <c r="AV129" s="14" t="s">
        <v>132</v>
      </c>
      <c r="AW129" s="14" t="s">
        <v>32</v>
      </c>
      <c r="AX129" s="14" t="s">
        <v>84</v>
      </c>
      <c r="AY129" s="257" t="s">
        <v>125</v>
      </c>
    </row>
    <row r="130" s="2" customFormat="1" ht="24.15" customHeight="1">
      <c r="A130" s="38"/>
      <c r="B130" s="39"/>
      <c r="C130" s="218" t="s">
        <v>147</v>
      </c>
      <c r="D130" s="218" t="s">
        <v>127</v>
      </c>
      <c r="E130" s="219" t="s">
        <v>148</v>
      </c>
      <c r="F130" s="220" t="s">
        <v>149</v>
      </c>
      <c r="G130" s="221" t="s">
        <v>130</v>
      </c>
      <c r="H130" s="222">
        <v>385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0.44</v>
      </c>
      <c r="T130" s="228">
        <f>S130*H130</f>
        <v>169.4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86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150</v>
      </c>
    </row>
    <row r="131" s="13" customFormat="1">
      <c r="A131" s="13"/>
      <c r="B131" s="236"/>
      <c r="C131" s="237"/>
      <c r="D131" s="231" t="s">
        <v>136</v>
      </c>
      <c r="E131" s="238" t="s">
        <v>1</v>
      </c>
      <c r="F131" s="239" t="s">
        <v>151</v>
      </c>
      <c r="G131" s="237"/>
      <c r="H131" s="240">
        <v>385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136</v>
      </c>
      <c r="AU131" s="246" t="s">
        <v>86</v>
      </c>
      <c r="AV131" s="13" t="s">
        <v>86</v>
      </c>
      <c r="AW131" s="13" t="s">
        <v>32</v>
      </c>
      <c r="AX131" s="13" t="s">
        <v>84</v>
      </c>
      <c r="AY131" s="246" t="s">
        <v>125</v>
      </c>
    </row>
    <row r="132" s="2" customFormat="1" ht="33" customHeight="1">
      <c r="A132" s="38"/>
      <c r="B132" s="39"/>
      <c r="C132" s="218" t="s">
        <v>132</v>
      </c>
      <c r="D132" s="218" t="s">
        <v>127</v>
      </c>
      <c r="E132" s="219" t="s">
        <v>152</v>
      </c>
      <c r="F132" s="220" t="s">
        <v>153</v>
      </c>
      <c r="G132" s="221" t="s">
        <v>130</v>
      </c>
      <c r="H132" s="222">
        <v>2380</v>
      </c>
      <c r="I132" s="223"/>
      <c r="J132" s="224">
        <f>ROUND(I132*H132,2)</f>
        <v>0</v>
      </c>
      <c r="K132" s="220" t="s">
        <v>131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0.63</v>
      </c>
      <c r="T132" s="228">
        <f>S132*H132</f>
        <v>1499.4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86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154</v>
      </c>
    </row>
    <row r="133" s="15" customFormat="1">
      <c r="A133" s="15"/>
      <c r="B133" s="258"/>
      <c r="C133" s="259"/>
      <c r="D133" s="231" t="s">
        <v>136</v>
      </c>
      <c r="E133" s="260" t="s">
        <v>1</v>
      </c>
      <c r="F133" s="261" t="s">
        <v>155</v>
      </c>
      <c r="G133" s="259"/>
      <c r="H133" s="260" t="s">
        <v>1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136</v>
      </c>
      <c r="AU133" s="267" t="s">
        <v>86</v>
      </c>
      <c r="AV133" s="15" t="s">
        <v>84</v>
      </c>
      <c r="AW133" s="15" t="s">
        <v>32</v>
      </c>
      <c r="AX133" s="15" t="s">
        <v>76</v>
      </c>
      <c r="AY133" s="267" t="s">
        <v>125</v>
      </c>
    </row>
    <row r="134" s="13" customFormat="1">
      <c r="A134" s="13"/>
      <c r="B134" s="236"/>
      <c r="C134" s="237"/>
      <c r="D134" s="231" t="s">
        <v>136</v>
      </c>
      <c r="E134" s="238" t="s">
        <v>1</v>
      </c>
      <c r="F134" s="239" t="s">
        <v>156</v>
      </c>
      <c r="G134" s="237"/>
      <c r="H134" s="240">
        <v>2380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136</v>
      </c>
      <c r="AU134" s="246" t="s">
        <v>86</v>
      </c>
      <c r="AV134" s="13" t="s">
        <v>86</v>
      </c>
      <c r="AW134" s="13" t="s">
        <v>32</v>
      </c>
      <c r="AX134" s="13" t="s">
        <v>84</v>
      </c>
      <c r="AY134" s="246" t="s">
        <v>125</v>
      </c>
    </row>
    <row r="135" s="2" customFormat="1" ht="24.15" customHeight="1">
      <c r="A135" s="38"/>
      <c r="B135" s="39"/>
      <c r="C135" s="218" t="s">
        <v>157</v>
      </c>
      <c r="D135" s="218" t="s">
        <v>127</v>
      </c>
      <c r="E135" s="219" t="s">
        <v>158</v>
      </c>
      <c r="F135" s="220" t="s">
        <v>159</v>
      </c>
      <c r="G135" s="221" t="s">
        <v>130</v>
      </c>
      <c r="H135" s="222">
        <v>2055</v>
      </c>
      <c r="I135" s="223"/>
      <c r="J135" s="224">
        <f>ROUND(I135*H135,2)</f>
        <v>0</v>
      </c>
      <c r="K135" s="220" t="s">
        <v>131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0.098</v>
      </c>
      <c r="T135" s="228">
        <f>S135*H135</f>
        <v>201.39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132</v>
      </c>
      <c r="AT135" s="229" t="s">
        <v>127</v>
      </c>
      <c r="AU135" s="229" t="s">
        <v>86</v>
      </c>
      <c r="AY135" s="17" t="s">
        <v>125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132</v>
      </c>
      <c r="BM135" s="229" t="s">
        <v>160</v>
      </c>
    </row>
    <row r="136" s="2" customFormat="1">
      <c r="A136" s="38"/>
      <c r="B136" s="39"/>
      <c r="C136" s="40"/>
      <c r="D136" s="231" t="s">
        <v>134</v>
      </c>
      <c r="E136" s="40"/>
      <c r="F136" s="232" t="s">
        <v>161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86</v>
      </c>
    </row>
    <row r="137" s="15" customFormat="1">
      <c r="A137" s="15"/>
      <c r="B137" s="258"/>
      <c r="C137" s="259"/>
      <c r="D137" s="231" t="s">
        <v>136</v>
      </c>
      <c r="E137" s="260" t="s">
        <v>1</v>
      </c>
      <c r="F137" s="261" t="s">
        <v>155</v>
      </c>
      <c r="G137" s="259"/>
      <c r="H137" s="260" t="s">
        <v>1</v>
      </c>
      <c r="I137" s="262"/>
      <c r="J137" s="259"/>
      <c r="K137" s="259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136</v>
      </c>
      <c r="AU137" s="267" t="s">
        <v>86</v>
      </c>
      <c r="AV137" s="15" t="s">
        <v>84</v>
      </c>
      <c r="AW137" s="15" t="s">
        <v>32</v>
      </c>
      <c r="AX137" s="15" t="s">
        <v>76</v>
      </c>
      <c r="AY137" s="267" t="s">
        <v>125</v>
      </c>
    </row>
    <row r="138" s="13" customFormat="1">
      <c r="A138" s="13"/>
      <c r="B138" s="236"/>
      <c r="C138" s="237"/>
      <c r="D138" s="231" t="s">
        <v>136</v>
      </c>
      <c r="E138" s="238" t="s">
        <v>1</v>
      </c>
      <c r="F138" s="239" t="s">
        <v>162</v>
      </c>
      <c r="G138" s="237"/>
      <c r="H138" s="240">
        <v>2055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136</v>
      </c>
      <c r="AU138" s="246" t="s">
        <v>86</v>
      </c>
      <c r="AV138" s="13" t="s">
        <v>86</v>
      </c>
      <c r="AW138" s="13" t="s">
        <v>32</v>
      </c>
      <c r="AX138" s="13" t="s">
        <v>84</v>
      </c>
      <c r="AY138" s="246" t="s">
        <v>125</v>
      </c>
    </row>
    <row r="139" s="2" customFormat="1" ht="24.15" customHeight="1">
      <c r="A139" s="38"/>
      <c r="B139" s="39"/>
      <c r="C139" s="218" t="s">
        <v>163</v>
      </c>
      <c r="D139" s="218" t="s">
        <v>127</v>
      </c>
      <c r="E139" s="219" t="s">
        <v>164</v>
      </c>
      <c r="F139" s="220" t="s">
        <v>165</v>
      </c>
      <c r="G139" s="221" t="s">
        <v>130</v>
      </c>
      <c r="H139" s="222">
        <v>34</v>
      </c>
      <c r="I139" s="223"/>
      <c r="J139" s="224">
        <f>ROUND(I139*H139,2)</f>
        <v>0</v>
      </c>
      <c r="K139" s="220" t="s">
        <v>141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3E-05</v>
      </c>
      <c r="R139" s="227">
        <f>Q139*H139</f>
        <v>0.0010200000000000002</v>
      </c>
      <c r="S139" s="227">
        <v>0.069</v>
      </c>
      <c r="T139" s="228">
        <f>S139*H139</f>
        <v>2.346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86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166</v>
      </c>
    </row>
    <row r="140" s="13" customFormat="1">
      <c r="A140" s="13"/>
      <c r="B140" s="236"/>
      <c r="C140" s="237"/>
      <c r="D140" s="231" t="s">
        <v>136</v>
      </c>
      <c r="E140" s="238" t="s">
        <v>1</v>
      </c>
      <c r="F140" s="239" t="s">
        <v>167</v>
      </c>
      <c r="G140" s="237"/>
      <c r="H140" s="240">
        <v>34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136</v>
      </c>
      <c r="AU140" s="246" t="s">
        <v>86</v>
      </c>
      <c r="AV140" s="13" t="s">
        <v>86</v>
      </c>
      <c r="AW140" s="13" t="s">
        <v>32</v>
      </c>
      <c r="AX140" s="13" t="s">
        <v>84</v>
      </c>
      <c r="AY140" s="246" t="s">
        <v>125</v>
      </c>
    </row>
    <row r="141" s="2" customFormat="1" ht="24.15" customHeight="1">
      <c r="A141" s="38"/>
      <c r="B141" s="39"/>
      <c r="C141" s="218" t="s">
        <v>168</v>
      </c>
      <c r="D141" s="218" t="s">
        <v>127</v>
      </c>
      <c r="E141" s="219" t="s">
        <v>169</v>
      </c>
      <c r="F141" s="220" t="s">
        <v>170</v>
      </c>
      <c r="G141" s="221" t="s">
        <v>130</v>
      </c>
      <c r="H141" s="222">
        <v>16</v>
      </c>
      <c r="I141" s="223"/>
      <c r="J141" s="224">
        <f>ROUND(I141*H141,2)</f>
        <v>0</v>
      </c>
      <c r="K141" s="220" t="s">
        <v>141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4E-05</v>
      </c>
      <c r="R141" s="227">
        <f>Q141*H141</f>
        <v>0.00064</v>
      </c>
      <c r="S141" s="227">
        <v>0.115</v>
      </c>
      <c r="T141" s="228">
        <f>S141*H141</f>
        <v>1.8400000000000003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132</v>
      </c>
      <c r="AT141" s="229" t="s">
        <v>127</v>
      </c>
      <c r="AU141" s="229" t="s">
        <v>86</v>
      </c>
      <c r="AY141" s="17" t="s">
        <v>125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132</v>
      </c>
      <c r="BM141" s="229" t="s">
        <v>171</v>
      </c>
    </row>
    <row r="142" s="13" customFormat="1">
      <c r="A142" s="13"/>
      <c r="B142" s="236"/>
      <c r="C142" s="237"/>
      <c r="D142" s="231" t="s">
        <v>136</v>
      </c>
      <c r="E142" s="238" t="s">
        <v>1</v>
      </c>
      <c r="F142" s="239" t="s">
        <v>172</v>
      </c>
      <c r="G142" s="237"/>
      <c r="H142" s="240">
        <v>16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136</v>
      </c>
      <c r="AU142" s="246" t="s">
        <v>86</v>
      </c>
      <c r="AV142" s="13" t="s">
        <v>86</v>
      </c>
      <c r="AW142" s="13" t="s">
        <v>32</v>
      </c>
      <c r="AX142" s="13" t="s">
        <v>84</v>
      </c>
      <c r="AY142" s="246" t="s">
        <v>125</v>
      </c>
    </row>
    <row r="143" s="2" customFormat="1" ht="24.15" customHeight="1">
      <c r="A143" s="38"/>
      <c r="B143" s="39"/>
      <c r="C143" s="218" t="s">
        <v>173</v>
      </c>
      <c r="D143" s="218" t="s">
        <v>127</v>
      </c>
      <c r="E143" s="219" t="s">
        <v>174</v>
      </c>
      <c r="F143" s="220" t="s">
        <v>175</v>
      </c>
      <c r="G143" s="221" t="s">
        <v>130</v>
      </c>
      <c r="H143" s="222">
        <v>34</v>
      </c>
      <c r="I143" s="223"/>
      <c r="J143" s="224">
        <f>ROUND(I143*H143,2)</f>
        <v>0</v>
      </c>
      <c r="K143" s="220" t="s">
        <v>141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8E-05</v>
      </c>
      <c r="R143" s="227">
        <f>Q143*H143</f>
        <v>0.00272</v>
      </c>
      <c r="S143" s="227">
        <v>0.23</v>
      </c>
      <c r="T143" s="228">
        <f>S143*H143</f>
        <v>7.82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132</v>
      </c>
      <c r="AT143" s="229" t="s">
        <v>127</v>
      </c>
      <c r="AU143" s="229" t="s">
        <v>86</v>
      </c>
      <c r="AY143" s="17" t="s">
        <v>125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132</v>
      </c>
      <c r="BM143" s="229" t="s">
        <v>176</v>
      </c>
    </row>
    <row r="144" s="13" customFormat="1">
      <c r="A144" s="13"/>
      <c r="B144" s="236"/>
      <c r="C144" s="237"/>
      <c r="D144" s="231" t="s">
        <v>136</v>
      </c>
      <c r="E144" s="238" t="s">
        <v>1</v>
      </c>
      <c r="F144" s="239" t="s">
        <v>167</v>
      </c>
      <c r="G144" s="237"/>
      <c r="H144" s="240">
        <v>34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136</v>
      </c>
      <c r="AU144" s="246" t="s">
        <v>86</v>
      </c>
      <c r="AV144" s="13" t="s">
        <v>86</v>
      </c>
      <c r="AW144" s="13" t="s">
        <v>32</v>
      </c>
      <c r="AX144" s="13" t="s">
        <v>84</v>
      </c>
      <c r="AY144" s="246" t="s">
        <v>125</v>
      </c>
    </row>
    <row r="145" s="2" customFormat="1" ht="16.5" customHeight="1">
      <c r="A145" s="38"/>
      <c r="B145" s="39"/>
      <c r="C145" s="218" t="s">
        <v>177</v>
      </c>
      <c r="D145" s="218" t="s">
        <v>127</v>
      </c>
      <c r="E145" s="219" t="s">
        <v>178</v>
      </c>
      <c r="F145" s="220" t="s">
        <v>179</v>
      </c>
      <c r="G145" s="221" t="s">
        <v>180</v>
      </c>
      <c r="H145" s="222">
        <v>313</v>
      </c>
      <c r="I145" s="223"/>
      <c r="J145" s="224">
        <f>ROUND(I145*H145,2)</f>
        <v>0</v>
      </c>
      <c r="K145" s="220" t="s">
        <v>131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0.205</v>
      </c>
      <c r="T145" s="228">
        <f>S145*H145</f>
        <v>64.164999999999992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132</v>
      </c>
      <c r="AT145" s="229" t="s">
        <v>127</v>
      </c>
      <c r="AU145" s="229" t="s">
        <v>86</v>
      </c>
      <c r="AY145" s="17" t="s">
        <v>125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132</v>
      </c>
      <c r="BM145" s="229" t="s">
        <v>181</v>
      </c>
    </row>
    <row r="146" s="15" customFormat="1">
      <c r="A146" s="15"/>
      <c r="B146" s="258"/>
      <c r="C146" s="259"/>
      <c r="D146" s="231" t="s">
        <v>136</v>
      </c>
      <c r="E146" s="260" t="s">
        <v>1</v>
      </c>
      <c r="F146" s="261" t="s">
        <v>155</v>
      </c>
      <c r="G146" s="259"/>
      <c r="H146" s="260" t="s">
        <v>1</v>
      </c>
      <c r="I146" s="262"/>
      <c r="J146" s="259"/>
      <c r="K146" s="259"/>
      <c r="L146" s="263"/>
      <c r="M146" s="264"/>
      <c r="N146" s="265"/>
      <c r="O146" s="265"/>
      <c r="P146" s="265"/>
      <c r="Q146" s="265"/>
      <c r="R146" s="265"/>
      <c r="S146" s="265"/>
      <c r="T146" s="26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7" t="s">
        <v>136</v>
      </c>
      <c r="AU146" s="267" t="s">
        <v>86</v>
      </c>
      <c r="AV146" s="15" t="s">
        <v>84</v>
      </c>
      <c r="AW146" s="15" t="s">
        <v>32</v>
      </c>
      <c r="AX146" s="15" t="s">
        <v>76</v>
      </c>
      <c r="AY146" s="267" t="s">
        <v>125</v>
      </c>
    </row>
    <row r="147" s="13" customFormat="1">
      <c r="A147" s="13"/>
      <c r="B147" s="236"/>
      <c r="C147" s="237"/>
      <c r="D147" s="231" t="s">
        <v>136</v>
      </c>
      <c r="E147" s="238" t="s">
        <v>1</v>
      </c>
      <c r="F147" s="239" t="s">
        <v>182</v>
      </c>
      <c r="G147" s="237"/>
      <c r="H147" s="240">
        <v>303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136</v>
      </c>
      <c r="AU147" s="246" t="s">
        <v>86</v>
      </c>
      <c r="AV147" s="13" t="s">
        <v>86</v>
      </c>
      <c r="AW147" s="13" t="s">
        <v>32</v>
      </c>
      <c r="AX147" s="13" t="s">
        <v>76</v>
      </c>
      <c r="AY147" s="246" t="s">
        <v>125</v>
      </c>
    </row>
    <row r="148" s="13" customFormat="1">
      <c r="A148" s="13"/>
      <c r="B148" s="236"/>
      <c r="C148" s="237"/>
      <c r="D148" s="231" t="s">
        <v>136</v>
      </c>
      <c r="E148" s="238" t="s">
        <v>1</v>
      </c>
      <c r="F148" s="239" t="s">
        <v>183</v>
      </c>
      <c r="G148" s="237"/>
      <c r="H148" s="240">
        <v>10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136</v>
      </c>
      <c r="AU148" s="246" t="s">
        <v>86</v>
      </c>
      <c r="AV148" s="13" t="s">
        <v>86</v>
      </c>
      <c r="AW148" s="13" t="s">
        <v>32</v>
      </c>
      <c r="AX148" s="13" t="s">
        <v>76</v>
      </c>
      <c r="AY148" s="246" t="s">
        <v>125</v>
      </c>
    </row>
    <row r="149" s="14" customFormat="1">
      <c r="A149" s="14"/>
      <c r="B149" s="247"/>
      <c r="C149" s="248"/>
      <c r="D149" s="231" t="s">
        <v>136</v>
      </c>
      <c r="E149" s="249" t="s">
        <v>1</v>
      </c>
      <c r="F149" s="250" t="s">
        <v>146</v>
      </c>
      <c r="G149" s="248"/>
      <c r="H149" s="251">
        <v>313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136</v>
      </c>
      <c r="AU149" s="257" t="s">
        <v>86</v>
      </c>
      <c r="AV149" s="14" t="s">
        <v>132</v>
      </c>
      <c r="AW149" s="14" t="s">
        <v>32</v>
      </c>
      <c r="AX149" s="14" t="s">
        <v>84</v>
      </c>
      <c r="AY149" s="257" t="s">
        <v>125</v>
      </c>
    </row>
    <row r="150" s="2" customFormat="1" ht="16.5" customHeight="1">
      <c r="A150" s="38"/>
      <c r="B150" s="39"/>
      <c r="C150" s="218" t="s">
        <v>184</v>
      </c>
      <c r="D150" s="218" t="s">
        <v>127</v>
      </c>
      <c r="E150" s="219" t="s">
        <v>185</v>
      </c>
      <c r="F150" s="220" t="s">
        <v>186</v>
      </c>
      <c r="G150" s="221" t="s">
        <v>187</v>
      </c>
      <c r="H150" s="222">
        <v>6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0.08</v>
      </c>
      <c r="T150" s="228">
        <f>S150*H150</f>
        <v>0.48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132</v>
      </c>
      <c r="AT150" s="229" t="s">
        <v>127</v>
      </c>
      <c r="AU150" s="229" t="s">
        <v>86</v>
      </c>
      <c r="AY150" s="17" t="s">
        <v>125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132</v>
      </c>
      <c r="BM150" s="229" t="s">
        <v>188</v>
      </c>
    </row>
    <row r="151" s="13" customFormat="1">
      <c r="A151" s="13"/>
      <c r="B151" s="236"/>
      <c r="C151" s="237"/>
      <c r="D151" s="231" t="s">
        <v>136</v>
      </c>
      <c r="E151" s="238" t="s">
        <v>1</v>
      </c>
      <c r="F151" s="239" t="s">
        <v>189</v>
      </c>
      <c r="G151" s="237"/>
      <c r="H151" s="240">
        <v>6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136</v>
      </c>
      <c r="AU151" s="246" t="s">
        <v>86</v>
      </c>
      <c r="AV151" s="13" t="s">
        <v>86</v>
      </c>
      <c r="AW151" s="13" t="s">
        <v>32</v>
      </c>
      <c r="AX151" s="13" t="s">
        <v>84</v>
      </c>
      <c r="AY151" s="246" t="s">
        <v>125</v>
      </c>
    </row>
    <row r="152" s="12" customFormat="1" ht="22.8" customHeight="1">
      <c r="A152" s="12"/>
      <c r="B152" s="202"/>
      <c r="C152" s="203"/>
      <c r="D152" s="204" t="s">
        <v>75</v>
      </c>
      <c r="E152" s="216" t="s">
        <v>190</v>
      </c>
      <c r="F152" s="216" t="s">
        <v>191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SUM(P153:P162)</f>
        <v>0</v>
      </c>
      <c r="Q152" s="210"/>
      <c r="R152" s="211">
        <f>SUM(R153:R162)</f>
        <v>0</v>
      </c>
      <c r="S152" s="210"/>
      <c r="T152" s="212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84</v>
      </c>
      <c r="AT152" s="214" t="s">
        <v>75</v>
      </c>
      <c r="AU152" s="214" t="s">
        <v>84</v>
      </c>
      <c r="AY152" s="213" t="s">
        <v>125</v>
      </c>
      <c r="BK152" s="215">
        <f>SUM(BK153:BK162)</f>
        <v>0</v>
      </c>
    </row>
    <row r="153" s="2" customFormat="1" ht="33" customHeight="1">
      <c r="A153" s="38"/>
      <c r="B153" s="39"/>
      <c r="C153" s="218" t="s">
        <v>192</v>
      </c>
      <c r="D153" s="218" t="s">
        <v>127</v>
      </c>
      <c r="E153" s="219" t="s">
        <v>193</v>
      </c>
      <c r="F153" s="220" t="s">
        <v>194</v>
      </c>
      <c r="G153" s="221" t="s">
        <v>195</v>
      </c>
      <c r="H153" s="222">
        <v>106.698</v>
      </c>
      <c r="I153" s="223"/>
      <c r="J153" s="224">
        <f>ROUND(I153*H153,2)</f>
        <v>0</v>
      </c>
      <c r="K153" s="220" t="s">
        <v>141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132</v>
      </c>
      <c r="AT153" s="229" t="s">
        <v>127</v>
      </c>
      <c r="AU153" s="229" t="s">
        <v>86</v>
      </c>
      <c r="AY153" s="17" t="s">
        <v>125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132</v>
      </c>
      <c r="BM153" s="229" t="s">
        <v>196</v>
      </c>
    </row>
    <row r="154" s="2" customFormat="1" ht="21.75" customHeight="1">
      <c r="A154" s="38"/>
      <c r="B154" s="39"/>
      <c r="C154" s="218" t="s">
        <v>197</v>
      </c>
      <c r="D154" s="218" t="s">
        <v>127</v>
      </c>
      <c r="E154" s="219" t="s">
        <v>198</v>
      </c>
      <c r="F154" s="220" t="s">
        <v>199</v>
      </c>
      <c r="G154" s="221" t="s">
        <v>195</v>
      </c>
      <c r="H154" s="222">
        <v>2067.732</v>
      </c>
      <c r="I154" s="223"/>
      <c r="J154" s="224">
        <f>ROUND(I154*H154,2)</f>
        <v>0</v>
      </c>
      <c r="K154" s="220" t="s">
        <v>131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132</v>
      </c>
      <c r="AT154" s="229" t="s">
        <v>127</v>
      </c>
      <c r="AU154" s="229" t="s">
        <v>86</v>
      </c>
      <c r="AY154" s="17" t="s">
        <v>125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132</v>
      </c>
      <c r="BM154" s="229" t="s">
        <v>200</v>
      </c>
    </row>
    <row r="155" s="2" customFormat="1" ht="24.15" customHeight="1">
      <c r="A155" s="38"/>
      <c r="B155" s="39"/>
      <c r="C155" s="218" t="s">
        <v>201</v>
      </c>
      <c r="D155" s="218" t="s">
        <v>127</v>
      </c>
      <c r="E155" s="219" t="s">
        <v>202</v>
      </c>
      <c r="F155" s="220" t="s">
        <v>203</v>
      </c>
      <c r="G155" s="221" t="s">
        <v>195</v>
      </c>
      <c r="H155" s="222">
        <v>39286.908</v>
      </c>
      <c r="I155" s="223"/>
      <c r="J155" s="224">
        <f>ROUND(I155*H155,2)</f>
        <v>0</v>
      </c>
      <c r="K155" s="220" t="s">
        <v>131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132</v>
      </c>
      <c r="AT155" s="229" t="s">
        <v>127</v>
      </c>
      <c r="AU155" s="229" t="s">
        <v>86</v>
      </c>
      <c r="AY155" s="17" t="s">
        <v>125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132</v>
      </c>
      <c r="BM155" s="229" t="s">
        <v>204</v>
      </c>
    </row>
    <row r="156" s="13" customFormat="1">
      <c r="A156" s="13"/>
      <c r="B156" s="236"/>
      <c r="C156" s="237"/>
      <c r="D156" s="231" t="s">
        <v>136</v>
      </c>
      <c r="E156" s="237"/>
      <c r="F156" s="239" t="s">
        <v>205</v>
      </c>
      <c r="G156" s="237"/>
      <c r="H156" s="240">
        <v>39286.908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136</v>
      </c>
      <c r="AU156" s="246" t="s">
        <v>86</v>
      </c>
      <c r="AV156" s="13" t="s">
        <v>86</v>
      </c>
      <c r="AW156" s="13" t="s">
        <v>4</v>
      </c>
      <c r="AX156" s="13" t="s">
        <v>84</v>
      </c>
      <c r="AY156" s="246" t="s">
        <v>125</v>
      </c>
    </row>
    <row r="157" s="2" customFormat="1" ht="24.15" customHeight="1">
      <c r="A157" s="38"/>
      <c r="B157" s="39"/>
      <c r="C157" s="218" t="s">
        <v>206</v>
      </c>
      <c r="D157" s="218" t="s">
        <v>127</v>
      </c>
      <c r="E157" s="219" t="s">
        <v>207</v>
      </c>
      <c r="F157" s="220" t="s">
        <v>208</v>
      </c>
      <c r="G157" s="221" t="s">
        <v>195</v>
      </c>
      <c r="H157" s="222">
        <v>2067.732</v>
      </c>
      <c r="I157" s="223"/>
      <c r="J157" s="224">
        <f>ROUND(I157*H157,2)</f>
        <v>0</v>
      </c>
      <c r="K157" s="220" t="s">
        <v>131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132</v>
      </c>
      <c r="AT157" s="229" t="s">
        <v>127</v>
      </c>
      <c r="AU157" s="229" t="s">
        <v>86</v>
      </c>
      <c r="AY157" s="17" t="s">
        <v>125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132</v>
      </c>
      <c r="BM157" s="229" t="s">
        <v>209</v>
      </c>
    </row>
    <row r="158" s="2" customFormat="1" ht="37.8" customHeight="1">
      <c r="A158" s="38"/>
      <c r="B158" s="39"/>
      <c r="C158" s="218" t="s">
        <v>8</v>
      </c>
      <c r="D158" s="218" t="s">
        <v>127</v>
      </c>
      <c r="E158" s="219" t="s">
        <v>210</v>
      </c>
      <c r="F158" s="220" t="s">
        <v>211</v>
      </c>
      <c r="G158" s="221" t="s">
        <v>195</v>
      </c>
      <c r="H158" s="222">
        <v>795.103</v>
      </c>
      <c r="I158" s="223"/>
      <c r="J158" s="224">
        <f>ROUND(I158*H158,2)</f>
        <v>0</v>
      </c>
      <c r="K158" s="220" t="s">
        <v>131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132</v>
      </c>
      <c r="AT158" s="229" t="s">
        <v>127</v>
      </c>
      <c r="AU158" s="229" t="s">
        <v>86</v>
      </c>
      <c r="AY158" s="17" t="s">
        <v>125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132</v>
      </c>
      <c r="BM158" s="229" t="s">
        <v>212</v>
      </c>
    </row>
    <row r="159" s="2" customFormat="1" ht="33" customHeight="1">
      <c r="A159" s="38"/>
      <c r="B159" s="39"/>
      <c r="C159" s="218" t="s">
        <v>213</v>
      </c>
      <c r="D159" s="218" t="s">
        <v>127</v>
      </c>
      <c r="E159" s="219" t="s">
        <v>214</v>
      </c>
      <c r="F159" s="220" t="s">
        <v>215</v>
      </c>
      <c r="G159" s="221" t="s">
        <v>195</v>
      </c>
      <c r="H159" s="222">
        <v>106.698</v>
      </c>
      <c r="I159" s="223"/>
      <c r="J159" s="224">
        <f>ROUND(I159*H159,2)</f>
        <v>0</v>
      </c>
      <c r="K159" s="220" t="s">
        <v>131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127</v>
      </c>
      <c r="AU159" s="229" t="s">
        <v>86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216</v>
      </c>
    </row>
    <row r="160" s="2" customFormat="1" ht="24.15" customHeight="1">
      <c r="A160" s="38"/>
      <c r="B160" s="39"/>
      <c r="C160" s="218" t="s">
        <v>217</v>
      </c>
      <c r="D160" s="218" t="s">
        <v>127</v>
      </c>
      <c r="E160" s="219" t="s">
        <v>218</v>
      </c>
      <c r="F160" s="220" t="s">
        <v>219</v>
      </c>
      <c r="G160" s="221" t="s">
        <v>195</v>
      </c>
      <c r="H160" s="222">
        <v>132.065</v>
      </c>
      <c r="I160" s="223"/>
      <c r="J160" s="224">
        <f>ROUND(I160*H160,2)</f>
        <v>0</v>
      </c>
      <c r="K160" s="220" t="s">
        <v>131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132</v>
      </c>
      <c r="AT160" s="229" t="s">
        <v>127</v>
      </c>
      <c r="AU160" s="229" t="s">
        <v>86</v>
      </c>
      <c r="AY160" s="17" t="s">
        <v>125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132</v>
      </c>
      <c r="BM160" s="229" t="s">
        <v>220</v>
      </c>
    </row>
    <row r="161" s="2" customFormat="1" ht="37.8" customHeight="1">
      <c r="A161" s="38"/>
      <c r="B161" s="39"/>
      <c r="C161" s="218" t="s">
        <v>221</v>
      </c>
      <c r="D161" s="218" t="s">
        <v>127</v>
      </c>
      <c r="E161" s="219" t="s">
        <v>222</v>
      </c>
      <c r="F161" s="220" t="s">
        <v>223</v>
      </c>
      <c r="G161" s="221" t="s">
        <v>195</v>
      </c>
      <c r="H161" s="222">
        <v>795.103</v>
      </c>
      <c r="I161" s="223"/>
      <c r="J161" s="224">
        <f>ROUND(I161*H161,2)</f>
        <v>0</v>
      </c>
      <c r="K161" s="220" t="s">
        <v>141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132</v>
      </c>
      <c r="AT161" s="229" t="s">
        <v>127</v>
      </c>
      <c r="AU161" s="229" t="s">
        <v>86</v>
      </c>
      <c r="AY161" s="17" t="s">
        <v>125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132</v>
      </c>
      <c r="BM161" s="229" t="s">
        <v>224</v>
      </c>
    </row>
    <row r="162" s="2" customFormat="1" ht="44.25" customHeight="1">
      <c r="A162" s="38"/>
      <c r="B162" s="39"/>
      <c r="C162" s="218" t="s">
        <v>225</v>
      </c>
      <c r="D162" s="218" t="s">
        <v>127</v>
      </c>
      <c r="E162" s="219" t="s">
        <v>226</v>
      </c>
      <c r="F162" s="220" t="s">
        <v>227</v>
      </c>
      <c r="G162" s="221" t="s">
        <v>195</v>
      </c>
      <c r="H162" s="222">
        <v>132.065</v>
      </c>
      <c r="I162" s="223"/>
      <c r="J162" s="224">
        <f>ROUND(I162*H162,2)</f>
        <v>0</v>
      </c>
      <c r="K162" s="220" t="s">
        <v>141</v>
      </c>
      <c r="L162" s="44"/>
      <c r="M162" s="268" t="s">
        <v>1</v>
      </c>
      <c r="N162" s="269" t="s">
        <v>41</v>
      </c>
      <c r="O162" s="270"/>
      <c r="P162" s="271">
        <f>O162*H162</f>
        <v>0</v>
      </c>
      <c r="Q162" s="271">
        <v>0</v>
      </c>
      <c r="R162" s="271">
        <f>Q162*H162</f>
        <v>0</v>
      </c>
      <c r="S162" s="271">
        <v>0</v>
      </c>
      <c r="T162" s="27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132</v>
      </c>
      <c r="AT162" s="229" t="s">
        <v>127</v>
      </c>
      <c r="AU162" s="229" t="s">
        <v>86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132</v>
      </c>
      <c r="BM162" s="229" t="s">
        <v>228</v>
      </c>
    </row>
    <row r="163" s="2" customFormat="1" ht="6.96" customHeight="1">
      <c r="A163" s="38"/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44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sheetProtection sheet="1" autoFilter="0" formatColumns="0" formatRows="0" objects="1" scenarios="1" spinCount="100000" saltValue="CtCPn8qPqc2FiMzAecFewg47L+Yk2ljazc9Buojg3K2hCgpUAUbAxrNjhU8O1oVhHZuuoOem2JKnYvpenh3oMw==" hashValue="Ch7s/bFxrL8XOyh8Jf1hP98jTj0l6Pia1cgC17d8xXmfDpmPsWHb5EhEducTZdP6m3qwPw63Vl2SF81mJJQtXw==" algorithmName="SHA-512" password="CC35"/>
  <autoFilter ref="C118:K16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229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ROUND((SUM(BE126:BE381)),  2)</f>
        <v>0</v>
      </c>
      <c r="G33" s="38"/>
      <c r="H33" s="38"/>
      <c r="I33" s="155">
        <v>0.21</v>
      </c>
      <c r="J33" s="154">
        <f>ROUND(((SUM(BE126:BE381))*I33),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ROUND((SUM(BF126:BF381)),  2)</f>
        <v>0</v>
      </c>
      <c r="G34" s="38"/>
      <c r="H34" s="38"/>
      <c r="I34" s="155">
        <v>0.15</v>
      </c>
      <c r="J34" s="154">
        <f>ROUND(((SUM(BF126:BF381))*I34),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ROUND((SUM(BG126:BG381)),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ROUND((SUM(BH126:BH381)),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ROUND((SUM(BI126:BI381)),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02.2 - Zpevněné plochy a parkoviště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230</v>
      </c>
      <c r="E99" s="188"/>
      <c r="F99" s="188"/>
      <c r="G99" s="188"/>
      <c r="H99" s="188"/>
      <c r="I99" s="188"/>
      <c r="J99" s="189">
        <f>J210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231</v>
      </c>
      <c r="E100" s="188"/>
      <c r="F100" s="188"/>
      <c r="G100" s="188"/>
      <c r="H100" s="188"/>
      <c r="I100" s="188"/>
      <c r="J100" s="189">
        <f>J221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232</v>
      </c>
      <c r="E101" s="188"/>
      <c r="F101" s="188"/>
      <c r="G101" s="188"/>
      <c r="H101" s="188"/>
      <c r="I101" s="188"/>
      <c r="J101" s="189">
        <f>J313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233</v>
      </c>
      <c r="E102" s="188"/>
      <c r="F102" s="188"/>
      <c r="G102" s="188"/>
      <c r="H102" s="188"/>
      <c r="I102" s="188"/>
      <c r="J102" s="189">
        <f>J322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109</v>
      </c>
      <c r="E103" s="188"/>
      <c r="F103" s="188"/>
      <c r="G103" s="188"/>
      <c r="H103" s="188"/>
      <c r="I103" s="188"/>
      <c r="J103" s="189">
        <f>J367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234</v>
      </c>
      <c r="E104" s="188"/>
      <c r="F104" s="188"/>
      <c r="G104" s="188"/>
      <c r="H104" s="188"/>
      <c r="I104" s="188"/>
      <c r="J104" s="189">
        <f>J376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235</v>
      </c>
      <c r="E105" s="182"/>
      <c r="F105" s="182"/>
      <c r="G105" s="182"/>
      <c r="H105" s="182"/>
      <c r="I105" s="182"/>
      <c r="J105" s="183">
        <f>J378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236</v>
      </c>
      <c r="E106" s="188"/>
      <c r="F106" s="188"/>
      <c r="G106" s="188"/>
      <c r="H106" s="188"/>
      <c r="I106" s="188"/>
      <c r="J106" s="189">
        <f>J379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74" t="str">
        <f>E7</f>
        <v>BOHUMÍN MĚSTSKÁ NEMOCNICE PAVILON LDN, PŘÍJEZDOVÁ KOMUNIKACE A PARKOVIŠTĚ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 xml:space="preserve">SO 02.2 - Zpevněné plochy a parkoviště 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Bohumín</v>
      </c>
      <c r="G120" s="40"/>
      <c r="H120" s="40"/>
      <c r="I120" s="32" t="s">
        <v>22</v>
      </c>
      <c r="J120" s="79" t="str">
        <f>IF(J12="","",J12)</f>
        <v>8. 10. 2025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Město Bohumín</v>
      </c>
      <c r="G122" s="40"/>
      <c r="H122" s="40"/>
      <c r="I122" s="32" t="s">
        <v>30</v>
      </c>
      <c r="J122" s="36" t="str">
        <f>E21</f>
        <v>ATRIS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>Barbora Kyšková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111</v>
      </c>
      <c r="D125" s="194" t="s">
        <v>61</v>
      </c>
      <c r="E125" s="194" t="s">
        <v>57</v>
      </c>
      <c r="F125" s="194" t="s">
        <v>58</v>
      </c>
      <c r="G125" s="194" t="s">
        <v>112</v>
      </c>
      <c r="H125" s="194" t="s">
        <v>113</v>
      </c>
      <c r="I125" s="194" t="s">
        <v>114</v>
      </c>
      <c r="J125" s="194" t="s">
        <v>104</v>
      </c>
      <c r="K125" s="195" t="s">
        <v>115</v>
      </c>
      <c r="L125" s="196"/>
      <c r="M125" s="100" t="s">
        <v>1</v>
      </c>
      <c r="N125" s="101" t="s">
        <v>40</v>
      </c>
      <c r="O125" s="101" t="s">
        <v>116</v>
      </c>
      <c r="P125" s="101" t="s">
        <v>117</v>
      </c>
      <c r="Q125" s="101" t="s">
        <v>118</v>
      </c>
      <c r="R125" s="101" t="s">
        <v>119</v>
      </c>
      <c r="S125" s="101" t="s">
        <v>120</v>
      </c>
      <c r="T125" s="102" t="s">
        <v>121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122</v>
      </c>
      <c r="D126" s="40"/>
      <c r="E126" s="40"/>
      <c r="F126" s="40"/>
      <c r="G126" s="40"/>
      <c r="H126" s="40"/>
      <c r="I126" s="40"/>
      <c r="J126" s="197">
        <f>BK126</f>
        <v>0</v>
      </c>
      <c r="K126" s="40"/>
      <c r="L126" s="44"/>
      <c r="M126" s="103"/>
      <c r="N126" s="198"/>
      <c r="O126" s="104"/>
      <c r="P126" s="199">
        <f>P127+P378</f>
        <v>0</v>
      </c>
      <c r="Q126" s="104"/>
      <c r="R126" s="199">
        <f>R127+R378</f>
        <v>984.94410600000016</v>
      </c>
      <c r="S126" s="104"/>
      <c r="T126" s="200">
        <f>T127+T378</f>
        <v>143.17590000000002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106</v>
      </c>
      <c r="BK126" s="201">
        <f>BK127+BK378</f>
        <v>0</v>
      </c>
    </row>
    <row r="127" s="12" customFormat="1" ht="25.92" customHeight="1">
      <c r="A127" s="12"/>
      <c r="B127" s="202"/>
      <c r="C127" s="203"/>
      <c r="D127" s="204" t="s">
        <v>75</v>
      </c>
      <c r="E127" s="205" t="s">
        <v>123</v>
      </c>
      <c r="F127" s="205" t="s">
        <v>124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P128+P210+P221+P313+P322+P367+P376</f>
        <v>0</v>
      </c>
      <c r="Q127" s="210"/>
      <c r="R127" s="211">
        <f>R128+R210+R221+R313+R322+R367+R376</f>
        <v>984.94410600000016</v>
      </c>
      <c r="S127" s="210"/>
      <c r="T127" s="212">
        <f>T128+T210+T221+T313+T322+T367+T376</f>
        <v>143.17590000000002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76</v>
      </c>
      <c r="AY127" s="213" t="s">
        <v>125</v>
      </c>
      <c r="BK127" s="215">
        <f>BK128+BK210+BK221+BK313+BK322+BK367+BK376</f>
        <v>0</v>
      </c>
    </row>
    <row r="128" s="12" customFormat="1" ht="22.8" customHeight="1">
      <c r="A128" s="12"/>
      <c r="B128" s="202"/>
      <c r="C128" s="203"/>
      <c r="D128" s="204" t="s">
        <v>75</v>
      </c>
      <c r="E128" s="216" t="s">
        <v>84</v>
      </c>
      <c r="F128" s="216" t="s">
        <v>126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SUM(P129:P209)</f>
        <v>0</v>
      </c>
      <c r="Q128" s="210"/>
      <c r="R128" s="211">
        <f>SUM(R129:R209)</f>
        <v>310.608</v>
      </c>
      <c r="S128" s="210"/>
      <c r="T128" s="212">
        <f>SUM(T129:T209)</f>
        <v>143.17590000000002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84</v>
      </c>
      <c r="AY128" s="213" t="s">
        <v>125</v>
      </c>
      <c r="BK128" s="215">
        <f>SUM(BK129:BK209)</f>
        <v>0</v>
      </c>
    </row>
    <row r="129" s="2" customFormat="1" ht="24.15" customHeight="1">
      <c r="A129" s="38"/>
      <c r="B129" s="39"/>
      <c r="C129" s="218" t="s">
        <v>84</v>
      </c>
      <c r="D129" s="218" t="s">
        <v>127</v>
      </c>
      <c r="E129" s="219" t="s">
        <v>237</v>
      </c>
      <c r="F129" s="220" t="s">
        <v>238</v>
      </c>
      <c r="G129" s="221" t="s">
        <v>140</v>
      </c>
      <c r="H129" s="222">
        <v>795.404</v>
      </c>
      <c r="I129" s="223"/>
      <c r="J129" s="224">
        <f>ROUND(I129*H129,2)</f>
        <v>0</v>
      </c>
      <c r="K129" s="220" t="s">
        <v>131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132</v>
      </c>
      <c r="AT129" s="229" t="s">
        <v>127</v>
      </c>
      <c r="AU129" s="229" t="s">
        <v>86</v>
      </c>
      <c r="AY129" s="17" t="s">
        <v>125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132</v>
      </c>
      <c r="BM129" s="229" t="s">
        <v>239</v>
      </c>
    </row>
    <row r="130" s="13" customFormat="1">
      <c r="A130" s="13"/>
      <c r="B130" s="236"/>
      <c r="C130" s="237"/>
      <c r="D130" s="231" t="s">
        <v>136</v>
      </c>
      <c r="E130" s="238" t="s">
        <v>1</v>
      </c>
      <c r="F130" s="239" t="s">
        <v>240</v>
      </c>
      <c r="G130" s="237"/>
      <c r="H130" s="240">
        <v>261.27499999999996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136</v>
      </c>
      <c r="AU130" s="246" t="s">
        <v>86</v>
      </c>
      <c r="AV130" s="13" t="s">
        <v>86</v>
      </c>
      <c r="AW130" s="13" t="s">
        <v>32</v>
      </c>
      <c r="AX130" s="13" t="s">
        <v>76</v>
      </c>
      <c r="AY130" s="246" t="s">
        <v>125</v>
      </c>
    </row>
    <row r="131" s="13" customFormat="1">
      <c r="A131" s="13"/>
      <c r="B131" s="236"/>
      <c r="C131" s="237"/>
      <c r="D131" s="231" t="s">
        <v>136</v>
      </c>
      <c r="E131" s="238" t="s">
        <v>1</v>
      </c>
      <c r="F131" s="239" t="s">
        <v>241</v>
      </c>
      <c r="G131" s="237"/>
      <c r="H131" s="240">
        <v>106.925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136</v>
      </c>
      <c r="AU131" s="246" t="s">
        <v>86</v>
      </c>
      <c r="AV131" s="13" t="s">
        <v>86</v>
      </c>
      <c r="AW131" s="13" t="s">
        <v>32</v>
      </c>
      <c r="AX131" s="13" t="s">
        <v>76</v>
      </c>
      <c r="AY131" s="246" t="s">
        <v>125</v>
      </c>
    </row>
    <row r="132" s="13" customFormat="1">
      <c r="A132" s="13"/>
      <c r="B132" s="236"/>
      <c r="C132" s="237"/>
      <c r="D132" s="231" t="s">
        <v>136</v>
      </c>
      <c r="E132" s="238" t="s">
        <v>1</v>
      </c>
      <c r="F132" s="239" t="s">
        <v>242</v>
      </c>
      <c r="G132" s="237"/>
      <c r="H132" s="240">
        <v>14.648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136</v>
      </c>
      <c r="AU132" s="246" t="s">
        <v>86</v>
      </c>
      <c r="AV132" s="13" t="s">
        <v>86</v>
      </c>
      <c r="AW132" s="13" t="s">
        <v>32</v>
      </c>
      <c r="AX132" s="13" t="s">
        <v>76</v>
      </c>
      <c r="AY132" s="246" t="s">
        <v>125</v>
      </c>
    </row>
    <row r="133" s="13" customFormat="1">
      <c r="A133" s="13"/>
      <c r="B133" s="236"/>
      <c r="C133" s="237"/>
      <c r="D133" s="231" t="s">
        <v>136</v>
      </c>
      <c r="E133" s="238" t="s">
        <v>1</v>
      </c>
      <c r="F133" s="239" t="s">
        <v>243</v>
      </c>
      <c r="G133" s="237"/>
      <c r="H133" s="240">
        <v>155.008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136</v>
      </c>
      <c r="AU133" s="246" t="s">
        <v>86</v>
      </c>
      <c r="AV133" s="13" t="s">
        <v>86</v>
      </c>
      <c r="AW133" s="13" t="s">
        <v>32</v>
      </c>
      <c r="AX133" s="13" t="s">
        <v>76</v>
      </c>
      <c r="AY133" s="246" t="s">
        <v>125</v>
      </c>
    </row>
    <row r="134" s="13" customFormat="1">
      <c r="A134" s="13"/>
      <c r="B134" s="236"/>
      <c r="C134" s="237"/>
      <c r="D134" s="231" t="s">
        <v>136</v>
      </c>
      <c r="E134" s="238" t="s">
        <v>1</v>
      </c>
      <c r="F134" s="239" t="s">
        <v>244</v>
      </c>
      <c r="G134" s="237"/>
      <c r="H134" s="240">
        <v>53.463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136</v>
      </c>
      <c r="AU134" s="246" t="s">
        <v>86</v>
      </c>
      <c r="AV134" s="13" t="s">
        <v>86</v>
      </c>
      <c r="AW134" s="13" t="s">
        <v>32</v>
      </c>
      <c r="AX134" s="13" t="s">
        <v>76</v>
      </c>
      <c r="AY134" s="246" t="s">
        <v>125</v>
      </c>
    </row>
    <row r="135" s="13" customFormat="1">
      <c r="A135" s="13"/>
      <c r="B135" s="236"/>
      <c r="C135" s="237"/>
      <c r="D135" s="231" t="s">
        <v>136</v>
      </c>
      <c r="E135" s="238" t="s">
        <v>1</v>
      </c>
      <c r="F135" s="239" t="s">
        <v>245</v>
      </c>
      <c r="G135" s="237"/>
      <c r="H135" s="240">
        <v>3.885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136</v>
      </c>
      <c r="AU135" s="246" t="s">
        <v>86</v>
      </c>
      <c r="AV135" s="13" t="s">
        <v>86</v>
      </c>
      <c r="AW135" s="13" t="s">
        <v>32</v>
      </c>
      <c r="AX135" s="13" t="s">
        <v>76</v>
      </c>
      <c r="AY135" s="246" t="s">
        <v>125</v>
      </c>
    </row>
    <row r="136" s="13" customFormat="1">
      <c r="A136" s="13"/>
      <c r="B136" s="236"/>
      <c r="C136" s="237"/>
      <c r="D136" s="231" t="s">
        <v>136</v>
      </c>
      <c r="E136" s="238" t="s">
        <v>1</v>
      </c>
      <c r="F136" s="239" t="s">
        <v>246</v>
      </c>
      <c r="G136" s="237"/>
      <c r="H136" s="240">
        <v>185.36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136</v>
      </c>
      <c r="AU136" s="246" t="s">
        <v>86</v>
      </c>
      <c r="AV136" s="13" t="s">
        <v>86</v>
      </c>
      <c r="AW136" s="13" t="s">
        <v>32</v>
      </c>
      <c r="AX136" s="13" t="s">
        <v>76</v>
      </c>
      <c r="AY136" s="246" t="s">
        <v>125</v>
      </c>
    </row>
    <row r="137" s="13" customFormat="1">
      <c r="A137" s="13"/>
      <c r="B137" s="236"/>
      <c r="C137" s="237"/>
      <c r="D137" s="231" t="s">
        <v>136</v>
      </c>
      <c r="E137" s="238" t="s">
        <v>1</v>
      </c>
      <c r="F137" s="239" t="s">
        <v>247</v>
      </c>
      <c r="G137" s="237"/>
      <c r="H137" s="240">
        <v>14.84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136</v>
      </c>
      <c r="AU137" s="246" t="s">
        <v>86</v>
      </c>
      <c r="AV137" s="13" t="s">
        <v>86</v>
      </c>
      <c r="AW137" s="13" t="s">
        <v>32</v>
      </c>
      <c r="AX137" s="13" t="s">
        <v>76</v>
      </c>
      <c r="AY137" s="246" t="s">
        <v>125</v>
      </c>
    </row>
    <row r="138" s="14" customFormat="1">
      <c r="A138" s="14"/>
      <c r="B138" s="247"/>
      <c r="C138" s="248"/>
      <c r="D138" s="231" t="s">
        <v>136</v>
      </c>
      <c r="E138" s="249" t="s">
        <v>1</v>
      </c>
      <c r="F138" s="250" t="s">
        <v>146</v>
      </c>
      <c r="G138" s="248"/>
      <c r="H138" s="251">
        <v>795.404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136</v>
      </c>
      <c r="AU138" s="257" t="s">
        <v>86</v>
      </c>
      <c r="AV138" s="14" t="s">
        <v>132</v>
      </c>
      <c r="AW138" s="14" t="s">
        <v>32</v>
      </c>
      <c r="AX138" s="14" t="s">
        <v>84</v>
      </c>
      <c r="AY138" s="257" t="s">
        <v>125</v>
      </c>
    </row>
    <row r="139" s="2" customFormat="1" ht="33" customHeight="1">
      <c r="A139" s="38"/>
      <c r="B139" s="39"/>
      <c r="C139" s="218" t="s">
        <v>86</v>
      </c>
      <c r="D139" s="218" t="s">
        <v>127</v>
      </c>
      <c r="E139" s="219" t="s">
        <v>248</v>
      </c>
      <c r="F139" s="220" t="s">
        <v>249</v>
      </c>
      <c r="G139" s="221" t="s">
        <v>140</v>
      </c>
      <c r="H139" s="222">
        <v>1409</v>
      </c>
      <c r="I139" s="223"/>
      <c r="J139" s="224">
        <f>ROUND(I139*H139,2)</f>
        <v>0</v>
      </c>
      <c r="K139" s="220" t="s">
        <v>131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86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250</v>
      </c>
    </row>
    <row r="140" s="13" customFormat="1">
      <c r="A140" s="13"/>
      <c r="B140" s="236"/>
      <c r="C140" s="237"/>
      <c r="D140" s="231" t="s">
        <v>136</v>
      </c>
      <c r="E140" s="238" t="s">
        <v>1</v>
      </c>
      <c r="F140" s="239" t="s">
        <v>251</v>
      </c>
      <c r="G140" s="237"/>
      <c r="H140" s="240">
        <v>462.83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136</v>
      </c>
      <c r="AU140" s="246" t="s">
        <v>86</v>
      </c>
      <c r="AV140" s="13" t="s">
        <v>86</v>
      </c>
      <c r="AW140" s="13" t="s">
        <v>32</v>
      </c>
      <c r="AX140" s="13" t="s">
        <v>76</v>
      </c>
      <c r="AY140" s="246" t="s">
        <v>125</v>
      </c>
    </row>
    <row r="141" s="13" customFormat="1">
      <c r="A141" s="13"/>
      <c r="B141" s="236"/>
      <c r="C141" s="237"/>
      <c r="D141" s="231" t="s">
        <v>136</v>
      </c>
      <c r="E141" s="238" t="s">
        <v>1</v>
      </c>
      <c r="F141" s="239" t="s">
        <v>252</v>
      </c>
      <c r="G141" s="237"/>
      <c r="H141" s="240">
        <v>189.41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136</v>
      </c>
      <c r="AU141" s="246" t="s">
        <v>86</v>
      </c>
      <c r="AV141" s="13" t="s">
        <v>86</v>
      </c>
      <c r="AW141" s="13" t="s">
        <v>32</v>
      </c>
      <c r="AX141" s="13" t="s">
        <v>76</v>
      </c>
      <c r="AY141" s="246" t="s">
        <v>125</v>
      </c>
    </row>
    <row r="142" s="13" customFormat="1">
      <c r="A142" s="13"/>
      <c r="B142" s="236"/>
      <c r="C142" s="237"/>
      <c r="D142" s="231" t="s">
        <v>136</v>
      </c>
      <c r="E142" s="238" t="s">
        <v>1</v>
      </c>
      <c r="F142" s="239" t="s">
        <v>253</v>
      </c>
      <c r="G142" s="237"/>
      <c r="H142" s="240">
        <v>25.947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136</v>
      </c>
      <c r="AU142" s="246" t="s">
        <v>86</v>
      </c>
      <c r="AV142" s="13" t="s">
        <v>86</v>
      </c>
      <c r="AW142" s="13" t="s">
        <v>32</v>
      </c>
      <c r="AX142" s="13" t="s">
        <v>76</v>
      </c>
      <c r="AY142" s="246" t="s">
        <v>125</v>
      </c>
    </row>
    <row r="143" s="13" customFormat="1">
      <c r="A143" s="13"/>
      <c r="B143" s="236"/>
      <c r="C143" s="237"/>
      <c r="D143" s="231" t="s">
        <v>136</v>
      </c>
      <c r="E143" s="238" t="s">
        <v>1</v>
      </c>
      <c r="F143" s="239" t="s">
        <v>254</v>
      </c>
      <c r="G143" s="237"/>
      <c r="H143" s="240">
        <v>274.586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136</v>
      </c>
      <c r="AU143" s="246" t="s">
        <v>86</v>
      </c>
      <c r="AV143" s="13" t="s">
        <v>86</v>
      </c>
      <c r="AW143" s="13" t="s">
        <v>32</v>
      </c>
      <c r="AX143" s="13" t="s">
        <v>76</v>
      </c>
      <c r="AY143" s="246" t="s">
        <v>125</v>
      </c>
    </row>
    <row r="144" s="13" customFormat="1">
      <c r="A144" s="13"/>
      <c r="B144" s="236"/>
      <c r="C144" s="237"/>
      <c r="D144" s="231" t="s">
        <v>136</v>
      </c>
      <c r="E144" s="238" t="s">
        <v>1</v>
      </c>
      <c r="F144" s="239" t="s">
        <v>255</v>
      </c>
      <c r="G144" s="237"/>
      <c r="H144" s="240">
        <v>94.705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136</v>
      </c>
      <c r="AU144" s="246" t="s">
        <v>86</v>
      </c>
      <c r="AV144" s="13" t="s">
        <v>86</v>
      </c>
      <c r="AW144" s="13" t="s">
        <v>32</v>
      </c>
      <c r="AX144" s="13" t="s">
        <v>76</v>
      </c>
      <c r="AY144" s="246" t="s">
        <v>125</v>
      </c>
    </row>
    <row r="145" s="13" customFormat="1">
      <c r="A145" s="13"/>
      <c r="B145" s="236"/>
      <c r="C145" s="237"/>
      <c r="D145" s="231" t="s">
        <v>136</v>
      </c>
      <c r="E145" s="238" t="s">
        <v>1</v>
      </c>
      <c r="F145" s="239" t="s">
        <v>256</v>
      </c>
      <c r="G145" s="237"/>
      <c r="H145" s="240">
        <v>6.882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136</v>
      </c>
      <c r="AU145" s="246" t="s">
        <v>86</v>
      </c>
      <c r="AV145" s="13" t="s">
        <v>86</v>
      </c>
      <c r="AW145" s="13" t="s">
        <v>32</v>
      </c>
      <c r="AX145" s="13" t="s">
        <v>76</v>
      </c>
      <c r="AY145" s="246" t="s">
        <v>125</v>
      </c>
    </row>
    <row r="146" s="13" customFormat="1">
      <c r="A146" s="13"/>
      <c r="B146" s="236"/>
      <c r="C146" s="237"/>
      <c r="D146" s="231" t="s">
        <v>136</v>
      </c>
      <c r="E146" s="238" t="s">
        <v>1</v>
      </c>
      <c r="F146" s="239" t="s">
        <v>257</v>
      </c>
      <c r="G146" s="237"/>
      <c r="H146" s="240">
        <v>328.35199999999996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136</v>
      </c>
      <c r="AU146" s="246" t="s">
        <v>86</v>
      </c>
      <c r="AV146" s="13" t="s">
        <v>86</v>
      </c>
      <c r="AW146" s="13" t="s">
        <v>32</v>
      </c>
      <c r="AX146" s="13" t="s">
        <v>76</v>
      </c>
      <c r="AY146" s="246" t="s">
        <v>125</v>
      </c>
    </row>
    <row r="147" s="13" customFormat="1">
      <c r="A147" s="13"/>
      <c r="B147" s="236"/>
      <c r="C147" s="237"/>
      <c r="D147" s="231" t="s">
        <v>136</v>
      </c>
      <c r="E147" s="238" t="s">
        <v>1</v>
      </c>
      <c r="F147" s="239" t="s">
        <v>258</v>
      </c>
      <c r="G147" s="237"/>
      <c r="H147" s="240">
        <v>26.288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136</v>
      </c>
      <c r="AU147" s="246" t="s">
        <v>86</v>
      </c>
      <c r="AV147" s="13" t="s">
        <v>86</v>
      </c>
      <c r="AW147" s="13" t="s">
        <v>32</v>
      </c>
      <c r="AX147" s="13" t="s">
        <v>76</v>
      </c>
      <c r="AY147" s="246" t="s">
        <v>125</v>
      </c>
    </row>
    <row r="148" s="14" customFormat="1">
      <c r="A148" s="14"/>
      <c r="B148" s="247"/>
      <c r="C148" s="248"/>
      <c r="D148" s="231" t="s">
        <v>136</v>
      </c>
      <c r="E148" s="249" t="s">
        <v>1</v>
      </c>
      <c r="F148" s="250" t="s">
        <v>146</v>
      </c>
      <c r="G148" s="248"/>
      <c r="H148" s="251">
        <v>1409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136</v>
      </c>
      <c r="AU148" s="257" t="s">
        <v>86</v>
      </c>
      <c r="AV148" s="14" t="s">
        <v>132</v>
      </c>
      <c r="AW148" s="14" t="s">
        <v>32</v>
      </c>
      <c r="AX148" s="14" t="s">
        <v>84</v>
      </c>
      <c r="AY148" s="257" t="s">
        <v>125</v>
      </c>
    </row>
    <row r="149" s="2" customFormat="1" ht="24.15" customHeight="1">
      <c r="A149" s="38"/>
      <c r="B149" s="39"/>
      <c r="C149" s="218" t="s">
        <v>147</v>
      </c>
      <c r="D149" s="218" t="s">
        <v>127</v>
      </c>
      <c r="E149" s="219" t="s">
        <v>259</v>
      </c>
      <c r="F149" s="220" t="s">
        <v>260</v>
      </c>
      <c r="G149" s="221" t="s">
        <v>140</v>
      </c>
      <c r="H149" s="222">
        <v>22.727</v>
      </c>
      <c r="I149" s="223"/>
      <c r="J149" s="224">
        <f>ROUND(I149*H149,2)</f>
        <v>0</v>
      </c>
      <c r="K149" s="220" t="s">
        <v>131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2.1</v>
      </c>
      <c r="T149" s="228">
        <f>S149*H149</f>
        <v>47.7267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132</v>
      </c>
      <c r="AT149" s="229" t="s">
        <v>127</v>
      </c>
      <c r="AU149" s="229" t="s">
        <v>86</v>
      </c>
      <c r="AY149" s="17" t="s">
        <v>125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132</v>
      </c>
      <c r="BM149" s="229" t="s">
        <v>261</v>
      </c>
    </row>
    <row r="150" s="13" customFormat="1">
      <c r="A150" s="13"/>
      <c r="B150" s="236"/>
      <c r="C150" s="237"/>
      <c r="D150" s="231" t="s">
        <v>136</v>
      </c>
      <c r="E150" s="238" t="s">
        <v>1</v>
      </c>
      <c r="F150" s="239" t="s">
        <v>262</v>
      </c>
      <c r="G150" s="237"/>
      <c r="H150" s="240">
        <v>7.465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136</v>
      </c>
      <c r="AU150" s="246" t="s">
        <v>86</v>
      </c>
      <c r="AV150" s="13" t="s">
        <v>86</v>
      </c>
      <c r="AW150" s="13" t="s">
        <v>32</v>
      </c>
      <c r="AX150" s="13" t="s">
        <v>76</v>
      </c>
      <c r="AY150" s="246" t="s">
        <v>125</v>
      </c>
    </row>
    <row r="151" s="13" customFormat="1">
      <c r="A151" s="13"/>
      <c r="B151" s="236"/>
      <c r="C151" s="237"/>
      <c r="D151" s="231" t="s">
        <v>136</v>
      </c>
      <c r="E151" s="238" t="s">
        <v>1</v>
      </c>
      <c r="F151" s="239" t="s">
        <v>263</v>
      </c>
      <c r="G151" s="237"/>
      <c r="H151" s="240">
        <v>3.055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136</v>
      </c>
      <c r="AU151" s="246" t="s">
        <v>86</v>
      </c>
      <c r="AV151" s="13" t="s">
        <v>86</v>
      </c>
      <c r="AW151" s="13" t="s">
        <v>32</v>
      </c>
      <c r="AX151" s="13" t="s">
        <v>76</v>
      </c>
      <c r="AY151" s="246" t="s">
        <v>125</v>
      </c>
    </row>
    <row r="152" s="13" customFormat="1">
      <c r="A152" s="13"/>
      <c r="B152" s="236"/>
      <c r="C152" s="237"/>
      <c r="D152" s="231" t="s">
        <v>136</v>
      </c>
      <c r="E152" s="238" t="s">
        <v>1</v>
      </c>
      <c r="F152" s="239" t="s">
        <v>264</v>
      </c>
      <c r="G152" s="237"/>
      <c r="H152" s="240">
        <v>0.41899999999999992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136</v>
      </c>
      <c r="AU152" s="246" t="s">
        <v>86</v>
      </c>
      <c r="AV152" s="13" t="s">
        <v>86</v>
      </c>
      <c r="AW152" s="13" t="s">
        <v>32</v>
      </c>
      <c r="AX152" s="13" t="s">
        <v>76</v>
      </c>
      <c r="AY152" s="246" t="s">
        <v>125</v>
      </c>
    </row>
    <row r="153" s="13" customFormat="1">
      <c r="A153" s="13"/>
      <c r="B153" s="236"/>
      <c r="C153" s="237"/>
      <c r="D153" s="231" t="s">
        <v>136</v>
      </c>
      <c r="E153" s="238" t="s">
        <v>1</v>
      </c>
      <c r="F153" s="239" t="s">
        <v>265</v>
      </c>
      <c r="G153" s="237"/>
      <c r="H153" s="240">
        <v>4.429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136</v>
      </c>
      <c r="AU153" s="246" t="s">
        <v>86</v>
      </c>
      <c r="AV153" s="13" t="s">
        <v>86</v>
      </c>
      <c r="AW153" s="13" t="s">
        <v>32</v>
      </c>
      <c r="AX153" s="13" t="s">
        <v>76</v>
      </c>
      <c r="AY153" s="246" t="s">
        <v>125</v>
      </c>
    </row>
    <row r="154" s="13" customFormat="1">
      <c r="A154" s="13"/>
      <c r="B154" s="236"/>
      <c r="C154" s="237"/>
      <c r="D154" s="231" t="s">
        <v>136</v>
      </c>
      <c r="E154" s="238" t="s">
        <v>1</v>
      </c>
      <c r="F154" s="239" t="s">
        <v>266</v>
      </c>
      <c r="G154" s="237"/>
      <c r="H154" s="240">
        <v>1.528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136</v>
      </c>
      <c r="AU154" s="246" t="s">
        <v>86</v>
      </c>
      <c r="AV154" s="13" t="s">
        <v>86</v>
      </c>
      <c r="AW154" s="13" t="s">
        <v>32</v>
      </c>
      <c r="AX154" s="13" t="s">
        <v>76</v>
      </c>
      <c r="AY154" s="246" t="s">
        <v>125</v>
      </c>
    </row>
    <row r="155" s="13" customFormat="1">
      <c r="A155" s="13"/>
      <c r="B155" s="236"/>
      <c r="C155" s="237"/>
      <c r="D155" s="231" t="s">
        <v>136</v>
      </c>
      <c r="E155" s="238" t="s">
        <v>1</v>
      </c>
      <c r="F155" s="239" t="s">
        <v>267</v>
      </c>
      <c r="G155" s="237"/>
      <c r="H155" s="240">
        <v>0.111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136</v>
      </c>
      <c r="AU155" s="246" t="s">
        <v>86</v>
      </c>
      <c r="AV155" s="13" t="s">
        <v>86</v>
      </c>
      <c r="AW155" s="13" t="s">
        <v>32</v>
      </c>
      <c r="AX155" s="13" t="s">
        <v>76</v>
      </c>
      <c r="AY155" s="246" t="s">
        <v>125</v>
      </c>
    </row>
    <row r="156" s="13" customFormat="1">
      <c r="A156" s="13"/>
      <c r="B156" s="236"/>
      <c r="C156" s="237"/>
      <c r="D156" s="231" t="s">
        <v>136</v>
      </c>
      <c r="E156" s="238" t="s">
        <v>1</v>
      </c>
      <c r="F156" s="239" t="s">
        <v>268</v>
      </c>
      <c r="G156" s="237"/>
      <c r="H156" s="240">
        <v>5.296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136</v>
      </c>
      <c r="AU156" s="246" t="s">
        <v>86</v>
      </c>
      <c r="AV156" s="13" t="s">
        <v>86</v>
      </c>
      <c r="AW156" s="13" t="s">
        <v>32</v>
      </c>
      <c r="AX156" s="13" t="s">
        <v>76</v>
      </c>
      <c r="AY156" s="246" t="s">
        <v>125</v>
      </c>
    </row>
    <row r="157" s="13" customFormat="1">
      <c r="A157" s="13"/>
      <c r="B157" s="236"/>
      <c r="C157" s="237"/>
      <c r="D157" s="231" t="s">
        <v>136</v>
      </c>
      <c r="E157" s="238" t="s">
        <v>1</v>
      </c>
      <c r="F157" s="239" t="s">
        <v>269</v>
      </c>
      <c r="G157" s="237"/>
      <c r="H157" s="240">
        <v>0.424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136</v>
      </c>
      <c r="AU157" s="246" t="s">
        <v>86</v>
      </c>
      <c r="AV157" s="13" t="s">
        <v>86</v>
      </c>
      <c r="AW157" s="13" t="s">
        <v>32</v>
      </c>
      <c r="AX157" s="13" t="s">
        <v>76</v>
      </c>
      <c r="AY157" s="246" t="s">
        <v>125</v>
      </c>
    </row>
    <row r="158" s="14" customFormat="1">
      <c r="A158" s="14"/>
      <c r="B158" s="247"/>
      <c r="C158" s="248"/>
      <c r="D158" s="231" t="s">
        <v>136</v>
      </c>
      <c r="E158" s="249" t="s">
        <v>1</v>
      </c>
      <c r="F158" s="250" t="s">
        <v>270</v>
      </c>
      <c r="G158" s="248"/>
      <c r="H158" s="251">
        <v>22.727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136</v>
      </c>
      <c r="AU158" s="257" t="s">
        <v>86</v>
      </c>
      <c r="AV158" s="14" t="s">
        <v>132</v>
      </c>
      <c r="AW158" s="14" t="s">
        <v>32</v>
      </c>
      <c r="AX158" s="14" t="s">
        <v>84</v>
      </c>
      <c r="AY158" s="257" t="s">
        <v>125</v>
      </c>
    </row>
    <row r="159" s="2" customFormat="1" ht="24.15" customHeight="1">
      <c r="A159" s="38"/>
      <c r="B159" s="39"/>
      <c r="C159" s="218" t="s">
        <v>132</v>
      </c>
      <c r="D159" s="218" t="s">
        <v>127</v>
      </c>
      <c r="E159" s="219" t="s">
        <v>271</v>
      </c>
      <c r="F159" s="220" t="s">
        <v>272</v>
      </c>
      <c r="G159" s="221" t="s">
        <v>140</v>
      </c>
      <c r="H159" s="222">
        <v>45.452</v>
      </c>
      <c r="I159" s="223"/>
      <c r="J159" s="224">
        <f>ROUND(I159*H159,2)</f>
        <v>0</v>
      </c>
      <c r="K159" s="220" t="s">
        <v>131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2.1</v>
      </c>
      <c r="T159" s="228">
        <f>S159*H159</f>
        <v>95.4492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127</v>
      </c>
      <c r="AU159" s="229" t="s">
        <v>86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273</v>
      </c>
    </row>
    <row r="160" s="13" customFormat="1">
      <c r="A160" s="13"/>
      <c r="B160" s="236"/>
      <c r="C160" s="237"/>
      <c r="D160" s="231" t="s">
        <v>136</v>
      </c>
      <c r="E160" s="238" t="s">
        <v>1</v>
      </c>
      <c r="F160" s="239" t="s">
        <v>274</v>
      </c>
      <c r="G160" s="237"/>
      <c r="H160" s="240">
        <v>14.93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136</v>
      </c>
      <c r="AU160" s="246" t="s">
        <v>86</v>
      </c>
      <c r="AV160" s="13" t="s">
        <v>86</v>
      </c>
      <c r="AW160" s="13" t="s">
        <v>32</v>
      </c>
      <c r="AX160" s="13" t="s">
        <v>76</v>
      </c>
      <c r="AY160" s="246" t="s">
        <v>125</v>
      </c>
    </row>
    <row r="161" s="13" customFormat="1">
      <c r="A161" s="13"/>
      <c r="B161" s="236"/>
      <c r="C161" s="237"/>
      <c r="D161" s="231" t="s">
        <v>136</v>
      </c>
      <c r="E161" s="238" t="s">
        <v>1</v>
      </c>
      <c r="F161" s="239" t="s">
        <v>275</v>
      </c>
      <c r="G161" s="237"/>
      <c r="H161" s="240">
        <v>6.11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136</v>
      </c>
      <c r="AU161" s="246" t="s">
        <v>86</v>
      </c>
      <c r="AV161" s="13" t="s">
        <v>86</v>
      </c>
      <c r="AW161" s="13" t="s">
        <v>32</v>
      </c>
      <c r="AX161" s="13" t="s">
        <v>76</v>
      </c>
      <c r="AY161" s="246" t="s">
        <v>125</v>
      </c>
    </row>
    <row r="162" s="13" customFormat="1">
      <c r="A162" s="13"/>
      <c r="B162" s="236"/>
      <c r="C162" s="237"/>
      <c r="D162" s="231" t="s">
        <v>136</v>
      </c>
      <c r="E162" s="238" t="s">
        <v>1</v>
      </c>
      <c r="F162" s="239" t="s">
        <v>276</v>
      </c>
      <c r="G162" s="237"/>
      <c r="H162" s="240">
        <v>0.837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136</v>
      </c>
      <c r="AU162" s="246" t="s">
        <v>86</v>
      </c>
      <c r="AV162" s="13" t="s">
        <v>86</v>
      </c>
      <c r="AW162" s="13" t="s">
        <v>32</v>
      </c>
      <c r="AX162" s="13" t="s">
        <v>76</v>
      </c>
      <c r="AY162" s="246" t="s">
        <v>125</v>
      </c>
    </row>
    <row r="163" s="13" customFormat="1">
      <c r="A163" s="13"/>
      <c r="B163" s="236"/>
      <c r="C163" s="237"/>
      <c r="D163" s="231" t="s">
        <v>136</v>
      </c>
      <c r="E163" s="238" t="s">
        <v>1</v>
      </c>
      <c r="F163" s="239" t="s">
        <v>277</v>
      </c>
      <c r="G163" s="237"/>
      <c r="H163" s="240">
        <v>8.858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136</v>
      </c>
      <c r="AU163" s="246" t="s">
        <v>86</v>
      </c>
      <c r="AV163" s="13" t="s">
        <v>86</v>
      </c>
      <c r="AW163" s="13" t="s">
        <v>32</v>
      </c>
      <c r="AX163" s="13" t="s">
        <v>76</v>
      </c>
      <c r="AY163" s="246" t="s">
        <v>125</v>
      </c>
    </row>
    <row r="164" s="13" customFormat="1">
      <c r="A164" s="13"/>
      <c r="B164" s="236"/>
      <c r="C164" s="237"/>
      <c r="D164" s="231" t="s">
        <v>136</v>
      </c>
      <c r="E164" s="238" t="s">
        <v>1</v>
      </c>
      <c r="F164" s="239" t="s">
        <v>278</v>
      </c>
      <c r="G164" s="237"/>
      <c r="H164" s="240">
        <v>3.055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136</v>
      </c>
      <c r="AU164" s="246" t="s">
        <v>86</v>
      </c>
      <c r="AV164" s="13" t="s">
        <v>86</v>
      </c>
      <c r="AW164" s="13" t="s">
        <v>32</v>
      </c>
      <c r="AX164" s="13" t="s">
        <v>76</v>
      </c>
      <c r="AY164" s="246" t="s">
        <v>125</v>
      </c>
    </row>
    <row r="165" s="13" customFormat="1">
      <c r="A165" s="13"/>
      <c r="B165" s="236"/>
      <c r="C165" s="237"/>
      <c r="D165" s="231" t="s">
        <v>136</v>
      </c>
      <c r="E165" s="238" t="s">
        <v>1</v>
      </c>
      <c r="F165" s="239" t="s">
        <v>279</v>
      </c>
      <c r="G165" s="237"/>
      <c r="H165" s="240">
        <v>0.222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136</v>
      </c>
      <c r="AU165" s="246" t="s">
        <v>86</v>
      </c>
      <c r="AV165" s="13" t="s">
        <v>86</v>
      </c>
      <c r="AW165" s="13" t="s">
        <v>32</v>
      </c>
      <c r="AX165" s="13" t="s">
        <v>76</v>
      </c>
      <c r="AY165" s="246" t="s">
        <v>125</v>
      </c>
    </row>
    <row r="166" s="13" customFormat="1">
      <c r="A166" s="13"/>
      <c r="B166" s="236"/>
      <c r="C166" s="237"/>
      <c r="D166" s="231" t="s">
        <v>136</v>
      </c>
      <c r="E166" s="238" t="s">
        <v>1</v>
      </c>
      <c r="F166" s="239" t="s">
        <v>280</v>
      </c>
      <c r="G166" s="237"/>
      <c r="H166" s="240">
        <v>10.592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136</v>
      </c>
      <c r="AU166" s="246" t="s">
        <v>86</v>
      </c>
      <c r="AV166" s="13" t="s">
        <v>86</v>
      </c>
      <c r="AW166" s="13" t="s">
        <v>32</v>
      </c>
      <c r="AX166" s="13" t="s">
        <v>76</v>
      </c>
      <c r="AY166" s="246" t="s">
        <v>125</v>
      </c>
    </row>
    <row r="167" s="13" customFormat="1">
      <c r="A167" s="13"/>
      <c r="B167" s="236"/>
      <c r="C167" s="237"/>
      <c r="D167" s="231" t="s">
        <v>136</v>
      </c>
      <c r="E167" s="238" t="s">
        <v>1</v>
      </c>
      <c r="F167" s="239" t="s">
        <v>281</v>
      </c>
      <c r="G167" s="237"/>
      <c r="H167" s="240">
        <v>0.848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136</v>
      </c>
      <c r="AU167" s="246" t="s">
        <v>86</v>
      </c>
      <c r="AV167" s="13" t="s">
        <v>86</v>
      </c>
      <c r="AW167" s="13" t="s">
        <v>32</v>
      </c>
      <c r="AX167" s="13" t="s">
        <v>76</v>
      </c>
      <c r="AY167" s="246" t="s">
        <v>125</v>
      </c>
    </row>
    <row r="168" s="14" customFormat="1">
      <c r="A168" s="14"/>
      <c r="B168" s="247"/>
      <c r="C168" s="248"/>
      <c r="D168" s="231" t="s">
        <v>136</v>
      </c>
      <c r="E168" s="249" t="s">
        <v>1</v>
      </c>
      <c r="F168" s="250" t="s">
        <v>270</v>
      </c>
      <c r="G168" s="248"/>
      <c r="H168" s="251">
        <v>45.452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136</v>
      </c>
      <c r="AU168" s="257" t="s">
        <v>86</v>
      </c>
      <c r="AV168" s="14" t="s">
        <v>132</v>
      </c>
      <c r="AW168" s="14" t="s">
        <v>32</v>
      </c>
      <c r="AX168" s="14" t="s">
        <v>84</v>
      </c>
      <c r="AY168" s="257" t="s">
        <v>125</v>
      </c>
    </row>
    <row r="169" s="2" customFormat="1" ht="33" customHeight="1">
      <c r="A169" s="38"/>
      <c r="B169" s="39"/>
      <c r="C169" s="218" t="s">
        <v>157</v>
      </c>
      <c r="D169" s="218" t="s">
        <v>127</v>
      </c>
      <c r="E169" s="219" t="s">
        <v>282</v>
      </c>
      <c r="F169" s="220" t="s">
        <v>283</v>
      </c>
      <c r="G169" s="221" t="s">
        <v>180</v>
      </c>
      <c r="H169" s="222">
        <v>259</v>
      </c>
      <c r="I169" s="223"/>
      <c r="J169" s="224">
        <f>ROUND(I169*H169,2)</f>
        <v>0</v>
      </c>
      <c r="K169" s="220" t="s">
        <v>131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132</v>
      </c>
      <c r="AT169" s="229" t="s">
        <v>127</v>
      </c>
      <c r="AU169" s="229" t="s">
        <v>86</v>
      </c>
      <c r="AY169" s="17" t="s">
        <v>125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132</v>
      </c>
      <c r="BM169" s="229" t="s">
        <v>284</v>
      </c>
    </row>
    <row r="170" s="13" customFormat="1">
      <c r="A170" s="13"/>
      <c r="B170" s="236"/>
      <c r="C170" s="237"/>
      <c r="D170" s="231" t="s">
        <v>136</v>
      </c>
      <c r="E170" s="238" t="s">
        <v>1</v>
      </c>
      <c r="F170" s="239" t="s">
        <v>285</v>
      </c>
      <c r="G170" s="237"/>
      <c r="H170" s="240">
        <v>259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136</v>
      </c>
      <c r="AU170" s="246" t="s">
        <v>86</v>
      </c>
      <c r="AV170" s="13" t="s">
        <v>86</v>
      </c>
      <c r="AW170" s="13" t="s">
        <v>32</v>
      </c>
      <c r="AX170" s="13" t="s">
        <v>84</v>
      </c>
      <c r="AY170" s="246" t="s">
        <v>125</v>
      </c>
    </row>
    <row r="171" s="2" customFormat="1" ht="37.8" customHeight="1">
      <c r="A171" s="38"/>
      <c r="B171" s="39"/>
      <c r="C171" s="218" t="s">
        <v>163</v>
      </c>
      <c r="D171" s="218" t="s">
        <v>127</v>
      </c>
      <c r="E171" s="219" t="s">
        <v>286</v>
      </c>
      <c r="F171" s="220" t="s">
        <v>287</v>
      </c>
      <c r="G171" s="221" t="s">
        <v>180</v>
      </c>
      <c r="H171" s="222">
        <v>176</v>
      </c>
      <c r="I171" s="223"/>
      <c r="J171" s="224">
        <f>ROUND(I171*H171,2)</f>
        <v>0</v>
      </c>
      <c r="K171" s="220" t="s">
        <v>131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132</v>
      </c>
      <c r="AT171" s="229" t="s">
        <v>127</v>
      </c>
      <c r="AU171" s="229" t="s">
        <v>86</v>
      </c>
      <c r="AY171" s="17" t="s">
        <v>125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132</v>
      </c>
      <c r="BM171" s="229" t="s">
        <v>288</v>
      </c>
    </row>
    <row r="172" s="13" customFormat="1">
      <c r="A172" s="13"/>
      <c r="B172" s="236"/>
      <c r="C172" s="237"/>
      <c r="D172" s="231" t="s">
        <v>136</v>
      </c>
      <c r="E172" s="238" t="s">
        <v>1</v>
      </c>
      <c r="F172" s="239" t="s">
        <v>289</v>
      </c>
      <c r="G172" s="237"/>
      <c r="H172" s="240">
        <v>176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136</v>
      </c>
      <c r="AU172" s="246" t="s">
        <v>86</v>
      </c>
      <c r="AV172" s="13" t="s">
        <v>86</v>
      </c>
      <c r="AW172" s="13" t="s">
        <v>32</v>
      </c>
      <c r="AX172" s="13" t="s">
        <v>84</v>
      </c>
      <c r="AY172" s="246" t="s">
        <v>125</v>
      </c>
    </row>
    <row r="173" s="2" customFormat="1" ht="37.8" customHeight="1">
      <c r="A173" s="38"/>
      <c r="B173" s="39"/>
      <c r="C173" s="218" t="s">
        <v>168</v>
      </c>
      <c r="D173" s="218" t="s">
        <v>127</v>
      </c>
      <c r="E173" s="219" t="s">
        <v>290</v>
      </c>
      <c r="F173" s="220" t="s">
        <v>291</v>
      </c>
      <c r="G173" s="221" t="s">
        <v>140</v>
      </c>
      <c r="H173" s="222">
        <v>2369.044</v>
      </c>
      <c r="I173" s="223"/>
      <c r="J173" s="224">
        <f>ROUND(I173*H173,2)</f>
        <v>0</v>
      </c>
      <c r="K173" s="220" t="s">
        <v>131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132</v>
      </c>
      <c r="AT173" s="229" t="s">
        <v>127</v>
      </c>
      <c r="AU173" s="229" t="s">
        <v>86</v>
      </c>
      <c r="AY173" s="17" t="s">
        <v>125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132</v>
      </c>
      <c r="BM173" s="229" t="s">
        <v>292</v>
      </c>
    </row>
    <row r="174" s="13" customFormat="1">
      <c r="A174" s="13"/>
      <c r="B174" s="236"/>
      <c r="C174" s="237"/>
      <c r="D174" s="231" t="s">
        <v>136</v>
      </c>
      <c r="E174" s="238" t="s">
        <v>1</v>
      </c>
      <c r="F174" s="239" t="s">
        <v>293</v>
      </c>
      <c r="G174" s="237"/>
      <c r="H174" s="240">
        <v>724.105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136</v>
      </c>
      <c r="AU174" s="246" t="s">
        <v>86</v>
      </c>
      <c r="AV174" s="13" t="s">
        <v>86</v>
      </c>
      <c r="AW174" s="13" t="s">
        <v>32</v>
      </c>
      <c r="AX174" s="13" t="s">
        <v>76</v>
      </c>
      <c r="AY174" s="246" t="s">
        <v>125</v>
      </c>
    </row>
    <row r="175" s="13" customFormat="1">
      <c r="A175" s="13"/>
      <c r="B175" s="236"/>
      <c r="C175" s="237"/>
      <c r="D175" s="231" t="s">
        <v>136</v>
      </c>
      <c r="E175" s="238" t="s">
        <v>1</v>
      </c>
      <c r="F175" s="239" t="s">
        <v>294</v>
      </c>
      <c r="G175" s="237"/>
      <c r="H175" s="240">
        <v>296.33499999999996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136</v>
      </c>
      <c r="AU175" s="246" t="s">
        <v>86</v>
      </c>
      <c r="AV175" s="13" t="s">
        <v>86</v>
      </c>
      <c r="AW175" s="13" t="s">
        <v>32</v>
      </c>
      <c r="AX175" s="13" t="s">
        <v>76</v>
      </c>
      <c r="AY175" s="246" t="s">
        <v>125</v>
      </c>
    </row>
    <row r="176" s="13" customFormat="1">
      <c r="A176" s="13"/>
      <c r="B176" s="236"/>
      <c r="C176" s="237"/>
      <c r="D176" s="231" t="s">
        <v>136</v>
      </c>
      <c r="E176" s="238" t="s">
        <v>1</v>
      </c>
      <c r="F176" s="239" t="s">
        <v>295</v>
      </c>
      <c r="G176" s="237"/>
      <c r="H176" s="240">
        <v>40.595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136</v>
      </c>
      <c r="AU176" s="246" t="s">
        <v>86</v>
      </c>
      <c r="AV176" s="13" t="s">
        <v>86</v>
      </c>
      <c r="AW176" s="13" t="s">
        <v>32</v>
      </c>
      <c r="AX176" s="13" t="s">
        <v>76</v>
      </c>
      <c r="AY176" s="246" t="s">
        <v>125</v>
      </c>
    </row>
    <row r="177" s="13" customFormat="1">
      <c r="A177" s="13"/>
      <c r="B177" s="236"/>
      <c r="C177" s="237"/>
      <c r="D177" s="231" t="s">
        <v>136</v>
      </c>
      <c r="E177" s="238" t="s">
        <v>1</v>
      </c>
      <c r="F177" s="239" t="s">
        <v>296</v>
      </c>
      <c r="G177" s="237"/>
      <c r="H177" s="240">
        <v>429.594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136</v>
      </c>
      <c r="AU177" s="246" t="s">
        <v>86</v>
      </c>
      <c r="AV177" s="13" t="s">
        <v>86</v>
      </c>
      <c r="AW177" s="13" t="s">
        <v>32</v>
      </c>
      <c r="AX177" s="13" t="s">
        <v>76</v>
      </c>
      <c r="AY177" s="246" t="s">
        <v>125</v>
      </c>
    </row>
    <row r="178" s="13" customFormat="1">
      <c r="A178" s="13"/>
      <c r="B178" s="236"/>
      <c r="C178" s="237"/>
      <c r="D178" s="231" t="s">
        <v>136</v>
      </c>
      <c r="E178" s="238" t="s">
        <v>1</v>
      </c>
      <c r="F178" s="239" t="s">
        <v>297</v>
      </c>
      <c r="G178" s="237"/>
      <c r="H178" s="240">
        <v>148.168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136</v>
      </c>
      <c r="AU178" s="246" t="s">
        <v>86</v>
      </c>
      <c r="AV178" s="13" t="s">
        <v>86</v>
      </c>
      <c r="AW178" s="13" t="s">
        <v>32</v>
      </c>
      <c r="AX178" s="13" t="s">
        <v>76</v>
      </c>
      <c r="AY178" s="246" t="s">
        <v>125</v>
      </c>
    </row>
    <row r="179" s="13" customFormat="1">
      <c r="A179" s="13"/>
      <c r="B179" s="236"/>
      <c r="C179" s="237"/>
      <c r="D179" s="231" t="s">
        <v>136</v>
      </c>
      <c r="E179" s="238" t="s">
        <v>1</v>
      </c>
      <c r="F179" s="239" t="s">
        <v>298</v>
      </c>
      <c r="G179" s="237"/>
      <c r="H179" s="240">
        <v>10.767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136</v>
      </c>
      <c r="AU179" s="246" t="s">
        <v>86</v>
      </c>
      <c r="AV179" s="13" t="s">
        <v>86</v>
      </c>
      <c r="AW179" s="13" t="s">
        <v>32</v>
      </c>
      <c r="AX179" s="13" t="s">
        <v>76</v>
      </c>
      <c r="AY179" s="246" t="s">
        <v>125</v>
      </c>
    </row>
    <row r="180" s="13" customFormat="1">
      <c r="A180" s="13"/>
      <c r="B180" s="236"/>
      <c r="C180" s="237"/>
      <c r="D180" s="231" t="s">
        <v>136</v>
      </c>
      <c r="E180" s="238" t="s">
        <v>1</v>
      </c>
      <c r="F180" s="239" t="s">
        <v>299</v>
      </c>
      <c r="G180" s="237"/>
      <c r="H180" s="240">
        <v>513.712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136</v>
      </c>
      <c r="AU180" s="246" t="s">
        <v>86</v>
      </c>
      <c r="AV180" s="13" t="s">
        <v>86</v>
      </c>
      <c r="AW180" s="13" t="s">
        <v>32</v>
      </c>
      <c r="AX180" s="13" t="s">
        <v>76</v>
      </c>
      <c r="AY180" s="246" t="s">
        <v>125</v>
      </c>
    </row>
    <row r="181" s="13" customFormat="1">
      <c r="A181" s="13"/>
      <c r="B181" s="236"/>
      <c r="C181" s="237"/>
      <c r="D181" s="231" t="s">
        <v>136</v>
      </c>
      <c r="E181" s="238" t="s">
        <v>1</v>
      </c>
      <c r="F181" s="239" t="s">
        <v>300</v>
      </c>
      <c r="G181" s="237"/>
      <c r="H181" s="240">
        <v>41.128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136</v>
      </c>
      <c r="AU181" s="246" t="s">
        <v>86</v>
      </c>
      <c r="AV181" s="13" t="s">
        <v>86</v>
      </c>
      <c r="AW181" s="13" t="s">
        <v>32</v>
      </c>
      <c r="AX181" s="13" t="s">
        <v>76</v>
      </c>
      <c r="AY181" s="246" t="s">
        <v>125</v>
      </c>
    </row>
    <row r="182" s="13" customFormat="1">
      <c r="A182" s="13"/>
      <c r="B182" s="236"/>
      <c r="C182" s="237"/>
      <c r="D182" s="231" t="s">
        <v>136</v>
      </c>
      <c r="E182" s="238" t="s">
        <v>1</v>
      </c>
      <c r="F182" s="239" t="s">
        <v>301</v>
      </c>
      <c r="G182" s="237"/>
      <c r="H182" s="240">
        <v>164.64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136</v>
      </c>
      <c r="AU182" s="246" t="s">
        <v>86</v>
      </c>
      <c r="AV182" s="13" t="s">
        <v>86</v>
      </c>
      <c r="AW182" s="13" t="s">
        <v>32</v>
      </c>
      <c r="AX182" s="13" t="s">
        <v>76</v>
      </c>
      <c r="AY182" s="246" t="s">
        <v>125</v>
      </c>
    </row>
    <row r="183" s="14" customFormat="1">
      <c r="A183" s="14"/>
      <c r="B183" s="247"/>
      <c r="C183" s="248"/>
      <c r="D183" s="231" t="s">
        <v>136</v>
      </c>
      <c r="E183" s="249" t="s">
        <v>1</v>
      </c>
      <c r="F183" s="250" t="s">
        <v>146</v>
      </c>
      <c r="G183" s="248"/>
      <c r="H183" s="251">
        <v>2369.044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136</v>
      </c>
      <c r="AU183" s="257" t="s">
        <v>86</v>
      </c>
      <c r="AV183" s="14" t="s">
        <v>132</v>
      </c>
      <c r="AW183" s="14" t="s">
        <v>32</v>
      </c>
      <c r="AX183" s="14" t="s">
        <v>84</v>
      </c>
      <c r="AY183" s="257" t="s">
        <v>125</v>
      </c>
    </row>
    <row r="184" s="2" customFormat="1" ht="37.8" customHeight="1">
      <c r="A184" s="38"/>
      <c r="B184" s="39"/>
      <c r="C184" s="218" t="s">
        <v>173</v>
      </c>
      <c r="D184" s="218" t="s">
        <v>127</v>
      </c>
      <c r="E184" s="219" t="s">
        <v>302</v>
      </c>
      <c r="F184" s="220" t="s">
        <v>303</v>
      </c>
      <c r="G184" s="221" t="s">
        <v>140</v>
      </c>
      <c r="H184" s="222">
        <v>23690.44</v>
      </c>
      <c r="I184" s="223"/>
      <c r="J184" s="224">
        <f>ROUND(I184*H184,2)</f>
        <v>0</v>
      </c>
      <c r="K184" s="220" t="s">
        <v>131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132</v>
      </c>
      <c r="AT184" s="229" t="s">
        <v>127</v>
      </c>
      <c r="AU184" s="229" t="s">
        <v>86</v>
      </c>
      <c r="AY184" s="17" t="s">
        <v>125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132</v>
      </c>
      <c r="BM184" s="229" t="s">
        <v>304</v>
      </c>
    </row>
    <row r="185" s="13" customFormat="1">
      <c r="A185" s="13"/>
      <c r="B185" s="236"/>
      <c r="C185" s="237"/>
      <c r="D185" s="231" t="s">
        <v>136</v>
      </c>
      <c r="E185" s="238" t="s">
        <v>1</v>
      </c>
      <c r="F185" s="239" t="s">
        <v>305</v>
      </c>
      <c r="G185" s="237"/>
      <c r="H185" s="240">
        <v>23690.44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136</v>
      </c>
      <c r="AU185" s="246" t="s">
        <v>86</v>
      </c>
      <c r="AV185" s="13" t="s">
        <v>86</v>
      </c>
      <c r="AW185" s="13" t="s">
        <v>32</v>
      </c>
      <c r="AX185" s="13" t="s">
        <v>84</v>
      </c>
      <c r="AY185" s="246" t="s">
        <v>125</v>
      </c>
    </row>
    <row r="186" s="2" customFormat="1" ht="24.15" customHeight="1">
      <c r="A186" s="38"/>
      <c r="B186" s="39"/>
      <c r="C186" s="218" t="s">
        <v>177</v>
      </c>
      <c r="D186" s="218" t="s">
        <v>127</v>
      </c>
      <c r="E186" s="219" t="s">
        <v>306</v>
      </c>
      <c r="F186" s="220" t="s">
        <v>307</v>
      </c>
      <c r="G186" s="221" t="s">
        <v>140</v>
      </c>
      <c r="H186" s="222">
        <v>40</v>
      </c>
      <c r="I186" s="223"/>
      <c r="J186" s="224">
        <f>ROUND(I186*H186,2)</f>
        <v>0</v>
      </c>
      <c r="K186" s="220" t="s">
        <v>131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132</v>
      </c>
      <c r="AT186" s="229" t="s">
        <v>127</v>
      </c>
      <c r="AU186" s="229" t="s">
        <v>86</v>
      </c>
      <c r="AY186" s="17" t="s">
        <v>125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132</v>
      </c>
      <c r="BM186" s="229" t="s">
        <v>308</v>
      </c>
    </row>
    <row r="187" s="15" customFormat="1">
      <c r="A187" s="15"/>
      <c r="B187" s="258"/>
      <c r="C187" s="259"/>
      <c r="D187" s="231" t="s">
        <v>136</v>
      </c>
      <c r="E187" s="260" t="s">
        <v>1</v>
      </c>
      <c r="F187" s="261" t="s">
        <v>309</v>
      </c>
      <c r="G187" s="259"/>
      <c r="H187" s="260" t="s">
        <v>1</v>
      </c>
      <c r="I187" s="262"/>
      <c r="J187" s="259"/>
      <c r="K187" s="259"/>
      <c r="L187" s="263"/>
      <c r="M187" s="264"/>
      <c r="N187" s="265"/>
      <c r="O187" s="265"/>
      <c r="P187" s="265"/>
      <c r="Q187" s="265"/>
      <c r="R187" s="265"/>
      <c r="S187" s="265"/>
      <c r="T187" s="26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7" t="s">
        <v>136</v>
      </c>
      <c r="AU187" s="267" t="s">
        <v>86</v>
      </c>
      <c r="AV187" s="15" t="s">
        <v>84</v>
      </c>
      <c r="AW187" s="15" t="s">
        <v>32</v>
      </c>
      <c r="AX187" s="15" t="s">
        <v>76</v>
      </c>
      <c r="AY187" s="267" t="s">
        <v>125</v>
      </c>
    </row>
    <row r="188" s="13" customFormat="1">
      <c r="A188" s="13"/>
      <c r="B188" s="236"/>
      <c r="C188" s="237"/>
      <c r="D188" s="231" t="s">
        <v>136</v>
      </c>
      <c r="E188" s="238" t="s">
        <v>1</v>
      </c>
      <c r="F188" s="239" t="s">
        <v>310</v>
      </c>
      <c r="G188" s="237"/>
      <c r="H188" s="240">
        <v>20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136</v>
      </c>
      <c r="AU188" s="246" t="s">
        <v>86</v>
      </c>
      <c r="AV188" s="13" t="s">
        <v>86</v>
      </c>
      <c r="AW188" s="13" t="s">
        <v>32</v>
      </c>
      <c r="AX188" s="13" t="s">
        <v>76</v>
      </c>
      <c r="AY188" s="246" t="s">
        <v>125</v>
      </c>
    </row>
    <row r="189" s="13" customFormat="1">
      <c r="A189" s="13"/>
      <c r="B189" s="236"/>
      <c r="C189" s="237"/>
      <c r="D189" s="231" t="s">
        <v>136</v>
      </c>
      <c r="E189" s="238" t="s">
        <v>1</v>
      </c>
      <c r="F189" s="239" t="s">
        <v>311</v>
      </c>
      <c r="G189" s="237"/>
      <c r="H189" s="240">
        <v>20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136</v>
      </c>
      <c r="AU189" s="246" t="s">
        <v>86</v>
      </c>
      <c r="AV189" s="13" t="s">
        <v>86</v>
      </c>
      <c r="AW189" s="13" t="s">
        <v>32</v>
      </c>
      <c r="AX189" s="13" t="s">
        <v>76</v>
      </c>
      <c r="AY189" s="246" t="s">
        <v>125</v>
      </c>
    </row>
    <row r="190" s="14" customFormat="1">
      <c r="A190" s="14"/>
      <c r="B190" s="247"/>
      <c r="C190" s="248"/>
      <c r="D190" s="231" t="s">
        <v>136</v>
      </c>
      <c r="E190" s="249" t="s">
        <v>1</v>
      </c>
      <c r="F190" s="250" t="s">
        <v>146</v>
      </c>
      <c r="G190" s="248"/>
      <c r="H190" s="251">
        <v>40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136</v>
      </c>
      <c r="AU190" s="257" t="s">
        <v>86</v>
      </c>
      <c r="AV190" s="14" t="s">
        <v>132</v>
      </c>
      <c r="AW190" s="14" t="s">
        <v>32</v>
      </c>
      <c r="AX190" s="14" t="s">
        <v>84</v>
      </c>
      <c r="AY190" s="257" t="s">
        <v>125</v>
      </c>
    </row>
    <row r="191" s="2" customFormat="1" ht="16.5" customHeight="1">
      <c r="A191" s="38"/>
      <c r="B191" s="39"/>
      <c r="C191" s="273" t="s">
        <v>184</v>
      </c>
      <c r="D191" s="273" t="s">
        <v>312</v>
      </c>
      <c r="E191" s="274" t="s">
        <v>313</v>
      </c>
      <c r="F191" s="275" t="s">
        <v>314</v>
      </c>
      <c r="G191" s="276" t="s">
        <v>195</v>
      </c>
      <c r="H191" s="277">
        <v>72</v>
      </c>
      <c r="I191" s="278"/>
      <c r="J191" s="279">
        <f>ROUND(I191*H191,2)</f>
        <v>0</v>
      </c>
      <c r="K191" s="275" t="s">
        <v>131</v>
      </c>
      <c r="L191" s="280"/>
      <c r="M191" s="281" t="s">
        <v>1</v>
      </c>
      <c r="N191" s="282" t="s">
        <v>41</v>
      </c>
      <c r="O191" s="91"/>
      <c r="P191" s="227">
        <f>O191*H191</f>
        <v>0</v>
      </c>
      <c r="Q191" s="227">
        <v>1</v>
      </c>
      <c r="R191" s="227">
        <f>Q191*H191</f>
        <v>72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173</v>
      </c>
      <c r="AT191" s="229" t="s">
        <v>312</v>
      </c>
      <c r="AU191" s="229" t="s">
        <v>86</v>
      </c>
      <c r="AY191" s="17" t="s">
        <v>125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132</v>
      </c>
      <c r="BM191" s="229" t="s">
        <v>315</v>
      </c>
    </row>
    <row r="192" s="13" customFormat="1">
      <c r="A192" s="13"/>
      <c r="B192" s="236"/>
      <c r="C192" s="237"/>
      <c r="D192" s="231" t="s">
        <v>136</v>
      </c>
      <c r="E192" s="237"/>
      <c r="F192" s="239" t="s">
        <v>316</v>
      </c>
      <c r="G192" s="237"/>
      <c r="H192" s="240">
        <v>72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136</v>
      </c>
      <c r="AU192" s="246" t="s">
        <v>86</v>
      </c>
      <c r="AV192" s="13" t="s">
        <v>86</v>
      </c>
      <c r="AW192" s="13" t="s">
        <v>4</v>
      </c>
      <c r="AX192" s="13" t="s">
        <v>84</v>
      </c>
      <c r="AY192" s="246" t="s">
        <v>125</v>
      </c>
    </row>
    <row r="193" s="2" customFormat="1" ht="24.15" customHeight="1">
      <c r="A193" s="38"/>
      <c r="B193" s="39"/>
      <c r="C193" s="218" t="s">
        <v>192</v>
      </c>
      <c r="D193" s="218" t="s">
        <v>127</v>
      </c>
      <c r="E193" s="219" t="s">
        <v>317</v>
      </c>
      <c r="F193" s="220" t="s">
        <v>219</v>
      </c>
      <c r="G193" s="221" t="s">
        <v>195</v>
      </c>
      <c r="H193" s="222">
        <v>2132.14</v>
      </c>
      <c r="I193" s="223"/>
      <c r="J193" s="224">
        <f>ROUND(I193*H193,2)</f>
        <v>0</v>
      </c>
      <c r="K193" s="220" t="s">
        <v>131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132</v>
      </c>
      <c r="AT193" s="229" t="s">
        <v>127</v>
      </c>
      <c r="AU193" s="229" t="s">
        <v>86</v>
      </c>
      <c r="AY193" s="17" t="s">
        <v>125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132</v>
      </c>
      <c r="BM193" s="229" t="s">
        <v>318</v>
      </c>
    </row>
    <row r="194" s="13" customFormat="1">
      <c r="A194" s="13"/>
      <c r="B194" s="236"/>
      <c r="C194" s="237"/>
      <c r="D194" s="231" t="s">
        <v>136</v>
      </c>
      <c r="E194" s="238" t="s">
        <v>1</v>
      </c>
      <c r="F194" s="239" t="s">
        <v>319</v>
      </c>
      <c r="G194" s="237"/>
      <c r="H194" s="240">
        <v>2132.14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136</v>
      </c>
      <c r="AU194" s="246" t="s">
        <v>86</v>
      </c>
      <c r="AV194" s="13" t="s">
        <v>86</v>
      </c>
      <c r="AW194" s="13" t="s">
        <v>32</v>
      </c>
      <c r="AX194" s="13" t="s">
        <v>84</v>
      </c>
      <c r="AY194" s="246" t="s">
        <v>125</v>
      </c>
    </row>
    <row r="195" s="2" customFormat="1" ht="33" customHeight="1">
      <c r="A195" s="38"/>
      <c r="B195" s="39"/>
      <c r="C195" s="218" t="s">
        <v>197</v>
      </c>
      <c r="D195" s="218" t="s">
        <v>127</v>
      </c>
      <c r="E195" s="219" t="s">
        <v>320</v>
      </c>
      <c r="F195" s="220" t="s">
        <v>321</v>
      </c>
      <c r="G195" s="221" t="s">
        <v>195</v>
      </c>
      <c r="H195" s="222">
        <v>2132.14</v>
      </c>
      <c r="I195" s="223"/>
      <c r="J195" s="224">
        <f>ROUND(I195*H195,2)</f>
        <v>0</v>
      </c>
      <c r="K195" s="220" t="s">
        <v>141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132</v>
      </c>
      <c r="AT195" s="229" t="s">
        <v>127</v>
      </c>
      <c r="AU195" s="229" t="s">
        <v>86</v>
      </c>
      <c r="AY195" s="17" t="s">
        <v>125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132</v>
      </c>
      <c r="BM195" s="229" t="s">
        <v>322</v>
      </c>
    </row>
    <row r="196" s="13" customFormat="1">
      <c r="A196" s="13"/>
      <c r="B196" s="236"/>
      <c r="C196" s="237"/>
      <c r="D196" s="231" t="s">
        <v>136</v>
      </c>
      <c r="E196" s="238" t="s">
        <v>1</v>
      </c>
      <c r="F196" s="239" t="s">
        <v>319</v>
      </c>
      <c r="G196" s="237"/>
      <c r="H196" s="240">
        <v>2132.14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136</v>
      </c>
      <c r="AU196" s="246" t="s">
        <v>86</v>
      </c>
      <c r="AV196" s="13" t="s">
        <v>86</v>
      </c>
      <c r="AW196" s="13" t="s">
        <v>32</v>
      </c>
      <c r="AX196" s="13" t="s">
        <v>84</v>
      </c>
      <c r="AY196" s="246" t="s">
        <v>125</v>
      </c>
    </row>
    <row r="197" s="2" customFormat="1" ht="16.5" customHeight="1">
      <c r="A197" s="38"/>
      <c r="B197" s="39"/>
      <c r="C197" s="218" t="s">
        <v>201</v>
      </c>
      <c r="D197" s="218" t="s">
        <v>127</v>
      </c>
      <c r="E197" s="219" t="s">
        <v>323</v>
      </c>
      <c r="F197" s="220" t="s">
        <v>324</v>
      </c>
      <c r="G197" s="221" t="s">
        <v>140</v>
      </c>
      <c r="H197" s="222">
        <v>2369.044</v>
      </c>
      <c r="I197" s="223"/>
      <c r="J197" s="224">
        <f>ROUND(I197*H197,2)</f>
        <v>0</v>
      </c>
      <c r="K197" s="220" t="s">
        <v>131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132</v>
      </c>
      <c r="AT197" s="229" t="s">
        <v>127</v>
      </c>
      <c r="AU197" s="229" t="s">
        <v>86</v>
      </c>
      <c r="AY197" s="17" t="s">
        <v>125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132</v>
      </c>
      <c r="BM197" s="229" t="s">
        <v>325</v>
      </c>
    </row>
    <row r="198" s="2" customFormat="1" ht="24.15" customHeight="1">
      <c r="A198" s="38"/>
      <c r="B198" s="39"/>
      <c r="C198" s="218" t="s">
        <v>206</v>
      </c>
      <c r="D198" s="218" t="s">
        <v>127</v>
      </c>
      <c r="E198" s="219" t="s">
        <v>326</v>
      </c>
      <c r="F198" s="220" t="s">
        <v>327</v>
      </c>
      <c r="G198" s="221" t="s">
        <v>140</v>
      </c>
      <c r="H198" s="222">
        <v>132.56</v>
      </c>
      <c r="I198" s="223"/>
      <c r="J198" s="224">
        <f>ROUND(I198*H198,2)</f>
        <v>0</v>
      </c>
      <c r="K198" s="220" t="s">
        <v>131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132</v>
      </c>
      <c r="AT198" s="229" t="s">
        <v>127</v>
      </c>
      <c r="AU198" s="229" t="s">
        <v>86</v>
      </c>
      <c r="AY198" s="17" t="s">
        <v>125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132</v>
      </c>
      <c r="BM198" s="229" t="s">
        <v>328</v>
      </c>
    </row>
    <row r="199" s="13" customFormat="1">
      <c r="A199" s="13"/>
      <c r="B199" s="236"/>
      <c r="C199" s="237"/>
      <c r="D199" s="231" t="s">
        <v>136</v>
      </c>
      <c r="E199" s="238" t="s">
        <v>1</v>
      </c>
      <c r="F199" s="239" t="s">
        <v>329</v>
      </c>
      <c r="G199" s="237"/>
      <c r="H199" s="240">
        <v>62.16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136</v>
      </c>
      <c r="AU199" s="246" t="s">
        <v>86</v>
      </c>
      <c r="AV199" s="13" t="s">
        <v>86</v>
      </c>
      <c r="AW199" s="13" t="s">
        <v>32</v>
      </c>
      <c r="AX199" s="13" t="s">
        <v>76</v>
      </c>
      <c r="AY199" s="246" t="s">
        <v>125</v>
      </c>
    </row>
    <row r="200" s="13" customFormat="1">
      <c r="A200" s="13"/>
      <c r="B200" s="236"/>
      <c r="C200" s="237"/>
      <c r="D200" s="231" t="s">
        <v>136</v>
      </c>
      <c r="E200" s="238" t="s">
        <v>1</v>
      </c>
      <c r="F200" s="239" t="s">
        <v>330</v>
      </c>
      <c r="G200" s="237"/>
      <c r="H200" s="240">
        <v>70.400000000000008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136</v>
      </c>
      <c r="AU200" s="246" t="s">
        <v>86</v>
      </c>
      <c r="AV200" s="13" t="s">
        <v>86</v>
      </c>
      <c r="AW200" s="13" t="s">
        <v>32</v>
      </c>
      <c r="AX200" s="13" t="s">
        <v>76</v>
      </c>
      <c r="AY200" s="246" t="s">
        <v>125</v>
      </c>
    </row>
    <row r="201" s="14" customFormat="1">
      <c r="A201" s="14"/>
      <c r="B201" s="247"/>
      <c r="C201" s="248"/>
      <c r="D201" s="231" t="s">
        <v>136</v>
      </c>
      <c r="E201" s="249" t="s">
        <v>1</v>
      </c>
      <c r="F201" s="250" t="s">
        <v>146</v>
      </c>
      <c r="G201" s="248"/>
      <c r="H201" s="251">
        <v>132.56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7" t="s">
        <v>136</v>
      </c>
      <c r="AU201" s="257" t="s">
        <v>86</v>
      </c>
      <c r="AV201" s="14" t="s">
        <v>132</v>
      </c>
      <c r="AW201" s="14" t="s">
        <v>32</v>
      </c>
      <c r="AX201" s="14" t="s">
        <v>84</v>
      </c>
      <c r="AY201" s="257" t="s">
        <v>125</v>
      </c>
    </row>
    <row r="202" s="2" customFormat="1" ht="16.5" customHeight="1">
      <c r="A202" s="38"/>
      <c r="B202" s="39"/>
      <c r="C202" s="273" t="s">
        <v>8</v>
      </c>
      <c r="D202" s="273" t="s">
        <v>312</v>
      </c>
      <c r="E202" s="274" t="s">
        <v>331</v>
      </c>
      <c r="F202" s="275" t="s">
        <v>332</v>
      </c>
      <c r="G202" s="276" t="s">
        <v>195</v>
      </c>
      <c r="H202" s="277">
        <v>111.888</v>
      </c>
      <c r="I202" s="278"/>
      <c r="J202" s="279">
        <f>ROUND(I202*H202,2)</f>
        <v>0</v>
      </c>
      <c r="K202" s="275" t="s">
        <v>131</v>
      </c>
      <c r="L202" s="280"/>
      <c r="M202" s="281" t="s">
        <v>1</v>
      </c>
      <c r="N202" s="282" t="s">
        <v>41</v>
      </c>
      <c r="O202" s="91"/>
      <c r="P202" s="227">
        <f>O202*H202</f>
        <v>0</v>
      </c>
      <c r="Q202" s="227">
        <v>1</v>
      </c>
      <c r="R202" s="227">
        <f>Q202*H202</f>
        <v>111.888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173</v>
      </c>
      <c r="AT202" s="229" t="s">
        <v>312</v>
      </c>
      <c r="AU202" s="229" t="s">
        <v>86</v>
      </c>
      <c r="AY202" s="17" t="s">
        <v>125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132</v>
      </c>
      <c r="BM202" s="229" t="s">
        <v>333</v>
      </c>
    </row>
    <row r="203" s="13" customFormat="1">
      <c r="A203" s="13"/>
      <c r="B203" s="236"/>
      <c r="C203" s="237"/>
      <c r="D203" s="231" t="s">
        <v>136</v>
      </c>
      <c r="E203" s="238" t="s">
        <v>1</v>
      </c>
      <c r="F203" s="239" t="s">
        <v>334</v>
      </c>
      <c r="G203" s="237"/>
      <c r="H203" s="240">
        <v>111.888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136</v>
      </c>
      <c r="AU203" s="246" t="s">
        <v>86</v>
      </c>
      <c r="AV203" s="13" t="s">
        <v>86</v>
      </c>
      <c r="AW203" s="13" t="s">
        <v>32</v>
      </c>
      <c r="AX203" s="13" t="s">
        <v>84</v>
      </c>
      <c r="AY203" s="246" t="s">
        <v>125</v>
      </c>
    </row>
    <row r="204" s="2" customFormat="1" ht="16.5" customHeight="1">
      <c r="A204" s="38"/>
      <c r="B204" s="39"/>
      <c r="C204" s="273" t="s">
        <v>213</v>
      </c>
      <c r="D204" s="273" t="s">
        <v>312</v>
      </c>
      <c r="E204" s="274" t="s">
        <v>335</v>
      </c>
      <c r="F204" s="275" t="s">
        <v>336</v>
      </c>
      <c r="G204" s="276" t="s">
        <v>195</v>
      </c>
      <c r="H204" s="277">
        <v>126.72</v>
      </c>
      <c r="I204" s="278"/>
      <c r="J204" s="279">
        <f>ROUND(I204*H204,2)</f>
        <v>0</v>
      </c>
      <c r="K204" s="275" t="s">
        <v>131</v>
      </c>
      <c r="L204" s="280"/>
      <c r="M204" s="281" t="s">
        <v>1</v>
      </c>
      <c r="N204" s="282" t="s">
        <v>41</v>
      </c>
      <c r="O204" s="91"/>
      <c r="P204" s="227">
        <f>O204*H204</f>
        <v>0</v>
      </c>
      <c r="Q204" s="227">
        <v>1</v>
      </c>
      <c r="R204" s="227">
        <f>Q204*H204</f>
        <v>126.72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173</v>
      </c>
      <c r="AT204" s="229" t="s">
        <v>312</v>
      </c>
      <c r="AU204" s="229" t="s">
        <v>86</v>
      </c>
      <c r="AY204" s="17" t="s">
        <v>125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132</v>
      </c>
      <c r="BM204" s="229" t="s">
        <v>337</v>
      </c>
    </row>
    <row r="205" s="2" customFormat="1" ht="24.15" customHeight="1">
      <c r="A205" s="38"/>
      <c r="B205" s="39"/>
      <c r="C205" s="218" t="s">
        <v>217</v>
      </c>
      <c r="D205" s="218" t="s">
        <v>127</v>
      </c>
      <c r="E205" s="219" t="s">
        <v>338</v>
      </c>
      <c r="F205" s="220" t="s">
        <v>339</v>
      </c>
      <c r="G205" s="221" t="s">
        <v>130</v>
      </c>
      <c r="H205" s="222">
        <v>3597</v>
      </c>
      <c r="I205" s="223"/>
      <c r="J205" s="224">
        <f>ROUND(I205*H205,2)</f>
        <v>0</v>
      </c>
      <c r="K205" s="220" t="s">
        <v>131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132</v>
      </c>
      <c r="AT205" s="229" t="s">
        <v>127</v>
      </c>
      <c r="AU205" s="229" t="s">
        <v>86</v>
      </c>
      <c r="AY205" s="17" t="s">
        <v>125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132</v>
      </c>
      <c r="BM205" s="229" t="s">
        <v>340</v>
      </c>
    </row>
    <row r="206" s="13" customFormat="1">
      <c r="A206" s="13"/>
      <c r="B206" s="236"/>
      <c r="C206" s="237"/>
      <c r="D206" s="231" t="s">
        <v>136</v>
      </c>
      <c r="E206" s="238" t="s">
        <v>1</v>
      </c>
      <c r="F206" s="239" t="s">
        <v>341</v>
      </c>
      <c r="G206" s="237"/>
      <c r="H206" s="240">
        <v>3597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136</v>
      </c>
      <c r="AU206" s="246" t="s">
        <v>86</v>
      </c>
      <c r="AV206" s="13" t="s">
        <v>86</v>
      </c>
      <c r="AW206" s="13" t="s">
        <v>32</v>
      </c>
      <c r="AX206" s="13" t="s">
        <v>84</v>
      </c>
      <c r="AY206" s="246" t="s">
        <v>125</v>
      </c>
    </row>
    <row r="207" s="2" customFormat="1" ht="16.5" customHeight="1">
      <c r="A207" s="38"/>
      <c r="B207" s="39"/>
      <c r="C207" s="218" t="s">
        <v>221</v>
      </c>
      <c r="D207" s="218" t="s">
        <v>127</v>
      </c>
      <c r="E207" s="219" t="s">
        <v>342</v>
      </c>
      <c r="F207" s="220" t="s">
        <v>343</v>
      </c>
      <c r="G207" s="221" t="s">
        <v>180</v>
      </c>
      <c r="H207" s="222">
        <v>23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132</v>
      </c>
      <c r="AT207" s="229" t="s">
        <v>127</v>
      </c>
      <c r="AU207" s="229" t="s">
        <v>86</v>
      </c>
      <c r="AY207" s="17" t="s">
        <v>125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132</v>
      </c>
      <c r="BM207" s="229" t="s">
        <v>344</v>
      </c>
    </row>
    <row r="208" s="2" customFormat="1" ht="24.15" customHeight="1">
      <c r="A208" s="38"/>
      <c r="B208" s="39"/>
      <c r="C208" s="218" t="s">
        <v>225</v>
      </c>
      <c r="D208" s="218" t="s">
        <v>127</v>
      </c>
      <c r="E208" s="219" t="s">
        <v>345</v>
      </c>
      <c r="F208" s="220" t="s">
        <v>346</v>
      </c>
      <c r="G208" s="221" t="s">
        <v>187</v>
      </c>
      <c r="H208" s="222">
        <v>2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132</v>
      </c>
      <c r="AT208" s="229" t="s">
        <v>127</v>
      </c>
      <c r="AU208" s="229" t="s">
        <v>86</v>
      </c>
      <c r="AY208" s="17" t="s">
        <v>125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132</v>
      </c>
      <c r="BM208" s="229" t="s">
        <v>347</v>
      </c>
    </row>
    <row r="209" s="2" customFormat="1" ht="21.75" customHeight="1">
      <c r="A209" s="38"/>
      <c r="B209" s="39"/>
      <c r="C209" s="218" t="s">
        <v>348</v>
      </c>
      <c r="D209" s="218" t="s">
        <v>127</v>
      </c>
      <c r="E209" s="219" t="s">
        <v>349</v>
      </c>
      <c r="F209" s="220" t="s">
        <v>350</v>
      </c>
      <c r="G209" s="221" t="s">
        <v>180</v>
      </c>
      <c r="H209" s="222">
        <v>10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132</v>
      </c>
      <c r="AT209" s="229" t="s">
        <v>127</v>
      </c>
      <c r="AU209" s="229" t="s">
        <v>86</v>
      </c>
      <c r="AY209" s="17" t="s">
        <v>125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132</v>
      </c>
      <c r="BM209" s="229" t="s">
        <v>351</v>
      </c>
    </row>
    <row r="210" s="12" customFormat="1" ht="22.8" customHeight="1">
      <c r="A210" s="12"/>
      <c r="B210" s="202"/>
      <c r="C210" s="203"/>
      <c r="D210" s="204" t="s">
        <v>75</v>
      </c>
      <c r="E210" s="216" t="s">
        <v>86</v>
      </c>
      <c r="F210" s="216" t="s">
        <v>352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SUM(P211:P220)</f>
        <v>0</v>
      </c>
      <c r="Q210" s="210"/>
      <c r="R210" s="211">
        <f>SUM(R211:R220)</f>
        <v>107.66399700000002</v>
      </c>
      <c r="S210" s="210"/>
      <c r="T210" s="212">
        <f>SUM(T211:T220)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84</v>
      </c>
      <c r="AT210" s="214" t="s">
        <v>75</v>
      </c>
      <c r="AU210" s="214" t="s">
        <v>84</v>
      </c>
      <c r="AY210" s="213" t="s">
        <v>125</v>
      </c>
      <c r="BK210" s="215">
        <f>SUM(BK211:BK220)</f>
        <v>0</v>
      </c>
    </row>
    <row r="211" s="2" customFormat="1" ht="24.15" customHeight="1">
      <c r="A211" s="38"/>
      <c r="B211" s="39"/>
      <c r="C211" s="218" t="s">
        <v>7</v>
      </c>
      <c r="D211" s="218" t="s">
        <v>127</v>
      </c>
      <c r="E211" s="219" t="s">
        <v>353</v>
      </c>
      <c r="F211" s="220" t="s">
        <v>354</v>
      </c>
      <c r="G211" s="221" t="s">
        <v>130</v>
      </c>
      <c r="H211" s="222">
        <v>1057.3</v>
      </c>
      <c r="I211" s="223"/>
      <c r="J211" s="224">
        <f>ROUND(I211*H211,2)</f>
        <v>0</v>
      </c>
      <c r="K211" s="220" t="s">
        <v>131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0.00017</v>
      </c>
      <c r="R211" s="227">
        <f>Q211*H211</f>
        <v>0.179741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132</v>
      </c>
      <c r="AT211" s="229" t="s">
        <v>127</v>
      </c>
      <c r="AU211" s="229" t="s">
        <v>86</v>
      </c>
      <c r="AY211" s="17" t="s">
        <v>125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132</v>
      </c>
      <c r="BM211" s="229" t="s">
        <v>355</v>
      </c>
    </row>
    <row r="212" s="13" customFormat="1">
      <c r="A212" s="13"/>
      <c r="B212" s="236"/>
      <c r="C212" s="237"/>
      <c r="D212" s="231" t="s">
        <v>136</v>
      </c>
      <c r="E212" s="238" t="s">
        <v>1</v>
      </c>
      <c r="F212" s="239" t="s">
        <v>356</v>
      </c>
      <c r="G212" s="237"/>
      <c r="H212" s="240">
        <v>388.5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136</v>
      </c>
      <c r="AU212" s="246" t="s">
        <v>86</v>
      </c>
      <c r="AV212" s="13" t="s">
        <v>86</v>
      </c>
      <c r="AW212" s="13" t="s">
        <v>32</v>
      </c>
      <c r="AX212" s="13" t="s">
        <v>76</v>
      </c>
      <c r="AY212" s="246" t="s">
        <v>125</v>
      </c>
    </row>
    <row r="213" s="13" customFormat="1">
      <c r="A213" s="13"/>
      <c r="B213" s="236"/>
      <c r="C213" s="237"/>
      <c r="D213" s="231" t="s">
        <v>136</v>
      </c>
      <c r="E213" s="238" t="s">
        <v>1</v>
      </c>
      <c r="F213" s="239" t="s">
        <v>357</v>
      </c>
      <c r="G213" s="237"/>
      <c r="H213" s="240">
        <v>668.79999999999992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136</v>
      </c>
      <c r="AU213" s="246" t="s">
        <v>86</v>
      </c>
      <c r="AV213" s="13" t="s">
        <v>86</v>
      </c>
      <c r="AW213" s="13" t="s">
        <v>32</v>
      </c>
      <c r="AX213" s="13" t="s">
        <v>76</v>
      </c>
      <c r="AY213" s="246" t="s">
        <v>125</v>
      </c>
    </row>
    <row r="214" s="14" customFormat="1">
      <c r="A214" s="14"/>
      <c r="B214" s="247"/>
      <c r="C214" s="248"/>
      <c r="D214" s="231" t="s">
        <v>136</v>
      </c>
      <c r="E214" s="249" t="s">
        <v>1</v>
      </c>
      <c r="F214" s="250" t="s">
        <v>146</v>
      </c>
      <c r="G214" s="248"/>
      <c r="H214" s="251">
        <v>1057.3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136</v>
      </c>
      <c r="AU214" s="257" t="s">
        <v>86</v>
      </c>
      <c r="AV214" s="14" t="s">
        <v>132</v>
      </c>
      <c r="AW214" s="14" t="s">
        <v>32</v>
      </c>
      <c r="AX214" s="14" t="s">
        <v>84</v>
      </c>
      <c r="AY214" s="257" t="s">
        <v>125</v>
      </c>
    </row>
    <row r="215" s="2" customFormat="1" ht="24.15" customHeight="1">
      <c r="A215" s="38"/>
      <c r="B215" s="39"/>
      <c r="C215" s="273" t="s">
        <v>358</v>
      </c>
      <c r="D215" s="273" t="s">
        <v>312</v>
      </c>
      <c r="E215" s="274" t="s">
        <v>359</v>
      </c>
      <c r="F215" s="275" t="s">
        <v>360</v>
      </c>
      <c r="G215" s="276" t="s">
        <v>130</v>
      </c>
      <c r="H215" s="277">
        <v>1374.49</v>
      </c>
      <c r="I215" s="278"/>
      <c r="J215" s="279">
        <f>ROUND(I215*H215,2)</f>
        <v>0</v>
      </c>
      <c r="K215" s="275" t="s">
        <v>131</v>
      </c>
      <c r="L215" s="280"/>
      <c r="M215" s="281" t="s">
        <v>1</v>
      </c>
      <c r="N215" s="282" t="s">
        <v>41</v>
      </c>
      <c r="O215" s="91"/>
      <c r="P215" s="227">
        <f>O215*H215</f>
        <v>0</v>
      </c>
      <c r="Q215" s="227">
        <v>0.0004</v>
      </c>
      <c r="R215" s="227">
        <f>Q215*H215</f>
        <v>0.54979600000000008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173</v>
      </c>
      <c r="AT215" s="229" t="s">
        <v>312</v>
      </c>
      <c r="AU215" s="229" t="s">
        <v>86</v>
      </c>
      <c r="AY215" s="17" t="s">
        <v>125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132</v>
      </c>
      <c r="BM215" s="229" t="s">
        <v>361</v>
      </c>
    </row>
    <row r="216" s="13" customFormat="1">
      <c r="A216" s="13"/>
      <c r="B216" s="236"/>
      <c r="C216" s="237"/>
      <c r="D216" s="231" t="s">
        <v>136</v>
      </c>
      <c r="E216" s="237"/>
      <c r="F216" s="239" t="s">
        <v>362</v>
      </c>
      <c r="G216" s="237"/>
      <c r="H216" s="240">
        <v>1374.49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136</v>
      </c>
      <c r="AU216" s="246" t="s">
        <v>86</v>
      </c>
      <c r="AV216" s="13" t="s">
        <v>86</v>
      </c>
      <c r="AW216" s="13" t="s">
        <v>4</v>
      </c>
      <c r="AX216" s="13" t="s">
        <v>84</v>
      </c>
      <c r="AY216" s="246" t="s">
        <v>125</v>
      </c>
    </row>
    <row r="217" s="2" customFormat="1" ht="37.8" customHeight="1">
      <c r="A217" s="38"/>
      <c r="B217" s="39"/>
      <c r="C217" s="218" t="s">
        <v>363</v>
      </c>
      <c r="D217" s="218" t="s">
        <v>127</v>
      </c>
      <c r="E217" s="219" t="s">
        <v>364</v>
      </c>
      <c r="F217" s="220" t="s">
        <v>365</v>
      </c>
      <c r="G217" s="221" t="s">
        <v>180</v>
      </c>
      <c r="H217" s="222">
        <v>176</v>
      </c>
      <c r="I217" s="223"/>
      <c r="J217" s="224">
        <f>ROUND(I217*H217,2)</f>
        <v>0</v>
      </c>
      <c r="K217" s="220" t="s">
        <v>131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0.20469</v>
      </c>
      <c r="R217" s="227">
        <f>Q217*H217</f>
        <v>36.025440000000004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132</v>
      </c>
      <c r="AT217" s="229" t="s">
        <v>127</v>
      </c>
      <c r="AU217" s="229" t="s">
        <v>86</v>
      </c>
      <c r="AY217" s="17" t="s">
        <v>125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132</v>
      </c>
      <c r="BM217" s="229" t="s">
        <v>366</v>
      </c>
    </row>
    <row r="218" s="13" customFormat="1">
      <c r="A218" s="13"/>
      <c r="B218" s="236"/>
      <c r="C218" s="237"/>
      <c r="D218" s="231" t="s">
        <v>136</v>
      </c>
      <c r="E218" s="238" t="s">
        <v>1</v>
      </c>
      <c r="F218" s="239" t="s">
        <v>289</v>
      </c>
      <c r="G218" s="237"/>
      <c r="H218" s="240">
        <v>176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136</v>
      </c>
      <c r="AU218" s="246" t="s">
        <v>86</v>
      </c>
      <c r="AV218" s="13" t="s">
        <v>86</v>
      </c>
      <c r="AW218" s="13" t="s">
        <v>32</v>
      </c>
      <c r="AX218" s="13" t="s">
        <v>84</v>
      </c>
      <c r="AY218" s="246" t="s">
        <v>125</v>
      </c>
    </row>
    <row r="219" s="2" customFormat="1" ht="37.8" customHeight="1">
      <c r="A219" s="38"/>
      <c r="B219" s="39"/>
      <c r="C219" s="218" t="s">
        <v>367</v>
      </c>
      <c r="D219" s="218" t="s">
        <v>127</v>
      </c>
      <c r="E219" s="219" t="s">
        <v>368</v>
      </c>
      <c r="F219" s="220" t="s">
        <v>369</v>
      </c>
      <c r="G219" s="221" t="s">
        <v>180</v>
      </c>
      <c r="H219" s="222">
        <v>259</v>
      </c>
      <c r="I219" s="223"/>
      <c r="J219" s="224">
        <f>ROUND(I219*H219,2)</f>
        <v>0</v>
      </c>
      <c r="K219" s="220" t="s">
        <v>131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0.27378</v>
      </c>
      <c r="R219" s="227">
        <f>Q219*H219</f>
        <v>70.909020000000016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132</v>
      </c>
      <c r="AT219" s="229" t="s">
        <v>127</v>
      </c>
      <c r="AU219" s="229" t="s">
        <v>86</v>
      </c>
      <c r="AY219" s="17" t="s">
        <v>125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132</v>
      </c>
      <c r="BM219" s="229" t="s">
        <v>370</v>
      </c>
    </row>
    <row r="220" s="13" customFormat="1">
      <c r="A220" s="13"/>
      <c r="B220" s="236"/>
      <c r="C220" s="237"/>
      <c r="D220" s="231" t="s">
        <v>136</v>
      </c>
      <c r="E220" s="238" t="s">
        <v>1</v>
      </c>
      <c r="F220" s="239" t="s">
        <v>371</v>
      </c>
      <c r="G220" s="237"/>
      <c r="H220" s="240">
        <v>259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136</v>
      </c>
      <c r="AU220" s="246" t="s">
        <v>86</v>
      </c>
      <c r="AV220" s="13" t="s">
        <v>86</v>
      </c>
      <c r="AW220" s="13" t="s">
        <v>32</v>
      </c>
      <c r="AX220" s="13" t="s">
        <v>84</v>
      </c>
      <c r="AY220" s="246" t="s">
        <v>125</v>
      </c>
    </row>
    <row r="221" s="12" customFormat="1" ht="22.8" customHeight="1">
      <c r="A221" s="12"/>
      <c r="B221" s="202"/>
      <c r="C221" s="203"/>
      <c r="D221" s="204" t="s">
        <v>75</v>
      </c>
      <c r="E221" s="216" t="s">
        <v>157</v>
      </c>
      <c r="F221" s="216" t="s">
        <v>372</v>
      </c>
      <c r="G221" s="203"/>
      <c r="H221" s="203"/>
      <c r="I221" s="206"/>
      <c r="J221" s="217">
        <f>BK221</f>
        <v>0</v>
      </c>
      <c r="K221" s="203"/>
      <c r="L221" s="208"/>
      <c r="M221" s="209"/>
      <c r="N221" s="210"/>
      <c r="O221" s="210"/>
      <c r="P221" s="211">
        <f>SUM(P222:P312)</f>
        <v>0</v>
      </c>
      <c r="Q221" s="210"/>
      <c r="R221" s="211">
        <f>SUM(R222:R312)</f>
        <v>338.39126999999996</v>
      </c>
      <c r="S221" s="210"/>
      <c r="T221" s="212">
        <f>SUM(T222:T312)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3" t="s">
        <v>84</v>
      </c>
      <c r="AT221" s="214" t="s">
        <v>75</v>
      </c>
      <c r="AU221" s="214" t="s">
        <v>84</v>
      </c>
      <c r="AY221" s="213" t="s">
        <v>125</v>
      </c>
      <c r="BK221" s="215">
        <f>SUM(BK222:BK312)</f>
        <v>0</v>
      </c>
    </row>
    <row r="222" s="2" customFormat="1" ht="24.15" customHeight="1">
      <c r="A222" s="38"/>
      <c r="B222" s="39"/>
      <c r="C222" s="218" t="s">
        <v>373</v>
      </c>
      <c r="D222" s="218" t="s">
        <v>127</v>
      </c>
      <c r="E222" s="219" t="s">
        <v>374</v>
      </c>
      <c r="F222" s="220" t="s">
        <v>375</v>
      </c>
      <c r="G222" s="221" t="s">
        <v>130</v>
      </c>
      <c r="H222" s="222">
        <v>1429.2</v>
      </c>
      <c r="I222" s="223"/>
      <c r="J222" s="224">
        <f>ROUND(I222*H222,2)</f>
        <v>0</v>
      </c>
      <c r="K222" s="220" t="s">
        <v>131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132</v>
      </c>
      <c r="AT222" s="229" t="s">
        <v>127</v>
      </c>
      <c r="AU222" s="229" t="s">
        <v>86</v>
      </c>
      <c r="AY222" s="17" t="s">
        <v>125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132</v>
      </c>
      <c r="BM222" s="229" t="s">
        <v>376</v>
      </c>
    </row>
    <row r="223" s="2" customFormat="1">
      <c r="A223" s="38"/>
      <c r="B223" s="39"/>
      <c r="C223" s="40"/>
      <c r="D223" s="231" t="s">
        <v>134</v>
      </c>
      <c r="E223" s="40"/>
      <c r="F223" s="232" t="s">
        <v>377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134</v>
      </c>
      <c r="AU223" s="17" t="s">
        <v>86</v>
      </c>
    </row>
    <row r="224" s="13" customFormat="1">
      <c r="A224" s="13"/>
      <c r="B224" s="236"/>
      <c r="C224" s="237"/>
      <c r="D224" s="231" t="s">
        <v>136</v>
      </c>
      <c r="E224" s="238" t="s">
        <v>1</v>
      </c>
      <c r="F224" s="239" t="s">
        <v>378</v>
      </c>
      <c r="G224" s="237"/>
      <c r="H224" s="240">
        <v>1323.5999999999998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136</v>
      </c>
      <c r="AU224" s="246" t="s">
        <v>86</v>
      </c>
      <c r="AV224" s="13" t="s">
        <v>86</v>
      </c>
      <c r="AW224" s="13" t="s">
        <v>32</v>
      </c>
      <c r="AX224" s="13" t="s">
        <v>76</v>
      </c>
      <c r="AY224" s="246" t="s">
        <v>125</v>
      </c>
    </row>
    <row r="225" s="13" customFormat="1">
      <c r="A225" s="13"/>
      <c r="B225" s="236"/>
      <c r="C225" s="237"/>
      <c r="D225" s="231" t="s">
        <v>136</v>
      </c>
      <c r="E225" s="238" t="s">
        <v>1</v>
      </c>
      <c r="F225" s="239" t="s">
        <v>379</v>
      </c>
      <c r="G225" s="237"/>
      <c r="H225" s="240">
        <v>105.6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136</v>
      </c>
      <c r="AU225" s="246" t="s">
        <v>86</v>
      </c>
      <c r="AV225" s="13" t="s">
        <v>86</v>
      </c>
      <c r="AW225" s="13" t="s">
        <v>32</v>
      </c>
      <c r="AX225" s="13" t="s">
        <v>76</v>
      </c>
      <c r="AY225" s="246" t="s">
        <v>125</v>
      </c>
    </row>
    <row r="226" s="15" customFormat="1">
      <c r="A226" s="15"/>
      <c r="B226" s="258"/>
      <c r="C226" s="259"/>
      <c r="D226" s="231" t="s">
        <v>136</v>
      </c>
      <c r="E226" s="260" t="s">
        <v>1</v>
      </c>
      <c r="F226" s="261" t="s">
        <v>380</v>
      </c>
      <c r="G226" s="259"/>
      <c r="H226" s="260" t="s">
        <v>1</v>
      </c>
      <c r="I226" s="262"/>
      <c r="J226" s="259"/>
      <c r="K226" s="259"/>
      <c r="L226" s="263"/>
      <c r="M226" s="264"/>
      <c r="N226" s="265"/>
      <c r="O226" s="265"/>
      <c r="P226" s="265"/>
      <c r="Q226" s="265"/>
      <c r="R226" s="265"/>
      <c r="S226" s="265"/>
      <c r="T226" s="26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7" t="s">
        <v>136</v>
      </c>
      <c r="AU226" s="267" t="s">
        <v>86</v>
      </c>
      <c r="AV226" s="15" t="s">
        <v>84</v>
      </c>
      <c r="AW226" s="15" t="s">
        <v>32</v>
      </c>
      <c r="AX226" s="15" t="s">
        <v>76</v>
      </c>
      <c r="AY226" s="267" t="s">
        <v>125</v>
      </c>
    </row>
    <row r="227" s="14" customFormat="1">
      <c r="A227" s="14"/>
      <c r="B227" s="247"/>
      <c r="C227" s="248"/>
      <c r="D227" s="231" t="s">
        <v>136</v>
      </c>
      <c r="E227" s="249" t="s">
        <v>1</v>
      </c>
      <c r="F227" s="250" t="s">
        <v>146</v>
      </c>
      <c r="G227" s="248"/>
      <c r="H227" s="251">
        <v>1429.1999999999998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136</v>
      </c>
      <c r="AU227" s="257" t="s">
        <v>86</v>
      </c>
      <c r="AV227" s="14" t="s">
        <v>132</v>
      </c>
      <c r="AW227" s="14" t="s">
        <v>32</v>
      </c>
      <c r="AX227" s="14" t="s">
        <v>84</v>
      </c>
      <c r="AY227" s="257" t="s">
        <v>125</v>
      </c>
    </row>
    <row r="228" s="2" customFormat="1" ht="21.75" customHeight="1">
      <c r="A228" s="38"/>
      <c r="B228" s="39"/>
      <c r="C228" s="218" t="s">
        <v>381</v>
      </c>
      <c r="D228" s="218" t="s">
        <v>127</v>
      </c>
      <c r="E228" s="219" t="s">
        <v>382</v>
      </c>
      <c r="F228" s="220" t="s">
        <v>383</v>
      </c>
      <c r="G228" s="221" t="s">
        <v>130</v>
      </c>
      <c r="H228" s="222">
        <v>135</v>
      </c>
      <c r="I228" s="223"/>
      <c r="J228" s="224">
        <f>ROUND(I228*H228,2)</f>
        <v>0</v>
      </c>
      <c r="K228" s="220" t="s">
        <v>131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132</v>
      </c>
      <c r="AT228" s="229" t="s">
        <v>127</v>
      </c>
      <c r="AU228" s="229" t="s">
        <v>86</v>
      </c>
      <c r="AY228" s="17" t="s">
        <v>125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132</v>
      </c>
      <c r="BM228" s="229" t="s">
        <v>384</v>
      </c>
    </row>
    <row r="229" s="2" customFormat="1">
      <c r="A229" s="38"/>
      <c r="B229" s="39"/>
      <c r="C229" s="40"/>
      <c r="D229" s="231" t="s">
        <v>134</v>
      </c>
      <c r="E229" s="40"/>
      <c r="F229" s="232" t="s">
        <v>385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134</v>
      </c>
      <c r="AU229" s="17" t="s">
        <v>86</v>
      </c>
    </row>
    <row r="230" s="13" customFormat="1">
      <c r="A230" s="13"/>
      <c r="B230" s="236"/>
      <c r="C230" s="237"/>
      <c r="D230" s="231" t="s">
        <v>136</v>
      </c>
      <c r="E230" s="238" t="s">
        <v>1</v>
      </c>
      <c r="F230" s="239" t="s">
        <v>386</v>
      </c>
      <c r="G230" s="237"/>
      <c r="H230" s="240">
        <v>135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136</v>
      </c>
      <c r="AU230" s="246" t="s">
        <v>86</v>
      </c>
      <c r="AV230" s="13" t="s">
        <v>86</v>
      </c>
      <c r="AW230" s="13" t="s">
        <v>32</v>
      </c>
      <c r="AX230" s="13" t="s">
        <v>84</v>
      </c>
      <c r="AY230" s="246" t="s">
        <v>125</v>
      </c>
    </row>
    <row r="231" s="2" customFormat="1" ht="21.75" customHeight="1">
      <c r="A231" s="38"/>
      <c r="B231" s="39"/>
      <c r="C231" s="218" t="s">
        <v>387</v>
      </c>
      <c r="D231" s="218" t="s">
        <v>127</v>
      </c>
      <c r="E231" s="219" t="s">
        <v>388</v>
      </c>
      <c r="F231" s="220" t="s">
        <v>389</v>
      </c>
      <c r="G231" s="221" t="s">
        <v>130</v>
      </c>
      <c r="H231" s="222">
        <v>1228</v>
      </c>
      <c r="I231" s="223"/>
      <c r="J231" s="224">
        <f>ROUND(I231*H231,2)</f>
        <v>0</v>
      </c>
      <c r="K231" s="220" t="s">
        <v>131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132</v>
      </c>
      <c r="AT231" s="229" t="s">
        <v>127</v>
      </c>
      <c r="AU231" s="229" t="s">
        <v>86</v>
      </c>
      <c r="AY231" s="17" t="s">
        <v>125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132</v>
      </c>
      <c r="BM231" s="229" t="s">
        <v>390</v>
      </c>
    </row>
    <row r="232" s="2" customFormat="1">
      <c r="A232" s="38"/>
      <c r="B232" s="39"/>
      <c r="C232" s="40"/>
      <c r="D232" s="231" t="s">
        <v>134</v>
      </c>
      <c r="E232" s="40"/>
      <c r="F232" s="232" t="s">
        <v>391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134</v>
      </c>
      <c r="AU232" s="17" t="s">
        <v>86</v>
      </c>
    </row>
    <row r="233" s="15" customFormat="1">
      <c r="A233" s="15"/>
      <c r="B233" s="258"/>
      <c r="C233" s="259"/>
      <c r="D233" s="231" t="s">
        <v>136</v>
      </c>
      <c r="E233" s="260" t="s">
        <v>1</v>
      </c>
      <c r="F233" s="261" t="s">
        <v>392</v>
      </c>
      <c r="G233" s="259"/>
      <c r="H233" s="260" t="s">
        <v>1</v>
      </c>
      <c r="I233" s="262"/>
      <c r="J233" s="259"/>
      <c r="K233" s="259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136</v>
      </c>
      <c r="AU233" s="267" t="s">
        <v>86</v>
      </c>
      <c r="AV233" s="15" t="s">
        <v>84</v>
      </c>
      <c r="AW233" s="15" t="s">
        <v>32</v>
      </c>
      <c r="AX233" s="15" t="s">
        <v>76</v>
      </c>
      <c r="AY233" s="267" t="s">
        <v>125</v>
      </c>
    </row>
    <row r="234" s="13" customFormat="1">
      <c r="A234" s="13"/>
      <c r="B234" s="236"/>
      <c r="C234" s="237"/>
      <c r="D234" s="231" t="s">
        <v>136</v>
      </c>
      <c r="E234" s="238" t="s">
        <v>1</v>
      </c>
      <c r="F234" s="239" t="s">
        <v>393</v>
      </c>
      <c r="G234" s="237"/>
      <c r="H234" s="240">
        <v>37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136</v>
      </c>
      <c r="AU234" s="246" t="s">
        <v>86</v>
      </c>
      <c r="AV234" s="13" t="s">
        <v>86</v>
      </c>
      <c r="AW234" s="13" t="s">
        <v>32</v>
      </c>
      <c r="AX234" s="13" t="s">
        <v>76</v>
      </c>
      <c r="AY234" s="246" t="s">
        <v>125</v>
      </c>
    </row>
    <row r="235" s="13" customFormat="1">
      <c r="A235" s="13"/>
      <c r="B235" s="236"/>
      <c r="C235" s="237"/>
      <c r="D235" s="231" t="s">
        <v>136</v>
      </c>
      <c r="E235" s="238" t="s">
        <v>1</v>
      </c>
      <c r="F235" s="239" t="s">
        <v>394</v>
      </c>
      <c r="G235" s="237"/>
      <c r="H235" s="240">
        <v>1103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6" t="s">
        <v>136</v>
      </c>
      <c r="AU235" s="246" t="s">
        <v>86</v>
      </c>
      <c r="AV235" s="13" t="s">
        <v>86</v>
      </c>
      <c r="AW235" s="13" t="s">
        <v>32</v>
      </c>
      <c r="AX235" s="13" t="s">
        <v>76</v>
      </c>
      <c r="AY235" s="246" t="s">
        <v>125</v>
      </c>
    </row>
    <row r="236" s="13" customFormat="1">
      <c r="A236" s="13"/>
      <c r="B236" s="236"/>
      <c r="C236" s="237"/>
      <c r="D236" s="231" t="s">
        <v>136</v>
      </c>
      <c r="E236" s="238" t="s">
        <v>1</v>
      </c>
      <c r="F236" s="239" t="s">
        <v>395</v>
      </c>
      <c r="G236" s="237"/>
      <c r="H236" s="240">
        <v>88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136</v>
      </c>
      <c r="AU236" s="246" t="s">
        <v>86</v>
      </c>
      <c r="AV236" s="13" t="s">
        <v>86</v>
      </c>
      <c r="AW236" s="13" t="s">
        <v>32</v>
      </c>
      <c r="AX236" s="13" t="s">
        <v>76</v>
      </c>
      <c r="AY236" s="246" t="s">
        <v>125</v>
      </c>
    </row>
    <row r="237" s="14" customFormat="1">
      <c r="A237" s="14"/>
      <c r="B237" s="247"/>
      <c r="C237" s="248"/>
      <c r="D237" s="231" t="s">
        <v>136</v>
      </c>
      <c r="E237" s="249" t="s">
        <v>1</v>
      </c>
      <c r="F237" s="250" t="s">
        <v>146</v>
      </c>
      <c r="G237" s="248"/>
      <c r="H237" s="251">
        <v>1228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136</v>
      </c>
      <c r="AU237" s="257" t="s">
        <v>86</v>
      </c>
      <c r="AV237" s="14" t="s">
        <v>132</v>
      </c>
      <c r="AW237" s="14" t="s">
        <v>32</v>
      </c>
      <c r="AX237" s="14" t="s">
        <v>84</v>
      </c>
      <c r="AY237" s="257" t="s">
        <v>125</v>
      </c>
    </row>
    <row r="238" s="2" customFormat="1" ht="24.15" customHeight="1">
      <c r="A238" s="38"/>
      <c r="B238" s="39"/>
      <c r="C238" s="218" t="s">
        <v>396</v>
      </c>
      <c r="D238" s="218" t="s">
        <v>127</v>
      </c>
      <c r="E238" s="219" t="s">
        <v>397</v>
      </c>
      <c r="F238" s="220" t="s">
        <v>398</v>
      </c>
      <c r="G238" s="221" t="s">
        <v>130</v>
      </c>
      <c r="H238" s="222">
        <v>1320.9000000000002</v>
      </c>
      <c r="I238" s="223"/>
      <c r="J238" s="224">
        <f>ROUND(I238*H238,2)</f>
        <v>0</v>
      </c>
      <c r="K238" s="220" t="s">
        <v>131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132</v>
      </c>
      <c r="AT238" s="229" t="s">
        <v>127</v>
      </c>
      <c r="AU238" s="229" t="s">
        <v>86</v>
      </c>
      <c r="AY238" s="17" t="s">
        <v>125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132</v>
      </c>
      <c r="BM238" s="229" t="s">
        <v>399</v>
      </c>
    </row>
    <row r="239" s="2" customFormat="1">
      <c r="A239" s="38"/>
      <c r="B239" s="39"/>
      <c r="C239" s="40"/>
      <c r="D239" s="231" t="s">
        <v>134</v>
      </c>
      <c r="E239" s="40"/>
      <c r="F239" s="232" t="s">
        <v>400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134</v>
      </c>
      <c r="AU239" s="17" t="s">
        <v>86</v>
      </c>
    </row>
    <row r="240" s="13" customFormat="1">
      <c r="A240" s="13"/>
      <c r="B240" s="236"/>
      <c r="C240" s="237"/>
      <c r="D240" s="231" t="s">
        <v>136</v>
      </c>
      <c r="E240" s="238" t="s">
        <v>1</v>
      </c>
      <c r="F240" s="239" t="s">
        <v>401</v>
      </c>
      <c r="G240" s="237"/>
      <c r="H240" s="240">
        <v>1320.9000000000002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136</v>
      </c>
      <c r="AU240" s="246" t="s">
        <v>86</v>
      </c>
      <c r="AV240" s="13" t="s">
        <v>86</v>
      </c>
      <c r="AW240" s="13" t="s">
        <v>32</v>
      </c>
      <c r="AX240" s="13" t="s">
        <v>84</v>
      </c>
      <c r="AY240" s="246" t="s">
        <v>125</v>
      </c>
    </row>
    <row r="241" s="2" customFormat="1" ht="24.15" customHeight="1">
      <c r="A241" s="38"/>
      <c r="B241" s="39"/>
      <c r="C241" s="218" t="s">
        <v>402</v>
      </c>
      <c r="D241" s="218" t="s">
        <v>127</v>
      </c>
      <c r="E241" s="219" t="s">
        <v>403</v>
      </c>
      <c r="F241" s="220" t="s">
        <v>404</v>
      </c>
      <c r="G241" s="221" t="s">
        <v>130</v>
      </c>
      <c r="H241" s="222">
        <v>582.75</v>
      </c>
      <c r="I241" s="223"/>
      <c r="J241" s="224">
        <f>ROUND(I241*H241,2)</f>
        <v>0</v>
      </c>
      <c r="K241" s="220" t="s">
        <v>131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132</v>
      </c>
      <c r="AT241" s="229" t="s">
        <v>127</v>
      </c>
      <c r="AU241" s="229" t="s">
        <v>86</v>
      </c>
      <c r="AY241" s="17" t="s">
        <v>125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132</v>
      </c>
      <c r="BM241" s="229" t="s">
        <v>405</v>
      </c>
    </row>
    <row r="242" s="2" customFormat="1">
      <c r="A242" s="38"/>
      <c r="B242" s="39"/>
      <c r="C242" s="40"/>
      <c r="D242" s="231" t="s">
        <v>134</v>
      </c>
      <c r="E242" s="40"/>
      <c r="F242" s="232" t="s">
        <v>400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134</v>
      </c>
      <c r="AU242" s="17" t="s">
        <v>86</v>
      </c>
    </row>
    <row r="243" s="13" customFormat="1">
      <c r="A243" s="13"/>
      <c r="B243" s="236"/>
      <c r="C243" s="237"/>
      <c r="D243" s="231" t="s">
        <v>136</v>
      </c>
      <c r="E243" s="238" t="s">
        <v>1</v>
      </c>
      <c r="F243" s="239" t="s">
        <v>406</v>
      </c>
      <c r="G243" s="237"/>
      <c r="H243" s="240">
        <v>582.75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136</v>
      </c>
      <c r="AU243" s="246" t="s">
        <v>86</v>
      </c>
      <c r="AV243" s="13" t="s">
        <v>86</v>
      </c>
      <c r="AW243" s="13" t="s">
        <v>32</v>
      </c>
      <c r="AX243" s="13" t="s">
        <v>84</v>
      </c>
      <c r="AY243" s="246" t="s">
        <v>125</v>
      </c>
    </row>
    <row r="244" s="2" customFormat="1" ht="24.15" customHeight="1">
      <c r="A244" s="38"/>
      <c r="B244" s="39"/>
      <c r="C244" s="218" t="s">
        <v>407</v>
      </c>
      <c r="D244" s="218" t="s">
        <v>127</v>
      </c>
      <c r="E244" s="219" t="s">
        <v>403</v>
      </c>
      <c r="F244" s="220" t="s">
        <v>404</v>
      </c>
      <c r="G244" s="221" t="s">
        <v>130</v>
      </c>
      <c r="H244" s="222">
        <v>1191</v>
      </c>
      <c r="I244" s="223"/>
      <c r="J244" s="224">
        <f>ROUND(I244*H244,2)</f>
        <v>0</v>
      </c>
      <c r="K244" s="220" t="s">
        <v>131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132</v>
      </c>
      <c r="AT244" s="229" t="s">
        <v>127</v>
      </c>
      <c r="AU244" s="229" t="s">
        <v>86</v>
      </c>
      <c r="AY244" s="17" t="s">
        <v>125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132</v>
      </c>
      <c r="BM244" s="229" t="s">
        <v>408</v>
      </c>
    </row>
    <row r="245" s="2" customFormat="1">
      <c r="A245" s="38"/>
      <c r="B245" s="39"/>
      <c r="C245" s="40"/>
      <c r="D245" s="231" t="s">
        <v>134</v>
      </c>
      <c r="E245" s="40"/>
      <c r="F245" s="232" t="s">
        <v>409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134</v>
      </c>
      <c r="AU245" s="17" t="s">
        <v>86</v>
      </c>
    </row>
    <row r="246" s="2" customFormat="1" ht="24.15" customHeight="1">
      <c r="A246" s="38"/>
      <c r="B246" s="39"/>
      <c r="C246" s="218" t="s">
        <v>410</v>
      </c>
      <c r="D246" s="218" t="s">
        <v>127</v>
      </c>
      <c r="E246" s="219" t="s">
        <v>411</v>
      </c>
      <c r="F246" s="220" t="s">
        <v>412</v>
      </c>
      <c r="G246" s="221" t="s">
        <v>130</v>
      </c>
      <c r="H246" s="222">
        <v>1383.8</v>
      </c>
      <c r="I246" s="223"/>
      <c r="J246" s="224">
        <f>ROUND(I246*H246,2)</f>
        <v>0</v>
      </c>
      <c r="K246" s="220" t="s">
        <v>131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132</v>
      </c>
      <c r="AT246" s="229" t="s">
        <v>127</v>
      </c>
      <c r="AU246" s="229" t="s">
        <v>86</v>
      </c>
      <c r="AY246" s="17" t="s">
        <v>125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132</v>
      </c>
      <c r="BM246" s="229" t="s">
        <v>413</v>
      </c>
    </row>
    <row r="247" s="2" customFormat="1">
      <c r="A247" s="38"/>
      <c r="B247" s="39"/>
      <c r="C247" s="40"/>
      <c r="D247" s="231" t="s">
        <v>134</v>
      </c>
      <c r="E247" s="40"/>
      <c r="F247" s="232" t="s">
        <v>414</v>
      </c>
      <c r="G247" s="40"/>
      <c r="H247" s="40"/>
      <c r="I247" s="233"/>
      <c r="J247" s="40"/>
      <c r="K247" s="40"/>
      <c r="L247" s="44"/>
      <c r="M247" s="234"/>
      <c r="N247" s="23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134</v>
      </c>
      <c r="AU247" s="17" t="s">
        <v>86</v>
      </c>
    </row>
    <row r="248" s="13" customFormat="1">
      <c r="A248" s="13"/>
      <c r="B248" s="236"/>
      <c r="C248" s="237"/>
      <c r="D248" s="231" t="s">
        <v>136</v>
      </c>
      <c r="E248" s="238" t="s">
        <v>1</v>
      </c>
      <c r="F248" s="239" t="s">
        <v>415</v>
      </c>
      <c r="G248" s="237"/>
      <c r="H248" s="240">
        <v>1383.8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136</v>
      </c>
      <c r="AU248" s="246" t="s">
        <v>86</v>
      </c>
      <c r="AV248" s="13" t="s">
        <v>86</v>
      </c>
      <c r="AW248" s="13" t="s">
        <v>32</v>
      </c>
      <c r="AX248" s="13" t="s">
        <v>84</v>
      </c>
      <c r="AY248" s="246" t="s">
        <v>125</v>
      </c>
    </row>
    <row r="249" s="2" customFormat="1" ht="24.15" customHeight="1">
      <c r="A249" s="38"/>
      <c r="B249" s="39"/>
      <c r="C249" s="218" t="s">
        <v>416</v>
      </c>
      <c r="D249" s="218" t="s">
        <v>127</v>
      </c>
      <c r="E249" s="219" t="s">
        <v>417</v>
      </c>
      <c r="F249" s="220" t="s">
        <v>418</v>
      </c>
      <c r="G249" s="221" t="s">
        <v>130</v>
      </c>
      <c r="H249" s="222">
        <v>4208</v>
      </c>
      <c r="I249" s="223"/>
      <c r="J249" s="224">
        <f>ROUND(I249*H249,2)</f>
        <v>0</v>
      </c>
      <c r="K249" s="220" t="s">
        <v>131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132</v>
      </c>
      <c r="AT249" s="229" t="s">
        <v>127</v>
      </c>
      <c r="AU249" s="229" t="s">
        <v>86</v>
      </c>
      <c r="AY249" s="17" t="s">
        <v>125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132</v>
      </c>
      <c r="BM249" s="229" t="s">
        <v>419</v>
      </c>
    </row>
    <row r="250" s="2" customFormat="1">
      <c r="A250" s="38"/>
      <c r="B250" s="39"/>
      <c r="C250" s="40"/>
      <c r="D250" s="231" t="s">
        <v>134</v>
      </c>
      <c r="E250" s="40"/>
      <c r="F250" s="232" t="s">
        <v>409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134</v>
      </c>
      <c r="AU250" s="17" t="s">
        <v>86</v>
      </c>
    </row>
    <row r="251" s="13" customFormat="1">
      <c r="A251" s="13"/>
      <c r="B251" s="236"/>
      <c r="C251" s="237"/>
      <c r="D251" s="231" t="s">
        <v>136</v>
      </c>
      <c r="E251" s="238" t="s">
        <v>1</v>
      </c>
      <c r="F251" s="239" t="s">
        <v>420</v>
      </c>
      <c r="G251" s="237"/>
      <c r="H251" s="240">
        <v>2986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136</v>
      </c>
      <c r="AU251" s="246" t="s">
        <v>86</v>
      </c>
      <c r="AV251" s="13" t="s">
        <v>86</v>
      </c>
      <c r="AW251" s="13" t="s">
        <v>32</v>
      </c>
      <c r="AX251" s="13" t="s">
        <v>76</v>
      </c>
      <c r="AY251" s="246" t="s">
        <v>125</v>
      </c>
    </row>
    <row r="252" s="13" customFormat="1">
      <c r="A252" s="13"/>
      <c r="B252" s="236"/>
      <c r="C252" s="237"/>
      <c r="D252" s="231" t="s">
        <v>136</v>
      </c>
      <c r="E252" s="238" t="s">
        <v>1</v>
      </c>
      <c r="F252" s="239" t="s">
        <v>421</v>
      </c>
      <c r="G252" s="237"/>
      <c r="H252" s="240">
        <v>1222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136</v>
      </c>
      <c r="AU252" s="246" t="s">
        <v>86</v>
      </c>
      <c r="AV252" s="13" t="s">
        <v>86</v>
      </c>
      <c r="AW252" s="13" t="s">
        <v>32</v>
      </c>
      <c r="AX252" s="13" t="s">
        <v>76</v>
      </c>
      <c r="AY252" s="246" t="s">
        <v>125</v>
      </c>
    </row>
    <row r="253" s="14" customFormat="1">
      <c r="A253" s="14"/>
      <c r="B253" s="247"/>
      <c r="C253" s="248"/>
      <c r="D253" s="231" t="s">
        <v>136</v>
      </c>
      <c r="E253" s="249" t="s">
        <v>1</v>
      </c>
      <c r="F253" s="250" t="s">
        <v>146</v>
      </c>
      <c r="G253" s="248"/>
      <c r="H253" s="251">
        <v>4208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136</v>
      </c>
      <c r="AU253" s="257" t="s">
        <v>86</v>
      </c>
      <c r="AV253" s="14" t="s">
        <v>132</v>
      </c>
      <c r="AW253" s="14" t="s">
        <v>32</v>
      </c>
      <c r="AX253" s="14" t="s">
        <v>84</v>
      </c>
      <c r="AY253" s="257" t="s">
        <v>125</v>
      </c>
    </row>
    <row r="254" s="2" customFormat="1" ht="24.15" customHeight="1">
      <c r="A254" s="38"/>
      <c r="B254" s="39"/>
      <c r="C254" s="218" t="s">
        <v>422</v>
      </c>
      <c r="D254" s="218" t="s">
        <v>127</v>
      </c>
      <c r="E254" s="219" t="s">
        <v>423</v>
      </c>
      <c r="F254" s="220" t="s">
        <v>424</v>
      </c>
      <c r="G254" s="221" t="s">
        <v>130</v>
      </c>
      <c r="H254" s="222">
        <v>135</v>
      </c>
      <c r="I254" s="223"/>
      <c r="J254" s="224">
        <f>ROUND(I254*H254,2)</f>
        <v>0</v>
      </c>
      <c r="K254" s="220" t="s">
        <v>131</v>
      </c>
      <c r="L254" s="44"/>
      <c r="M254" s="225" t="s">
        <v>1</v>
      </c>
      <c r="N254" s="226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132</v>
      </c>
      <c r="AT254" s="229" t="s">
        <v>127</v>
      </c>
      <c r="AU254" s="229" t="s">
        <v>86</v>
      </c>
      <c r="AY254" s="17" t="s">
        <v>125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132</v>
      </c>
      <c r="BM254" s="229" t="s">
        <v>425</v>
      </c>
    </row>
    <row r="255" s="2" customFormat="1">
      <c r="A255" s="38"/>
      <c r="B255" s="39"/>
      <c r="C255" s="40"/>
      <c r="D255" s="231" t="s">
        <v>134</v>
      </c>
      <c r="E255" s="40"/>
      <c r="F255" s="232" t="s">
        <v>409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134</v>
      </c>
      <c r="AU255" s="17" t="s">
        <v>86</v>
      </c>
    </row>
    <row r="256" s="13" customFormat="1">
      <c r="A256" s="13"/>
      <c r="B256" s="236"/>
      <c r="C256" s="237"/>
      <c r="D256" s="231" t="s">
        <v>136</v>
      </c>
      <c r="E256" s="238" t="s">
        <v>1</v>
      </c>
      <c r="F256" s="239" t="s">
        <v>386</v>
      </c>
      <c r="G256" s="237"/>
      <c r="H256" s="240">
        <v>135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136</v>
      </c>
      <c r="AU256" s="246" t="s">
        <v>86</v>
      </c>
      <c r="AV256" s="13" t="s">
        <v>86</v>
      </c>
      <c r="AW256" s="13" t="s">
        <v>32</v>
      </c>
      <c r="AX256" s="13" t="s">
        <v>84</v>
      </c>
      <c r="AY256" s="246" t="s">
        <v>125</v>
      </c>
    </row>
    <row r="257" s="2" customFormat="1" ht="24.15" customHeight="1">
      <c r="A257" s="38"/>
      <c r="B257" s="39"/>
      <c r="C257" s="218" t="s">
        <v>426</v>
      </c>
      <c r="D257" s="218" t="s">
        <v>127</v>
      </c>
      <c r="E257" s="219" t="s">
        <v>427</v>
      </c>
      <c r="F257" s="220" t="s">
        <v>428</v>
      </c>
      <c r="G257" s="221" t="s">
        <v>130</v>
      </c>
      <c r="H257" s="222">
        <v>610.5</v>
      </c>
      <c r="I257" s="223"/>
      <c r="J257" s="224">
        <f>ROUND(I257*H257,2)</f>
        <v>0</v>
      </c>
      <c r="K257" s="220" t="s">
        <v>131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132</v>
      </c>
      <c r="AT257" s="229" t="s">
        <v>127</v>
      </c>
      <c r="AU257" s="229" t="s">
        <v>86</v>
      </c>
      <c r="AY257" s="17" t="s">
        <v>125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132</v>
      </c>
      <c r="BM257" s="229" t="s">
        <v>429</v>
      </c>
    </row>
    <row r="258" s="2" customFormat="1">
      <c r="A258" s="38"/>
      <c r="B258" s="39"/>
      <c r="C258" s="40"/>
      <c r="D258" s="231" t="s">
        <v>134</v>
      </c>
      <c r="E258" s="40"/>
      <c r="F258" s="232" t="s">
        <v>409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134</v>
      </c>
      <c r="AU258" s="17" t="s">
        <v>86</v>
      </c>
    </row>
    <row r="259" s="13" customFormat="1">
      <c r="A259" s="13"/>
      <c r="B259" s="236"/>
      <c r="C259" s="237"/>
      <c r="D259" s="231" t="s">
        <v>136</v>
      </c>
      <c r="E259" s="238" t="s">
        <v>1</v>
      </c>
      <c r="F259" s="239" t="s">
        <v>430</v>
      </c>
      <c r="G259" s="237"/>
      <c r="H259" s="240">
        <v>610.5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136</v>
      </c>
      <c r="AU259" s="246" t="s">
        <v>86</v>
      </c>
      <c r="AV259" s="13" t="s">
        <v>86</v>
      </c>
      <c r="AW259" s="13" t="s">
        <v>32</v>
      </c>
      <c r="AX259" s="13" t="s">
        <v>84</v>
      </c>
      <c r="AY259" s="246" t="s">
        <v>125</v>
      </c>
    </row>
    <row r="260" s="2" customFormat="1" ht="24.15" customHeight="1">
      <c r="A260" s="38"/>
      <c r="B260" s="39"/>
      <c r="C260" s="218" t="s">
        <v>431</v>
      </c>
      <c r="D260" s="218" t="s">
        <v>127</v>
      </c>
      <c r="E260" s="219" t="s">
        <v>432</v>
      </c>
      <c r="F260" s="220" t="s">
        <v>433</v>
      </c>
      <c r="G260" s="221" t="s">
        <v>130</v>
      </c>
      <c r="H260" s="222">
        <v>37</v>
      </c>
      <c r="I260" s="223"/>
      <c r="J260" s="224">
        <f>ROUND(I260*H260,2)</f>
        <v>0</v>
      </c>
      <c r="K260" s="220" t="s">
        <v>131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132</v>
      </c>
      <c r="AT260" s="229" t="s">
        <v>127</v>
      </c>
      <c r="AU260" s="229" t="s">
        <v>86</v>
      </c>
      <c r="AY260" s="17" t="s">
        <v>125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132</v>
      </c>
      <c r="BM260" s="229" t="s">
        <v>434</v>
      </c>
    </row>
    <row r="261" s="2" customFormat="1">
      <c r="A261" s="38"/>
      <c r="B261" s="39"/>
      <c r="C261" s="40"/>
      <c r="D261" s="231" t="s">
        <v>134</v>
      </c>
      <c r="E261" s="40"/>
      <c r="F261" s="232" t="s">
        <v>409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134</v>
      </c>
      <c r="AU261" s="17" t="s">
        <v>86</v>
      </c>
    </row>
    <row r="262" s="15" customFormat="1">
      <c r="A262" s="15"/>
      <c r="B262" s="258"/>
      <c r="C262" s="259"/>
      <c r="D262" s="231" t="s">
        <v>136</v>
      </c>
      <c r="E262" s="260" t="s">
        <v>1</v>
      </c>
      <c r="F262" s="261" t="s">
        <v>392</v>
      </c>
      <c r="G262" s="259"/>
      <c r="H262" s="260" t="s">
        <v>1</v>
      </c>
      <c r="I262" s="262"/>
      <c r="J262" s="259"/>
      <c r="K262" s="259"/>
      <c r="L262" s="263"/>
      <c r="M262" s="264"/>
      <c r="N262" s="265"/>
      <c r="O262" s="265"/>
      <c r="P262" s="265"/>
      <c r="Q262" s="265"/>
      <c r="R262" s="265"/>
      <c r="S262" s="265"/>
      <c r="T262" s="26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7" t="s">
        <v>136</v>
      </c>
      <c r="AU262" s="267" t="s">
        <v>86</v>
      </c>
      <c r="AV262" s="15" t="s">
        <v>84</v>
      </c>
      <c r="AW262" s="15" t="s">
        <v>32</v>
      </c>
      <c r="AX262" s="15" t="s">
        <v>76</v>
      </c>
      <c r="AY262" s="267" t="s">
        <v>125</v>
      </c>
    </row>
    <row r="263" s="15" customFormat="1">
      <c r="A263" s="15"/>
      <c r="B263" s="258"/>
      <c r="C263" s="259"/>
      <c r="D263" s="231" t="s">
        <v>136</v>
      </c>
      <c r="E263" s="260" t="s">
        <v>1</v>
      </c>
      <c r="F263" s="261" t="s">
        <v>435</v>
      </c>
      <c r="G263" s="259"/>
      <c r="H263" s="260" t="s">
        <v>1</v>
      </c>
      <c r="I263" s="262"/>
      <c r="J263" s="259"/>
      <c r="K263" s="259"/>
      <c r="L263" s="263"/>
      <c r="M263" s="264"/>
      <c r="N263" s="265"/>
      <c r="O263" s="265"/>
      <c r="P263" s="265"/>
      <c r="Q263" s="265"/>
      <c r="R263" s="265"/>
      <c r="S263" s="265"/>
      <c r="T263" s="26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7" t="s">
        <v>136</v>
      </c>
      <c r="AU263" s="267" t="s">
        <v>86</v>
      </c>
      <c r="AV263" s="15" t="s">
        <v>84</v>
      </c>
      <c r="AW263" s="15" t="s">
        <v>32</v>
      </c>
      <c r="AX263" s="15" t="s">
        <v>76</v>
      </c>
      <c r="AY263" s="267" t="s">
        <v>125</v>
      </c>
    </row>
    <row r="264" s="13" customFormat="1">
      <c r="A264" s="13"/>
      <c r="B264" s="236"/>
      <c r="C264" s="237"/>
      <c r="D264" s="231" t="s">
        <v>136</v>
      </c>
      <c r="E264" s="238" t="s">
        <v>1</v>
      </c>
      <c r="F264" s="239" t="s">
        <v>436</v>
      </c>
      <c r="G264" s="237"/>
      <c r="H264" s="240">
        <v>37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136</v>
      </c>
      <c r="AU264" s="246" t="s">
        <v>86</v>
      </c>
      <c r="AV264" s="13" t="s">
        <v>86</v>
      </c>
      <c r="AW264" s="13" t="s">
        <v>32</v>
      </c>
      <c r="AX264" s="13" t="s">
        <v>76</v>
      </c>
      <c r="AY264" s="246" t="s">
        <v>125</v>
      </c>
    </row>
    <row r="265" s="14" customFormat="1">
      <c r="A265" s="14"/>
      <c r="B265" s="247"/>
      <c r="C265" s="248"/>
      <c r="D265" s="231" t="s">
        <v>136</v>
      </c>
      <c r="E265" s="249" t="s">
        <v>1</v>
      </c>
      <c r="F265" s="250" t="s">
        <v>146</v>
      </c>
      <c r="G265" s="248"/>
      <c r="H265" s="251">
        <v>37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136</v>
      </c>
      <c r="AU265" s="257" t="s">
        <v>86</v>
      </c>
      <c r="AV265" s="14" t="s">
        <v>132</v>
      </c>
      <c r="AW265" s="14" t="s">
        <v>32</v>
      </c>
      <c r="AX265" s="14" t="s">
        <v>84</v>
      </c>
      <c r="AY265" s="257" t="s">
        <v>125</v>
      </c>
    </row>
    <row r="266" s="2" customFormat="1" ht="33" customHeight="1">
      <c r="A266" s="38"/>
      <c r="B266" s="39"/>
      <c r="C266" s="218" t="s">
        <v>437</v>
      </c>
      <c r="D266" s="218" t="s">
        <v>127</v>
      </c>
      <c r="E266" s="219" t="s">
        <v>438</v>
      </c>
      <c r="F266" s="220" t="s">
        <v>439</v>
      </c>
      <c r="G266" s="221" t="s">
        <v>130</v>
      </c>
      <c r="H266" s="222">
        <v>1258</v>
      </c>
      <c r="I266" s="223"/>
      <c r="J266" s="224">
        <f>ROUND(I266*H266,2)</f>
        <v>0</v>
      </c>
      <c r="K266" s="220" t="s">
        <v>131</v>
      </c>
      <c r="L266" s="44"/>
      <c r="M266" s="225" t="s">
        <v>1</v>
      </c>
      <c r="N266" s="226" t="s">
        <v>41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132</v>
      </c>
      <c r="AT266" s="229" t="s">
        <v>127</v>
      </c>
      <c r="AU266" s="229" t="s">
        <v>86</v>
      </c>
      <c r="AY266" s="17" t="s">
        <v>125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84</v>
      </c>
      <c r="BK266" s="230">
        <f>ROUND(I266*H266,2)</f>
        <v>0</v>
      </c>
      <c r="BL266" s="17" t="s">
        <v>132</v>
      </c>
      <c r="BM266" s="229" t="s">
        <v>440</v>
      </c>
    </row>
    <row r="267" s="13" customFormat="1">
      <c r="A267" s="13"/>
      <c r="B267" s="236"/>
      <c r="C267" s="237"/>
      <c r="D267" s="231" t="s">
        <v>136</v>
      </c>
      <c r="E267" s="238" t="s">
        <v>1</v>
      </c>
      <c r="F267" s="239" t="s">
        <v>441</v>
      </c>
      <c r="G267" s="237"/>
      <c r="H267" s="240">
        <v>1258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136</v>
      </c>
      <c r="AU267" s="246" t="s">
        <v>86</v>
      </c>
      <c r="AV267" s="13" t="s">
        <v>86</v>
      </c>
      <c r="AW267" s="13" t="s">
        <v>32</v>
      </c>
      <c r="AX267" s="13" t="s">
        <v>84</v>
      </c>
      <c r="AY267" s="246" t="s">
        <v>125</v>
      </c>
    </row>
    <row r="268" s="2" customFormat="1" ht="33" customHeight="1">
      <c r="A268" s="38"/>
      <c r="B268" s="39"/>
      <c r="C268" s="218" t="s">
        <v>442</v>
      </c>
      <c r="D268" s="218" t="s">
        <v>127</v>
      </c>
      <c r="E268" s="219" t="s">
        <v>443</v>
      </c>
      <c r="F268" s="220" t="s">
        <v>444</v>
      </c>
      <c r="G268" s="221" t="s">
        <v>130</v>
      </c>
      <c r="H268" s="222">
        <v>555</v>
      </c>
      <c r="I268" s="223"/>
      <c r="J268" s="224">
        <f>ROUND(I268*H268,2)</f>
        <v>0</v>
      </c>
      <c r="K268" s="220" t="s">
        <v>131</v>
      </c>
      <c r="L268" s="44"/>
      <c r="M268" s="225" t="s">
        <v>1</v>
      </c>
      <c r="N268" s="226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132</v>
      </c>
      <c r="AT268" s="229" t="s">
        <v>127</v>
      </c>
      <c r="AU268" s="229" t="s">
        <v>86</v>
      </c>
      <c r="AY268" s="17" t="s">
        <v>125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132</v>
      </c>
      <c r="BM268" s="229" t="s">
        <v>445</v>
      </c>
    </row>
    <row r="269" s="13" customFormat="1">
      <c r="A269" s="13"/>
      <c r="B269" s="236"/>
      <c r="C269" s="237"/>
      <c r="D269" s="231" t="s">
        <v>136</v>
      </c>
      <c r="E269" s="238" t="s">
        <v>1</v>
      </c>
      <c r="F269" s="239" t="s">
        <v>446</v>
      </c>
      <c r="G269" s="237"/>
      <c r="H269" s="240">
        <v>555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136</v>
      </c>
      <c r="AU269" s="246" t="s">
        <v>86</v>
      </c>
      <c r="AV269" s="13" t="s">
        <v>86</v>
      </c>
      <c r="AW269" s="13" t="s">
        <v>32</v>
      </c>
      <c r="AX269" s="13" t="s">
        <v>84</v>
      </c>
      <c r="AY269" s="246" t="s">
        <v>125</v>
      </c>
    </row>
    <row r="270" s="2" customFormat="1" ht="24.15" customHeight="1">
      <c r="A270" s="38"/>
      <c r="B270" s="39"/>
      <c r="C270" s="218" t="s">
        <v>447</v>
      </c>
      <c r="D270" s="218" t="s">
        <v>127</v>
      </c>
      <c r="E270" s="219" t="s">
        <v>448</v>
      </c>
      <c r="F270" s="220" t="s">
        <v>449</v>
      </c>
      <c r="G270" s="221" t="s">
        <v>130</v>
      </c>
      <c r="H270" s="222">
        <v>85</v>
      </c>
      <c r="I270" s="223"/>
      <c r="J270" s="224">
        <f>ROUND(I270*H270,2)</f>
        <v>0</v>
      </c>
      <c r="K270" s="220" t="s">
        <v>131</v>
      </c>
      <c r="L270" s="44"/>
      <c r="M270" s="225" t="s">
        <v>1</v>
      </c>
      <c r="N270" s="226" t="s">
        <v>41</v>
      </c>
      <c r="O270" s="91"/>
      <c r="P270" s="227">
        <f>O270*H270</f>
        <v>0</v>
      </c>
      <c r="Q270" s="227">
        <v>0.408</v>
      </c>
      <c r="R270" s="227">
        <f>Q270*H270</f>
        <v>34.68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132</v>
      </c>
      <c r="AT270" s="229" t="s">
        <v>127</v>
      </c>
      <c r="AU270" s="229" t="s">
        <v>86</v>
      </c>
      <c r="AY270" s="17" t="s">
        <v>125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84</v>
      </c>
      <c r="BK270" s="230">
        <f>ROUND(I270*H270,2)</f>
        <v>0</v>
      </c>
      <c r="BL270" s="17" t="s">
        <v>132</v>
      </c>
      <c r="BM270" s="229" t="s">
        <v>450</v>
      </c>
    </row>
    <row r="271" s="2" customFormat="1" ht="24.15" customHeight="1">
      <c r="A271" s="38"/>
      <c r="B271" s="39"/>
      <c r="C271" s="218" t="s">
        <v>451</v>
      </c>
      <c r="D271" s="218" t="s">
        <v>127</v>
      </c>
      <c r="E271" s="219" t="s">
        <v>452</v>
      </c>
      <c r="F271" s="220" t="s">
        <v>453</v>
      </c>
      <c r="G271" s="221" t="s">
        <v>130</v>
      </c>
      <c r="H271" s="222">
        <v>1813</v>
      </c>
      <c r="I271" s="223"/>
      <c r="J271" s="224">
        <f>ROUND(I271*H271,2)</f>
        <v>0</v>
      </c>
      <c r="K271" s="220" t="s">
        <v>131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132</v>
      </c>
      <c r="AT271" s="229" t="s">
        <v>127</v>
      </c>
      <c r="AU271" s="229" t="s">
        <v>86</v>
      </c>
      <c r="AY271" s="17" t="s">
        <v>125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132</v>
      </c>
      <c r="BM271" s="229" t="s">
        <v>454</v>
      </c>
    </row>
    <row r="272" s="13" customFormat="1">
      <c r="A272" s="13"/>
      <c r="B272" s="236"/>
      <c r="C272" s="237"/>
      <c r="D272" s="231" t="s">
        <v>136</v>
      </c>
      <c r="E272" s="238" t="s">
        <v>1</v>
      </c>
      <c r="F272" s="239" t="s">
        <v>441</v>
      </c>
      <c r="G272" s="237"/>
      <c r="H272" s="240">
        <v>1258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136</v>
      </c>
      <c r="AU272" s="246" t="s">
        <v>86</v>
      </c>
      <c r="AV272" s="13" t="s">
        <v>86</v>
      </c>
      <c r="AW272" s="13" t="s">
        <v>32</v>
      </c>
      <c r="AX272" s="13" t="s">
        <v>76</v>
      </c>
      <c r="AY272" s="246" t="s">
        <v>125</v>
      </c>
    </row>
    <row r="273" s="13" customFormat="1">
      <c r="A273" s="13"/>
      <c r="B273" s="236"/>
      <c r="C273" s="237"/>
      <c r="D273" s="231" t="s">
        <v>136</v>
      </c>
      <c r="E273" s="238" t="s">
        <v>1</v>
      </c>
      <c r="F273" s="239" t="s">
        <v>446</v>
      </c>
      <c r="G273" s="237"/>
      <c r="H273" s="240">
        <v>555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136</v>
      </c>
      <c r="AU273" s="246" t="s">
        <v>86</v>
      </c>
      <c r="AV273" s="13" t="s">
        <v>86</v>
      </c>
      <c r="AW273" s="13" t="s">
        <v>32</v>
      </c>
      <c r="AX273" s="13" t="s">
        <v>76</v>
      </c>
      <c r="AY273" s="246" t="s">
        <v>125</v>
      </c>
    </row>
    <row r="274" s="14" customFormat="1">
      <c r="A274" s="14"/>
      <c r="B274" s="247"/>
      <c r="C274" s="248"/>
      <c r="D274" s="231" t="s">
        <v>136</v>
      </c>
      <c r="E274" s="249" t="s">
        <v>1</v>
      </c>
      <c r="F274" s="250" t="s">
        <v>146</v>
      </c>
      <c r="G274" s="248"/>
      <c r="H274" s="251">
        <v>1813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136</v>
      </c>
      <c r="AU274" s="257" t="s">
        <v>86</v>
      </c>
      <c r="AV274" s="14" t="s">
        <v>132</v>
      </c>
      <c r="AW274" s="14" t="s">
        <v>32</v>
      </c>
      <c r="AX274" s="14" t="s">
        <v>84</v>
      </c>
      <c r="AY274" s="257" t="s">
        <v>125</v>
      </c>
    </row>
    <row r="275" s="2" customFormat="1" ht="21.75" customHeight="1">
      <c r="A275" s="38"/>
      <c r="B275" s="39"/>
      <c r="C275" s="218" t="s">
        <v>455</v>
      </c>
      <c r="D275" s="218" t="s">
        <v>127</v>
      </c>
      <c r="E275" s="219" t="s">
        <v>456</v>
      </c>
      <c r="F275" s="220" t="s">
        <v>457</v>
      </c>
      <c r="G275" s="221" t="s">
        <v>130</v>
      </c>
      <c r="H275" s="222">
        <v>1863</v>
      </c>
      <c r="I275" s="223"/>
      <c r="J275" s="224">
        <f>ROUND(I275*H275,2)</f>
        <v>0</v>
      </c>
      <c r="K275" s="220" t="s">
        <v>131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132</v>
      </c>
      <c r="AT275" s="229" t="s">
        <v>127</v>
      </c>
      <c r="AU275" s="229" t="s">
        <v>86</v>
      </c>
      <c r="AY275" s="17" t="s">
        <v>125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132</v>
      </c>
      <c r="BM275" s="229" t="s">
        <v>458</v>
      </c>
    </row>
    <row r="276" s="13" customFormat="1">
      <c r="A276" s="13"/>
      <c r="B276" s="236"/>
      <c r="C276" s="237"/>
      <c r="D276" s="231" t="s">
        <v>136</v>
      </c>
      <c r="E276" s="238" t="s">
        <v>1</v>
      </c>
      <c r="F276" s="239" t="s">
        <v>441</v>
      </c>
      <c r="G276" s="237"/>
      <c r="H276" s="240">
        <v>1258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136</v>
      </c>
      <c r="AU276" s="246" t="s">
        <v>86</v>
      </c>
      <c r="AV276" s="13" t="s">
        <v>86</v>
      </c>
      <c r="AW276" s="13" t="s">
        <v>32</v>
      </c>
      <c r="AX276" s="13" t="s">
        <v>76</v>
      </c>
      <c r="AY276" s="246" t="s">
        <v>125</v>
      </c>
    </row>
    <row r="277" s="13" customFormat="1">
      <c r="A277" s="13"/>
      <c r="B277" s="236"/>
      <c r="C277" s="237"/>
      <c r="D277" s="231" t="s">
        <v>136</v>
      </c>
      <c r="E277" s="238" t="s">
        <v>1</v>
      </c>
      <c r="F277" s="239" t="s">
        <v>446</v>
      </c>
      <c r="G277" s="237"/>
      <c r="H277" s="240">
        <v>555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136</v>
      </c>
      <c r="AU277" s="246" t="s">
        <v>86</v>
      </c>
      <c r="AV277" s="13" t="s">
        <v>86</v>
      </c>
      <c r="AW277" s="13" t="s">
        <v>32</v>
      </c>
      <c r="AX277" s="13" t="s">
        <v>76</v>
      </c>
      <c r="AY277" s="246" t="s">
        <v>125</v>
      </c>
    </row>
    <row r="278" s="13" customFormat="1">
      <c r="A278" s="13"/>
      <c r="B278" s="236"/>
      <c r="C278" s="237"/>
      <c r="D278" s="231" t="s">
        <v>136</v>
      </c>
      <c r="E278" s="238" t="s">
        <v>1</v>
      </c>
      <c r="F278" s="239" t="s">
        <v>459</v>
      </c>
      <c r="G278" s="237"/>
      <c r="H278" s="240">
        <v>34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6" t="s">
        <v>136</v>
      </c>
      <c r="AU278" s="246" t="s">
        <v>86</v>
      </c>
      <c r="AV278" s="13" t="s">
        <v>86</v>
      </c>
      <c r="AW278" s="13" t="s">
        <v>32</v>
      </c>
      <c r="AX278" s="13" t="s">
        <v>76</v>
      </c>
      <c r="AY278" s="246" t="s">
        <v>125</v>
      </c>
    </row>
    <row r="279" s="13" customFormat="1">
      <c r="A279" s="13"/>
      <c r="B279" s="236"/>
      <c r="C279" s="237"/>
      <c r="D279" s="231" t="s">
        <v>136</v>
      </c>
      <c r="E279" s="238" t="s">
        <v>1</v>
      </c>
      <c r="F279" s="239" t="s">
        <v>460</v>
      </c>
      <c r="G279" s="237"/>
      <c r="H279" s="240">
        <v>16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136</v>
      </c>
      <c r="AU279" s="246" t="s">
        <v>86</v>
      </c>
      <c r="AV279" s="13" t="s">
        <v>86</v>
      </c>
      <c r="AW279" s="13" t="s">
        <v>32</v>
      </c>
      <c r="AX279" s="13" t="s">
        <v>76</v>
      </c>
      <c r="AY279" s="246" t="s">
        <v>125</v>
      </c>
    </row>
    <row r="280" s="14" customFormat="1">
      <c r="A280" s="14"/>
      <c r="B280" s="247"/>
      <c r="C280" s="248"/>
      <c r="D280" s="231" t="s">
        <v>136</v>
      </c>
      <c r="E280" s="249" t="s">
        <v>1</v>
      </c>
      <c r="F280" s="250" t="s">
        <v>146</v>
      </c>
      <c r="G280" s="248"/>
      <c r="H280" s="251">
        <v>1863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7" t="s">
        <v>136</v>
      </c>
      <c r="AU280" s="257" t="s">
        <v>86</v>
      </c>
      <c r="AV280" s="14" t="s">
        <v>132</v>
      </c>
      <c r="AW280" s="14" t="s">
        <v>32</v>
      </c>
      <c r="AX280" s="14" t="s">
        <v>84</v>
      </c>
      <c r="AY280" s="257" t="s">
        <v>125</v>
      </c>
    </row>
    <row r="281" s="2" customFormat="1" ht="21.75" customHeight="1">
      <c r="A281" s="38"/>
      <c r="B281" s="39"/>
      <c r="C281" s="218" t="s">
        <v>461</v>
      </c>
      <c r="D281" s="218" t="s">
        <v>127</v>
      </c>
      <c r="E281" s="219" t="s">
        <v>462</v>
      </c>
      <c r="F281" s="220" t="s">
        <v>463</v>
      </c>
      <c r="G281" s="221" t="s">
        <v>130</v>
      </c>
      <c r="H281" s="222">
        <v>34</v>
      </c>
      <c r="I281" s="223"/>
      <c r="J281" s="224">
        <f>ROUND(I281*H281,2)</f>
        <v>0</v>
      </c>
      <c r="K281" s="220" t="s">
        <v>131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132</v>
      </c>
      <c r="AT281" s="229" t="s">
        <v>127</v>
      </c>
      <c r="AU281" s="229" t="s">
        <v>86</v>
      </c>
      <c r="AY281" s="17" t="s">
        <v>125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132</v>
      </c>
      <c r="BM281" s="229" t="s">
        <v>464</v>
      </c>
    </row>
    <row r="282" s="2" customFormat="1" ht="24.15" customHeight="1">
      <c r="A282" s="38"/>
      <c r="B282" s="39"/>
      <c r="C282" s="218" t="s">
        <v>465</v>
      </c>
      <c r="D282" s="218" t="s">
        <v>127</v>
      </c>
      <c r="E282" s="219" t="s">
        <v>466</v>
      </c>
      <c r="F282" s="220" t="s">
        <v>467</v>
      </c>
      <c r="G282" s="221" t="s">
        <v>130</v>
      </c>
      <c r="H282" s="222">
        <v>1863</v>
      </c>
      <c r="I282" s="223"/>
      <c r="J282" s="224">
        <f>ROUND(I282*H282,2)</f>
        <v>0</v>
      </c>
      <c r="K282" s="220" t="s">
        <v>131</v>
      </c>
      <c r="L282" s="44"/>
      <c r="M282" s="225" t="s">
        <v>1</v>
      </c>
      <c r="N282" s="226" t="s">
        <v>41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132</v>
      </c>
      <c r="AT282" s="229" t="s">
        <v>127</v>
      </c>
      <c r="AU282" s="229" t="s">
        <v>86</v>
      </c>
      <c r="AY282" s="17" t="s">
        <v>125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84</v>
      </c>
      <c r="BK282" s="230">
        <f>ROUND(I282*H282,2)</f>
        <v>0</v>
      </c>
      <c r="BL282" s="17" t="s">
        <v>132</v>
      </c>
      <c r="BM282" s="229" t="s">
        <v>468</v>
      </c>
    </row>
    <row r="283" s="13" customFormat="1">
      <c r="A283" s="13"/>
      <c r="B283" s="236"/>
      <c r="C283" s="237"/>
      <c r="D283" s="231" t="s">
        <v>136</v>
      </c>
      <c r="E283" s="238" t="s">
        <v>1</v>
      </c>
      <c r="F283" s="239" t="s">
        <v>441</v>
      </c>
      <c r="G283" s="237"/>
      <c r="H283" s="240">
        <v>1258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136</v>
      </c>
      <c r="AU283" s="246" t="s">
        <v>86</v>
      </c>
      <c r="AV283" s="13" t="s">
        <v>86</v>
      </c>
      <c r="AW283" s="13" t="s">
        <v>32</v>
      </c>
      <c r="AX283" s="13" t="s">
        <v>76</v>
      </c>
      <c r="AY283" s="246" t="s">
        <v>125</v>
      </c>
    </row>
    <row r="284" s="13" customFormat="1">
      <c r="A284" s="13"/>
      <c r="B284" s="236"/>
      <c r="C284" s="237"/>
      <c r="D284" s="231" t="s">
        <v>136</v>
      </c>
      <c r="E284" s="238" t="s">
        <v>1</v>
      </c>
      <c r="F284" s="239" t="s">
        <v>446</v>
      </c>
      <c r="G284" s="237"/>
      <c r="H284" s="240">
        <v>555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136</v>
      </c>
      <c r="AU284" s="246" t="s">
        <v>86</v>
      </c>
      <c r="AV284" s="13" t="s">
        <v>86</v>
      </c>
      <c r="AW284" s="13" t="s">
        <v>32</v>
      </c>
      <c r="AX284" s="13" t="s">
        <v>76</v>
      </c>
      <c r="AY284" s="246" t="s">
        <v>125</v>
      </c>
    </row>
    <row r="285" s="13" customFormat="1">
      <c r="A285" s="13"/>
      <c r="B285" s="236"/>
      <c r="C285" s="237"/>
      <c r="D285" s="231" t="s">
        <v>136</v>
      </c>
      <c r="E285" s="238" t="s">
        <v>1</v>
      </c>
      <c r="F285" s="239" t="s">
        <v>459</v>
      </c>
      <c r="G285" s="237"/>
      <c r="H285" s="240">
        <v>34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6" t="s">
        <v>136</v>
      </c>
      <c r="AU285" s="246" t="s">
        <v>86</v>
      </c>
      <c r="AV285" s="13" t="s">
        <v>86</v>
      </c>
      <c r="AW285" s="13" t="s">
        <v>32</v>
      </c>
      <c r="AX285" s="13" t="s">
        <v>76</v>
      </c>
      <c r="AY285" s="246" t="s">
        <v>125</v>
      </c>
    </row>
    <row r="286" s="13" customFormat="1">
      <c r="A286" s="13"/>
      <c r="B286" s="236"/>
      <c r="C286" s="237"/>
      <c r="D286" s="231" t="s">
        <v>136</v>
      </c>
      <c r="E286" s="238" t="s">
        <v>1</v>
      </c>
      <c r="F286" s="239" t="s">
        <v>469</v>
      </c>
      <c r="G286" s="237"/>
      <c r="H286" s="240">
        <v>16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136</v>
      </c>
      <c r="AU286" s="246" t="s">
        <v>86</v>
      </c>
      <c r="AV286" s="13" t="s">
        <v>86</v>
      </c>
      <c r="AW286" s="13" t="s">
        <v>32</v>
      </c>
      <c r="AX286" s="13" t="s">
        <v>76</v>
      </c>
      <c r="AY286" s="246" t="s">
        <v>125</v>
      </c>
    </row>
    <row r="287" s="14" customFormat="1">
      <c r="A287" s="14"/>
      <c r="B287" s="247"/>
      <c r="C287" s="248"/>
      <c r="D287" s="231" t="s">
        <v>136</v>
      </c>
      <c r="E287" s="249" t="s">
        <v>1</v>
      </c>
      <c r="F287" s="250" t="s">
        <v>146</v>
      </c>
      <c r="G287" s="248"/>
      <c r="H287" s="251">
        <v>1863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136</v>
      </c>
      <c r="AU287" s="257" t="s">
        <v>86</v>
      </c>
      <c r="AV287" s="14" t="s">
        <v>132</v>
      </c>
      <c r="AW287" s="14" t="s">
        <v>32</v>
      </c>
      <c r="AX287" s="14" t="s">
        <v>84</v>
      </c>
      <c r="AY287" s="257" t="s">
        <v>125</v>
      </c>
    </row>
    <row r="288" s="2" customFormat="1" ht="24.15" customHeight="1">
      <c r="A288" s="38"/>
      <c r="B288" s="39"/>
      <c r="C288" s="218" t="s">
        <v>470</v>
      </c>
      <c r="D288" s="218" t="s">
        <v>127</v>
      </c>
      <c r="E288" s="219" t="s">
        <v>471</v>
      </c>
      <c r="F288" s="220" t="s">
        <v>472</v>
      </c>
      <c r="G288" s="221" t="s">
        <v>130</v>
      </c>
      <c r="H288" s="222">
        <v>34</v>
      </c>
      <c r="I288" s="223"/>
      <c r="J288" s="224">
        <f>ROUND(I288*H288,2)</f>
        <v>0</v>
      </c>
      <c r="K288" s="220" t="s">
        <v>131</v>
      </c>
      <c r="L288" s="44"/>
      <c r="M288" s="225" t="s">
        <v>1</v>
      </c>
      <c r="N288" s="226" t="s">
        <v>41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132</v>
      </c>
      <c r="AT288" s="229" t="s">
        <v>127</v>
      </c>
      <c r="AU288" s="229" t="s">
        <v>86</v>
      </c>
      <c r="AY288" s="17" t="s">
        <v>125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84</v>
      </c>
      <c r="BK288" s="230">
        <f>ROUND(I288*H288,2)</f>
        <v>0</v>
      </c>
      <c r="BL288" s="17" t="s">
        <v>132</v>
      </c>
      <c r="BM288" s="229" t="s">
        <v>473</v>
      </c>
    </row>
    <row r="289" s="2" customFormat="1" ht="24.15" customHeight="1">
      <c r="A289" s="38"/>
      <c r="B289" s="39"/>
      <c r="C289" s="218" t="s">
        <v>474</v>
      </c>
      <c r="D289" s="218" t="s">
        <v>127</v>
      </c>
      <c r="E289" s="219" t="s">
        <v>475</v>
      </c>
      <c r="F289" s="220" t="s">
        <v>476</v>
      </c>
      <c r="G289" s="221" t="s">
        <v>130</v>
      </c>
      <c r="H289" s="222">
        <v>135</v>
      </c>
      <c r="I289" s="223"/>
      <c r="J289" s="224">
        <f>ROUND(I289*H289,2)</f>
        <v>0</v>
      </c>
      <c r="K289" s="220" t="s">
        <v>131</v>
      </c>
      <c r="L289" s="44"/>
      <c r="M289" s="225" t="s">
        <v>1</v>
      </c>
      <c r="N289" s="226" t="s">
        <v>41</v>
      </c>
      <c r="O289" s="91"/>
      <c r="P289" s="227">
        <f>O289*H289</f>
        <v>0</v>
      </c>
      <c r="Q289" s="227">
        <v>0.089219999999999984</v>
      </c>
      <c r="R289" s="227">
        <f>Q289*H289</f>
        <v>12.044699999999998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132</v>
      </c>
      <c r="AT289" s="229" t="s">
        <v>127</v>
      </c>
      <c r="AU289" s="229" t="s">
        <v>86</v>
      </c>
      <c r="AY289" s="17" t="s">
        <v>125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132</v>
      </c>
      <c r="BM289" s="229" t="s">
        <v>477</v>
      </c>
    </row>
    <row r="290" s="13" customFormat="1">
      <c r="A290" s="13"/>
      <c r="B290" s="236"/>
      <c r="C290" s="237"/>
      <c r="D290" s="231" t="s">
        <v>136</v>
      </c>
      <c r="E290" s="238" t="s">
        <v>1</v>
      </c>
      <c r="F290" s="239" t="s">
        <v>478</v>
      </c>
      <c r="G290" s="237"/>
      <c r="H290" s="240">
        <v>135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136</v>
      </c>
      <c r="AU290" s="246" t="s">
        <v>86</v>
      </c>
      <c r="AV290" s="13" t="s">
        <v>86</v>
      </c>
      <c r="AW290" s="13" t="s">
        <v>32</v>
      </c>
      <c r="AX290" s="13" t="s">
        <v>84</v>
      </c>
      <c r="AY290" s="246" t="s">
        <v>125</v>
      </c>
    </row>
    <row r="291" s="2" customFormat="1" ht="21.75" customHeight="1">
      <c r="A291" s="38"/>
      <c r="B291" s="39"/>
      <c r="C291" s="273" t="s">
        <v>479</v>
      </c>
      <c r="D291" s="273" t="s">
        <v>312</v>
      </c>
      <c r="E291" s="274" t="s">
        <v>480</v>
      </c>
      <c r="F291" s="275" t="s">
        <v>481</v>
      </c>
      <c r="G291" s="276" t="s">
        <v>130</v>
      </c>
      <c r="H291" s="277">
        <v>134.19</v>
      </c>
      <c r="I291" s="278"/>
      <c r="J291" s="279">
        <f>ROUND(I291*H291,2)</f>
        <v>0</v>
      </c>
      <c r="K291" s="275" t="s">
        <v>131</v>
      </c>
      <c r="L291" s="280"/>
      <c r="M291" s="281" t="s">
        <v>1</v>
      </c>
      <c r="N291" s="282" t="s">
        <v>41</v>
      </c>
      <c r="O291" s="91"/>
      <c r="P291" s="227">
        <f>O291*H291</f>
        <v>0</v>
      </c>
      <c r="Q291" s="227">
        <v>0.13200000000000002</v>
      </c>
      <c r="R291" s="227">
        <f>Q291*H291</f>
        <v>17.713080000000002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173</v>
      </c>
      <c r="AT291" s="229" t="s">
        <v>312</v>
      </c>
      <c r="AU291" s="229" t="s">
        <v>86</v>
      </c>
      <c r="AY291" s="17" t="s">
        <v>125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132</v>
      </c>
      <c r="BM291" s="229" t="s">
        <v>482</v>
      </c>
    </row>
    <row r="292" s="2" customFormat="1">
      <c r="A292" s="38"/>
      <c r="B292" s="39"/>
      <c r="C292" s="40"/>
      <c r="D292" s="231" t="s">
        <v>134</v>
      </c>
      <c r="E292" s="40"/>
      <c r="F292" s="232" t="s">
        <v>483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134</v>
      </c>
      <c r="AU292" s="17" t="s">
        <v>86</v>
      </c>
    </row>
    <row r="293" s="13" customFormat="1">
      <c r="A293" s="13"/>
      <c r="B293" s="236"/>
      <c r="C293" s="237"/>
      <c r="D293" s="231" t="s">
        <v>136</v>
      </c>
      <c r="E293" s="238" t="s">
        <v>1</v>
      </c>
      <c r="F293" s="239" t="s">
        <v>484</v>
      </c>
      <c r="G293" s="237"/>
      <c r="H293" s="240">
        <v>134.19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136</v>
      </c>
      <c r="AU293" s="246" t="s">
        <v>86</v>
      </c>
      <c r="AV293" s="13" t="s">
        <v>86</v>
      </c>
      <c r="AW293" s="13" t="s">
        <v>32</v>
      </c>
      <c r="AX293" s="13" t="s">
        <v>84</v>
      </c>
      <c r="AY293" s="246" t="s">
        <v>125</v>
      </c>
    </row>
    <row r="294" s="2" customFormat="1" ht="24.15" customHeight="1">
      <c r="A294" s="38"/>
      <c r="B294" s="39"/>
      <c r="C294" s="273" t="s">
        <v>485</v>
      </c>
      <c r="D294" s="273" t="s">
        <v>312</v>
      </c>
      <c r="E294" s="274" t="s">
        <v>486</v>
      </c>
      <c r="F294" s="275" t="s">
        <v>487</v>
      </c>
      <c r="G294" s="276" t="s">
        <v>130</v>
      </c>
      <c r="H294" s="277">
        <v>7.56</v>
      </c>
      <c r="I294" s="278"/>
      <c r="J294" s="279">
        <f>ROUND(I294*H294,2)</f>
        <v>0</v>
      </c>
      <c r="K294" s="275" t="s">
        <v>131</v>
      </c>
      <c r="L294" s="280"/>
      <c r="M294" s="281" t="s">
        <v>1</v>
      </c>
      <c r="N294" s="282" t="s">
        <v>41</v>
      </c>
      <c r="O294" s="91"/>
      <c r="P294" s="227">
        <f>O294*H294</f>
        <v>0</v>
      </c>
      <c r="Q294" s="227">
        <v>0.13100000000000002</v>
      </c>
      <c r="R294" s="227">
        <f>Q294*H294</f>
        <v>0.99036000000000016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173</v>
      </c>
      <c r="AT294" s="229" t="s">
        <v>312</v>
      </c>
      <c r="AU294" s="229" t="s">
        <v>86</v>
      </c>
      <c r="AY294" s="17" t="s">
        <v>125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84</v>
      </c>
      <c r="BK294" s="230">
        <f>ROUND(I294*H294,2)</f>
        <v>0</v>
      </c>
      <c r="BL294" s="17" t="s">
        <v>132</v>
      </c>
      <c r="BM294" s="229" t="s">
        <v>488</v>
      </c>
    </row>
    <row r="295" s="2" customFormat="1">
      <c r="A295" s="38"/>
      <c r="B295" s="39"/>
      <c r="C295" s="40"/>
      <c r="D295" s="231" t="s">
        <v>134</v>
      </c>
      <c r="E295" s="40"/>
      <c r="F295" s="232" t="s">
        <v>489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134</v>
      </c>
      <c r="AU295" s="17" t="s">
        <v>86</v>
      </c>
    </row>
    <row r="296" s="13" customFormat="1">
      <c r="A296" s="13"/>
      <c r="B296" s="236"/>
      <c r="C296" s="237"/>
      <c r="D296" s="231" t="s">
        <v>136</v>
      </c>
      <c r="E296" s="238" t="s">
        <v>1</v>
      </c>
      <c r="F296" s="239" t="s">
        <v>490</v>
      </c>
      <c r="G296" s="237"/>
      <c r="H296" s="240">
        <v>7.56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136</v>
      </c>
      <c r="AU296" s="246" t="s">
        <v>86</v>
      </c>
      <c r="AV296" s="13" t="s">
        <v>86</v>
      </c>
      <c r="AW296" s="13" t="s">
        <v>32</v>
      </c>
      <c r="AX296" s="13" t="s">
        <v>84</v>
      </c>
      <c r="AY296" s="246" t="s">
        <v>125</v>
      </c>
    </row>
    <row r="297" s="2" customFormat="1" ht="24.15" customHeight="1">
      <c r="A297" s="38"/>
      <c r="B297" s="39"/>
      <c r="C297" s="218" t="s">
        <v>491</v>
      </c>
      <c r="D297" s="218" t="s">
        <v>127</v>
      </c>
      <c r="E297" s="219" t="s">
        <v>492</v>
      </c>
      <c r="F297" s="220" t="s">
        <v>493</v>
      </c>
      <c r="G297" s="221" t="s">
        <v>130</v>
      </c>
      <c r="H297" s="222">
        <v>37</v>
      </c>
      <c r="I297" s="223"/>
      <c r="J297" s="224">
        <f>ROUND(I297*H297,2)</f>
        <v>0</v>
      </c>
      <c r="K297" s="220" t="s">
        <v>131</v>
      </c>
      <c r="L297" s="44"/>
      <c r="M297" s="225" t="s">
        <v>1</v>
      </c>
      <c r="N297" s="226" t="s">
        <v>41</v>
      </c>
      <c r="O297" s="91"/>
      <c r="P297" s="227">
        <f>O297*H297</f>
        <v>0</v>
      </c>
      <c r="Q297" s="227">
        <v>0.11161999999999998</v>
      </c>
      <c r="R297" s="227">
        <f>Q297*H297</f>
        <v>4.1299399999999992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132</v>
      </c>
      <c r="AT297" s="229" t="s">
        <v>127</v>
      </c>
      <c r="AU297" s="229" t="s">
        <v>86</v>
      </c>
      <c r="AY297" s="17" t="s">
        <v>125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132</v>
      </c>
      <c r="BM297" s="229" t="s">
        <v>494</v>
      </c>
    </row>
    <row r="298" s="15" customFormat="1">
      <c r="A298" s="15"/>
      <c r="B298" s="258"/>
      <c r="C298" s="259"/>
      <c r="D298" s="231" t="s">
        <v>136</v>
      </c>
      <c r="E298" s="260" t="s">
        <v>1</v>
      </c>
      <c r="F298" s="261" t="s">
        <v>392</v>
      </c>
      <c r="G298" s="259"/>
      <c r="H298" s="260" t="s">
        <v>1</v>
      </c>
      <c r="I298" s="262"/>
      <c r="J298" s="259"/>
      <c r="K298" s="259"/>
      <c r="L298" s="263"/>
      <c r="M298" s="264"/>
      <c r="N298" s="265"/>
      <c r="O298" s="265"/>
      <c r="P298" s="265"/>
      <c r="Q298" s="265"/>
      <c r="R298" s="265"/>
      <c r="S298" s="265"/>
      <c r="T298" s="266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7" t="s">
        <v>136</v>
      </c>
      <c r="AU298" s="267" t="s">
        <v>86</v>
      </c>
      <c r="AV298" s="15" t="s">
        <v>84</v>
      </c>
      <c r="AW298" s="15" t="s">
        <v>32</v>
      </c>
      <c r="AX298" s="15" t="s">
        <v>76</v>
      </c>
      <c r="AY298" s="267" t="s">
        <v>125</v>
      </c>
    </row>
    <row r="299" s="13" customFormat="1">
      <c r="A299" s="13"/>
      <c r="B299" s="236"/>
      <c r="C299" s="237"/>
      <c r="D299" s="231" t="s">
        <v>136</v>
      </c>
      <c r="E299" s="238" t="s">
        <v>1</v>
      </c>
      <c r="F299" s="239" t="s">
        <v>393</v>
      </c>
      <c r="G299" s="237"/>
      <c r="H299" s="240">
        <v>37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136</v>
      </c>
      <c r="AU299" s="246" t="s">
        <v>86</v>
      </c>
      <c r="AV299" s="13" t="s">
        <v>86</v>
      </c>
      <c r="AW299" s="13" t="s">
        <v>32</v>
      </c>
      <c r="AX299" s="13" t="s">
        <v>76</v>
      </c>
      <c r="AY299" s="246" t="s">
        <v>125</v>
      </c>
    </row>
    <row r="300" s="15" customFormat="1">
      <c r="A300" s="15"/>
      <c r="B300" s="258"/>
      <c r="C300" s="259"/>
      <c r="D300" s="231" t="s">
        <v>136</v>
      </c>
      <c r="E300" s="260" t="s">
        <v>1</v>
      </c>
      <c r="F300" s="261" t="s">
        <v>495</v>
      </c>
      <c r="G300" s="259"/>
      <c r="H300" s="260" t="s">
        <v>1</v>
      </c>
      <c r="I300" s="262"/>
      <c r="J300" s="259"/>
      <c r="K300" s="259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136</v>
      </c>
      <c r="AU300" s="267" t="s">
        <v>86</v>
      </c>
      <c r="AV300" s="15" t="s">
        <v>84</v>
      </c>
      <c r="AW300" s="15" t="s">
        <v>32</v>
      </c>
      <c r="AX300" s="15" t="s">
        <v>76</v>
      </c>
      <c r="AY300" s="267" t="s">
        <v>125</v>
      </c>
    </row>
    <row r="301" s="14" customFormat="1">
      <c r="A301" s="14"/>
      <c r="B301" s="247"/>
      <c r="C301" s="248"/>
      <c r="D301" s="231" t="s">
        <v>136</v>
      </c>
      <c r="E301" s="249" t="s">
        <v>1</v>
      </c>
      <c r="F301" s="250" t="s">
        <v>146</v>
      </c>
      <c r="G301" s="248"/>
      <c r="H301" s="251">
        <v>37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136</v>
      </c>
      <c r="AU301" s="257" t="s">
        <v>86</v>
      </c>
      <c r="AV301" s="14" t="s">
        <v>132</v>
      </c>
      <c r="AW301" s="14" t="s">
        <v>32</v>
      </c>
      <c r="AX301" s="14" t="s">
        <v>84</v>
      </c>
      <c r="AY301" s="257" t="s">
        <v>125</v>
      </c>
    </row>
    <row r="302" s="2" customFormat="1" ht="21.75" customHeight="1">
      <c r="A302" s="38"/>
      <c r="B302" s="39"/>
      <c r="C302" s="273" t="s">
        <v>496</v>
      </c>
      <c r="D302" s="273" t="s">
        <v>312</v>
      </c>
      <c r="E302" s="274" t="s">
        <v>497</v>
      </c>
      <c r="F302" s="275" t="s">
        <v>498</v>
      </c>
      <c r="G302" s="276" t="s">
        <v>130</v>
      </c>
      <c r="H302" s="277">
        <v>38.85</v>
      </c>
      <c r="I302" s="278"/>
      <c r="J302" s="279">
        <f>ROUND(I302*H302,2)</f>
        <v>0</v>
      </c>
      <c r="K302" s="275" t="s">
        <v>131</v>
      </c>
      <c r="L302" s="280"/>
      <c r="M302" s="281" t="s">
        <v>1</v>
      </c>
      <c r="N302" s="282" t="s">
        <v>41</v>
      </c>
      <c r="O302" s="91"/>
      <c r="P302" s="227">
        <f>O302*H302</f>
        <v>0</v>
      </c>
      <c r="Q302" s="227">
        <v>0.17599999999999997</v>
      </c>
      <c r="R302" s="227">
        <f>Q302*H302</f>
        <v>6.8376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173</v>
      </c>
      <c r="AT302" s="229" t="s">
        <v>312</v>
      </c>
      <c r="AU302" s="229" t="s">
        <v>86</v>
      </c>
      <c r="AY302" s="17" t="s">
        <v>125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84</v>
      </c>
      <c r="BK302" s="230">
        <f>ROUND(I302*H302,2)</f>
        <v>0</v>
      </c>
      <c r="BL302" s="17" t="s">
        <v>132</v>
      </c>
      <c r="BM302" s="229" t="s">
        <v>499</v>
      </c>
    </row>
    <row r="303" s="15" customFormat="1">
      <c r="A303" s="15"/>
      <c r="B303" s="258"/>
      <c r="C303" s="259"/>
      <c r="D303" s="231" t="s">
        <v>136</v>
      </c>
      <c r="E303" s="260" t="s">
        <v>1</v>
      </c>
      <c r="F303" s="261" t="s">
        <v>392</v>
      </c>
      <c r="G303" s="259"/>
      <c r="H303" s="260" t="s">
        <v>1</v>
      </c>
      <c r="I303" s="262"/>
      <c r="J303" s="259"/>
      <c r="K303" s="259"/>
      <c r="L303" s="263"/>
      <c r="M303" s="264"/>
      <c r="N303" s="265"/>
      <c r="O303" s="265"/>
      <c r="P303" s="265"/>
      <c r="Q303" s="265"/>
      <c r="R303" s="265"/>
      <c r="S303" s="265"/>
      <c r="T303" s="266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7" t="s">
        <v>136</v>
      </c>
      <c r="AU303" s="267" t="s">
        <v>86</v>
      </c>
      <c r="AV303" s="15" t="s">
        <v>84</v>
      </c>
      <c r="AW303" s="15" t="s">
        <v>32</v>
      </c>
      <c r="AX303" s="15" t="s">
        <v>76</v>
      </c>
      <c r="AY303" s="267" t="s">
        <v>125</v>
      </c>
    </row>
    <row r="304" s="13" customFormat="1">
      <c r="A304" s="13"/>
      <c r="B304" s="236"/>
      <c r="C304" s="237"/>
      <c r="D304" s="231" t="s">
        <v>136</v>
      </c>
      <c r="E304" s="238" t="s">
        <v>1</v>
      </c>
      <c r="F304" s="239" t="s">
        <v>500</v>
      </c>
      <c r="G304" s="237"/>
      <c r="H304" s="240">
        <v>38.85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136</v>
      </c>
      <c r="AU304" s="246" t="s">
        <v>86</v>
      </c>
      <c r="AV304" s="13" t="s">
        <v>86</v>
      </c>
      <c r="AW304" s="13" t="s">
        <v>32</v>
      </c>
      <c r="AX304" s="13" t="s">
        <v>76</v>
      </c>
      <c r="AY304" s="246" t="s">
        <v>125</v>
      </c>
    </row>
    <row r="305" s="15" customFormat="1">
      <c r="A305" s="15"/>
      <c r="B305" s="258"/>
      <c r="C305" s="259"/>
      <c r="D305" s="231" t="s">
        <v>136</v>
      </c>
      <c r="E305" s="260" t="s">
        <v>1</v>
      </c>
      <c r="F305" s="261" t="s">
        <v>501</v>
      </c>
      <c r="G305" s="259"/>
      <c r="H305" s="260" t="s">
        <v>1</v>
      </c>
      <c r="I305" s="262"/>
      <c r="J305" s="259"/>
      <c r="K305" s="259"/>
      <c r="L305" s="263"/>
      <c r="M305" s="264"/>
      <c r="N305" s="265"/>
      <c r="O305" s="265"/>
      <c r="P305" s="265"/>
      <c r="Q305" s="265"/>
      <c r="R305" s="265"/>
      <c r="S305" s="265"/>
      <c r="T305" s="266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7" t="s">
        <v>136</v>
      </c>
      <c r="AU305" s="267" t="s">
        <v>86</v>
      </c>
      <c r="AV305" s="15" t="s">
        <v>84</v>
      </c>
      <c r="AW305" s="15" t="s">
        <v>32</v>
      </c>
      <c r="AX305" s="15" t="s">
        <v>76</v>
      </c>
      <c r="AY305" s="267" t="s">
        <v>125</v>
      </c>
    </row>
    <row r="306" s="14" customFormat="1">
      <c r="A306" s="14"/>
      <c r="B306" s="247"/>
      <c r="C306" s="248"/>
      <c r="D306" s="231" t="s">
        <v>136</v>
      </c>
      <c r="E306" s="249" t="s">
        <v>1</v>
      </c>
      <c r="F306" s="250" t="s">
        <v>146</v>
      </c>
      <c r="G306" s="248"/>
      <c r="H306" s="251">
        <v>38.85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136</v>
      </c>
      <c r="AU306" s="257" t="s">
        <v>86</v>
      </c>
      <c r="AV306" s="14" t="s">
        <v>132</v>
      </c>
      <c r="AW306" s="14" t="s">
        <v>32</v>
      </c>
      <c r="AX306" s="14" t="s">
        <v>84</v>
      </c>
      <c r="AY306" s="257" t="s">
        <v>125</v>
      </c>
    </row>
    <row r="307" s="2" customFormat="1" ht="24.15" customHeight="1">
      <c r="A307" s="38"/>
      <c r="B307" s="39"/>
      <c r="C307" s="218" t="s">
        <v>502</v>
      </c>
      <c r="D307" s="218" t="s">
        <v>127</v>
      </c>
      <c r="E307" s="219" t="s">
        <v>503</v>
      </c>
      <c r="F307" s="220" t="s">
        <v>504</v>
      </c>
      <c r="G307" s="221" t="s">
        <v>130</v>
      </c>
      <c r="H307" s="222">
        <v>1103</v>
      </c>
      <c r="I307" s="223"/>
      <c r="J307" s="224">
        <f>ROUND(I307*H307,2)</f>
        <v>0</v>
      </c>
      <c r="K307" s="220" t="s">
        <v>131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0.08003</v>
      </c>
      <c r="R307" s="227">
        <f>Q307*H307</f>
        <v>88.273090000000016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132</v>
      </c>
      <c r="AT307" s="229" t="s">
        <v>127</v>
      </c>
      <c r="AU307" s="229" t="s">
        <v>86</v>
      </c>
      <c r="AY307" s="17" t="s">
        <v>125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132</v>
      </c>
      <c r="BM307" s="229" t="s">
        <v>505</v>
      </c>
    </row>
    <row r="308" s="2" customFormat="1" ht="24.15" customHeight="1">
      <c r="A308" s="38"/>
      <c r="B308" s="39"/>
      <c r="C308" s="273" t="s">
        <v>506</v>
      </c>
      <c r="D308" s="273" t="s">
        <v>312</v>
      </c>
      <c r="E308" s="274" t="s">
        <v>507</v>
      </c>
      <c r="F308" s="275" t="s">
        <v>508</v>
      </c>
      <c r="G308" s="276" t="s">
        <v>130</v>
      </c>
      <c r="H308" s="277">
        <v>1158.1500000000002</v>
      </c>
      <c r="I308" s="278"/>
      <c r="J308" s="279">
        <f>ROUND(I308*H308,2)</f>
        <v>0</v>
      </c>
      <c r="K308" s="275" t="s">
        <v>1</v>
      </c>
      <c r="L308" s="280"/>
      <c r="M308" s="281" t="s">
        <v>1</v>
      </c>
      <c r="N308" s="282" t="s">
        <v>41</v>
      </c>
      <c r="O308" s="91"/>
      <c r="P308" s="227">
        <f>O308*H308</f>
        <v>0</v>
      </c>
      <c r="Q308" s="227">
        <v>0.15</v>
      </c>
      <c r="R308" s="227">
        <f>Q308*H308</f>
        <v>173.7225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173</v>
      </c>
      <c r="AT308" s="229" t="s">
        <v>312</v>
      </c>
      <c r="AU308" s="229" t="s">
        <v>86</v>
      </c>
      <c r="AY308" s="17" t="s">
        <v>125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84</v>
      </c>
      <c r="BK308" s="230">
        <f>ROUND(I308*H308,2)</f>
        <v>0</v>
      </c>
      <c r="BL308" s="17" t="s">
        <v>132</v>
      </c>
      <c r="BM308" s="229" t="s">
        <v>509</v>
      </c>
    </row>
    <row r="309" s="13" customFormat="1">
      <c r="A309" s="13"/>
      <c r="B309" s="236"/>
      <c r="C309" s="237"/>
      <c r="D309" s="231" t="s">
        <v>136</v>
      </c>
      <c r="E309" s="237"/>
      <c r="F309" s="239" t="s">
        <v>510</v>
      </c>
      <c r="G309" s="237"/>
      <c r="H309" s="240">
        <v>1158.1500000000002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136</v>
      </c>
      <c r="AU309" s="246" t="s">
        <v>86</v>
      </c>
      <c r="AV309" s="13" t="s">
        <v>86</v>
      </c>
      <c r="AW309" s="13" t="s">
        <v>4</v>
      </c>
      <c r="AX309" s="13" t="s">
        <v>84</v>
      </c>
      <c r="AY309" s="246" t="s">
        <v>125</v>
      </c>
    </row>
    <row r="310" s="2" customFormat="1" ht="24.15" customHeight="1">
      <c r="A310" s="38"/>
      <c r="B310" s="39"/>
      <c r="C310" s="218" t="s">
        <v>511</v>
      </c>
      <c r="D310" s="218" t="s">
        <v>127</v>
      </c>
      <c r="E310" s="219" t="s">
        <v>512</v>
      </c>
      <c r="F310" s="220" t="s">
        <v>513</v>
      </c>
      <c r="G310" s="221" t="s">
        <v>130</v>
      </c>
      <c r="H310" s="222">
        <v>10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132</v>
      </c>
      <c r="AT310" s="229" t="s">
        <v>127</v>
      </c>
      <c r="AU310" s="229" t="s">
        <v>86</v>
      </c>
      <c r="AY310" s="17" t="s">
        <v>125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132</v>
      </c>
      <c r="BM310" s="229" t="s">
        <v>514</v>
      </c>
    </row>
    <row r="311" s="2" customFormat="1" ht="24.15" customHeight="1">
      <c r="A311" s="38"/>
      <c r="B311" s="39"/>
      <c r="C311" s="218" t="s">
        <v>515</v>
      </c>
      <c r="D311" s="218" t="s">
        <v>127</v>
      </c>
      <c r="E311" s="219" t="s">
        <v>516</v>
      </c>
      <c r="F311" s="220" t="s">
        <v>517</v>
      </c>
      <c r="G311" s="221" t="s">
        <v>130</v>
      </c>
      <c r="H311" s="222">
        <v>2</v>
      </c>
      <c r="I311" s="223"/>
      <c r="J311" s="224">
        <f>ROUND(I311*H311,2)</f>
        <v>0</v>
      </c>
      <c r="K311" s="220" t="s">
        <v>1</v>
      </c>
      <c r="L311" s="44"/>
      <c r="M311" s="225" t="s">
        <v>1</v>
      </c>
      <c r="N311" s="226" t="s">
        <v>41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132</v>
      </c>
      <c r="AT311" s="229" t="s">
        <v>127</v>
      </c>
      <c r="AU311" s="229" t="s">
        <v>86</v>
      </c>
      <c r="AY311" s="17" t="s">
        <v>125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84</v>
      </c>
      <c r="BK311" s="230">
        <f>ROUND(I311*H311,2)</f>
        <v>0</v>
      </c>
      <c r="BL311" s="17" t="s">
        <v>132</v>
      </c>
      <c r="BM311" s="229" t="s">
        <v>518</v>
      </c>
    </row>
    <row r="312" s="2" customFormat="1" ht="16.5" customHeight="1">
      <c r="A312" s="38"/>
      <c r="B312" s="39"/>
      <c r="C312" s="218" t="s">
        <v>519</v>
      </c>
      <c r="D312" s="218" t="s">
        <v>127</v>
      </c>
      <c r="E312" s="219" t="s">
        <v>520</v>
      </c>
      <c r="F312" s="220" t="s">
        <v>521</v>
      </c>
      <c r="G312" s="221" t="s">
        <v>130</v>
      </c>
      <c r="H312" s="222">
        <v>110.5</v>
      </c>
      <c r="I312" s="223"/>
      <c r="J312" s="224">
        <f>ROUND(I312*H312,2)</f>
        <v>0</v>
      </c>
      <c r="K312" s="220" t="s">
        <v>1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132</v>
      </c>
      <c r="AT312" s="229" t="s">
        <v>127</v>
      </c>
      <c r="AU312" s="229" t="s">
        <v>86</v>
      </c>
      <c r="AY312" s="17" t="s">
        <v>125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132</v>
      </c>
      <c r="BM312" s="229" t="s">
        <v>522</v>
      </c>
    </row>
    <row r="313" s="12" customFormat="1" ht="22.8" customHeight="1">
      <c r="A313" s="12"/>
      <c r="B313" s="202"/>
      <c r="C313" s="203"/>
      <c r="D313" s="204" t="s">
        <v>75</v>
      </c>
      <c r="E313" s="216" t="s">
        <v>173</v>
      </c>
      <c r="F313" s="216" t="s">
        <v>523</v>
      </c>
      <c r="G313" s="203"/>
      <c r="H313" s="203"/>
      <c r="I313" s="206"/>
      <c r="J313" s="217">
        <f>BK313</f>
        <v>0</v>
      </c>
      <c r="K313" s="203"/>
      <c r="L313" s="208"/>
      <c r="M313" s="209"/>
      <c r="N313" s="210"/>
      <c r="O313" s="210"/>
      <c r="P313" s="211">
        <f>SUM(P314:P321)</f>
        <v>0</v>
      </c>
      <c r="Q313" s="210"/>
      <c r="R313" s="211">
        <f>SUM(R314:R321)</f>
        <v>1.57348</v>
      </c>
      <c r="S313" s="210"/>
      <c r="T313" s="212">
        <f>SUM(T314:T321)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3" t="s">
        <v>84</v>
      </c>
      <c r="AT313" s="214" t="s">
        <v>75</v>
      </c>
      <c r="AU313" s="214" t="s">
        <v>84</v>
      </c>
      <c r="AY313" s="213" t="s">
        <v>125</v>
      </c>
      <c r="BK313" s="215">
        <f>SUM(BK314:BK321)</f>
        <v>0</v>
      </c>
    </row>
    <row r="314" s="2" customFormat="1" ht="24.15" customHeight="1">
      <c r="A314" s="38"/>
      <c r="B314" s="39"/>
      <c r="C314" s="218" t="s">
        <v>524</v>
      </c>
      <c r="D314" s="218" t="s">
        <v>127</v>
      </c>
      <c r="E314" s="219" t="s">
        <v>525</v>
      </c>
      <c r="F314" s="220" t="s">
        <v>526</v>
      </c>
      <c r="G314" s="221" t="s">
        <v>187</v>
      </c>
      <c r="H314" s="222">
        <v>3</v>
      </c>
      <c r="I314" s="223"/>
      <c r="J314" s="224">
        <f>ROUND(I314*H314,2)</f>
        <v>0</v>
      </c>
      <c r="K314" s="220" t="s">
        <v>141</v>
      </c>
      <c r="L314" s="44"/>
      <c r="M314" s="225" t="s">
        <v>1</v>
      </c>
      <c r="N314" s="226" t="s">
        <v>41</v>
      </c>
      <c r="O314" s="91"/>
      <c r="P314" s="227">
        <f>O314*H314</f>
        <v>0</v>
      </c>
      <c r="Q314" s="227">
        <v>0.4208</v>
      </c>
      <c r="R314" s="227">
        <f>Q314*H314</f>
        <v>1.2623999999999998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132</v>
      </c>
      <c r="AT314" s="229" t="s">
        <v>127</v>
      </c>
      <c r="AU314" s="229" t="s">
        <v>86</v>
      </c>
      <c r="AY314" s="17" t="s">
        <v>125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84</v>
      </c>
      <c r="BK314" s="230">
        <f>ROUND(I314*H314,2)</f>
        <v>0</v>
      </c>
      <c r="BL314" s="17" t="s">
        <v>132</v>
      </c>
      <c r="BM314" s="229" t="s">
        <v>527</v>
      </c>
    </row>
    <row r="315" s="13" customFormat="1">
      <c r="A315" s="13"/>
      <c r="B315" s="236"/>
      <c r="C315" s="237"/>
      <c r="D315" s="231" t="s">
        <v>136</v>
      </c>
      <c r="E315" s="238" t="s">
        <v>1</v>
      </c>
      <c r="F315" s="239" t="s">
        <v>528</v>
      </c>
      <c r="G315" s="237"/>
      <c r="H315" s="240">
        <v>3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136</v>
      </c>
      <c r="AU315" s="246" t="s">
        <v>86</v>
      </c>
      <c r="AV315" s="13" t="s">
        <v>86</v>
      </c>
      <c r="AW315" s="13" t="s">
        <v>32</v>
      </c>
      <c r="AX315" s="13" t="s">
        <v>84</v>
      </c>
      <c r="AY315" s="246" t="s">
        <v>125</v>
      </c>
    </row>
    <row r="316" s="2" customFormat="1" ht="33" customHeight="1">
      <c r="A316" s="38"/>
      <c r="B316" s="39"/>
      <c r="C316" s="218" t="s">
        <v>529</v>
      </c>
      <c r="D316" s="218" t="s">
        <v>127</v>
      </c>
      <c r="E316" s="219" t="s">
        <v>530</v>
      </c>
      <c r="F316" s="220" t="s">
        <v>531</v>
      </c>
      <c r="G316" s="221" t="s">
        <v>187</v>
      </c>
      <c r="H316" s="222">
        <v>1</v>
      </c>
      <c r="I316" s="223"/>
      <c r="J316" s="224">
        <f>ROUND(I316*H316,2)</f>
        <v>0</v>
      </c>
      <c r="K316" s="220" t="s">
        <v>141</v>
      </c>
      <c r="L316" s="44"/>
      <c r="M316" s="225" t="s">
        <v>1</v>
      </c>
      <c r="N316" s="226" t="s">
        <v>41</v>
      </c>
      <c r="O316" s="91"/>
      <c r="P316" s="227">
        <f>O316*H316</f>
        <v>0</v>
      </c>
      <c r="Q316" s="227">
        <v>0.31108000000000004</v>
      </c>
      <c r="R316" s="227">
        <f>Q316*H316</f>
        <v>0.31108000000000004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132</v>
      </c>
      <c r="AT316" s="229" t="s">
        <v>127</v>
      </c>
      <c r="AU316" s="229" t="s">
        <v>86</v>
      </c>
      <c r="AY316" s="17" t="s">
        <v>125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84</v>
      </c>
      <c r="BK316" s="230">
        <f>ROUND(I316*H316,2)</f>
        <v>0</v>
      </c>
      <c r="BL316" s="17" t="s">
        <v>132</v>
      </c>
      <c r="BM316" s="229" t="s">
        <v>532</v>
      </c>
    </row>
    <row r="317" s="13" customFormat="1">
      <c r="A317" s="13"/>
      <c r="B317" s="236"/>
      <c r="C317" s="237"/>
      <c r="D317" s="231" t="s">
        <v>136</v>
      </c>
      <c r="E317" s="238" t="s">
        <v>1</v>
      </c>
      <c r="F317" s="239" t="s">
        <v>533</v>
      </c>
      <c r="G317" s="237"/>
      <c r="H317" s="240">
        <v>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136</v>
      </c>
      <c r="AU317" s="246" t="s">
        <v>86</v>
      </c>
      <c r="AV317" s="13" t="s">
        <v>86</v>
      </c>
      <c r="AW317" s="13" t="s">
        <v>32</v>
      </c>
      <c r="AX317" s="13" t="s">
        <v>84</v>
      </c>
      <c r="AY317" s="246" t="s">
        <v>125</v>
      </c>
    </row>
    <row r="318" s="2" customFormat="1" ht="33" customHeight="1">
      <c r="A318" s="38"/>
      <c r="B318" s="39"/>
      <c r="C318" s="218" t="s">
        <v>534</v>
      </c>
      <c r="D318" s="218" t="s">
        <v>127</v>
      </c>
      <c r="E318" s="219" t="s">
        <v>535</v>
      </c>
      <c r="F318" s="220" t="s">
        <v>536</v>
      </c>
      <c r="G318" s="221" t="s">
        <v>187</v>
      </c>
      <c r="H318" s="222">
        <v>4</v>
      </c>
      <c r="I318" s="223"/>
      <c r="J318" s="224">
        <f>ROUND(I318*H318,2)</f>
        <v>0</v>
      </c>
      <c r="K318" s="220" t="s">
        <v>1</v>
      </c>
      <c r="L318" s="44"/>
      <c r="M318" s="225" t="s">
        <v>1</v>
      </c>
      <c r="N318" s="226" t="s">
        <v>41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132</v>
      </c>
      <c r="AT318" s="229" t="s">
        <v>127</v>
      </c>
      <c r="AU318" s="229" t="s">
        <v>86</v>
      </c>
      <c r="AY318" s="17" t="s">
        <v>125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84</v>
      </c>
      <c r="BK318" s="230">
        <f>ROUND(I318*H318,2)</f>
        <v>0</v>
      </c>
      <c r="BL318" s="17" t="s">
        <v>132</v>
      </c>
      <c r="BM318" s="229" t="s">
        <v>537</v>
      </c>
    </row>
    <row r="319" s="2" customFormat="1">
      <c r="A319" s="38"/>
      <c r="B319" s="39"/>
      <c r="C319" s="40"/>
      <c r="D319" s="231" t="s">
        <v>134</v>
      </c>
      <c r="E319" s="40"/>
      <c r="F319" s="232" t="s">
        <v>538</v>
      </c>
      <c r="G319" s="40"/>
      <c r="H319" s="40"/>
      <c r="I319" s="233"/>
      <c r="J319" s="40"/>
      <c r="K319" s="40"/>
      <c r="L319" s="44"/>
      <c r="M319" s="234"/>
      <c r="N319" s="235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134</v>
      </c>
      <c r="AU319" s="17" t="s">
        <v>86</v>
      </c>
    </row>
    <row r="320" s="13" customFormat="1">
      <c r="A320" s="13"/>
      <c r="B320" s="236"/>
      <c r="C320" s="237"/>
      <c r="D320" s="231" t="s">
        <v>136</v>
      </c>
      <c r="E320" s="238" t="s">
        <v>1</v>
      </c>
      <c r="F320" s="239" t="s">
        <v>539</v>
      </c>
      <c r="G320" s="237"/>
      <c r="H320" s="240">
        <v>4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136</v>
      </c>
      <c r="AU320" s="246" t="s">
        <v>86</v>
      </c>
      <c r="AV320" s="13" t="s">
        <v>86</v>
      </c>
      <c r="AW320" s="13" t="s">
        <v>32</v>
      </c>
      <c r="AX320" s="13" t="s">
        <v>84</v>
      </c>
      <c r="AY320" s="246" t="s">
        <v>125</v>
      </c>
    </row>
    <row r="321" s="2" customFormat="1" ht="16.5" customHeight="1">
      <c r="A321" s="38"/>
      <c r="B321" s="39"/>
      <c r="C321" s="218" t="s">
        <v>540</v>
      </c>
      <c r="D321" s="218" t="s">
        <v>127</v>
      </c>
      <c r="E321" s="219" t="s">
        <v>541</v>
      </c>
      <c r="F321" s="220" t="s">
        <v>542</v>
      </c>
      <c r="G321" s="221" t="s">
        <v>187</v>
      </c>
      <c r="H321" s="222">
        <v>3</v>
      </c>
      <c r="I321" s="223"/>
      <c r="J321" s="224">
        <f>ROUND(I321*H321,2)</f>
        <v>0</v>
      </c>
      <c r="K321" s="220" t="s">
        <v>1</v>
      </c>
      <c r="L321" s="44"/>
      <c r="M321" s="225" t="s">
        <v>1</v>
      </c>
      <c r="N321" s="226" t="s">
        <v>41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132</v>
      </c>
      <c r="AT321" s="229" t="s">
        <v>127</v>
      </c>
      <c r="AU321" s="229" t="s">
        <v>86</v>
      </c>
      <c r="AY321" s="17" t="s">
        <v>125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84</v>
      </c>
      <c r="BK321" s="230">
        <f>ROUND(I321*H321,2)</f>
        <v>0</v>
      </c>
      <c r="BL321" s="17" t="s">
        <v>132</v>
      </c>
      <c r="BM321" s="229" t="s">
        <v>543</v>
      </c>
    </row>
    <row r="322" s="12" customFormat="1" ht="22.8" customHeight="1">
      <c r="A322" s="12"/>
      <c r="B322" s="202"/>
      <c r="C322" s="203"/>
      <c r="D322" s="204" t="s">
        <v>75</v>
      </c>
      <c r="E322" s="216" t="s">
        <v>177</v>
      </c>
      <c r="F322" s="216" t="s">
        <v>544</v>
      </c>
      <c r="G322" s="203"/>
      <c r="H322" s="203"/>
      <c r="I322" s="206"/>
      <c r="J322" s="217">
        <f>BK322</f>
        <v>0</v>
      </c>
      <c r="K322" s="203"/>
      <c r="L322" s="208"/>
      <c r="M322" s="209"/>
      <c r="N322" s="210"/>
      <c r="O322" s="210"/>
      <c r="P322" s="211">
        <f>SUM(P323:P366)</f>
        <v>0</v>
      </c>
      <c r="Q322" s="210"/>
      <c r="R322" s="211">
        <f>SUM(R323:R366)</f>
        <v>226.70735900000006</v>
      </c>
      <c r="S322" s="210"/>
      <c r="T322" s="212">
        <f>SUM(T323:T366)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3" t="s">
        <v>84</v>
      </c>
      <c r="AT322" s="214" t="s">
        <v>75</v>
      </c>
      <c r="AU322" s="214" t="s">
        <v>84</v>
      </c>
      <c r="AY322" s="213" t="s">
        <v>125</v>
      </c>
      <c r="BK322" s="215">
        <f>SUM(BK323:BK366)</f>
        <v>0</v>
      </c>
    </row>
    <row r="323" s="2" customFormat="1" ht="16.5" customHeight="1">
      <c r="A323" s="38"/>
      <c r="B323" s="39"/>
      <c r="C323" s="218" t="s">
        <v>545</v>
      </c>
      <c r="D323" s="218" t="s">
        <v>127</v>
      </c>
      <c r="E323" s="219" t="s">
        <v>546</v>
      </c>
      <c r="F323" s="220" t="s">
        <v>547</v>
      </c>
      <c r="G323" s="221" t="s">
        <v>130</v>
      </c>
      <c r="H323" s="222">
        <v>90</v>
      </c>
      <c r="I323" s="223"/>
      <c r="J323" s="224">
        <f>ROUND(I323*H323,2)</f>
        <v>0</v>
      </c>
      <c r="K323" s="220" t="s">
        <v>548</v>
      </c>
      <c r="L323" s="44"/>
      <c r="M323" s="225" t="s">
        <v>1</v>
      </c>
      <c r="N323" s="226" t="s">
        <v>41</v>
      </c>
      <c r="O323" s="91"/>
      <c r="P323" s="227">
        <f>O323*H323</f>
        <v>0</v>
      </c>
      <c r="Q323" s="227">
        <v>0.0094</v>
      </c>
      <c r="R323" s="227">
        <f>Q323*H323</f>
        <v>0.84600000000000016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132</v>
      </c>
      <c r="AT323" s="229" t="s">
        <v>127</v>
      </c>
      <c r="AU323" s="229" t="s">
        <v>86</v>
      </c>
      <c r="AY323" s="17" t="s">
        <v>125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132</v>
      </c>
      <c r="BM323" s="229" t="s">
        <v>549</v>
      </c>
    </row>
    <row r="324" s="13" customFormat="1">
      <c r="A324" s="13"/>
      <c r="B324" s="236"/>
      <c r="C324" s="237"/>
      <c r="D324" s="231" t="s">
        <v>136</v>
      </c>
      <c r="E324" s="238" t="s">
        <v>1</v>
      </c>
      <c r="F324" s="239" t="s">
        <v>550</v>
      </c>
      <c r="G324" s="237"/>
      <c r="H324" s="240">
        <v>90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136</v>
      </c>
      <c r="AU324" s="246" t="s">
        <v>86</v>
      </c>
      <c r="AV324" s="13" t="s">
        <v>86</v>
      </c>
      <c r="AW324" s="13" t="s">
        <v>32</v>
      </c>
      <c r="AX324" s="13" t="s">
        <v>84</v>
      </c>
      <c r="AY324" s="246" t="s">
        <v>125</v>
      </c>
    </row>
    <row r="325" s="2" customFormat="1" ht="16.5" customHeight="1">
      <c r="A325" s="38"/>
      <c r="B325" s="39"/>
      <c r="C325" s="218" t="s">
        <v>551</v>
      </c>
      <c r="D325" s="218" t="s">
        <v>127</v>
      </c>
      <c r="E325" s="219" t="s">
        <v>552</v>
      </c>
      <c r="F325" s="220" t="s">
        <v>553</v>
      </c>
      <c r="G325" s="221" t="s">
        <v>130</v>
      </c>
      <c r="H325" s="222">
        <v>90</v>
      </c>
      <c r="I325" s="223"/>
      <c r="J325" s="224">
        <f>ROUND(I325*H325,2)</f>
        <v>0</v>
      </c>
      <c r="K325" s="220" t="s">
        <v>548</v>
      </c>
      <c r="L325" s="44"/>
      <c r="M325" s="225" t="s">
        <v>1</v>
      </c>
      <c r="N325" s="226" t="s">
        <v>41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132</v>
      </c>
      <c r="AT325" s="229" t="s">
        <v>127</v>
      </c>
      <c r="AU325" s="229" t="s">
        <v>86</v>
      </c>
      <c r="AY325" s="17" t="s">
        <v>125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84</v>
      </c>
      <c r="BK325" s="230">
        <f>ROUND(I325*H325,2)</f>
        <v>0</v>
      </c>
      <c r="BL325" s="17" t="s">
        <v>132</v>
      </c>
      <c r="BM325" s="229" t="s">
        <v>554</v>
      </c>
    </row>
    <row r="326" s="2" customFormat="1" ht="24.15" customHeight="1">
      <c r="A326" s="38"/>
      <c r="B326" s="39"/>
      <c r="C326" s="218" t="s">
        <v>555</v>
      </c>
      <c r="D326" s="218" t="s">
        <v>127</v>
      </c>
      <c r="E326" s="219" t="s">
        <v>556</v>
      </c>
      <c r="F326" s="220" t="s">
        <v>557</v>
      </c>
      <c r="G326" s="221" t="s">
        <v>180</v>
      </c>
      <c r="H326" s="222">
        <v>450</v>
      </c>
      <c r="I326" s="223"/>
      <c r="J326" s="224">
        <f>ROUND(I326*H326,2)</f>
        <v>0</v>
      </c>
      <c r="K326" s="220" t="s">
        <v>131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0.0002</v>
      </c>
      <c r="R326" s="227">
        <f>Q326*H326</f>
        <v>0.090000000000000016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132</v>
      </c>
      <c r="AT326" s="229" t="s">
        <v>127</v>
      </c>
      <c r="AU326" s="229" t="s">
        <v>86</v>
      </c>
      <c r="AY326" s="17" t="s">
        <v>125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132</v>
      </c>
      <c r="BM326" s="229" t="s">
        <v>558</v>
      </c>
    </row>
    <row r="327" s="13" customFormat="1">
      <c r="A327" s="13"/>
      <c r="B327" s="236"/>
      <c r="C327" s="237"/>
      <c r="D327" s="231" t="s">
        <v>136</v>
      </c>
      <c r="E327" s="238" t="s">
        <v>1</v>
      </c>
      <c r="F327" s="239" t="s">
        <v>559</v>
      </c>
      <c r="G327" s="237"/>
      <c r="H327" s="240">
        <v>450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136</v>
      </c>
      <c r="AU327" s="246" t="s">
        <v>86</v>
      </c>
      <c r="AV327" s="13" t="s">
        <v>86</v>
      </c>
      <c r="AW327" s="13" t="s">
        <v>32</v>
      </c>
      <c r="AX327" s="13" t="s">
        <v>84</v>
      </c>
      <c r="AY327" s="246" t="s">
        <v>125</v>
      </c>
    </row>
    <row r="328" s="2" customFormat="1" ht="24.15" customHeight="1">
      <c r="A328" s="38"/>
      <c r="B328" s="39"/>
      <c r="C328" s="218" t="s">
        <v>560</v>
      </c>
      <c r="D328" s="218" t="s">
        <v>127</v>
      </c>
      <c r="E328" s="219" t="s">
        <v>561</v>
      </c>
      <c r="F328" s="220" t="s">
        <v>562</v>
      </c>
      <c r="G328" s="221" t="s">
        <v>180</v>
      </c>
      <c r="H328" s="222">
        <v>35</v>
      </c>
      <c r="I328" s="223"/>
      <c r="J328" s="224">
        <f>ROUND(I328*H328,2)</f>
        <v>0</v>
      </c>
      <c r="K328" s="220" t="s">
        <v>131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0.0004</v>
      </c>
      <c r="R328" s="227">
        <f>Q328*H328</f>
        <v>0.014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132</v>
      </c>
      <c r="AT328" s="229" t="s">
        <v>127</v>
      </c>
      <c r="AU328" s="229" t="s">
        <v>86</v>
      </c>
      <c r="AY328" s="17" t="s">
        <v>125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132</v>
      </c>
      <c r="BM328" s="229" t="s">
        <v>563</v>
      </c>
    </row>
    <row r="329" s="2" customFormat="1" ht="24.15" customHeight="1">
      <c r="A329" s="38"/>
      <c r="B329" s="39"/>
      <c r="C329" s="218" t="s">
        <v>564</v>
      </c>
      <c r="D329" s="218" t="s">
        <v>127</v>
      </c>
      <c r="E329" s="219" t="s">
        <v>565</v>
      </c>
      <c r="F329" s="220" t="s">
        <v>566</v>
      </c>
      <c r="G329" s="221" t="s">
        <v>187</v>
      </c>
      <c r="H329" s="222">
        <v>5</v>
      </c>
      <c r="I329" s="223"/>
      <c r="J329" s="224">
        <f>ROUND(I329*H329,2)</f>
        <v>0</v>
      </c>
      <c r="K329" s="220" t="s">
        <v>131</v>
      </c>
      <c r="L329" s="44"/>
      <c r="M329" s="225" t="s">
        <v>1</v>
      </c>
      <c r="N329" s="226" t="s">
        <v>41</v>
      </c>
      <c r="O329" s="91"/>
      <c r="P329" s="227">
        <f>O329*H329</f>
        <v>0</v>
      </c>
      <c r="Q329" s="227">
        <v>0.00219</v>
      </c>
      <c r="R329" s="227">
        <f>Q329*H329</f>
        <v>0.010950000000000002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132</v>
      </c>
      <c r="AT329" s="229" t="s">
        <v>127</v>
      </c>
      <c r="AU329" s="229" t="s">
        <v>86</v>
      </c>
      <c r="AY329" s="17" t="s">
        <v>125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84</v>
      </c>
      <c r="BK329" s="230">
        <f>ROUND(I329*H329,2)</f>
        <v>0</v>
      </c>
      <c r="BL329" s="17" t="s">
        <v>132</v>
      </c>
      <c r="BM329" s="229" t="s">
        <v>567</v>
      </c>
    </row>
    <row r="330" s="2" customFormat="1">
      <c r="A330" s="38"/>
      <c r="B330" s="39"/>
      <c r="C330" s="40"/>
      <c r="D330" s="231" t="s">
        <v>134</v>
      </c>
      <c r="E330" s="40"/>
      <c r="F330" s="232" t="s">
        <v>568</v>
      </c>
      <c r="G330" s="40"/>
      <c r="H330" s="40"/>
      <c r="I330" s="233"/>
      <c r="J330" s="40"/>
      <c r="K330" s="40"/>
      <c r="L330" s="44"/>
      <c r="M330" s="234"/>
      <c r="N330" s="235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134</v>
      </c>
      <c r="AU330" s="17" t="s">
        <v>86</v>
      </c>
    </row>
    <row r="331" s="13" customFormat="1">
      <c r="A331" s="13"/>
      <c r="B331" s="236"/>
      <c r="C331" s="237"/>
      <c r="D331" s="231" t="s">
        <v>136</v>
      </c>
      <c r="E331" s="238" t="s">
        <v>1</v>
      </c>
      <c r="F331" s="239" t="s">
        <v>569</v>
      </c>
      <c r="G331" s="237"/>
      <c r="H331" s="240">
        <v>5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136</v>
      </c>
      <c r="AU331" s="246" t="s">
        <v>86</v>
      </c>
      <c r="AV331" s="13" t="s">
        <v>86</v>
      </c>
      <c r="AW331" s="13" t="s">
        <v>32</v>
      </c>
      <c r="AX331" s="13" t="s">
        <v>84</v>
      </c>
      <c r="AY331" s="246" t="s">
        <v>125</v>
      </c>
    </row>
    <row r="332" s="2" customFormat="1" ht="33" customHeight="1">
      <c r="A332" s="38"/>
      <c r="B332" s="39"/>
      <c r="C332" s="218" t="s">
        <v>570</v>
      </c>
      <c r="D332" s="218" t="s">
        <v>127</v>
      </c>
      <c r="E332" s="219" t="s">
        <v>571</v>
      </c>
      <c r="F332" s="220" t="s">
        <v>572</v>
      </c>
      <c r="G332" s="221" t="s">
        <v>180</v>
      </c>
      <c r="H332" s="222">
        <v>997</v>
      </c>
      <c r="I332" s="223"/>
      <c r="J332" s="224">
        <f>ROUND(I332*H332,2)</f>
        <v>0</v>
      </c>
      <c r="K332" s="220" t="s">
        <v>131</v>
      </c>
      <c r="L332" s="44"/>
      <c r="M332" s="225" t="s">
        <v>1</v>
      </c>
      <c r="N332" s="226" t="s">
        <v>41</v>
      </c>
      <c r="O332" s="91"/>
      <c r="P332" s="227">
        <f>O332*H332</f>
        <v>0</v>
      </c>
      <c r="Q332" s="227">
        <v>0.1554</v>
      </c>
      <c r="R332" s="227">
        <f>Q332*H332</f>
        <v>154.93380000000003</v>
      </c>
      <c r="S332" s="227">
        <v>0</v>
      </c>
      <c r="T332" s="228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9" t="s">
        <v>132</v>
      </c>
      <c r="AT332" s="229" t="s">
        <v>127</v>
      </c>
      <c r="AU332" s="229" t="s">
        <v>86</v>
      </c>
      <c r="AY332" s="17" t="s">
        <v>125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7" t="s">
        <v>84</v>
      </c>
      <c r="BK332" s="230">
        <f>ROUND(I332*H332,2)</f>
        <v>0</v>
      </c>
      <c r="BL332" s="17" t="s">
        <v>132</v>
      </c>
      <c r="BM332" s="229" t="s">
        <v>573</v>
      </c>
    </row>
    <row r="333" s="13" customFormat="1">
      <c r="A333" s="13"/>
      <c r="B333" s="236"/>
      <c r="C333" s="237"/>
      <c r="D333" s="231" t="s">
        <v>136</v>
      </c>
      <c r="E333" s="238" t="s">
        <v>1</v>
      </c>
      <c r="F333" s="239" t="s">
        <v>574</v>
      </c>
      <c r="G333" s="237"/>
      <c r="H333" s="240">
        <v>662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136</v>
      </c>
      <c r="AU333" s="246" t="s">
        <v>86</v>
      </c>
      <c r="AV333" s="13" t="s">
        <v>86</v>
      </c>
      <c r="AW333" s="13" t="s">
        <v>32</v>
      </c>
      <c r="AX333" s="13" t="s">
        <v>76</v>
      </c>
      <c r="AY333" s="246" t="s">
        <v>125</v>
      </c>
    </row>
    <row r="334" s="13" customFormat="1">
      <c r="A334" s="13"/>
      <c r="B334" s="236"/>
      <c r="C334" s="237"/>
      <c r="D334" s="231" t="s">
        <v>136</v>
      </c>
      <c r="E334" s="238" t="s">
        <v>1</v>
      </c>
      <c r="F334" s="239" t="s">
        <v>575</v>
      </c>
      <c r="G334" s="237"/>
      <c r="H334" s="240">
        <v>335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6" t="s">
        <v>136</v>
      </c>
      <c r="AU334" s="246" t="s">
        <v>86</v>
      </c>
      <c r="AV334" s="13" t="s">
        <v>86</v>
      </c>
      <c r="AW334" s="13" t="s">
        <v>32</v>
      </c>
      <c r="AX334" s="13" t="s">
        <v>76</v>
      </c>
      <c r="AY334" s="246" t="s">
        <v>125</v>
      </c>
    </row>
    <row r="335" s="14" customFormat="1">
      <c r="A335" s="14"/>
      <c r="B335" s="247"/>
      <c r="C335" s="248"/>
      <c r="D335" s="231" t="s">
        <v>136</v>
      </c>
      <c r="E335" s="249" t="s">
        <v>1</v>
      </c>
      <c r="F335" s="250" t="s">
        <v>146</v>
      </c>
      <c r="G335" s="248"/>
      <c r="H335" s="251">
        <v>997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136</v>
      </c>
      <c r="AU335" s="257" t="s">
        <v>86</v>
      </c>
      <c r="AV335" s="14" t="s">
        <v>132</v>
      </c>
      <c r="AW335" s="14" t="s">
        <v>32</v>
      </c>
      <c r="AX335" s="14" t="s">
        <v>84</v>
      </c>
      <c r="AY335" s="257" t="s">
        <v>125</v>
      </c>
    </row>
    <row r="336" s="2" customFormat="1" ht="16.5" customHeight="1">
      <c r="A336" s="38"/>
      <c r="B336" s="39"/>
      <c r="C336" s="273" t="s">
        <v>576</v>
      </c>
      <c r="D336" s="273" t="s">
        <v>312</v>
      </c>
      <c r="E336" s="274" t="s">
        <v>577</v>
      </c>
      <c r="F336" s="275" t="s">
        <v>578</v>
      </c>
      <c r="G336" s="276" t="s">
        <v>180</v>
      </c>
      <c r="H336" s="277">
        <v>338.35000000000004</v>
      </c>
      <c r="I336" s="278"/>
      <c r="J336" s="279">
        <f>ROUND(I336*H336,2)</f>
        <v>0</v>
      </c>
      <c r="K336" s="275" t="s">
        <v>131</v>
      </c>
      <c r="L336" s="280"/>
      <c r="M336" s="281" t="s">
        <v>1</v>
      </c>
      <c r="N336" s="282" t="s">
        <v>41</v>
      </c>
      <c r="O336" s="91"/>
      <c r="P336" s="227">
        <f>O336*H336</f>
        <v>0</v>
      </c>
      <c r="Q336" s="227">
        <v>0.08</v>
      </c>
      <c r="R336" s="227">
        <f>Q336*H336</f>
        <v>27.068</v>
      </c>
      <c r="S336" s="227">
        <v>0</v>
      </c>
      <c r="T336" s="228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9" t="s">
        <v>173</v>
      </c>
      <c r="AT336" s="229" t="s">
        <v>312</v>
      </c>
      <c r="AU336" s="229" t="s">
        <v>86</v>
      </c>
      <c r="AY336" s="17" t="s">
        <v>125</v>
      </c>
      <c r="BE336" s="230">
        <f>IF(N336="základní",J336,0)</f>
        <v>0</v>
      </c>
      <c r="BF336" s="230">
        <f>IF(N336="snížená",J336,0)</f>
        <v>0</v>
      </c>
      <c r="BG336" s="230">
        <f>IF(N336="zákl. přenesená",J336,0)</f>
        <v>0</v>
      </c>
      <c r="BH336" s="230">
        <f>IF(N336="sníž. přenesená",J336,0)</f>
        <v>0</v>
      </c>
      <c r="BI336" s="230">
        <f>IF(N336="nulová",J336,0)</f>
        <v>0</v>
      </c>
      <c r="BJ336" s="17" t="s">
        <v>84</v>
      </c>
      <c r="BK336" s="230">
        <f>ROUND(I336*H336,2)</f>
        <v>0</v>
      </c>
      <c r="BL336" s="17" t="s">
        <v>132</v>
      </c>
      <c r="BM336" s="229" t="s">
        <v>579</v>
      </c>
    </row>
    <row r="337" s="13" customFormat="1">
      <c r="A337" s="13"/>
      <c r="B337" s="236"/>
      <c r="C337" s="237"/>
      <c r="D337" s="231" t="s">
        <v>136</v>
      </c>
      <c r="E337" s="238" t="s">
        <v>1</v>
      </c>
      <c r="F337" s="239" t="s">
        <v>580</v>
      </c>
      <c r="G337" s="237"/>
      <c r="H337" s="240">
        <v>338.35000000000004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6" t="s">
        <v>136</v>
      </c>
      <c r="AU337" s="246" t="s">
        <v>86</v>
      </c>
      <c r="AV337" s="13" t="s">
        <v>86</v>
      </c>
      <c r="AW337" s="13" t="s">
        <v>32</v>
      </c>
      <c r="AX337" s="13" t="s">
        <v>84</v>
      </c>
      <c r="AY337" s="246" t="s">
        <v>125</v>
      </c>
    </row>
    <row r="338" s="2" customFormat="1" ht="16.5" customHeight="1">
      <c r="A338" s="38"/>
      <c r="B338" s="39"/>
      <c r="C338" s="273" t="s">
        <v>581</v>
      </c>
      <c r="D338" s="273" t="s">
        <v>312</v>
      </c>
      <c r="E338" s="274" t="s">
        <v>582</v>
      </c>
      <c r="F338" s="275" t="s">
        <v>583</v>
      </c>
      <c r="G338" s="276" t="s">
        <v>180</v>
      </c>
      <c r="H338" s="277">
        <v>668.62</v>
      </c>
      <c r="I338" s="278"/>
      <c r="J338" s="279">
        <f>ROUND(I338*H338,2)</f>
        <v>0</v>
      </c>
      <c r="K338" s="275" t="s">
        <v>141</v>
      </c>
      <c r="L338" s="280"/>
      <c r="M338" s="281" t="s">
        <v>1</v>
      </c>
      <c r="N338" s="282" t="s">
        <v>41</v>
      </c>
      <c r="O338" s="91"/>
      <c r="P338" s="227">
        <f>O338*H338</f>
        <v>0</v>
      </c>
      <c r="Q338" s="227">
        <v>0.046</v>
      </c>
      <c r="R338" s="227">
        <f>Q338*H338</f>
        <v>30.75652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173</v>
      </c>
      <c r="AT338" s="229" t="s">
        <v>312</v>
      </c>
      <c r="AU338" s="229" t="s">
        <v>86</v>
      </c>
      <c r="AY338" s="17" t="s">
        <v>125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84</v>
      </c>
      <c r="BK338" s="230">
        <f>ROUND(I338*H338,2)</f>
        <v>0</v>
      </c>
      <c r="BL338" s="17" t="s">
        <v>132</v>
      </c>
      <c r="BM338" s="229" t="s">
        <v>584</v>
      </c>
    </row>
    <row r="339" s="13" customFormat="1">
      <c r="A339" s="13"/>
      <c r="B339" s="236"/>
      <c r="C339" s="237"/>
      <c r="D339" s="231" t="s">
        <v>136</v>
      </c>
      <c r="E339" s="238" t="s">
        <v>1</v>
      </c>
      <c r="F339" s="239" t="s">
        <v>585</v>
      </c>
      <c r="G339" s="237"/>
      <c r="H339" s="240">
        <v>668.62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136</v>
      </c>
      <c r="AU339" s="246" t="s">
        <v>86</v>
      </c>
      <c r="AV339" s="13" t="s">
        <v>86</v>
      </c>
      <c r="AW339" s="13" t="s">
        <v>32</v>
      </c>
      <c r="AX339" s="13" t="s">
        <v>84</v>
      </c>
      <c r="AY339" s="246" t="s">
        <v>125</v>
      </c>
    </row>
    <row r="340" s="2" customFormat="1" ht="24.15" customHeight="1">
      <c r="A340" s="38"/>
      <c r="B340" s="39"/>
      <c r="C340" s="218" t="s">
        <v>586</v>
      </c>
      <c r="D340" s="218" t="s">
        <v>127</v>
      </c>
      <c r="E340" s="219" t="s">
        <v>587</v>
      </c>
      <c r="F340" s="220" t="s">
        <v>588</v>
      </c>
      <c r="G340" s="221" t="s">
        <v>180</v>
      </c>
      <c r="H340" s="222">
        <v>34</v>
      </c>
      <c r="I340" s="223"/>
      <c r="J340" s="224">
        <f>ROUND(I340*H340,2)</f>
        <v>0</v>
      </c>
      <c r="K340" s="220" t="s">
        <v>131</v>
      </c>
      <c r="L340" s="44"/>
      <c r="M340" s="225" t="s">
        <v>1</v>
      </c>
      <c r="N340" s="226" t="s">
        <v>41</v>
      </c>
      <c r="O340" s="91"/>
      <c r="P340" s="227">
        <f>O340*H340</f>
        <v>0</v>
      </c>
      <c r="Q340" s="227">
        <v>0.14066999999999998</v>
      </c>
      <c r="R340" s="227">
        <f>Q340*H340</f>
        <v>4.78278</v>
      </c>
      <c r="S340" s="227">
        <v>0</v>
      </c>
      <c r="T340" s="22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132</v>
      </c>
      <c r="AT340" s="229" t="s">
        <v>127</v>
      </c>
      <c r="AU340" s="229" t="s">
        <v>86</v>
      </c>
      <c r="AY340" s="17" t="s">
        <v>125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84</v>
      </c>
      <c r="BK340" s="230">
        <f>ROUND(I340*H340,2)</f>
        <v>0</v>
      </c>
      <c r="BL340" s="17" t="s">
        <v>132</v>
      </c>
      <c r="BM340" s="229" t="s">
        <v>589</v>
      </c>
    </row>
    <row r="341" s="2" customFormat="1" ht="16.5" customHeight="1">
      <c r="A341" s="38"/>
      <c r="B341" s="39"/>
      <c r="C341" s="273" t="s">
        <v>590</v>
      </c>
      <c r="D341" s="273" t="s">
        <v>312</v>
      </c>
      <c r="E341" s="274" t="s">
        <v>591</v>
      </c>
      <c r="F341" s="275" t="s">
        <v>592</v>
      </c>
      <c r="G341" s="276" t="s">
        <v>180</v>
      </c>
      <c r="H341" s="277">
        <v>34.68</v>
      </c>
      <c r="I341" s="278"/>
      <c r="J341" s="279">
        <f>ROUND(I341*H341,2)</f>
        <v>0</v>
      </c>
      <c r="K341" s="275" t="s">
        <v>141</v>
      </c>
      <c r="L341" s="280"/>
      <c r="M341" s="281" t="s">
        <v>1</v>
      </c>
      <c r="N341" s="282" t="s">
        <v>41</v>
      </c>
      <c r="O341" s="91"/>
      <c r="P341" s="227">
        <f>O341*H341</f>
        <v>0</v>
      </c>
      <c r="Q341" s="227">
        <v>0.09</v>
      </c>
      <c r="R341" s="227">
        <f>Q341*H341</f>
        <v>3.1212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173</v>
      </c>
      <c r="AT341" s="229" t="s">
        <v>312</v>
      </c>
      <c r="AU341" s="229" t="s">
        <v>86</v>
      </c>
      <c r="AY341" s="17" t="s">
        <v>125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84</v>
      </c>
      <c r="BK341" s="230">
        <f>ROUND(I341*H341,2)</f>
        <v>0</v>
      </c>
      <c r="BL341" s="17" t="s">
        <v>132</v>
      </c>
      <c r="BM341" s="229" t="s">
        <v>593</v>
      </c>
    </row>
    <row r="342" s="13" customFormat="1">
      <c r="A342" s="13"/>
      <c r="B342" s="236"/>
      <c r="C342" s="237"/>
      <c r="D342" s="231" t="s">
        <v>136</v>
      </c>
      <c r="E342" s="237"/>
      <c r="F342" s="239" t="s">
        <v>594</v>
      </c>
      <c r="G342" s="237"/>
      <c r="H342" s="240">
        <v>34.68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136</v>
      </c>
      <c r="AU342" s="246" t="s">
        <v>86</v>
      </c>
      <c r="AV342" s="13" t="s">
        <v>86</v>
      </c>
      <c r="AW342" s="13" t="s">
        <v>4</v>
      </c>
      <c r="AX342" s="13" t="s">
        <v>84</v>
      </c>
      <c r="AY342" s="246" t="s">
        <v>125</v>
      </c>
    </row>
    <row r="343" s="2" customFormat="1" ht="24.15" customHeight="1">
      <c r="A343" s="38"/>
      <c r="B343" s="39"/>
      <c r="C343" s="218" t="s">
        <v>595</v>
      </c>
      <c r="D343" s="218" t="s">
        <v>127</v>
      </c>
      <c r="E343" s="219" t="s">
        <v>596</v>
      </c>
      <c r="F343" s="220" t="s">
        <v>597</v>
      </c>
      <c r="G343" s="221" t="s">
        <v>130</v>
      </c>
      <c r="H343" s="222">
        <v>4676.1</v>
      </c>
      <c r="I343" s="223"/>
      <c r="J343" s="224">
        <f>ROUND(I343*H343,2)</f>
        <v>0</v>
      </c>
      <c r="K343" s="220" t="s">
        <v>131</v>
      </c>
      <c r="L343" s="44"/>
      <c r="M343" s="225" t="s">
        <v>1</v>
      </c>
      <c r="N343" s="226" t="s">
        <v>41</v>
      </c>
      <c r="O343" s="91"/>
      <c r="P343" s="227">
        <f>O343*H343</f>
        <v>0</v>
      </c>
      <c r="Q343" s="227">
        <v>0.00068999999999999992</v>
      </c>
      <c r="R343" s="227">
        <f>Q343*H343</f>
        <v>3.226509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132</v>
      </c>
      <c r="AT343" s="229" t="s">
        <v>127</v>
      </c>
      <c r="AU343" s="229" t="s">
        <v>86</v>
      </c>
      <c r="AY343" s="17" t="s">
        <v>125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84</v>
      </c>
      <c r="BK343" s="230">
        <f>ROUND(I343*H343,2)</f>
        <v>0</v>
      </c>
      <c r="BL343" s="17" t="s">
        <v>132</v>
      </c>
      <c r="BM343" s="229" t="s">
        <v>598</v>
      </c>
    </row>
    <row r="344" s="13" customFormat="1">
      <c r="A344" s="13"/>
      <c r="B344" s="236"/>
      <c r="C344" s="237"/>
      <c r="D344" s="231" t="s">
        <v>136</v>
      </c>
      <c r="E344" s="238" t="s">
        <v>1</v>
      </c>
      <c r="F344" s="239" t="s">
        <v>599</v>
      </c>
      <c r="G344" s="237"/>
      <c r="H344" s="240">
        <v>3881.8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136</v>
      </c>
      <c r="AU344" s="246" t="s">
        <v>86</v>
      </c>
      <c r="AV344" s="13" t="s">
        <v>86</v>
      </c>
      <c r="AW344" s="13" t="s">
        <v>32</v>
      </c>
      <c r="AX344" s="13" t="s">
        <v>76</v>
      </c>
      <c r="AY344" s="246" t="s">
        <v>125</v>
      </c>
    </row>
    <row r="345" s="13" customFormat="1">
      <c r="A345" s="13"/>
      <c r="B345" s="236"/>
      <c r="C345" s="237"/>
      <c r="D345" s="231" t="s">
        <v>136</v>
      </c>
      <c r="E345" s="238" t="s">
        <v>1</v>
      </c>
      <c r="F345" s="239" t="s">
        <v>600</v>
      </c>
      <c r="G345" s="237"/>
      <c r="H345" s="240">
        <v>794.3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136</v>
      </c>
      <c r="AU345" s="246" t="s">
        <v>86</v>
      </c>
      <c r="AV345" s="13" t="s">
        <v>86</v>
      </c>
      <c r="AW345" s="13" t="s">
        <v>32</v>
      </c>
      <c r="AX345" s="13" t="s">
        <v>76</v>
      </c>
      <c r="AY345" s="246" t="s">
        <v>125</v>
      </c>
    </row>
    <row r="346" s="14" customFormat="1">
      <c r="A346" s="14"/>
      <c r="B346" s="247"/>
      <c r="C346" s="248"/>
      <c r="D346" s="231" t="s">
        <v>136</v>
      </c>
      <c r="E346" s="249" t="s">
        <v>1</v>
      </c>
      <c r="F346" s="250" t="s">
        <v>146</v>
      </c>
      <c r="G346" s="248"/>
      <c r="H346" s="251">
        <v>4676.1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7" t="s">
        <v>136</v>
      </c>
      <c r="AU346" s="257" t="s">
        <v>86</v>
      </c>
      <c r="AV346" s="14" t="s">
        <v>132</v>
      </c>
      <c r="AW346" s="14" t="s">
        <v>32</v>
      </c>
      <c r="AX346" s="14" t="s">
        <v>84</v>
      </c>
      <c r="AY346" s="257" t="s">
        <v>125</v>
      </c>
    </row>
    <row r="347" s="2" customFormat="1" ht="16.5" customHeight="1">
      <c r="A347" s="38"/>
      <c r="B347" s="39"/>
      <c r="C347" s="218" t="s">
        <v>601</v>
      </c>
      <c r="D347" s="218" t="s">
        <v>127</v>
      </c>
      <c r="E347" s="219" t="s">
        <v>602</v>
      </c>
      <c r="F347" s="220" t="s">
        <v>603</v>
      </c>
      <c r="G347" s="221" t="s">
        <v>180</v>
      </c>
      <c r="H347" s="222">
        <v>46</v>
      </c>
      <c r="I347" s="223"/>
      <c r="J347" s="224">
        <f>ROUND(I347*H347,2)</f>
        <v>0</v>
      </c>
      <c r="K347" s="220" t="s">
        <v>131</v>
      </c>
      <c r="L347" s="44"/>
      <c r="M347" s="225" t="s">
        <v>1</v>
      </c>
      <c r="N347" s="226" t="s">
        <v>41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132</v>
      </c>
      <c r="AT347" s="229" t="s">
        <v>127</v>
      </c>
      <c r="AU347" s="229" t="s">
        <v>86</v>
      </c>
      <c r="AY347" s="17" t="s">
        <v>125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84</v>
      </c>
      <c r="BK347" s="230">
        <f>ROUND(I347*H347,2)</f>
        <v>0</v>
      </c>
      <c r="BL347" s="17" t="s">
        <v>132</v>
      </c>
      <c r="BM347" s="229" t="s">
        <v>604</v>
      </c>
    </row>
    <row r="348" s="2" customFormat="1" ht="16.5" customHeight="1">
      <c r="A348" s="38"/>
      <c r="B348" s="39"/>
      <c r="C348" s="218" t="s">
        <v>605</v>
      </c>
      <c r="D348" s="218" t="s">
        <v>127</v>
      </c>
      <c r="E348" s="219" t="s">
        <v>606</v>
      </c>
      <c r="F348" s="220" t="s">
        <v>607</v>
      </c>
      <c r="G348" s="221" t="s">
        <v>180</v>
      </c>
      <c r="H348" s="222">
        <v>11</v>
      </c>
      <c r="I348" s="223"/>
      <c r="J348" s="224">
        <f>ROUND(I348*H348,2)</f>
        <v>0</v>
      </c>
      <c r="K348" s="220" t="s">
        <v>1</v>
      </c>
      <c r="L348" s="44"/>
      <c r="M348" s="225" t="s">
        <v>1</v>
      </c>
      <c r="N348" s="226" t="s">
        <v>41</v>
      </c>
      <c r="O348" s="91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9" t="s">
        <v>132</v>
      </c>
      <c r="AT348" s="229" t="s">
        <v>127</v>
      </c>
      <c r="AU348" s="229" t="s">
        <v>86</v>
      </c>
      <c r="AY348" s="17" t="s">
        <v>125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7" t="s">
        <v>84</v>
      </c>
      <c r="BK348" s="230">
        <f>ROUND(I348*H348,2)</f>
        <v>0</v>
      </c>
      <c r="BL348" s="17" t="s">
        <v>132</v>
      </c>
      <c r="BM348" s="229" t="s">
        <v>608</v>
      </c>
    </row>
    <row r="349" s="2" customFormat="1">
      <c r="A349" s="38"/>
      <c r="B349" s="39"/>
      <c r="C349" s="40"/>
      <c r="D349" s="231" t="s">
        <v>134</v>
      </c>
      <c r="E349" s="40"/>
      <c r="F349" s="232" t="s">
        <v>609</v>
      </c>
      <c r="G349" s="40"/>
      <c r="H349" s="40"/>
      <c r="I349" s="233"/>
      <c r="J349" s="40"/>
      <c r="K349" s="40"/>
      <c r="L349" s="44"/>
      <c r="M349" s="234"/>
      <c r="N349" s="235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134</v>
      </c>
      <c r="AU349" s="17" t="s">
        <v>86</v>
      </c>
    </row>
    <row r="350" s="2" customFormat="1" ht="16.5" customHeight="1">
      <c r="A350" s="38"/>
      <c r="B350" s="39"/>
      <c r="C350" s="218" t="s">
        <v>610</v>
      </c>
      <c r="D350" s="218" t="s">
        <v>127</v>
      </c>
      <c r="E350" s="219" t="s">
        <v>611</v>
      </c>
      <c r="F350" s="220" t="s">
        <v>612</v>
      </c>
      <c r="G350" s="221" t="s">
        <v>187</v>
      </c>
      <c r="H350" s="222">
        <v>9</v>
      </c>
      <c r="I350" s="223"/>
      <c r="J350" s="224">
        <f>ROUND(I350*H350,2)</f>
        <v>0</v>
      </c>
      <c r="K350" s="220" t="s">
        <v>1</v>
      </c>
      <c r="L350" s="44"/>
      <c r="M350" s="225" t="s">
        <v>1</v>
      </c>
      <c r="N350" s="226" t="s">
        <v>41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132</v>
      </c>
      <c r="AT350" s="229" t="s">
        <v>127</v>
      </c>
      <c r="AU350" s="229" t="s">
        <v>86</v>
      </c>
      <c r="AY350" s="17" t="s">
        <v>125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84</v>
      </c>
      <c r="BK350" s="230">
        <f>ROUND(I350*H350,2)</f>
        <v>0</v>
      </c>
      <c r="BL350" s="17" t="s">
        <v>132</v>
      </c>
      <c r="BM350" s="229" t="s">
        <v>613</v>
      </c>
    </row>
    <row r="351" s="2" customFormat="1">
      <c r="A351" s="38"/>
      <c r="B351" s="39"/>
      <c r="C351" s="40"/>
      <c r="D351" s="231" t="s">
        <v>134</v>
      </c>
      <c r="E351" s="40"/>
      <c r="F351" s="232" t="s">
        <v>614</v>
      </c>
      <c r="G351" s="40"/>
      <c r="H351" s="40"/>
      <c r="I351" s="233"/>
      <c r="J351" s="40"/>
      <c r="K351" s="40"/>
      <c r="L351" s="44"/>
      <c r="M351" s="234"/>
      <c r="N351" s="235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134</v>
      </c>
      <c r="AU351" s="17" t="s">
        <v>86</v>
      </c>
    </row>
    <row r="352" s="13" customFormat="1">
      <c r="A352" s="13"/>
      <c r="B352" s="236"/>
      <c r="C352" s="237"/>
      <c r="D352" s="231" t="s">
        <v>136</v>
      </c>
      <c r="E352" s="238" t="s">
        <v>1</v>
      </c>
      <c r="F352" s="239" t="s">
        <v>615</v>
      </c>
      <c r="G352" s="237"/>
      <c r="H352" s="240">
        <v>9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136</v>
      </c>
      <c r="AU352" s="246" t="s">
        <v>86</v>
      </c>
      <c r="AV352" s="13" t="s">
        <v>86</v>
      </c>
      <c r="AW352" s="13" t="s">
        <v>32</v>
      </c>
      <c r="AX352" s="13" t="s">
        <v>84</v>
      </c>
      <c r="AY352" s="246" t="s">
        <v>125</v>
      </c>
    </row>
    <row r="353" s="2" customFormat="1" ht="16.5" customHeight="1">
      <c r="A353" s="38"/>
      <c r="B353" s="39"/>
      <c r="C353" s="218" t="s">
        <v>616</v>
      </c>
      <c r="D353" s="218" t="s">
        <v>127</v>
      </c>
      <c r="E353" s="219" t="s">
        <v>617</v>
      </c>
      <c r="F353" s="220" t="s">
        <v>618</v>
      </c>
      <c r="G353" s="221" t="s">
        <v>187</v>
      </c>
      <c r="H353" s="222">
        <v>2</v>
      </c>
      <c r="I353" s="223"/>
      <c r="J353" s="224">
        <f>ROUND(I353*H353,2)</f>
        <v>0</v>
      </c>
      <c r="K353" s="220" t="s">
        <v>1</v>
      </c>
      <c r="L353" s="44"/>
      <c r="M353" s="225" t="s">
        <v>1</v>
      </c>
      <c r="N353" s="226" t="s">
        <v>41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132</v>
      </c>
      <c r="AT353" s="229" t="s">
        <v>127</v>
      </c>
      <c r="AU353" s="229" t="s">
        <v>86</v>
      </c>
      <c r="AY353" s="17" t="s">
        <v>125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84</v>
      </c>
      <c r="BK353" s="230">
        <f>ROUND(I353*H353,2)</f>
        <v>0</v>
      </c>
      <c r="BL353" s="17" t="s">
        <v>132</v>
      </c>
      <c r="BM353" s="229" t="s">
        <v>619</v>
      </c>
    </row>
    <row r="354" s="2" customFormat="1">
      <c r="A354" s="38"/>
      <c r="B354" s="39"/>
      <c r="C354" s="40"/>
      <c r="D354" s="231" t="s">
        <v>134</v>
      </c>
      <c r="E354" s="40"/>
      <c r="F354" s="232" t="s">
        <v>614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134</v>
      </c>
      <c r="AU354" s="17" t="s">
        <v>86</v>
      </c>
    </row>
    <row r="355" s="2" customFormat="1" ht="16.5" customHeight="1">
      <c r="A355" s="38"/>
      <c r="B355" s="39"/>
      <c r="C355" s="218" t="s">
        <v>620</v>
      </c>
      <c r="D355" s="218" t="s">
        <v>127</v>
      </c>
      <c r="E355" s="219" t="s">
        <v>621</v>
      </c>
      <c r="F355" s="220" t="s">
        <v>622</v>
      </c>
      <c r="G355" s="221" t="s">
        <v>187</v>
      </c>
      <c r="H355" s="222">
        <v>2</v>
      </c>
      <c r="I355" s="223"/>
      <c r="J355" s="224">
        <f>ROUND(I355*H355,2)</f>
        <v>0</v>
      </c>
      <c r="K355" s="220" t="s">
        <v>1</v>
      </c>
      <c r="L355" s="44"/>
      <c r="M355" s="225" t="s">
        <v>1</v>
      </c>
      <c r="N355" s="226" t="s">
        <v>41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132</v>
      </c>
      <c r="AT355" s="229" t="s">
        <v>127</v>
      </c>
      <c r="AU355" s="229" t="s">
        <v>86</v>
      </c>
      <c r="AY355" s="17" t="s">
        <v>125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132</v>
      </c>
      <c r="BM355" s="229" t="s">
        <v>623</v>
      </c>
    </row>
    <row r="356" s="2" customFormat="1">
      <c r="A356" s="38"/>
      <c r="B356" s="39"/>
      <c r="C356" s="40"/>
      <c r="D356" s="231" t="s">
        <v>134</v>
      </c>
      <c r="E356" s="40"/>
      <c r="F356" s="232" t="s">
        <v>614</v>
      </c>
      <c r="G356" s="40"/>
      <c r="H356" s="40"/>
      <c r="I356" s="233"/>
      <c r="J356" s="40"/>
      <c r="K356" s="40"/>
      <c r="L356" s="44"/>
      <c r="M356" s="234"/>
      <c r="N356" s="235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134</v>
      </c>
      <c r="AU356" s="17" t="s">
        <v>86</v>
      </c>
    </row>
    <row r="357" s="13" customFormat="1">
      <c r="A357" s="13"/>
      <c r="B357" s="236"/>
      <c r="C357" s="237"/>
      <c r="D357" s="231" t="s">
        <v>136</v>
      </c>
      <c r="E357" s="238" t="s">
        <v>1</v>
      </c>
      <c r="F357" s="239" t="s">
        <v>624</v>
      </c>
      <c r="G357" s="237"/>
      <c r="H357" s="240">
        <v>2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6" t="s">
        <v>136</v>
      </c>
      <c r="AU357" s="246" t="s">
        <v>86</v>
      </c>
      <c r="AV357" s="13" t="s">
        <v>86</v>
      </c>
      <c r="AW357" s="13" t="s">
        <v>32</v>
      </c>
      <c r="AX357" s="13" t="s">
        <v>84</v>
      </c>
      <c r="AY357" s="246" t="s">
        <v>125</v>
      </c>
    </row>
    <row r="358" s="2" customFormat="1" ht="16.5" customHeight="1">
      <c r="A358" s="38"/>
      <c r="B358" s="39"/>
      <c r="C358" s="218" t="s">
        <v>625</v>
      </c>
      <c r="D358" s="218" t="s">
        <v>127</v>
      </c>
      <c r="E358" s="219" t="s">
        <v>626</v>
      </c>
      <c r="F358" s="220" t="s">
        <v>627</v>
      </c>
      <c r="G358" s="221" t="s">
        <v>187</v>
      </c>
      <c r="H358" s="222">
        <v>3</v>
      </c>
      <c r="I358" s="223"/>
      <c r="J358" s="224">
        <f>ROUND(I358*H358,2)</f>
        <v>0</v>
      </c>
      <c r="K358" s="220" t="s">
        <v>1</v>
      </c>
      <c r="L358" s="44"/>
      <c r="M358" s="225" t="s">
        <v>1</v>
      </c>
      <c r="N358" s="226" t="s">
        <v>41</v>
      </c>
      <c r="O358" s="91"/>
      <c r="P358" s="227">
        <f>O358*H358</f>
        <v>0</v>
      </c>
      <c r="Q358" s="227">
        <v>0</v>
      </c>
      <c r="R358" s="227">
        <f>Q358*H358</f>
        <v>0</v>
      </c>
      <c r="S358" s="227">
        <v>0</v>
      </c>
      <c r="T358" s="22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9" t="s">
        <v>132</v>
      </c>
      <c r="AT358" s="229" t="s">
        <v>127</v>
      </c>
      <c r="AU358" s="229" t="s">
        <v>86</v>
      </c>
      <c r="AY358" s="17" t="s">
        <v>125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7" t="s">
        <v>84</v>
      </c>
      <c r="BK358" s="230">
        <f>ROUND(I358*H358,2)</f>
        <v>0</v>
      </c>
      <c r="BL358" s="17" t="s">
        <v>132</v>
      </c>
      <c r="BM358" s="229" t="s">
        <v>628</v>
      </c>
    </row>
    <row r="359" s="2" customFormat="1">
      <c r="A359" s="38"/>
      <c r="B359" s="39"/>
      <c r="C359" s="40"/>
      <c r="D359" s="231" t="s">
        <v>134</v>
      </c>
      <c r="E359" s="40"/>
      <c r="F359" s="232" t="s">
        <v>629</v>
      </c>
      <c r="G359" s="40"/>
      <c r="H359" s="40"/>
      <c r="I359" s="233"/>
      <c r="J359" s="40"/>
      <c r="K359" s="40"/>
      <c r="L359" s="44"/>
      <c r="M359" s="234"/>
      <c r="N359" s="235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134</v>
      </c>
      <c r="AU359" s="17" t="s">
        <v>86</v>
      </c>
    </row>
    <row r="360" s="2" customFormat="1" ht="16.5" customHeight="1">
      <c r="A360" s="38"/>
      <c r="B360" s="39"/>
      <c r="C360" s="218" t="s">
        <v>630</v>
      </c>
      <c r="D360" s="218" t="s">
        <v>127</v>
      </c>
      <c r="E360" s="219" t="s">
        <v>631</v>
      </c>
      <c r="F360" s="220" t="s">
        <v>627</v>
      </c>
      <c r="G360" s="221" t="s">
        <v>187</v>
      </c>
      <c r="H360" s="222">
        <v>2</v>
      </c>
      <c r="I360" s="223"/>
      <c r="J360" s="224">
        <f>ROUND(I360*H360,2)</f>
        <v>0</v>
      </c>
      <c r="K360" s="220" t="s">
        <v>1</v>
      </c>
      <c r="L360" s="44"/>
      <c r="M360" s="225" t="s">
        <v>1</v>
      </c>
      <c r="N360" s="226" t="s">
        <v>41</v>
      </c>
      <c r="O360" s="91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132</v>
      </c>
      <c r="AT360" s="229" t="s">
        <v>127</v>
      </c>
      <c r="AU360" s="229" t="s">
        <v>86</v>
      </c>
      <c r="AY360" s="17" t="s">
        <v>125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84</v>
      </c>
      <c r="BK360" s="230">
        <f>ROUND(I360*H360,2)</f>
        <v>0</v>
      </c>
      <c r="BL360" s="17" t="s">
        <v>132</v>
      </c>
      <c r="BM360" s="229" t="s">
        <v>632</v>
      </c>
    </row>
    <row r="361" s="2" customFormat="1">
      <c r="A361" s="38"/>
      <c r="B361" s="39"/>
      <c r="C361" s="40"/>
      <c r="D361" s="231" t="s">
        <v>134</v>
      </c>
      <c r="E361" s="40"/>
      <c r="F361" s="232" t="s">
        <v>633</v>
      </c>
      <c r="G361" s="40"/>
      <c r="H361" s="40"/>
      <c r="I361" s="233"/>
      <c r="J361" s="40"/>
      <c r="K361" s="40"/>
      <c r="L361" s="44"/>
      <c r="M361" s="234"/>
      <c r="N361" s="235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134</v>
      </c>
      <c r="AU361" s="17" t="s">
        <v>86</v>
      </c>
    </row>
    <row r="362" s="2" customFormat="1" ht="16.5" customHeight="1">
      <c r="A362" s="38"/>
      <c r="B362" s="39"/>
      <c r="C362" s="218" t="s">
        <v>634</v>
      </c>
      <c r="D362" s="218" t="s">
        <v>127</v>
      </c>
      <c r="E362" s="219" t="s">
        <v>635</v>
      </c>
      <c r="F362" s="220" t="s">
        <v>636</v>
      </c>
      <c r="G362" s="221" t="s">
        <v>180</v>
      </c>
      <c r="H362" s="222">
        <v>432</v>
      </c>
      <c r="I362" s="223"/>
      <c r="J362" s="224">
        <f>ROUND(I362*H362,2)</f>
        <v>0</v>
      </c>
      <c r="K362" s="220" t="s">
        <v>1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0.0043</v>
      </c>
      <c r="R362" s="227">
        <f>Q362*H362</f>
        <v>1.8576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132</v>
      </c>
      <c r="AT362" s="229" t="s">
        <v>127</v>
      </c>
      <c r="AU362" s="229" t="s">
        <v>86</v>
      </c>
      <c r="AY362" s="17" t="s">
        <v>125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132</v>
      </c>
      <c r="BM362" s="229" t="s">
        <v>637</v>
      </c>
    </row>
    <row r="363" s="13" customFormat="1">
      <c r="A363" s="13"/>
      <c r="B363" s="236"/>
      <c r="C363" s="237"/>
      <c r="D363" s="231" t="s">
        <v>136</v>
      </c>
      <c r="E363" s="238" t="s">
        <v>1</v>
      </c>
      <c r="F363" s="239" t="s">
        <v>638</v>
      </c>
      <c r="G363" s="237"/>
      <c r="H363" s="240">
        <v>432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6" t="s">
        <v>136</v>
      </c>
      <c r="AU363" s="246" t="s">
        <v>86</v>
      </c>
      <c r="AV363" s="13" t="s">
        <v>86</v>
      </c>
      <c r="AW363" s="13" t="s">
        <v>32</v>
      </c>
      <c r="AX363" s="13" t="s">
        <v>84</v>
      </c>
      <c r="AY363" s="246" t="s">
        <v>125</v>
      </c>
    </row>
    <row r="364" s="2" customFormat="1" ht="33" customHeight="1">
      <c r="A364" s="38"/>
      <c r="B364" s="39"/>
      <c r="C364" s="218" t="s">
        <v>639</v>
      </c>
      <c r="D364" s="218" t="s">
        <v>127</v>
      </c>
      <c r="E364" s="219" t="s">
        <v>640</v>
      </c>
      <c r="F364" s="220" t="s">
        <v>641</v>
      </c>
      <c r="G364" s="221" t="s">
        <v>180</v>
      </c>
      <c r="H364" s="222">
        <v>20</v>
      </c>
      <c r="I364" s="223"/>
      <c r="J364" s="224">
        <f>ROUND(I364*H364,2)</f>
        <v>0</v>
      </c>
      <c r="K364" s="220" t="s">
        <v>1</v>
      </c>
      <c r="L364" s="44"/>
      <c r="M364" s="225" t="s">
        <v>1</v>
      </c>
      <c r="N364" s="226" t="s">
        <v>41</v>
      </c>
      <c r="O364" s="91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132</v>
      </c>
      <c r="AT364" s="229" t="s">
        <v>127</v>
      </c>
      <c r="AU364" s="229" t="s">
        <v>86</v>
      </c>
      <c r="AY364" s="17" t="s">
        <v>125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84</v>
      </c>
      <c r="BK364" s="230">
        <f>ROUND(I364*H364,2)</f>
        <v>0</v>
      </c>
      <c r="BL364" s="17" t="s">
        <v>132</v>
      </c>
      <c r="BM364" s="229" t="s">
        <v>642</v>
      </c>
    </row>
    <row r="365" s="13" customFormat="1">
      <c r="A365" s="13"/>
      <c r="B365" s="236"/>
      <c r="C365" s="237"/>
      <c r="D365" s="231" t="s">
        <v>136</v>
      </c>
      <c r="E365" s="238" t="s">
        <v>1</v>
      </c>
      <c r="F365" s="239" t="s">
        <v>643</v>
      </c>
      <c r="G365" s="237"/>
      <c r="H365" s="240">
        <v>20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136</v>
      </c>
      <c r="AU365" s="246" t="s">
        <v>86</v>
      </c>
      <c r="AV365" s="13" t="s">
        <v>86</v>
      </c>
      <c r="AW365" s="13" t="s">
        <v>32</v>
      </c>
      <c r="AX365" s="13" t="s">
        <v>84</v>
      </c>
      <c r="AY365" s="246" t="s">
        <v>125</v>
      </c>
    </row>
    <row r="366" s="2" customFormat="1" ht="24.15" customHeight="1">
      <c r="A366" s="38"/>
      <c r="B366" s="39"/>
      <c r="C366" s="218" t="s">
        <v>644</v>
      </c>
      <c r="D366" s="218" t="s">
        <v>127</v>
      </c>
      <c r="E366" s="219" t="s">
        <v>645</v>
      </c>
      <c r="F366" s="220" t="s">
        <v>646</v>
      </c>
      <c r="G366" s="221" t="s">
        <v>187</v>
      </c>
      <c r="H366" s="222">
        <v>2</v>
      </c>
      <c r="I366" s="223"/>
      <c r="J366" s="224">
        <f>ROUND(I366*H366,2)</f>
        <v>0</v>
      </c>
      <c r="K366" s="220" t="s">
        <v>1</v>
      </c>
      <c r="L366" s="44"/>
      <c r="M366" s="225" t="s">
        <v>1</v>
      </c>
      <c r="N366" s="226" t="s">
        <v>41</v>
      </c>
      <c r="O366" s="91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9" t="s">
        <v>132</v>
      </c>
      <c r="AT366" s="229" t="s">
        <v>127</v>
      </c>
      <c r="AU366" s="229" t="s">
        <v>86</v>
      </c>
      <c r="AY366" s="17" t="s">
        <v>125</v>
      </c>
      <c r="BE366" s="230">
        <f>IF(N366="základní",J366,0)</f>
        <v>0</v>
      </c>
      <c r="BF366" s="230">
        <f>IF(N366="snížená",J366,0)</f>
        <v>0</v>
      </c>
      <c r="BG366" s="230">
        <f>IF(N366="zákl. přenesená",J366,0)</f>
        <v>0</v>
      </c>
      <c r="BH366" s="230">
        <f>IF(N366="sníž. přenesená",J366,0)</f>
        <v>0</v>
      </c>
      <c r="BI366" s="230">
        <f>IF(N366="nulová",J366,0)</f>
        <v>0</v>
      </c>
      <c r="BJ366" s="17" t="s">
        <v>84</v>
      </c>
      <c r="BK366" s="230">
        <f>ROUND(I366*H366,2)</f>
        <v>0</v>
      </c>
      <c r="BL366" s="17" t="s">
        <v>132</v>
      </c>
      <c r="BM366" s="229" t="s">
        <v>647</v>
      </c>
    </row>
    <row r="367" s="12" customFormat="1" ht="22.8" customHeight="1">
      <c r="A367" s="12"/>
      <c r="B367" s="202"/>
      <c r="C367" s="203"/>
      <c r="D367" s="204" t="s">
        <v>75</v>
      </c>
      <c r="E367" s="216" t="s">
        <v>190</v>
      </c>
      <c r="F367" s="216" t="s">
        <v>191</v>
      </c>
      <c r="G367" s="203"/>
      <c r="H367" s="203"/>
      <c r="I367" s="206"/>
      <c r="J367" s="217">
        <f>BK367</f>
        <v>0</v>
      </c>
      <c r="K367" s="203"/>
      <c r="L367" s="208"/>
      <c r="M367" s="209"/>
      <c r="N367" s="210"/>
      <c r="O367" s="210"/>
      <c r="P367" s="211">
        <f>SUM(P368:P375)</f>
        <v>0</v>
      </c>
      <c r="Q367" s="210"/>
      <c r="R367" s="211">
        <f>SUM(R368:R375)</f>
        <v>0</v>
      </c>
      <c r="S367" s="210"/>
      <c r="T367" s="212">
        <f>SUM(T368:T375)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3" t="s">
        <v>84</v>
      </c>
      <c r="AT367" s="214" t="s">
        <v>75</v>
      </c>
      <c r="AU367" s="214" t="s">
        <v>84</v>
      </c>
      <c r="AY367" s="213" t="s">
        <v>125</v>
      </c>
      <c r="BK367" s="215">
        <f>SUM(BK368:BK375)</f>
        <v>0</v>
      </c>
    </row>
    <row r="368" s="2" customFormat="1" ht="21.75" customHeight="1">
      <c r="A368" s="38"/>
      <c r="B368" s="39"/>
      <c r="C368" s="218" t="s">
        <v>648</v>
      </c>
      <c r="D368" s="218" t="s">
        <v>127</v>
      </c>
      <c r="E368" s="219" t="s">
        <v>198</v>
      </c>
      <c r="F368" s="220" t="s">
        <v>199</v>
      </c>
      <c r="G368" s="221" t="s">
        <v>195</v>
      </c>
      <c r="H368" s="222">
        <v>143.17599999999998</v>
      </c>
      <c r="I368" s="223"/>
      <c r="J368" s="224">
        <f>ROUND(I368*H368,2)</f>
        <v>0</v>
      </c>
      <c r="K368" s="220" t="s">
        <v>131</v>
      </c>
      <c r="L368" s="44"/>
      <c r="M368" s="225" t="s">
        <v>1</v>
      </c>
      <c r="N368" s="226" t="s">
        <v>41</v>
      </c>
      <c r="O368" s="91"/>
      <c r="P368" s="227">
        <f>O368*H368</f>
        <v>0</v>
      </c>
      <c r="Q368" s="227">
        <v>0</v>
      </c>
      <c r="R368" s="227">
        <f>Q368*H368</f>
        <v>0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132</v>
      </c>
      <c r="AT368" s="229" t="s">
        <v>127</v>
      </c>
      <c r="AU368" s="229" t="s">
        <v>86</v>
      </c>
      <c r="AY368" s="17" t="s">
        <v>125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132</v>
      </c>
      <c r="BM368" s="229" t="s">
        <v>649</v>
      </c>
    </row>
    <row r="369" s="2" customFormat="1" ht="24.15" customHeight="1">
      <c r="A369" s="38"/>
      <c r="B369" s="39"/>
      <c r="C369" s="218" t="s">
        <v>650</v>
      </c>
      <c r="D369" s="218" t="s">
        <v>127</v>
      </c>
      <c r="E369" s="219" t="s">
        <v>202</v>
      </c>
      <c r="F369" s="220" t="s">
        <v>203</v>
      </c>
      <c r="G369" s="221" t="s">
        <v>195</v>
      </c>
      <c r="H369" s="222">
        <v>2720.344</v>
      </c>
      <c r="I369" s="223"/>
      <c r="J369" s="224">
        <f>ROUND(I369*H369,2)</f>
        <v>0</v>
      </c>
      <c r="K369" s="220" t="s">
        <v>131</v>
      </c>
      <c r="L369" s="44"/>
      <c r="M369" s="225" t="s">
        <v>1</v>
      </c>
      <c r="N369" s="226" t="s">
        <v>41</v>
      </c>
      <c r="O369" s="91"/>
      <c r="P369" s="227">
        <f>O369*H369</f>
        <v>0</v>
      </c>
      <c r="Q369" s="227">
        <v>0</v>
      </c>
      <c r="R369" s="227">
        <f>Q369*H369</f>
        <v>0</v>
      </c>
      <c r="S369" s="227">
        <v>0</v>
      </c>
      <c r="T369" s="22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9" t="s">
        <v>132</v>
      </c>
      <c r="AT369" s="229" t="s">
        <v>127</v>
      </c>
      <c r="AU369" s="229" t="s">
        <v>86</v>
      </c>
      <c r="AY369" s="17" t="s">
        <v>125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7" t="s">
        <v>84</v>
      </c>
      <c r="BK369" s="230">
        <f>ROUND(I369*H369,2)</f>
        <v>0</v>
      </c>
      <c r="BL369" s="17" t="s">
        <v>132</v>
      </c>
      <c r="BM369" s="229" t="s">
        <v>651</v>
      </c>
    </row>
    <row r="370" s="13" customFormat="1">
      <c r="A370" s="13"/>
      <c r="B370" s="236"/>
      <c r="C370" s="237"/>
      <c r="D370" s="231" t="s">
        <v>136</v>
      </c>
      <c r="E370" s="237"/>
      <c r="F370" s="239" t="s">
        <v>652</v>
      </c>
      <c r="G370" s="237"/>
      <c r="H370" s="240">
        <v>2720.344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6" t="s">
        <v>136</v>
      </c>
      <c r="AU370" s="246" t="s">
        <v>86</v>
      </c>
      <c r="AV370" s="13" t="s">
        <v>86</v>
      </c>
      <c r="AW370" s="13" t="s">
        <v>4</v>
      </c>
      <c r="AX370" s="13" t="s">
        <v>84</v>
      </c>
      <c r="AY370" s="246" t="s">
        <v>125</v>
      </c>
    </row>
    <row r="371" s="2" customFormat="1" ht="24.15" customHeight="1">
      <c r="A371" s="38"/>
      <c r="B371" s="39"/>
      <c r="C371" s="218" t="s">
        <v>653</v>
      </c>
      <c r="D371" s="218" t="s">
        <v>127</v>
      </c>
      <c r="E371" s="219" t="s">
        <v>207</v>
      </c>
      <c r="F371" s="220" t="s">
        <v>208</v>
      </c>
      <c r="G371" s="221" t="s">
        <v>195</v>
      </c>
      <c r="H371" s="222">
        <v>143.17599999999998</v>
      </c>
      <c r="I371" s="223"/>
      <c r="J371" s="224">
        <f>ROUND(I371*H371,2)</f>
        <v>0</v>
      </c>
      <c r="K371" s="220" t="s">
        <v>131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132</v>
      </c>
      <c r="AT371" s="229" t="s">
        <v>127</v>
      </c>
      <c r="AU371" s="229" t="s">
        <v>86</v>
      </c>
      <c r="AY371" s="17" t="s">
        <v>125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132</v>
      </c>
      <c r="BM371" s="229" t="s">
        <v>654</v>
      </c>
    </row>
    <row r="372" s="2" customFormat="1" ht="33" customHeight="1">
      <c r="A372" s="38"/>
      <c r="B372" s="39"/>
      <c r="C372" s="218" t="s">
        <v>655</v>
      </c>
      <c r="D372" s="218" t="s">
        <v>127</v>
      </c>
      <c r="E372" s="219" t="s">
        <v>656</v>
      </c>
      <c r="F372" s="220" t="s">
        <v>657</v>
      </c>
      <c r="G372" s="221" t="s">
        <v>195</v>
      </c>
      <c r="H372" s="222">
        <v>71.587999999999992</v>
      </c>
      <c r="I372" s="223"/>
      <c r="J372" s="224">
        <f>ROUND(I372*H372,2)</f>
        <v>0</v>
      </c>
      <c r="K372" s="220" t="s">
        <v>131</v>
      </c>
      <c r="L372" s="44"/>
      <c r="M372" s="225" t="s">
        <v>1</v>
      </c>
      <c r="N372" s="226" t="s">
        <v>41</v>
      </c>
      <c r="O372" s="91"/>
      <c r="P372" s="227">
        <f>O372*H372</f>
        <v>0</v>
      </c>
      <c r="Q372" s="227">
        <v>0</v>
      </c>
      <c r="R372" s="227">
        <f>Q372*H372</f>
        <v>0</v>
      </c>
      <c r="S372" s="227">
        <v>0</v>
      </c>
      <c r="T372" s="228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9" t="s">
        <v>132</v>
      </c>
      <c r="AT372" s="229" t="s">
        <v>127</v>
      </c>
      <c r="AU372" s="229" t="s">
        <v>86</v>
      </c>
      <c r="AY372" s="17" t="s">
        <v>125</v>
      </c>
      <c r="BE372" s="230">
        <f>IF(N372="základní",J372,0)</f>
        <v>0</v>
      </c>
      <c r="BF372" s="230">
        <f>IF(N372="snížená",J372,0)</f>
        <v>0</v>
      </c>
      <c r="BG372" s="230">
        <f>IF(N372="zákl. přenesená",J372,0)</f>
        <v>0</v>
      </c>
      <c r="BH372" s="230">
        <f>IF(N372="sníž. přenesená",J372,0)</f>
        <v>0</v>
      </c>
      <c r="BI372" s="230">
        <f>IF(N372="nulová",J372,0)</f>
        <v>0</v>
      </c>
      <c r="BJ372" s="17" t="s">
        <v>84</v>
      </c>
      <c r="BK372" s="230">
        <f>ROUND(I372*H372,2)</f>
        <v>0</v>
      </c>
      <c r="BL372" s="17" t="s">
        <v>132</v>
      </c>
      <c r="BM372" s="229" t="s">
        <v>658</v>
      </c>
    </row>
    <row r="373" s="13" customFormat="1">
      <c r="A373" s="13"/>
      <c r="B373" s="236"/>
      <c r="C373" s="237"/>
      <c r="D373" s="231" t="s">
        <v>136</v>
      </c>
      <c r="E373" s="237"/>
      <c r="F373" s="239" t="s">
        <v>659</v>
      </c>
      <c r="G373" s="237"/>
      <c r="H373" s="240">
        <v>71.587999999999992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6" t="s">
        <v>136</v>
      </c>
      <c r="AU373" s="246" t="s">
        <v>86</v>
      </c>
      <c r="AV373" s="13" t="s">
        <v>86</v>
      </c>
      <c r="AW373" s="13" t="s">
        <v>4</v>
      </c>
      <c r="AX373" s="13" t="s">
        <v>84</v>
      </c>
      <c r="AY373" s="246" t="s">
        <v>125</v>
      </c>
    </row>
    <row r="374" s="2" customFormat="1" ht="37.8" customHeight="1">
      <c r="A374" s="38"/>
      <c r="B374" s="39"/>
      <c r="C374" s="218" t="s">
        <v>660</v>
      </c>
      <c r="D374" s="218" t="s">
        <v>127</v>
      </c>
      <c r="E374" s="219" t="s">
        <v>222</v>
      </c>
      <c r="F374" s="220" t="s">
        <v>223</v>
      </c>
      <c r="G374" s="221" t="s">
        <v>195</v>
      </c>
      <c r="H374" s="222">
        <v>71.587999999999992</v>
      </c>
      <c r="I374" s="223"/>
      <c r="J374" s="224">
        <f>ROUND(I374*H374,2)</f>
        <v>0</v>
      </c>
      <c r="K374" s="220" t="s">
        <v>141</v>
      </c>
      <c r="L374" s="44"/>
      <c r="M374" s="225" t="s">
        <v>1</v>
      </c>
      <c r="N374" s="226" t="s">
        <v>41</v>
      </c>
      <c r="O374" s="91"/>
      <c r="P374" s="227">
        <f>O374*H374</f>
        <v>0</v>
      </c>
      <c r="Q374" s="227">
        <v>0</v>
      </c>
      <c r="R374" s="227">
        <f>Q374*H374</f>
        <v>0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132</v>
      </c>
      <c r="AT374" s="229" t="s">
        <v>127</v>
      </c>
      <c r="AU374" s="229" t="s">
        <v>86</v>
      </c>
      <c r="AY374" s="17" t="s">
        <v>125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132</v>
      </c>
      <c r="BM374" s="229" t="s">
        <v>661</v>
      </c>
    </row>
    <row r="375" s="13" customFormat="1">
      <c r="A375" s="13"/>
      <c r="B375" s="236"/>
      <c r="C375" s="237"/>
      <c r="D375" s="231" t="s">
        <v>136</v>
      </c>
      <c r="E375" s="237"/>
      <c r="F375" s="239" t="s">
        <v>659</v>
      </c>
      <c r="G375" s="237"/>
      <c r="H375" s="240">
        <v>71.587999999999992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6" t="s">
        <v>136</v>
      </c>
      <c r="AU375" s="246" t="s">
        <v>86</v>
      </c>
      <c r="AV375" s="13" t="s">
        <v>86</v>
      </c>
      <c r="AW375" s="13" t="s">
        <v>4</v>
      </c>
      <c r="AX375" s="13" t="s">
        <v>84</v>
      </c>
      <c r="AY375" s="246" t="s">
        <v>125</v>
      </c>
    </row>
    <row r="376" s="12" customFormat="1" ht="22.8" customHeight="1">
      <c r="A376" s="12"/>
      <c r="B376" s="202"/>
      <c r="C376" s="203"/>
      <c r="D376" s="204" t="s">
        <v>75</v>
      </c>
      <c r="E376" s="216" t="s">
        <v>662</v>
      </c>
      <c r="F376" s="216" t="s">
        <v>663</v>
      </c>
      <c r="G376" s="203"/>
      <c r="H376" s="203"/>
      <c r="I376" s="206"/>
      <c r="J376" s="217">
        <f>BK376</f>
        <v>0</v>
      </c>
      <c r="K376" s="203"/>
      <c r="L376" s="208"/>
      <c r="M376" s="209"/>
      <c r="N376" s="210"/>
      <c r="O376" s="210"/>
      <c r="P376" s="211">
        <f>P377</f>
        <v>0</v>
      </c>
      <c r="Q376" s="210"/>
      <c r="R376" s="211">
        <f>R377</f>
        <v>0</v>
      </c>
      <c r="S376" s="210"/>
      <c r="T376" s="212">
        <f>T377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13" t="s">
        <v>84</v>
      </c>
      <c r="AT376" s="214" t="s">
        <v>75</v>
      </c>
      <c r="AU376" s="214" t="s">
        <v>84</v>
      </c>
      <c r="AY376" s="213" t="s">
        <v>125</v>
      </c>
      <c r="BK376" s="215">
        <f>BK377</f>
        <v>0</v>
      </c>
    </row>
    <row r="377" s="2" customFormat="1" ht="24.15" customHeight="1">
      <c r="A377" s="38"/>
      <c r="B377" s="39"/>
      <c r="C377" s="218" t="s">
        <v>664</v>
      </c>
      <c r="D377" s="218" t="s">
        <v>127</v>
      </c>
      <c r="E377" s="219" t="s">
        <v>665</v>
      </c>
      <c r="F377" s="220" t="s">
        <v>666</v>
      </c>
      <c r="G377" s="221" t="s">
        <v>195</v>
      </c>
      <c r="H377" s="222">
        <v>984.944</v>
      </c>
      <c r="I377" s="223"/>
      <c r="J377" s="224">
        <f>ROUND(I377*H377,2)</f>
        <v>0</v>
      </c>
      <c r="K377" s="220" t="s">
        <v>131</v>
      </c>
      <c r="L377" s="44"/>
      <c r="M377" s="225" t="s">
        <v>1</v>
      </c>
      <c r="N377" s="226" t="s">
        <v>41</v>
      </c>
      <c r="O377" s="91"/>
      <c r="P377" s="227">
        <f>O377*H377</f>
        <v>0</v>
      </c>
      <c r="Q377" s="227">
        <v>0</v>
      </c>
      <c r="R377" s="227">
        <f>Q377*H377</f>
        <v>0</v>
      </c>
      <c r="S377" s="227">
        <v>0</v>
      </c>
      <c r="T377" s="228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9" t="s">
        <v>132</v>
      </c>
      <c r="AT377" s="229" t="s">
        <v>127</v>
      </c>
      <c r="AU377" s="229" t="s">
        <v>86</v>
      </c>
      <c r="AY377" s="17" t="s">
        <v>125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7" t="s">
        <v>84</v>
      </c>
      <c r="BK377" s="230">
        <f>ROUND(I377*H377,2)</f>
        <v>0</v>
      </c>
      <c r="BL377" s="17" t="s">
        <v>132</v>
      </c>
      <c r="BM377" s="229" t="s">
        <v>667</v>
      </c>
    </row>
    <row r="378" s="12" customFormat="1" ht="25.92" customHeight="1">
      <c r="A378" s="12"/>
      <c r="B378" s="202"/>
      <c r="C378" s="203"/>
      <c r="D378" s="204" t="s">
        <v>75</v>
      </c>
      <c r="E378" s="205" t="s">
        <v>668</v>
      </c>
      <c r="F378" s="205" t="s">
        <v>669</v>
      </c>
      <c r="G378" s="203"/>
      <c r="H378" s="203"/>
      <c r="I378" s="206"/>
      <c r="J378" s="207">
        <f>BK378</f>
        <v>0</v>
      </c>
      <c r="K378" s="203"/>
      <c r="L378" s="208"/>
      <c r="M378" s="209"/>
      <c r="N378" s="210"/>
      <c r="O378" s="210"/>
      <c r="P378" s="211">
        <f>P379</f>
        <v>0</v>
      </c>
      <c r="Q378" s="210"/>
      <c r="R378" s="211">
        <f>R379</f>
        <v>0</v>
      </c>
      <c r="S378" s="210"/>
      <c r="T378" s="212">
        <f>T379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13" t="s">
        <v>86</v>
      </c>
      <c r="AT378" s="214" t="s">
        <v>75</v>
      </c>
      <c r="AU378" s="214" t="s">
        <v>76</v>
      </c>
      <c r="AY378" s="213" t="s">
        <v>125</v>
      </c>
      <c r="BK378" s="215">
        <f>BK379</f>
        <v>0</v>
      </c>
    </row>
    <row r="379" s="12" customFormat="1" ht="22.8" customHeight="1">
      <c r="A379" s="12"/>
      <c r="B379" s="202"/>
      <c r="C379" s="203"/>
      <c r="D379" s="204" t="s">
        <v>75</v>
      </c>
      <c r="E379" s="216" t="s">
        <v>670</v>
      </c>
      <c r="F379" s="216" t="s">
        <v>671</v>
      </c>
      <c r="G379" s="203"/>
      <c r="H379" s="203"/>
      <c r="I379" s="206"/>
      <c r="J379" s="217">
        <f>BK379</f>
        <v>0</v>
      </c>
      <c r="K379" s="203"/>
      <c r="L379" s="208"/>
      <c r="M379" s="209"/>
      <c r="N379" s="210"/>
      <c r="O379" s="210"/>
      <c r="P379" s="211">
        <f>SUM(P380:P381)</f>
        <v>0</v>
      </c>
      <c r="Q379" s="210"/>
      <c r="R379" s="211">
        <f>SUM(R380:R381)</f>
        <v>0</v>
      </c>
      <c r="S379" s="210"/>
      <c r="T379" s="212">
        <f>SUM(T380:T381)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3" t="s">
        <v>86</v>
      </c>
      <c r="AT379" s="214" t="s">
        <v>75</v>
      </c>
      <c r="AU379" s="214" t="s">
        <v>84</v>
      </c>
      <c r="AY379" s="213" t="s">
        <v>125</v>
      </c>
      <c r="BK379" s="215">
        <f>SUM(BK380:BK381)</f>
        <v>0</v>
      </c>
    </row>
    <row r="380" s="2" customFormat="1" ht="24.15" customHeight="1">
      <c r="A380" s="38"/>
      <c r="B380" s="39"/>
      <c r="C380" s="218" t="s">
        <v>672</v>
      </c>
      <c r="D380" s="218" t="s">
        <v>127</v>
      </c>
      <c r="E380" s="219" t="s">
        <v>673</v>
      </c>
      <c r="F380" s="220" t="s">
        <v>674</v>
      </c>
      <c r="G380" s="221" t="s">
        <v>675</v>
      </c>
      <c r="H380" s="283"/>
      <c r="I380" s="223"/>
      <c r="J380" s="224">
        <f>ROUND(I380*H380,2)</f>
        <v>0</v>
      </c>
      <c r="K380" s="220" t="s">
        <v>131</v>
      </c>
      <c r="L380" s="44"/>
      <c r="M380" s="225" t="s">
        <v>1</v>
      </c>
      <c r="N380" s="226" t="s">
        <v>41</v>
      </c>
      <c r="O380" s="91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213</v>
      </c>
      <c r="AT380" s="229" t="s">
        <v>127</v>
      </c>
      <c r="AU380" s="229" t="s">
        <v>86</v>
      </c>
      <c r="AY380" s="17" t="s">
        <v>125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84</v>
      </c>
      <c r="BK380" s="230">
        <f>ROUND(I380*H380,2)</f>
        <v>0</v>
      </c>
      <c r="BL380" s="17" t="s">
        <v>213</v>
      </c>
      <c r="BM380" s="229" t="s">
        <v>676</v>
      </c>
    </row>
    <row r="381" s="2" customFormat="1" ht="33" customHeight="1">
      <c r="A381" s="38"/>
      <c r="B381" s="39"/>
      <c r="C381" s="218" t="s">
        <v>677</v>
      </c>
      <c r="D381" s="218" t="s">
        <v>127</v>
      </c>
      <c r="E381" s="219" t="s">
        <v>678</v>
      </c>
      <c r="F381" s="220" t="s">
        <v>679</v>
      </c>
      <c r="G381" s="221" t="s">
        <v>130</v>
      </c>
      <c r="H381" s="222">
        <v>3</v>
      </c>
      <c r="I381" s="223"/>
      <c r="J381" s="224">
        <f>ROUND(I381*H381,2)</f>
        <v>0</v>
      </c>
      <c r="K381" s="220" t="s">
        <v>1</v>
      </c>
      <c r="L381" s="44"/>
      <c r="M381" s="268" t="s">
        <v>1</v>
      </c>
      <c r="N381" s="269" t="s">
        <v>41</v>
      </c>
      <c r="O381" s="270"/>
      <c r="P381" s="271">
        <f>O381*H381</f>
        <v>0</v>
      </c>
      <c r="Q381" s="271">
        <v>0</v>
      </c>
      <c r="R381" s="271">
        <f>Q381*H381</f>
        <v>0</v>
      </c>
      <c r="S381" s="271">
        <v>0</v>
      </c>
      <c r="T381" s="27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9" t="s">
        <v>213</v>
      </c>
      <c r="AT381" s="229" t="s">
        <v>127</v>
      </c>
      <c r="AU381" s="229" t="s">
        <v>86</v>
      </c>
      <c r="AY381" s="17" t="s">
        <v>125</v>
      </c>
      <c r="BE381" s="230">
        <f>IF(N381="základní",J381,0)</f>
        <v>0</v>
      </c>
      <c r="BF381" s="230">
        <f>IF(N381="snížená",J381,0)</f>
        <v>0</v>
      </c>
      <c r="BG381" s="230">
        <f>IF(N381="zákl. přenesená",J381,0)</f>
        <v>0</v>
      </c>
      <c r="BH381" s="230">
        <f>IF(N381="sníž. přenesená",J381,0)</f>
        <v>0</v>
      </c>
      <c r="BI381" s="230">
        <f>IF(N381="nulová",J381,0)</f>
        <v>0</v>
      </c>
      <c r="BJ381" s="17" t="s">
        <v>84</v>
      </c>
      <c r="BK381" s="230">
        <f>ROUND(I381*H381,2)</f>
        <v>0</v>
      </c>
      <c r="BL381" s="17" t="s">
        <v>213</v>
      </c>
      <c r="BM381" s="229" t="s">
        <v>680</v>
      </c>
    </row>
    <row r="382" s="2" customFormat="1" ht="6.96" customHeight="1">
      <c r="A382" s="38"/>
      <c r="B382" s="66"/>
      <c r="C382" s="67"/>
      <c r="D382" s="67"/>
      <c r="E382" s="67"/>
      <c r="F382" s="67"/>
      <c r="G382" s="67"/>
      <c r="H382" s="67"/>
      <c r="I382" s="67"/>
      <c r="J382" s="67"/>
      <c r="K382" s="67"/>
      <c r="L382" s="44"/>
      <c r="M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</row>
  </sheetData>
  <sheetProtection sheet="1" autoFilter="0" formatColumns="0" formatRows="0" objects="1" scenarios="1" spinCount="100000" saltValue="BEvpzRlze/PIJcLYZD3lX4ZIPnSUVLqdkUdIFNs/HClcsU24R+2UDwH8gMp9RYU0sfqZyLi91ydm0blVrT0Llg==" hashValue="MC+TAI5xZ7dFgnFxMmrHwKE6azKhFF2H19rO+JMMHaIvj+uezdImd2vUC2VhOEpu97SqaK56+yQyZkVq90QlSg==" algorithmName="SHA-512" password="CC35"/>
  <autoFilter ref="C125:K38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681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ROUND((SUM(BE123:BE186)),  2)</f>
        <v>0</v>
      </c>
      <c r="G33" s="38"/>
      <c r="H33" s="38"/>
      <c r="I33" s="155">
        <v>0.21</v>
      </c>
      <c r="J33" s="154">
        <f>ROUND(((SUM(BE123:BE186))*I33),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ROUND((SUM(BF123:BF186)),  2)</f>
        <v>0</v>
      </c>
      <c r="G34" s="38"/>
      <c r="H34" s="38"/>
      <c r="I34" s="155">
        <v>0.15</v>
      </c>
      <c r="J34" s="154">
        <f>ROUND(((SUM(BF123:BF186))*I34),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ROUND((SUM(BG123:BG186)),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ROUND((SUM(BH123:BH186)),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ROUND((SUM(BI123:BI186)),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02.3 - VO  PARKOVIŠTĚ A PŘÍJ.KOMUNIKACE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682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683</v>
      </c>
      <c r="E98" s="182"/>
      <c r="F98" s="182"/>
      <c r="G98" s="182"/>
      <c r="H98" s="182"/>
      <c r="I98" s="182"/>
      <c r="J98" s="183">
        <f>J142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684</v>
      </c>
      <c r="E99" s="182"/>
      <c r="F99" s="182"/>
      <c r="G99" s="182"/>
      <c r="H99" s="182"/>
      <c r="I99" s="182"/>
      <c r="J99" s="183">
        <f>J151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685</v>
      </c>
      <c r="E100" s="182"/>
      <c r="F100" s="182"/>
      <c r="G100" s="182"/>
      <c r="H100" s="182"/>
      <c r="I100" s="182"/>
      <c r="J100" s="183">
        <f>J169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686</v>
      </c>
      <c r="E101" s="182"/>
      <c r="F101" s="182"/>
      <c r="G101" s="182"/>
      <c r="H101" s="182"/>
      <c r="I101" s="182"/>
      <c r="J101" s="183">
        <f>J177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107</v>
      </c>
      <c r="E102" s="182"/>
      <c r="F102" s="182"/>
      <c r="G102" s="182"/>
      <c r="H102" s="182"/>
      <c r="I102" s="182"/>
      <c r="J102" s="183">
        <f>J181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109</v>
      </c>
      <c r="E103" s="188"/>
      <c r="F103" s="188"/>
      <c r="G103" s="188"/>
      <c r="H103" s="188"/>
      <c r="I103" s="188"/>
      <c r="J103" s="189">
        <f>J182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BOHUMÍN MĚSTSKÁ NEMOCNICE PAVILON LDN, PŘÍJEZDOVÁ KOMUNIKACE A PARKOVIŠTĚ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 xml:space="preserve">SO 02.3 - VO  PARKOVIŠTĚ A PŘÍJ.KOMUNIKACE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Bohumín</v>
      </c>
      <c r="G117" s="40"/>
      <c r="H117" s="40"/>
      <c r="I117" s="32" t="s">
        <v>22</v>
      </c>
      <c r="J117" s="79" t="str">
        <f>IF(J12="","",J12)</f>
        <v>8. 10. 2025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Město Bohumín</v>
      </c>
      <c r="G119" s="40"/>
      <c r="H119" s="40"/>
      <c r="I119" s="32" t="s">
        <v>30</v>
      </c>
      <c r="J119" s="36" t="str">
        <f>E21</f>
        <v>ATRIS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Barbora Kyšková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111</v>
      </c>
      <c r="D122" s="194" t="s">
        <v>61</v>
      </c>
      <c r="E122" s="194" t="s">
        <v>57</v>
      </c>
      <c r="F122" s="194" t="s">
        <v>58</v>
      </c>
      <c r="G122" s="194" t="s">
        <v>112</v>
      </c>
      <c r="H122" s="194" t="s">
        <v>113</v>
      </c>
      <c r="I122" s="194" t="s">
        <v>114</v>
      </c>
      <c r="J122" s="194" t="s">
        <v>104</v>
      </c>
      <c r="K122" s="195" t="s">
        <v>115</v>
      </c>
      <c r="L122" s="196"/>
      <c r="M122" s="100" t="s">
        <v>1</v>
      </c>
      <c r="N122" s="101" t="s">
        <v>40</v>
      </c>
      <c r="O122" s="101" t="s">
        <v>116</v>
      </c>
      <c r="P122" s="101" t="s">
        <v>117</v>
      </c>
      <c r="Q122" s="101" t="s">
        <v>118</v>
      </c>
      <c r="R122" s="101" t="s">
        <v>119</v>
      </c>
      <c r="S122" s="101" t="s">
        <v>120</v>
      </c>
      <c r="T122" s="102" t="s">
        <v>121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122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P124+P142+P151+P169+P177+P181</f>
        <v>0</v>
      </c>
      <c r="Q123" s="104"/>
      <c r="R123" s="199">
        <f>R124+R142+R151+R169+R177+R181</f>
        <v>0</v>
      </c>
      <c r="S123" s="104"/>
      <c r="T123" s="200">
        <f>T124+T142+T151+T169+T177+T181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106</v>
      </c>
      <c r="BK123" s="201">
        <f>BK124+BK142+BK151+BK169+BK177+BK181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687</v>
      </c>
      <c r="F124" s="205" t="s">
        <v>688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SUM(P125:P141)</f>
        <v>0</v>
      </c>
      <c r="Q124" s="210"/>
      <c r="R124" s="211">
        <f>SUM(R125:R141)</f>
        <v>0</v>
      </c>
      <c r="S124" s="210"/>
      <c r="T124" s="212">
        <f>SUM(T125:T141)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76</v>
      </c>
      <c r="AY124" s="213" t="s">
        <v>125</v>
      </c>
      <c r="BK124" s="215">
        <f>SUM(BK125:BK141)</f>
        <v>0</v>
      </c>
    </row>
    <row r="125" s="2" customFormat="1" ht="16.5" customHeight="1">
      <c r="A125" s="38"/>
      <c r="B125" s="39"/>
      <c r="C125" s="218" t="s">
        <v>84</v>
      </c>
      <c r="D125" s="218" t="s">
        <v>127</v>
      </c>
      <c r="E125" s="219" t="s">
        <v>689</v>
      </c>
      <c r="F125" s="220" t="s">
        <v>690</v>
      </c>
      <c r="G125" s="221" t="s">
        <v>180</v>
      </c>
      <c r="H125" s="222">
        <v>320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132</v>
      </c>
      <c r="AT125" s="229" t="s">
        <v>127</v>
      </c>
      <c r="AU125" s="229" t="s">
        <v>84</v>
      </c>
      <c r="AY125" s="17" t="s">
        <v>125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132</v>
      </c>
      <c r="BM125" s="229" t="s">
        <v>691</v>
      </c>
    </row>
    <row r="126" s="2" customFormat="1" ht="21.75" customHeight="1">
      <c r="A126" s="38"/>
      <c r="B126" s="39"/>
      <c r="C126" s="218" t="s">
        <v>86</v>
      </c>
      <c r="D126" s="218" t="s">
        <v>127</v>
      </c>
      <c r="E126" s="219" t="s">
        <v>692</v>
      </c>
      <c r="F126" s="220" t="s">
        <v>693</v>
      </c>
      <c r="G126" s="221" t="s">
        <v>180</v>
      </c>
      <c r="H126" s="222">
        <v>18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132</v>
      </c>
      <c r="AT126" s="229" t="s">
        <v>127</v>
      </c>
      <c r="AU126" s="229" t="s">
        <v>84</v>
      </c>
      <c r="AY126" s="17" t="s">
        <v>125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132</v>
      </c>
      <c r="BM126" s="229" t="s">
        <v>694</v>
      </c>
    </row>
    <row r="127" s="2" customFormat="1" ht="16.5" customHeight="1">
      <c r="A127" s="38"/>
      <c r="B127" s="39"/>
      <c r="C127" s="218" t="s">
        <v>147</v>
      </c>
      <c r="D127" s="218" t="s">
        <v>127</v>
      </c>
      <c r="E127" s="219" t="s">
        <v>695</v>
      </c>
      <c r="F127" s="220" t="s">
        <v>696</v>
      </c>
      <c r="G127" s="221" t="s">
        <v>697</v>
      </c>
      <c r="H127" s="222">
        <v>10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132</v>
      </c>
      <c r="AT127" s="229" t="s">
        <v>127</v>
      </c>
      <c r="AU127" s="229" t="s">
        <v>84</v>
      </c>
      <c r="AY127" s="17" t="s">
        <v>125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132</v>
      </c>
      <c r="BM127" s="229" t="s">
        <v>698</v>
      </c>
    </row>
    <row r="128" s="2" customFormat="1" ht="16.5" customHeight="1">
      <c r="A128" s="38"/>
      <c r="B128" s="39"/>
      <c r="C128" s="218" t="s">
        <v>132</v>
      </c>
      <c r="D128" s="218" t="s">
        <v>127</v>
      </c>
      <c r="E128" s="219" t="s">
        <v>699</v>
      </c>
      <c r="F128" s="220" t="s">
        <v>700</v>
      </c>
      <c r="G128" s="221" t="s">
        <v>697</v>
      </c>
      <c r="H128" s="222">
        <v>14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127</v>
      </c>
      <c r="AU128" s="229" t="s">
        <v>84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132</v>
      </c>
      <c r="BM128" s="229" t="s">
        <v>701</v>
      </c>
    </row>
    <row r="129" s="2" customFormat="1" ht="16.5" customHeight="1">
      <c r="A129" s="38"/>
      <c r="B129" s="39"/>
      <c r="C129" s="218" t="s">
        <v>157</v>
      </c>
      <c r="D129" s="218" t="s">
        <v>127</v>
      </c>
      <c r="E129" s="219" t="s">
        <v>702</v>
      </c>
      <c r="F129" s="220" t="s">
        <v>703</v>
      </c>
      <c r="G129" s="221" t="s">
        <v>180</v>
      </c>
      <c r="H129" s="222">
        <v>80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132</v>
      </c>
      <c r="AT129" s="229" t="s">
        <v>127</v>
      </c>
      <c r="AU129" s="229" t="s">
        <v>84</v>
      </c>
      <c r="AY129" s="17" t="s">
        <v>125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132</v>
      </c>
      <c r="BM129" s="229" t="s">
        <v>704</v>
      </c>
    </row>
    <row r="130" s="2" customFormat="1" ht="16.5" customHeight="1">
      <c r="A130" s="38"/>
      <c r="B130" s="39"/>
      <c r="C130" s="218" t="s">
        <v>163</v>
      </c>
      <c r="D130" s="218" t="s">
        <v>127</v>
      </c>
      <c r="E130" s="219" t="s">
        <v>705</v>
      </c>
      <c r="F130" s="220" t="s">
        <v>706</v>
      </c>
      <c r="G130" s="221" t="s">
        <v>180</v>
      </c>
      <c r="H130" s="222">
        <v>70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84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707</v>
      </c>
    </row>
    <row r="131" s="2" customFormat="1" ht="16.5" customHeight="1">
      <c r="A131" s="38"/>
      <c r="B131" s="39"/>
      <c r="C131" s="218" t="s">
        <v>168</v>
      </c>
      <c r="D131" s="218" t="s">
        <v>127</v>
      </c>
      <c r="E131" s="219" t="s">
        <v>708</v>
      </c>
      <c r="F131" s="220" t="s">
        <v>709</v>
      </c>
      <c r="G131" s="221" t="s">
        <v>180</v>
      </c>
      <c r="H131" s="222">
        <v>250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132</v>
      </c>
      <c r="AT131" s="229" t="s">
        <v>127</v>
      </c>
      <c r="AU131" s="229" t="s">
        <v>84</v>
      </c>
      <c r="AY131" s="17" t="s">
        <v>125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132</v>
      </c>
      <c r="BM131" s="229" t="s">
        <v>710</v>
      </c>
    </row>
    <row r="132" s="2" customFormat="1" ht="21.75" customHeight="1">
      <c r="A132" s="38"/>
      <c r="B132" s="39"/>
      <c r="C132" s="218" t="s">
        <v>173</v>
      </c>
      <c r="D132" s="218" t="s">
        <v>127</v>
      </c>
      <c r="E132" s="219" t="s">
        <v>711</v>
      </c>
      <c r="F132" s="220" t="s">
        <v>712</v>
      </c>
      <c r="G132" s="221" t="s">
        <v>180</v>
      </c>
      <c r="H132" s="222">
        <v>250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84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713</v>
      </c>
    </row>
    <row r="133" s="2" customFormat="1" ht="21.75" customHeight="1">
      <c r="A133" s="38"/>
      <c r="B133" s="39"/>
      <c r="C133" s="218" t="s">
        <v>177</v>
      </c>
      <c r="D133" s="218" t="s">
        <v>127</v>
      </c>
      <c r="E133" s="219" t="s">
        <v>711</v>
      </c>
      <c r="F133" s="220" t="s">
        <v>712</v>
      </c>
      <c r="G133" s="221" t="s">
        <v>180</v>
      </c>
      <c r="H133" s="222">
        <v>70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132</v>
      </c>
      <c r="AT133" s="229" t="s">
        <v>127</v>
      </c>
      <c r="AU133" s="229" t="s">
        <v>84</v>
      </c>
      <c r="AY133" s="17" t="s">
        <v>125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132</v>
      </c>
      <c r="BM133" s="229" t="s">
        <v>714</v>
      </c>
    </row>
    <row r="134" s="2" customFormat="1" ht="16.5" customHeight="1">
      <c r="A134" s="38"/>
      <c r="B134" s="39"/>
      <c r="C134" s="218" t="s">
        <v>184</v>
      </c>
      <c r="D134" s="218" t="s">
        <v>127</v>
      </c>
      <c r="E134" s="219" t="s">
        <v>715</v>
      </c>
      <c r="F134" s="220" t="s">
        <v>716</v>
      </c>
      <c r="G134" s="221" t="s">
        <v>697</v>
      </c>
      <c r="H134" s="222">
        <v>13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127</v>
      </c>
      <c r="AU134" s="229" t="s">
        <v>84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132</v>
      </c>
      <c r="BM134" s="229" t="s">
        <v>717</v>
      </c>
    </row>
    <row r="135" s="2" customFormat="1" ht="16.5" customHeight="1">
      <c r="A135" s="38"/>
      <c r="B135" s="39"/>
      <c r="C135" s="218" t="s">
        <v>192</v>
      </c>
      <c r="D135" s="218" t="s">
        <v>127</v>
      </c>
      <c r="E135" s="219" t="s">
        <v>718</v>
      </c>
      <c r="F135" s="220" t="s">
        <v>719</v>
      </c>
      <c r="G135" s="221" t="s">
        <v>697</v>
      </c>
      <c r="H135" s="222">
        <v>14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132</v>
      </c>
      <c r="AT135" s="229" t="s">
        <v>127</v>
      </c>
      <c r="AU135" s="229" t="s">
        <v>84</v>
      </c>
      <c r="AY135" s="17" t="s">
        <v>125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132</v>
      </c>
      <c r="BM135" s="229" t="s">
        <v>720</v>
      </c>
    </row>
    <row r="136" s="2" customFormat="1" ht="16.5" customHeight="1">
      <c r="A136" s="38"/>
      <c r="B136" s="39"/>
      <c r="C136" s="218" t="s">
        <v>197</v>
      </c>
      <c r="D136" s="218" t="s">
        <v>127</v>
      </c>
      <c r="E136" s="219" t="s">
        <v>721</v>
      </c>
      <c r="F136" s="220" t="s">
        <v>722</v>
      </c>
      <c r="G136" s="221" t="s">
        <v>697</v>
      </c>
      <c r="H136" s="222">
        <v>13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132</v>
      </c>
      <c r="AT136" s="229" t="s">
        <v>127</v>
      </c>
      <c r="AU136" s="229" t="s">
        <v>84</v>
      </c>
      <c r="AY136" s="17" t="s">
        <v>125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132</v>
      </c>
      <c r="BM136" s="229" t="s">
        <v>723</v>
      </c>
    </row>
    <row r="137" s="2" customFormat="1" ht="16.5" customHeight="1">
      <c r="A137" s="38"/>
      <c r="B137" s="39"/>
      <c r="C137" s="218" t="s">
        <v>201</v>
      </c>
      <c r="D137" s="218" t="s">
        <v>127</v>
      </c>
      <c r="E137" s="219" t="s">
        <v>724</v>
      </c>
      <c r="F137" s="220" t="s">
        <v>725</v>
      </c>
      <c r="G137" s="221" t="s">
        <v>697</v>
      </c>
      <c r="H137" s="222">
        <v>7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132</v>
      </c>
      <c r="AT137" s="229" t="s">
        <v>127</v>
      </c>
      <c r="AU137" s="229" t="s">
        <v>84</v>
      </c>
      <c r="AY137" s="17" t="s">
        <v>125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132</v>
      </c>
      <c r="BM137" s="229" t="s">
        <v>726</v>
      </c>
    </row>
    <row r="138" s="2" customFormat="1" ht="16.5" customHeight="1">
      <c r="A138" s="38"/>
      <c r="B138" s="39"/>
      <c r="C138" s="218" t="s">
        <v>206</v>
      </c>
      <c r="D138" s="218" t="s">
        <v>127</v>
      </c>
      <c r="E138" s="219" t="s">
        <v>727</v>
      </c>
      <c r="F138" s="220" t="s">
        <v>728</v>
      </c>
      <c r="G138" s="221" t="s">
        <v>697</v>
      </c>
      <c r="H138" s="222">
        <v>6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132</v>
      </c>
      <c r="AT138" s="229" t="s">
        <v>127</v>
      </c>
      <c r="AU138" s="229" t="s">
        <v>84</v>
      </c>
      <c r="AY138" s="17" t="s">
        <v>125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132</v>
      </c>
      <c r="BM138" s="229" t="s">
        <v>729</v>
      </c>
    </row>
    <row r="139" s="2" customFormat="1" ht="16.5" customHeight="1">
      <c r="A139" s="38"/>
      <c r="B139" s="39"/>
      <c r="C139" s="218" t="s">
        <v>8</v>
      </c>
      <c r="D139" s="218" t="s">
        <v>127</v>
      </c>
      <c r="E139" s="219" t="s">
        <v>730</v>
      </c>
      <c r="F139" s="220" t="s">
        <v>731</v>
      </c>
      <c r="G139" s="221" t="s">
        <v>697</v>
      </c>
      <c r="H139" s="222">
        <v>10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84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732</v>
      </c>
    </row>
    <row r="140" s="2" customFormat="1" ht="16.5" customHeight="1">
      <c r="A140" s="38"/>
      <c r="B140" s="39"/>
      <c r="C140" s="218" t="s">
        <v>213</v>
      </c>
      <c r="D140" s="218" t="s">
        <v>127</v>
      </c>
      <c r="E140" s="219" t="s">
        <v>733</v>
      </c>
      <c r="F140" s="220" t="s">
        <v>734</v>
      </c>
      <c r="G140" s="221" t="s">
        <v>697</v>
      </c>
      <c r="H140" s="222">
        <v>7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132</v>
      </c>
      <c r="AT140" s="229" t="s">
        <v>127</v>
      </c>
      <c r="AU140" s="229" t="s">
        <v>84</v>
      </c>
      <c r="AY140" s="17" t="s">
        <v>125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132</v>
      </c>
      <c r="BM140" s="229" t="s">
        <v>735</v>
      </c>
    </row>
    <row r="141" s="2" customFormat="1" ht="21.75" customHeight="1">
      <c r="A141" s="38"/>
      <c r="B141" s="39"/>
      <c r="C141" s="218" t="s">
        <v>217</v>
      </c>
      <c r="D141" s="218" t="s">
        <v>127</v>
      </c>
      <c r="E141" s="219" t="s">
        <v>736</v>
      </c>
      <c r="F141" s="220" t="s">
        <v>737</v>
      </c>
      <c r="G141" s="221" t="s">
        <v>180</v>
      </c>
      <c r="H141" s="222">
        <v>220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132</v>
      </c>
      <c r="AT141" s="229" t="s">
        <v>127</v>
      </c>
      <c r="AU141" s="229" t="s">
        <v>84</v>
      </c>
      <c r="AY141" s="17" t="s">
        <v>125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132</v>
      </c>
      <c r="BM141" s="229" t="s">
        <v>738</v>
      </c>
    </row>
    <row r="142" s="12" customFormat="1" ht="25.92" customHeight="1">
      <c r="A142" s="12"/>
      <c r="B142" s="202"/>
      <c r="C142" s="203"/>
      <c r="D142" s="204" t="s">
        <v>75</v>
      </c>
      <c r="E142" s="205" t="s">
        <v>739</v>
      </c>
      <c r="F142" s="205" t="s">
        <v>126</v>
      </c>
      <c r="G142" s="203"/>
      <c r="H142" s="203"/>
      <c r="I142" s="206"/>
      <c r="J142" s="207">
        <f>BK142</f>
        <v>0</v>
      </c>
      <c r="K142" s="203"/>
      <c r="L142" s="208"/>
      <c r="M142" s="209"/>
      <c r="N142" s="210"/>
      <c r="O142" s="210"/>
      <c r="P142" s="211">
        <f>SUM(P143:P150)</f>
        <v>0</v>
      </c>
      <c r="Q142" s="210"/>
      <c r="R142" s="211">
        <f>SUM(R143:R150)</f>
        <v>0</v>
      </c>
      <c r="S142" s="210"/>
      <c r="T142" s="212">
        <f>SUM(T143:T150)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84</v>
      </c>
      <c r="AT142" s="214" t="s">
        <v>75</v>
      </c>
      <c r="AU142" s="214" t="s">
        <v>76</v>
      </c>
      <c r="AY142" s="213" t="s">
        <v>125</v>
      </c>
      <c r="BK142" s="215">
        <f>SUM(BK143:BK150)</f>
        <v>0</v>
      </c>
    </row>
    <row r="143" s="2" customFormat="1" ht="16.5" customHeight="1">
      <c r="A143" s="38"/>
      <c r="B143" s="39"/>
      <c r="C143" s="218" t="s">
        <v>221</v>
      </c>
      <c r="D143" s="218" t="s">
        <v>127</v>
      </c>
      <c r="E143" s="219" t="s">
        <v>740</v>
      </c>
      <c r="F143" s="220" t="s">
        <v>741</v>
      </c>
      <c r="G143" s="221" t="s">
        <v>140</v>
      </c>
      <c r="H143" s="222">
        <v>4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132</v>
      </c>
      <c r="AT143" s="229" t="s">
        <v>127</v>
      </c>
      <c r="AU143" s="229" t="s">
        <v>84</v>
      </c>
      <c r="AY143" s="17" t="s">
        <v>125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132</v>
      </c>
      <c r="BM143" s="229" t="s">
        <v>742</v>
      </c>
    </row>
    <row r="144" s="2" customFormat="1" ht="16.5" customHeight="1">
      <c r="A144" s="38"/>
      <c r="B144" s="39"/>
      <c r="C144" s="218" t="s">
        <v>225</v>
      </c>
      <c r="D144" s="218" t="s">
        <v>127</v>
      </c>
      <c r="E144" s="219" t="s">
        <v>743</v>
      </c>
      <c r="F144" s="220" t="s">
        <v>744</v>
      </c>
      <c r="G144" s="221" t="s">
        <v>140</v>
      </c>
      <c r="H144" s="222">
        <v>4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132</v>
      </c>
      <c r="AT144" s="229" t="s">
        <v>127</v>
      </c>
      <c r="AU144" s="229" t="s">
        <v>84</v>
      </c>
      <c r="AY144" s="17" t="s">
        <v>125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132</v>
      </c>
      <c r="BM144" s="229" t="s">
        <v>745</v>
      </c>
    </row>
    <row r="145" s="2" customFormat="1" ht="16.5" customHeight="1">
      <c r="A145" s="38"/>
      <c r="B145" s="39"/>
      <c r="C145" s="218" t="s">
        <v>348</v>
      </c>
      <c r="D145" s="218" t="s">
        <v>127</v>
      </c>
      <c r="E145" s="219" t="s">
        <v>746</v>
      </c>
      <c r="F145" s="220" t="s">
        <v>747</v>
      </c>
      <c r="G145" s="221" t="s">
        <v>140</v>
      </c>
      <c r="H145" s="222">
        <v>4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132</v>
      </c>
      <c r="AT145" s="229" t="s">
        <v>127</v>
      </c>
      <c r="AU145" s="229" t="s">
        <v>84</v>
      </c>
      <c r="AY145" s="17" t="s">
        <v>125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132</v>
      </c>
      <c r="BM145" s="229" t="s">
        <v>748</v>
      </c>
    </row>
    <row r="146" s="2" customFormat="1" ht="21.75" customHeight="1">
      <c r="A146" s="38"/>
      <c r="B146" s="39"/>
      <c r="C146" s="218" t="s">
        <v>7</v>
      </c>
      <c r="D146" s="218" t="s">
        <v>127</v>
      </c>
      <c r="E146" s="219" t="s">
        <v>749</v>
      </c>
      <c r="F146" s="220" t="s">
        <v>750</v>
      </c>
      <c r="G146" s="221" t="s">
        <v>697</v>
      </c>
      <c r="H146" s="222">
        <v>7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132</v>
      </c>
      <c r="AT146" s="229" t="s">
        <v>127</v>
      </c>
      <c r="AU146" s="229" t="s">
        <v>84</v>
      </c>
      <c r="AY146" s="17" t="s">
        <v>125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132</v>
      </c>
      <c r="BM146" s="229" t="s">
        <v>751</v>
      </c>
    </row>
    <row r="147" s="2" customFormat="1" ht="16.5" customHeight="1">
      <c r="A147" s="38"/>
      <c r="B147" s="39"/>
      <c r="C147" s="218" t="s">
        <v>358</v>
      </c>
      <c r="D147" s="218" t="s">
        <v>127</v>
      </c>
      <c r="E147" s="219" t="s">
        <v>752</v>
      </c>
      <c r="F147" s="220" t="s">
        <v>753</v>
      </c>
      <c r="G147" s="221" t="s">
        <v>140</v>
      </c>
      <c r="H147" s="222">
        <v>3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132</v>
      </c>
      <c r="AT147" s="229" t="s">
        <v>127</v>
      </c>
      <c r="AU147" s="229" t="s">
        <v>84</v>
      </c>
      <c r="AY147" s="17" t="s">
        <v>125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132</v>
      </c>
      <c r="BM147" s="229" t="s">
        <v>754</v>
      </c>
    </row>
    <row r="148" s="2" customFormat="1" ht="16.5" customHeight="1">
      <c r="A148" s="38"/>
      <c r="B148" s="39"/>
      <c r="C148" s="218" t="s">
        <v>363</v>
      </c>
      <c r="D148" s="218" t="s">
        <v>127</v>
      </c>
      <c r="E148" s="219" t="s">
        <v>755</v>
      </c>
      <c r="F148" s="220" t="s">
        <v>756</v>
      </c>
      <c r="G148" s="221" t="s">
        <v>180</v>
      </c>
      <c r="H148" s="222">
        <v>330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132</v>
      </c>
      <c r="AT148" s="229" t="s">
        <v>127</v>
      </c>
      <c r="AU148" s="229" t="s">
        <v>84</v>
      </c>
      <c r="AY148" s="17" t="s">
        <v>125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132</v>
      </c>
      <c r="BM148" s="229" t="s">
        <v>757</v>
      </c>
    </row>
    <row r="149" s="2" customFormat="1" ht="16.5" customHeight="1">
      <c r="A149" s="38"/>
      <c r="B149" s="39"/>
      <c r="C149" s="218" t="s">
        <v>367</v>
      </c>
      <c r="D149" s="218" t="s">
        <v>127</v>
      </c>
      <c r="E149" s="219" t="s">
        <v>758</v>
      </c>
      <c r="F149" s="220" t="s">
        <v>759</v>
      </c>
      <c r="G149" s="221" t="s">
        <v>180</v>
      </c>
      <c r="H149" s="222">
        <v>330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132</v>
      </c>
      <c r="AT149" s="229" t="s">
        <v>127</v>
      </c>
      <c r="AU149" s="229" t="s">
        <v>84</v>
      </c>
      <c r="AY149" s="17" t="s">
        <v>125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132</v>
      </c>
      <c r="BM149" s="229" t="s">
        <v>760</v>
      </c>
    </row>
    <row r="150" s="2" customFormat="1" ht="16.5" customHeight="1">
      <c r="A150" s="38"/>
      <c r="B150" s="39"/>
      <c r="C150" s="218" t="s">
        <v>373</v>
      </c>
      <c r="D150" s="218" t="s">
        <v>127</v>
      </c>
      <c r="E150" s="219" t="s">
        <v>761</v>
      </c>
      <c r="F150" s="220" t="s">
        <v>762</v>
      </c>
      <c r="G150" s="221" t="s">
        <v>180</v>
      </c>
      <c r="H150" s="222">
        <v>330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132</v>
      </c>
      <c r="AT150" s="229" t="s">
        <v>127</v>
      </c>
      <c r="AU150" s="229" t="s">
        <v>84</v>
      </c>
      <c r="AY150" s="17" t="s">
        <v>125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132</v>
      </c>
      <c r="BM150" s="229" t="s">
        <v>763</v>
      </c>
    </row>
    <row r="151" s="12" customFormat="1" ht="25.92" customHeight="1">
      <c r="A151" s="12"/>
      <c r="B151" s="202"/>
      <c r="C151" s="203"/>
      <c r="D151" s="204" t="s">
        <v>75</v>
      </c>
      <c r="E151" s="205" t="s">
        <v>764</v>
      </c>
      <c r="F151" s="205" t="s">
        <v>765</v>
      </c>
      <c r="G151" s="203"/>
      <c r="H151" s="203"/>
      <c r="I151" s="206"/>
      <c r="J151" s="207">
        <f>BK151</f>
        <v>0</v>
      </c>
      <c r="K151" s="203"/>
      <c r="L151" s="208"/>
      <c r="M151" s="209"/>
      <c r="N151" s="210"/>
      <c r="O151" s="210"/>
      <c r="P151" s="211">
        <f>SUM(P152:P168)</f>
        <v>0</v>
      </c>
      <c r="Q151" s="210"/>
      <c r="R151" s="211">
        <f>SUM(R152:R168)</f>
        <v>0</v>
      </c>
      <c r="S151" s="210"/>
      <c r="T151" s="212">
        <f>SUM(T152:T168)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84</v>
      </c>
      <c r="AT151" s="214" t="s">
        <v>75</v>
      </c>
      <c r="AU151" s="214" t="s">
        <v>76</v>
      </c>
      <c r="AY151" s="213" t="s">
        <v>125</v>
      </c>
      <c r="BK151" s="215">
        <f>SUM(BK152:BK168)</f>
        <v>0</v>
      </c>
    </row>
    <row r="152" s="2" customFormat="1" ht="16.5" customHeight="1">
      <c r="A152" s="38"/>
      <c r="B152" s="39"/>
      <c r="C152" s="218" t="s">
        <v>381</v>
      </c>
      <c r="D152" s="218" t="s">
        <v>127</v>
      </c>
      <c r="E152" s="219" t="s">
        <v>766</v>
      </c>
      <c r="F152" s="220" t="s">
        <v>767</v>
      </c>
      <c r="G152" s="221" t="s">
        <v>312</v>
      </c>
      <c r="H152" s="222">
        <v>70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132</v>
      </c>
      <c r="AT152" s="229" t="s">
        <v>127</v>
      </c>
      <c r="AU152" s="229" t="s">
        <v>84</v>
      </c>
      <c r="AY152" s="17" t="s">
        <v>125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132</v>
      </c>
      <c r="BM152" s="229" t="s">
        <v>768</v>
      </c>
    </row>
    <row r="153" s="2" customFormat="1" ht="16.5" customHeight="1">
      <c r="A153" s="38"/>
      <c r="B153" s="39"/>
      <c r="C153" s="218" t="s">
        <v>387</v>
      </c>
      <c r="D153" s="218" t="s">
        <v>127</v>
      </c>
      <c r="E153" s="219" t="s">
        <v>769</v>
      </c>
      <c r="F153" s="220" t="s">
        <v>770</v>
      </c>
      <c r="G153" s="221" t="s">
        <v>697</v>
      </c>
      <c r="H153" s="222">
        <v>6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132</v>
      </c>
      <c r="AT153" s="229" t="s">
        <v>127</v>
      </c>
      <c r="AU153" s="229" t="s">
        <v>84</v>
      </c>
      <c r="AY153" s="17" t="s">
        <v>125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132</v>
      </c>
      <c r="BM153" s="229" t="s">
        <v>771</v>
      </c>
    </row>
    <row r="154" s="2" customFormat="1" ht="16.5" customHeight="1">
      <c r="A154" s="38"/>
      <c r="B154" s="39"/>
      <c r="C154" s="218" t="s">
        <v>396</v>
      </c>
      <c r="D154" s="218" t="s">
        <v>127</v>
      </c>
      <c r="E154" s="219" t="s">
        <v>772</v>
      </c>
      <c r="F154" s="220" t="s">
        <v>773</v>
      </c>
      <c r="G154" s="221" t="s">
        <v>774</v>
      </c>
      <c r="H154" s="222">
        <v>7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132</v>
      </c>
      <c r="AT154" s="229" t="s">
        <v>127</v>
      </c>
      <c r="AU154" s="229" t="s">
        <v>84</v>
      </c>
      <c r="AY154" s="17" t="s">
        <v>125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132</v>
      </c>
      <c r="BM154" s="229" t="s">
        <v>775</v>
      </c>
    </row>
    <row r="155" s="2" customFormat="1" ht="16.5" customHeight="1">
      <c r="A155" s="38"/>
      <c r="B155" s="39"/>
      <c r="C155" s="218" t="s">
        <v>402</v>
      </c>
      <c r="D155" s="218" t="s">
        <v>127</v>
      </c>
      <c r="E155" s="219" t="s">
        <v>776</v>
      </c>
      <c r="F155" s="220" t="s">
        <v>777</v>
      </c>
      <c r="G155" s="221" t="s">
        <v>778</v>
      </c>
      <c r="H155" s="222">
        <v>10.8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132</v>
      </c>
      <c r="AT155" s="229" t="s">
        <v>127</v>
      </c>
      <c r="AU155" s="229" t="s">
        <v>84</v>
      </c>
      <c r="AY155" s="17" t="s">
        <v>125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132</v>
      </c>
      <c r="BM155" s="229" t="s">
        <v>779</v>
      </c>
    </row>
    <row r="156" s="2" customFormat="1" ht="16.5" customHeight="1">
      <c r="A156" s="38"/>
      <c r="B156" s="39"/>
      <c r="C156" s="218" t="s">
        <v>407</v>
      </c>
      <c r="D156" s="218" t="s">
        <v>127</v>
      </c>
      <c r="E156" s="219" t="s">
        <v>780</v>
      </c>
      <c r="F156" s="220" t="s">
        <v>781</v>
      </c>
      <c r="G156" s="221" t="s">
        <v>778</v>
      </c>
      <c r="H156" s="222">
        <v>220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132</v>
      </c>
      <c r="AT156" s="229" t="s">
        <v>127</v>
      </c>
      <c r="AU156" s="229" t="s">
        <v>84</v>
      </c>
      <c r="AY156" s="17" t="s">
        <v>125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132</v>
      </c>
      <c r="BM156" s="229" t="s">
        <v>782</v>
      </c>
    </row>
    <row r="157" s="2" customFormat="1" ht="16.5" customHeight="1">
      <c r="A157" s="38"/>
      <c r="B157" s="39"/>
      <c r="C157" s="218" t="s">
        <v>410</v>
      </c>
      <c r="D157" s="218" t="s">
        <v>127</v>
      </c>
      <c r="E157" s="219" t="s">
        <v>783</v>
      </c>
      <c r="F157" s="220" t="s">
        <v>784</v>
      </c>
      <c r="G157" s="221" t="s">
        <v>312</v>
      </c>
      <c r="H157" s="222">
        <v>320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132</v>
      </c>
      <c r="AT157" s="229" t="s">
        <v>127</v>
      </c>
      <c r="AU157" s="229" t="s">
        <v>84</v>
      </c>
      <c r="AY157" s="17" t="s">
        <v>125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132</v>
      </c>
      <c r="BM157" s="229" t="s">
        <v>785</v>
      </c>
    </row>
    <row r="158" s="2" customFormat="1" ht="16.5" customHeight="1">
      <c r="A158" s="38"/>
      <c r="B158" s="39"/>
      <c r="C158" s="218" t="s">
        <v>416</v>
      </c>
      <c r="D158" s="218" t="s">
        <v>127</v>
      </c>
      <c r="E158" s="219" t="s">
        <v>786</v>
      </c>
      <c r="F158" s="220" t="s">
        <v>787</v>
      </c>
      <c r="G158" s="221" t="s">
        <v>774</v>
      </c>
      <c r="H158" s="222">
        <v>14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132</v>
      </c>
      <c r="AT158" s="229" t="s">
        <v>127</v>
      </c>
      <c r="AU158" s="229" t="s">
        <v>84</v>
      </c>
      <c r="AY158" s="17" t="s">
        <v>125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132</v>
      </c>
      <c r="BM158" s="229" t="s">
        <v>788</v>
      </c>
    </row>
    <row r="159" s="2" customFormat="1" ht="16.5" customHeight="1">
      <c r="A159" s="38"/>
      <c r="B159" s="39"/>
      <c r="C159" s="218" t="s">
        <v>422</v>
      </c>
      <c r="D159" s="218" t="s">
        <v>127</v>
      </c>
      <c r="E159" s="219" t="s">
        <v>789</v>
      </c>
      <c r="F159" s="220" t="s">
        <v>790</v>
      </c>
      <c r="G159" s="221" t="s">
        <v>791</v>
      </c>
      <c r="H159" s="222">
        <v>7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127</v>
      </c>
      <c r="AU159" s="229" t="s">
        <v>84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792</v>
      </c>
    </row>
    <row r="160" s="2" customFormat="1" ht="16.5" customHeight="1">
      <c r="A160" s="38"/>
      <c r="B160" s="39"/>
      <c r="C160" s="218" t="s">
        <v>426</v>
      </c>
      <c r="D160" s="218" t="s">
        <v>127</v>
      </c>
      <c r="E160" s="219" t="s">
        <v>793</v>
      </c>
      <c r="F160" s="220" t="s">
        <v>794</v>
      </c>
      <c r="G160" s="221" t="s">
        <v>140</v>
      </c>
      <c r="H160" s="222">
        <v>8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132</v>
      </c>
      <c r="AT160" s="229" t="s">
        <v>127</v>
      </c>
      <c r="AU160" s="229" t="s">
        <v>84</v>
      </c>
      <c r="AY160" s="17" t="s">
        <v>125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132</v>
      </c>
      <c r="BM160" s="229" t="s">
        <v>795</v>
      </c>
    </row>
    <row r="161" s="2" customFormat="1" ht="16.5" customHeight="1">
      <c r="A161" s="38"/>
      <c r="B161" s="39"/>
      <c r="C161" s="218" t="s">
        <v>431</v>
      </c>
      <c r="D161" s="218" t="s">
        <v>127</v>
      </c>
      <c r="E161" s="219" t="s">
        <v>796</v>
      </c>
      <c r="F161" s="220" t="s">
        <v>797</v>
      </c>
      <c r="G161" s="221" t="s">
        <v>798</v>
      </c>
      <c r="H161" s="222">
        <v>10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132</v>
      </c>
      <c r="AT161" s="229" t="s">
        <v>127</v>
      </c>
      <c r="AU161" s="229" t="s">
        <v>84</v>
      </c>
      <c r="AY161" s="17" t="s">
        <v>125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132</v>
      </c>
      <c r="BM161" s="229" t="s">
        <v>799</v>
      </c>
    </row>
    <row r="162" s="2" customFormat="1" ht="16.5" customHeight="1">
      <c r="A162" s="38"/>
      <c r="B162" s="39"/>
      <c r="C162" s="218" t="s">
        <v>437</v>
      </c>
      <c r="D162" s="218" t="s">
        <v>127</v>
      </c>
      <c r="E162" s="219" t="s">
        <v>800</v>
      </c>
      <c r="F162" s="220" t="s">
        <v>801</v>
      </c>
      <c r="G162" s="221" t="s">
        <v>798</v>
      </c>
      <c r="H162" s="222">
        <v>14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132</v>
      </c>
      <c r="AT162" s="229" t="s">
        <v>127</v>
      </c>
      <c r="AU162" s="229" t="s">
        <v>84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132</v>
      </c>
      <c r="BM162" s="229" t="s">
        <v>802</v>
      </c>
    </row>
    <row r="163" s="2" customFormat="1" ht="16.5" customHeight="1">
      <c r="A163" s="38"/>
      <c r="B163" s="39"/>
      <c r="C163" s="218" t="s">
        <v>442</v>
      </c>
      <c r="D163" s="218" t="s">
        <v>127</v>
      </c>
      <c r="E163" s="219" t="s">
        <v>803</v>
      </c>
      <c r="F163" s="220" t="s">
        <v>804</v>
      </c>
      <c r="G163" s="221" t="s">
        <v>312</v>
      </c>
      <c r="H163" s="222">
        <v>250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132</v>
      </c>
      <c r="AT163" s="229" t="s">
        <v>127</v>
      </c>
      <c r="AU163" s="229" t="s">
        <v>84</v>
      </c>
      <c r="AY163" s="17" t="s">
        <v>125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132</v>
      </c>
      <c r="BM163" s="229" t="s">
        <v>805</v>
      </c>
    </row>
    <row r="164" s="2" customFormat="1" ht="16.5" customHeight="1">
      <c r="A164" s="38"/>
      <c r="B164" s="39"/>
      <c r="C164" s="218" t="s">
        <v>447</v>
      </c>
      <c r="D164" s="218" t="s">
        <v>127</v>
      </c>
      <c r="E164" s="219" t="s">
        <v>806</v>
      </c>
      <c r="F164" s="220" t="s">
        <v>807</v>
      </c>
      <c r="G164" s="221" t="s">
        <v>312</v>
      </c>
      <c r="H164" s="222">
        <v>80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132</v>
      </c>
      <c r="AT164" s="229" t="s">
        <v>127</v>
      </c>
      <c r="AU164" s="229" t="s">
        <v>84</v>
      </c>
      <c r="AY164" s="17" t="s">
        <v>125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132</v>
      </c>
      <c r="BM164" s="229" t="s">
        <v>808</v>
      </c>
    </row>
    <row r="165" s="2" customFormat="1" ht="16.5" customHeight="1">
      <c r="A165" s="38"/>
      <c r="B165" s="39"/>
      <c r="C165" s="218" t="s">
        <v>451</v>
      </c>
      <c r="D165" s="218" t="s">
        <v>127</v>
      </c>
      <c r="E165" s="219" t="s">
        <v>809</v>
      </c>
      <c r="F165" s="220" t="s">
        <v>810</v>
      </c>
      <c r="G165" s="221" t="s">
        <v>697</v>
      </c>
      <c r="H165" s="222">
        <v>10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132</v>
      </c>
      <c r="AT165" s="229" t="s">
        <v>127</v>
      </c>
      <c r="AU165" s="229" t="s">
        <v>84</v>
      </c>
      <c r="AY165" s="17" t="s">
        <v>125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132</v>
      </c>
      <c r="BM165" s="229" t="s">
        <v>811</v>
      </c>
    </row>
    <row r="166" s="2" customFormat="1" ht="16.5" customHeight="1">
      <c r="A166" s="38"/>
      <c r="B166" s="39"/>
      <c r="C166" s="218" t="s">
        <v>455</v>
      </c>
      <c r="D166" s="218" t="s">
        <v>127</v>
      </c>
      <c r="E166" s="219" t="s">
        <v>812</v>
      </c>
      <c r="F166" s="220" t="s">
        <v>813</v>
      </c>
      <c r="G166" s="221" t="s">
        <v>774</v>
      </c>
      <c r="H166" s="222">
        <v>3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132</v>
      </c>
      <c r="AT166" s="229" t="s">
        <v>127</v>
      </c>
      <c r="AU166" s="229" t="s">
        <v>84</v>
      </c>
      <c r="AY166" s="17" t="s">
        <v>125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132</v>
      </c>
      <c r="BM166" s="229" t="s">
        <v>814</v>
      </c>
    </row>
    <row r="167" s="2" customFormat="1" ht="16.5" customHeight="1">
      <c r="A167" s="38"/>
      <c r="B167" s="39"/>
      <c r="C167" s="218" t="s">
        <v>461</v>
      </c>
      <c r="D167" s="218" t="s">
        <v>127</v>
      </c>
      <c r="E167" s="219" t="s">
        <v>815</v>
      </c>
      <c r="F167" s="220" t="s">
        <v>816</v>
      </c>
      <c r="G167" s="221" t="s">
        <v>774</v>
      </c>
      <c r="H167" s="222">
        <v>7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132</v>
      </c>
      <c r="AT167" s="229" t="s">
        <v>127</v>
      </c>
      <c r="AU167" s="229" t="s">
        <v>84</v>
      </c>
      <c r="AY167" s="17" t="s">
        <v>125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132</v>
      </c>
      <c r="BM167" s="229" t="s">
        <v>817</v>
      </c>
    </row>
    <row r="168" s="2" customFormat="1" ht="16.5" customHeight="1">
      <c r="A168" s="38"/>
      <c r="B168" s="39"/>
      <c r="C168" s="218" t="s">
        <v>465</v>
      </c>
      <c r="D168" s="218" t="s">
        <v>127</v>
      </c>
      <c r="E168" s="219" t="s">
        <v>818</v>
      </c>
      <c r="F168" s="220" t="s">
        <v>819</v>
      </c>
      <c r="G168" s="221" t="s">
        <v>312</v>
      </c>
      <c r="H168" s="222">
        <v>330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132</v>
      </c>
      <c r="AT168" s="229" t="s">
        <v>127</v>
      </c>
      <c r="AU168" s="229" t="s">
        <v>84</v>
      </c>
      <c r="AY168" s="17" t="s">
        <v>125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132</v>
      </c>
      <c r="BM168" s="229" t="s">
        <v>820</v>
      </c>
    </row>
    <row r="169" s="12" customFormat="1" ht="25.92" customHeight="1">
      <c r="A169" s="12"/>
      <c r="B169" s="202"/>
      <c r="C169" s="203"/>
      <c r="D169" s="204" t="s">
        <v>75</v>
      </c>
      <c r="E169" s="205" t="s">
        <v>821</v>
      </c>
      <c r="F169" s="205" t="s">
        <v>822</v>
      </c>
      <c r="G169" s="203"/>
      <c r="H169" s="203"/>
      <c r="I169" s="206"/>
      <c r="J169" s="207">
        <f>BK169</f>
        <v>0</v>
      </c>
      <c r="K169" s="203"/>
      <c r="L169" s="208"/>
      <c r="M169" s="209"/>
      <c r="N169" s="210"/>
      <c r="O169" s="210"/>
      <c r="P169" s="211">
        <f>SUM(P170:P176)</f>
        <v>0</v>
      </c>
      <c r="Q169" s="210"/>
      <c r="R169" s="211">
        <f>SUM(R170:R176)</f>
        <v>0</v>
      </c>
      <c r="S169" s="210"/>
      <c r="T169" s="212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84</v>
      </c>
      <c r="AT169" s="214" t="s">
        <v>75</v>
      </c>
      <c r="AU169" s="214" t="s">
        <v>76</v>
      </c>
      <c r="AY169" s="213" t="s">
        <v>125</v>
      </c>
      <c r="BK169" s="215">
        <f>SUM(BK170:BK176)</f>
        <v>0</v>
      </c>
    </row>
    <row r="170" s="2" customFormat="1" ht="16.5" customHeight="1">
      <c r="A170" s="38"/>
      <c r="B170" s="39"/>
      <c r="C170" s="218" t="s">
        <v>470</v>
      </c>
      <c r="D170" s="218" t="s">
        <v>127</v>
      </c>
      <c r="E170" s="219" t="s">
        <v>823</v>
      </c>
      <c r="F170" s="220" t="s">
        <v>824</v>
      </c>
      <c r="G170" s="221" t="s">
        <v>825</v>
      </c>
      <c r="H170" s="222">
        <v>4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132</v>
      </c>
      <c r="AT170" s="229" t="s">
        <v>127</v>
      </c>
      <c r="AU170" s="229" t="s">
        <v>84</v>
      </c>
      <c r="AY170" s="17" t="s">
        <v>125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132</v>
      </c>
      <c r="BM170" s="229" t="s">
        <v>826</v>
      </c>
    </row>
    <row r="171" s="2" customFormat="1" ht="16.5" customHeight="1">
      <c r="A171" s="38"/>
      <c r="B171" s="39"/>
      <c r="C171" s="218" t="s">
        <v>474</v>
      </c>
      <c r="D171" s="218" t="s">
        <v>127</v>
      </c>
      <c r="E171" s="219" t="s">
        <v>827</v>
      </c>
      <c r="F171" s="220" t="s">
        <v>828</v>
      </c>
      <c r="G171" s="221" t="s">
        <v>825</v>
      </c>
      <c r="H171" s="222">
        <v>12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132</v>
      </c>
      <c r="AT171" s="229" t="s">
        <v>127</v>
      </c>
      <c r="AU171" s="229" t="s">
        <v>84</v>
      </c>
      <c r="AY171" s="17" t="s">
        <v>125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132</v>
      </c>
      <c r="BM171" s="229" t="s">
        <v>829</v>
      </c>
    </row>
    <row r="172" s="2" customFormat="1" ht="16.5" customHeight="1">
      <c r="A172" s="38"/>
      <c r="B172" s="39"/>
      <c r="C172" s="218" t="s">
        <v>479</v>
      </c>
      <c r="D172" s="218" t="s">
        <v>127</v>
      </c>
      <c r="E172" s="219" t="s">
        <v>830</v>
      </c>
      <c r="F172" s="220" t="s">
        <v>831</v>
      </c>
      <c r="G172" s="221" t="s">
        <v>825</v>
      </c>
      <c r="H172" s="222">
        <v>2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132</v>
      </c>
      <c r="AT172" s="229" t="s">
        <v>127</v>
      </c>
      <c r="AU172" s="229" t="s">
        <v>84</v>
      </c>
      <c r="AY172" s="17" t="s">
        <v>125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132</v>
      </c>
      <c r="BM172" s="229" t="s">
        <v>832</v>
      </c>
    </row>
    <row r="173" s="2" customFormat="1" ht="16.5" customHeight="1">
      <c r="A173" s="38"/>
      <c r="B173" s="39"/>
      <c r="C173" s="218" t="s">
        <v>485</v>
      </c>
      <c r="D173" s="218" t="s">
        <v>127</v>
      </c>
      <c r="E173" s="219" t="s">
        <v>833</v>
      </c>
      <c r="F173" s="220" t="s">
        <v>834</v>
      </c>
      <c r="G173" s="221" t="s">
        <v>825</v>
      </c>
      <c r="H173" s="222">
        <v>4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132</v>
      </c>
      <c r="AT173" s="229" t="s">
        <v>127</v>
      </c>
      <c r="AU173" s="229" t="s">
        <v>84</v>
      </c>
      <c r="AY173" s="17" t="s">
        <v>125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132</v>
      </c>
      <c r="BM173" s="229" t="s">
        <v>835</v>
      </c>
    </row>
    <row r="174" s="2" customFormat="1" ht="16.5" customHeight="1">
      <c r="A174" s="38"/>
      <c r="B174" s="39"/>
      <c r="C174" s="218" t="s">
        <v>491</v>
      </c>
      <c r="D174" s="218" t="s">
        <v>127</v>
      </c>
      <c r="E174" s="219" t="s">
        <v>836</v>
      </c>
      <c r="F174" s="220" t="s">
        <v>837</v>
      </c>
      <c r="G174" s="221" t="s">
        <v>825</v>
      </c>
      <c r="H174" s="222">
        <v>5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132</v>
      </c>
      <c r="AT174" s="229" t="s">
        <v>127</v>
      </c>
      <c r="AU174" s="229" t="s">
        <v>84</v>
      </c>
      <c r="AY174" s="17" t="s">
        <v>125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132</v>
      </c>
      <c r="BM174" s="229" t="s">
        <v>838</v>
      </c>
    </row>
    <row r="175" s="2" customFormat="1" ht="16.5" customHeight="1">
      <c r="A175" s="38"/>
      <c r="B175" s="39"/>
      <c r="C175" s="218" t="s">
        <v>496</v>
      </c>
      <c r="D175" s="218" t="s">
        <v>127</v>
      </c>
      <c r="E175" s="219" t="s">
        <v>839</v>
      </c>
      <c r="F175" s="220" t="s">
        <v>840</v>
      </c>
      <c r="G175" s="221" t="s">
        <v>825</v>
      </c>
      <c r="H175" s="222">
        <v>4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132</v>
      </c>
      <c r="AT175" s="229" t="s">
        <v>127</v>
      </c>
      <c r="AU175" s="229" t="s">
        <v>84</v>
      </c>
      <c r="AY175" s="17" t="s">
        <v>125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132</v>
      </c>
      <c r="BM175" s="229" t="s">
        <v>841</v>
      </c>
    </row>
    <row r="176" s="2" customFormat="1" ht="16.5" customHeight="1">
      <c r="A176" s="38"/>
      <c r="B176" s="39"/>
      <c r="C176" s="218" t="s">
        <v>502</v>
      </c>
      <c r="D176" s="218" t="s">
        <v>127</v>
      </c>
      <c r="E176" s="219" t="s">
        <v>842</v>
      </c>
      <c r="F176" s="220" t="s">
        <v>843</v>
      </c>
      <c r="G176" s="221" t="s">
        <v>825</v>
      </c>
      <c r="H176" s="222">
        <v>6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132</v>
      </c>
      <c r="AT176" s="229" t="s">
        <v>127</v>
      </c>
      <c r="AU176" s="229" t="s">
        <v>84</v>
      </c>
      <c r="AY176" s="17" t="s">
        <v>125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132</v>
      </c>
      <c r="BM176" s="229" t="s">
        <v>844</v>
      </c>
    </row>
    <row r="177" s="12" customFormat="1" ht="25.92" customHeight="1">
      <c r="A177" s="12"/>
      <c r="B177" s="202"/>
      <c r="C177" s="203"/>
      <c r="D177" s="204" t="s">
        <v>75</v>
      </c>
      <c r="E177" s="205" t="s">
        <v>845</v>
      </c>
      <c r="F177" s="205" t="s">
        <v>822</v>
      </c>
      <c r="G177" s="203"/>
      <c r="H177" s="203"/>
      <c r="I177" s="206"/>
      <c r="J177" s="207">
        <f>BK177</f>
        <v>0</v>
      </c>
      <c r="K177" s="203"/>
      <c r="L177" s="208"/>
      <c r="M177" s="209"/>
      <c r="N177" s="210"/>
      <c r="O177" s="210"/>
      <c r="P177" s="211">
        <f>SUM(P178:P180)</f>
        <v>0</v>
      </c>
      <c r="Q177" s="210"/>
      <c r="R177" s="211">
        <f>SUM(R178:R180)</f>
        <v>0</v>
      </c>
      <c r="S177" s="210"/>
      <c r="T177" s="212">
        <f>SUM(T178:T180)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84</v>
      </c>
      <c r="AT177" s="214" t="s">
        <v>75</v>
      </c>
      <c r="AU177" s="214" t="s">
        <v>76</v>
      </c>
      <c r="AY177" s="213" t="s">
        <v>125</v>
      </c>
      <c r="BK177" s="215">
        <f>SUM(BK178:BK180)</f>
        <v>0</v>
      </c>
    </row>
    <row r="178" s="2" customFormat="1" ht="16.5" customHeight="1">
      <c r="A178" s="38"/>
      <c r="B178" s="39"/>
      <c r="C178" s="218" t="s">
        <v>506</v>
      </c>
      <c r="D178" s="218" t="s">
        <v>127</v>
      </c>
      <c r="E178" s="219" t="s">
        <v>846</v>
      </c>
      <c r="F178" s="220" t="s">
        <v>847</v>
      </c>
      <c r="G178" s="221" t="s">
        <v>848</v>
      </c>
      <c r="H178" s="222">
        <v>1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132</v>
      </c>
      <c r="AT178" s="229" t="s">
        <v>127</v>
      </c>
      <c r="AU178" s="229" t="s">
        <v>84</v>
      </c>
      <c r="AY178" s="17" t="s">
        <v>125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132</v>
      </c>
      <c r="BM178" s="229" t="s">
        <v>849</v>
      </c>
    </row>
    <row r="179" s="2" customFormat="1" ht="16.5" customHeight="1">
      <c r="A179" s="38"/>
      <c r="B179" s="39"/>
      <c r="C179" s="218" t="s">
        <v>511</v>
      </c>
      <c r="D179" s="218" t="s">
        <v>127</v>
      </c>
      <c r="E179" s="219" t="s">
        <v>850</v>
      </c>
      <c r="F179" s="220" t="s">
        <v>851</v>
      </c>
      <c r="G179" s="221" t="s">
        <v>848</v>
      </c>
      <c r="H179" s="222">
        <v>1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132</v>
      </c>
      <c r="AT179" s="229" t="s">
        <v>127</v>
      </c>
      <c r="AU179" s="229" t="s">
        <v>84</v>
      </c>
      <c r="AY179" s="17" t="s">
        <v>125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132</v>
      </c>
      <c r="BM179" s="229" t="s">
        <v>852</v>
      </c>
    </row>
    <row r="180" s="2" customFormat="1" ht="16.5" customHeight="1">
      <c r="A180" s="38"/>
      <c r="B180" s="39"/>
      <c r="C180" s="218" t="s">
        <v>515</v>
      </c>
      <c r="D180" s="218" t="s">
        <v>127</v>
      </c>
      <c r="E180" s="219" t="s">
        <v>853</v>
      </c>
      <c r="F180" s="220" t="s">
        <v>854</v>
      </c>
      <c r="G180" s="221" t="s">
        <v>848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132</v>
      </c>
      <c r="AT180" s="229" t="s">
        <v>127</v>
      </c>
      <c r="AU180" s="229" t="s">
        <v>84</v>
      </c>
      <c r="AY180" s="17" t="s">
        <v>125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132</v>
      </c>
      <c r="BM180" s="229" t="s">
        <v>855</v>
      </c>
    </row>
    <row r="181" s="12" customFormat="1" ht="25.92" customHeight="1">
      <c r="A181" s="12"/>
      <c r="B181" s="202"/>
      <c r="C181" s="203"/>
      <c r="D181" s="204" t="s">
        <v>75</v>
      </c>
      <c r="E181" s="205" t="s">
        <v>123</v>
      </c>
      <c r="F181" s="205" t="s">
        <v>124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84</v>
      </c>
      <c r="AT181" s="214" t="s">
        <v>75</v>
      </c>
      <c r="AU181" s="214" t="s">
        <v>76</v>
      </c>
      <c r="AY181" s="213" t="s">
        <v>125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75</v>
      </c>
      <c r="E182" s="216" t="s">
        <v>190</v>
      </c>
      <c r="F182" s="216" t="s">
        <v>191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84</v>
      </c>
      <c r="AT182" s="214" t="s">
        <v>75</v>
      </c>
      <c r="AU182" s="214" t="s">
        <v>84</v>
      </c>
      <c r="AY182" s="213" t="s">
        <v>125</v>
      </c>
      <c r="BK182" s="215">
        <f>SUM(BK183:BK186)</f>
        <v>0</v>
      </c>
    </row>
    <row r="183" s="2" customFormat="1" ht="33" customHeight="1">
      <c r="A183" s="38"/>
      <c r="B183" s="39"/>
      <c r="C183" s="218" t="s">
        <v>519</v>
      </c>
      <c r="D183" s="218" t="s">
        <v>127</v>
      </c>
      <c r="E183" s="219" t="s">
        <v>856</v>
      </c>
      <c r="F183" s="220" t="s">
        <v>857</v>
      </c>
      <c r="G183" s="221" t="s">
        <v>195</v>
      </c>
      <c r="H183" s="222">
        <v>3.6</v>
      </c>
      <c r="I183" s="223"/>
      <c r="J183" s="224">
        <f>ROUND(I183*H183,2)</f>
        <v>0</v>
      </c>
      <c r="K183" s="220" t="s">
        <v>131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132</v>
      </c>
      <c r="AT183" s="229" t="s">
        <v>127</v>
      </c>
      <c r="AU183" s="229" t="s">
        <v>86</v>
      </c>
      <c r="AY183" s="17" t="s">
        <v>125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132</v>
      </c>
      <c r="BM183" s="229" t="s">
        <v>858</v>
      </c>
    </row>
    <row r="184" s="2" customFormat="1" ht="24.15" customHeight="1">
      <c r="A184" s="38"/>
      <c r="B184" s="39"/>
      <c r="C184" s="218" t="s">
        <v>524</v>
      </c>
      <c r="D184" s="218" t="s">
        <v>127</v>
      </c>
      <c r="E184" s="219" t="s">
        <v>859</v>
      </c>
      <c r="F184" s="220" t="s">
        <v>860</v>
      </c>
      <c r="G184" s="221" t="s">
        <v>195</v>
      </c>
      <c r="H184" s="222">
        <v>3.6</v>
      </c>
      <c r="I184" s="223"/>
      <c r="J184" s="224">
        <f>ROUND(I184*H184,2)</f>
        <v>0</v>
      </c>
      <c r="K184" s="220" t="s">
        <v>131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132</v>
      </c>
      <c r="AT184" s="229" t="s">
        <v>127</v>
      </c>
      <c r="AU184" s="229" t="s">
        <v>86</v>
      </c>
      <c r="AY184" s="17" t="s">
        <v>125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132</v>
      </c>
      <c r="BM184" s="229" t="s">
        <v>861</v>
      </c>
    </row>
    <row r="185" s="2" customFormat="1" ht="24.15" customHeight="1">
      <c r="A185" s="38"/>
      <c r="B185" s="39"/>
      <c r="C185" s="218" t="s">
        <v>529</v>
      </c>
      <c r="D185" s="218" t="s">
        <v>127</v>
      </c>
      <c r="E185" s="219" t="s">
        <v>862</v>
      </c>
      <c r="F185" s="220" t="s">
        <v>863</v>
      </c>
      <c r="G185" s="221" t="s">
        <v>195</v>
      </c>
      <c r="H185" s="222">
        <v>68.400000000000008</v>
      </c>
      <c r="I185" s="223"/>
      <c r="J185" s="224">
        <f>ROUND(I185*H185,2)</f>
        <v>0</v>
      </c>
      <c r="K185" s="220" t="s">
        <v>131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132</v>
      </c>
      <c r="AT185" s="229" t="s">
        <v>127</v>
      </c>
      <c r="AU185" s="229" t="s">
        <v>86</v>
      </c>
      <c r="AY185" s="17" t="s">
        <v>125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132</v>
      </c>
      <c r="BM185" s="229" t="s">
        <v>864</v>
      </c>
    </row>
    <row r="186" s="2" customFormat="1" ht="37.8" customHeight="1">
      <c r="A186" s="38"/>
      <c r="B186" s="39"/>
      <c r="C186" s="218" t="s">
        <v>534</v>
      </c>
      <c r="D186" s="218" t="s">
        <v>127</v>
      </c>
      <c r="E186" s="219" t="s">
        <v>865</v>
      </c>
      <c r="F186" s="220" t="s">
        <v>211</v>
      </c>
      <c r="G186" s="221" t="s">
        <v>195</v>
      </c>
      <c r="H186" s="222">
        <v>3.6</v>
      </c>
      <c r="I186" s="223"/>
      <c r="J186" s="224">
        <f>ROUND(I186*H186,2)</f>
        <v>0</v>
      </c>
      <c r="K186" s="220" t="s">
        <v>131</v>
      </c>
      <c r="L186" s="44"/>
      <c r="M186" s="268" t="s">
        <v>1</v>
      </c>
      <c r="N186" s="269" t="s">
        <v>41</v>
      </c>
      <c r="O186" s="270"/>
      <c r="P186" s="271">
        <f>O186*H186</f>
        <v>0</v>
      </c>
      <c r="Q186" s="271">
        <v>0</v>
      </c>
      <c r="R186" s="271">
        <f>Q186*H186</f>
        <v>0</v>
      </c>
      <c r="S186" s="271">
        <v>0</v>
      </c>
      <c r="T186" s="27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132</v>
      </c>
      <c r="AT186" s="229" t="s">
        <v>127</v>
      </c>
      <c r="AU186" s="229" t="s">
        <v>86</v>
      </c>
      <c r="AY186" s="17" t="s">
        <v>125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132</v>
      </c>
      <c r="BM186" s="229" t="s">
        <v>866</v>
      </c>
    </row>
    <row r="187" s="2" customFormat="1" ht="6.96" customHeight="1">
      <c r="A187" s="38"/>
      <c r="B187" s="66"/>
      <c r="C187" s="67"/>
      <c r="D187" s="67"/>
      <c r="E187" s="67"/>
      <c r="F187" s="67"/>
      <c r="G187" s="67"/>
      <c r="H187" s="67"/>
      <c r="I187" s="67"/>
      <c r="J187" s="67"/>
      <c r="K187" s="67"/>
      <c r="L187" s="44"/>
      <c r="M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</sheetData>
  <sheetProtection sheet="1" autoFilter="0" formatColumns="0" formatRows="0" objects="1" scenarios="1" spinCount="100000" saltValue="1FhMB91hTViBc2XOLx4KZLic7fienNcfrXKBS+S7FAppMzNXXZX63Ij4BKKfY5MuYKtTIw5r0MUrHW7fwdvAFA==" hashValue="USGTQK39D3ZiugYBRnK/bSsn+biNCLtai+YTGE1gUfx/Z2kcdUCsDfJ7ioJwqvqkzW6A/5mCldcpyArUcnrEQQ==" algorithmName="SHA-512" password="CC35"/>
  <autoFilter ref="C122:K18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867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ROUND((SUM(BE125:BE222)),  2)</f>
        <v>0</v>
      </c>
      <c r="G33" s="38"/>
      <c r="H33" s="38"/>
      <c r="I33" s="155">
        <v>0.21</v>
      </c>
      <c r="J33" s="154">
        <f>ROUND(((SUM(BE125:BE222))*I33),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ROUND((SUM(BF125:BF222)),  2)</f>
        <v>0</v>
      </c>
      <c r="G34" s="38"/>
      <c r="H34" s="38"/>
      <c r="I34" s="155">
        <v>0.15</v>
      </c>
      <c r="J34" s="154">
        <f>ROUND(((SUM(BF125:BF222))*I34),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ROUND((SUM(BG125:BG222)),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ROUND((SUM(BH125:BH222)),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ROUND((SUM(BI125:BI222)),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05 - Přípojka vody a kanalizace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230</v>
      </c>
      <c r="E99" s="188"/>
      <c r="F99" s="188"/>
      <c r="G99" s="188"/>
      <c r="H99" s="188"/>
      <c r="I99" s="188"/>
      <c r="J99" s="189">
        <f>J161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868</v>
      </c>
      <c r="E100" s="188"/>
      <c r="F100" s="188"/>
      <c r="G100" s="188"/>
      <c r="H100" s="188"/>
      <c r="I100" s="188"/>
      <c r="J100" s="189">
        <f>J164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231</v>
      </c>
      <c r="E101" s="188"/>
      <c r="F101" s="188"/>
      <c r="G101" s="188"/>
      <c r="H101" s="188"/>
      <c r="I101" s="188"/>
      <c r="J101" s="189">
        <f>J170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232</v>
      </c>
      <c r="E102" s="188"/>
      <c r="F102" s="188"/>
      <c r="G102" s="188"/>
      <c r="H102" s="188"/>
      <c r="I102" s="188"/>
      <c r="J102" s="189">
        <f>J171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869</v>
      </c>
      <c r="E103" s="188"/>
      <c r="F103" s="188"/>
      <c r="G103" s="188"/>
      <c r="H103" s="188"/>
      <c r="I103" s="188"/>
      <c r="J103" s="189">
        <f>J208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109</v>
      </c>
      <c r="E104" s="188"/>
      <c r="F104" s="188"/>
      <c r="G104" s="188"/>
      <c r="H104" s="188"/>
      <c r="I104" s="188"/>
      <c r="J104" s="189">
        <f>J213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234</v>
      </c>
      <c r="E105" s="188"/>
      <c r="F105" s="188"/>
      <c r="G105" s="188"/>
      <c r="H105" s="188"/>
      <c r="I105" s="188"/>
      <c r="J105" s="189">
        <f>J221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4" t="str">
        <f>E7</f>
        <v>BOHUMÍN MĚSTSKÁ NEMOCNICE PAVILON LDN, PŘÍJEZDOVÁ KOMUNIKACE A PARKOVIŠTĚ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100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 xml:space="preserve">SO 05 - Přípojka vody a kanalizace 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Bohumín</v>
      </c>
      <c r="G119" s="40"/>
      <c r="H119" s="40"/>
      <c r="I119" s="32" t="s">
        <v>22</v>
      </c>
      <c r="J119" s="79" t="str">
        <f>IF(J12="","",J12)</f>
        <v>8. 10. 2025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Bohumín</v>
      </c>
      <c r="G121" s="40"/>
      <c r="H121" s="40"/>
      <c r="I121" s="32" t="s">
        <v>30</v>
      </c>
      <c r="J121" s="36" t="str">
        <f>E21</f>
        <v>ATRIS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>Barbora Kyšková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111</v>
      </c>
      <c r="D124" s="194" t="s">
        <v>61</v>
      </c>
      <c r="E124" s="194" t="s">
        <v>57</v>
      </c>
      <c r="F124" s="194" t="s">
        <v>58</v>
      </c>
      <c r="G124" s="194" t="s">
        <v>112</v>
      </c>
      <c r="H124" s="194" t="s">
        <v>113</v>
      </c>
      <c r="I124" s="194" t="s">
        <v>114</v>
      </c>
      <c r="J124" s="194" t="s">
        <v>104</v>
      </c>
      <c r="K124" s="195" t="s">
        <v>115</v>
      </c>
      <c r="L124" s="196"/>
      <c r="M124" s="100" t="s">
        <v>1</v>
      </c>
      <c r="N124" s="101" t="s">
        <v>40</v>
      </c>
      <c r="O124" s="101" t="s">
        <v>116</v>
      </c>
      <c r="P124" s="101" t="s">
        <v>117</v>
      </c>
      <c r="Q124" s="101" t="s">
        <v>118</v>
      </c>
      <c r="R124" s="101" t="s">
        <v>119</v>
      </c>
      <c r="S124" s="101" t="s">
        <v>120</v>
      </c>
      <c r="T124" s="102" t="s">
        <v>121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122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</f>
        <v>0</v>
      </c>
      <c r="Q125" s="104"/>
      <c r="R125" s="199">
        <f>R126</f>
        <v>18.753619</v>
      </c>
      <c r="S125" s="104"/>
      <c r="T125" s="200">
        <f>T126</f>
        <v>67.155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106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123</v>
      </c>
      <c r="F126" s="205" t="s">
        <v>124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P127+P161+P164+P170+P171+P208+P213+P221</f>
        <v>0</v>
      </c>
      <c r="Q126" s="210"/>
      <c r="R126" s="211">
        <f>R127+R161+R164+R170+R171+R208+R213+R221</f>
        <v>18.753619</v>
      </c>
      <c r="S126" s="210"/>
      <c r="T126" s="212">
        <f>T127+T161+T164+T170+T171+T208+T213+T221</f>
        <v>67.155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76</v>
      </c>
      <c r="AY126" s="213" t="s">
        <v>125</v>
      </c>
      <c r="BK126" s="215">
        <f>BK127+BK161+BK164+BK170+BK171+BK208+BK213+BK221</f>
        <v>0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84</v>
      </c>
      <c r="F127" s="216" t="s">
        <v>126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SUM(P128:P160)</f>
        <v>0</v>
      </c>
      <c r="Q127" s="210"/>
      <c r="R127" s="211">
        <f>SUM(R128:R160)</f>
        <v>0.66809999999999992</v>
      </c>
      <c r="S127" s="210"/>
      <c r="T127" s="212">
        <f>SUM(T128:T160)</f>
        <v>63.75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84</v>
      </c>
      <c r="AY127" s="213" t="s">
        <v>125</v>
      </c>
      <c r="BK127" s="215">
        <f>SUM(BK128:BK160)</f>
        <v>0</v>
      </c>
    </row>
    <row r="128" s="2" customFormat="1" ht="33" customHeight="1">
      <c r="A128" s="38"/>
      <c r="B128" s="39"/>
      <c r="C128" s="218" t="s">
        <v>84</v>
      </c>
      <c r="D128" s="218" t="s">
        <v>127</v>
      </c>
      <c r="E128" s="219" t="s">
        <v>870</v>
      </c>
      <c r="F128" s="220" t="s">
        <v>871</v>
      </c>
      <c r="G128" s="221" t="s">
        <v>130</v>
      </c>
      <c r="H128" s="222">
        <v>75</v>
      </c>
      <c r="I128" s="223"/>
      <c r="J128" s="224">
        <f>ROUND(I128*H128,2)</f>
        <v>0</v>
      </c>
      <c r="K128" s="220" t="s">
        <v>131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0.3</v>
      </c>
      <c r="T128" s="228">
        <f>S128*H128</f>
        <v>22.5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127</v>
      </c>
      <c r="AU128" s="229" t="s">
        <v>86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132</v>
      </c>
      <c r="BM128" s="229" t="s">
        <v>872</v>
      </c>
    </row>
    <row r="129" s="13" customFormat="1">
      <c r="A129" s="13"/>
      <c r="B129" s="236"/>
      <c r="C129" s="237"/>
      <c r="D129" s="231" t="s">
        <v>136</v>
      </c>
      <c r="E129" s="238" t="s">
        <v>1</v>
      </c>
      <c r="F129" s="239" t="s">
        <v>873</v>
      </c>
      <c r="G129" s="237"/>
      <c r="H129" s="240">
        <v>75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136</v>
      </c>
      <c r="AU129" s="246" t="s">
        <v>86</v>
      </c>
      <c r="AV129" s="13" t="s">
        <v>86</v>
      </c>
      <c r="AW129" s="13" t="s">
        <v>32</v>
      </c>
      <c r="AX129" s="13" t="s">
        <v>84</v>
      </c>
      <c r="AY129" s="246" t="s">
        <v>125</v>
      </c>
    </row>
    <row r="130" s="2" customFormat="1" ht="37.8" customHeight="1">
      <c r="A130" s="38"/>
      <c r="B130" s="39"/>
      <c r="C130" s="218" t="s">
        <v>86</v>
      </c>
      <c r="D130" s="218" t="s">
        <v>127</v>
      </c>
      <c r="E130" s="219" t="s">
        <v>874</v>
      </c>
      <c r="F130" s="220" t="s">
        <v>875</v>
      </c>
      <c r="G130" s="221" t="s">
        <v>130</v>
      </c>
      <c r="H130" s="222">
        <v>75</v>
      </c>
      <c r="I130" s="223"/>
      <c r="J130" s="224">
        <f>ROUND(I130*H130,2)</f>
        <v>0</v>
      </c>
      <c r="K130" s="220" t="s">
        <v>131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0.33000000000000004</v>
      </c>
      <c r="T130" s="228">
        <f>S130*H130</f>
        <v>24.75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86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876</v>
      </c>
    </row>
    <row r="131" s="13" customFormat="1">
      <c r="A131" s="13"/>
      <c r="B131" s="236"/>
      <c r="C131" s="237"/>
      <c r="D131" s="231" t="s">
        <v>136</v>
      </c>
      <c r="E131" s="238" t="s">
        <v>1</v>
      </c>
      <c r="F131" s="239" t="s">
        <v>873</v>
      </c>
      <c r="G131" s="237"/>
      <c r="H131" s="240">
        <v>75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136</v>
      </c>
      <c r="AU131" s="246" t="s">
        <v>86</v>
      </c>
      <c r="AV131" s="13" t="s">
        <v>86</v>
      </c>
      <c r="AW131" s="13" t="s">
        <v>32</v>
      </c>
      <c r="AX131" s="13" t="s">
        <v>84</v>
      </c>
      <c r="AY131" s="246" t="s">
        <v>125</v>
      </c>
    </row>
    <row r="132" s="2" customFormat="1" ht="24.15" customHeight="1">
      <c r="A132" s="38"/>
      <c r="B132" s="39"/>
      <c r="C132" s="218" t="s">
        <v>147</v>
      </c>
      <c r="D132" s="218" t="s">
        <v>127</v>
      </c>
      <c r="E132" s="219" t="s">
        <v>877</v>
      </c>
      <c r="F132" s="220" t="s">
        <v>878</v>
      </c>
      <c r="G132" s="221" t="s">
        <v>130</v>
      </c>
      <c r="H132" s="222">
        <v>75</v>
      </c>
      <c r="I132" s="223"/>
      <c r="J132" s="224">
        <f>ROUND(I132*H132,2)</f>
        <v>0</v>
      </c>
      <c r="K132" s="220" t="s">
        <v>131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0.22</v>
      </c>
      <c r="T132" s="228">
        <f>S132*H132</f>
        <v>16.5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86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879</v>
      </c>
    </row>
    <row r="133" s="13" customFormat="1">
      <c r="A133" s="13"/>
      <c r="B133" s="236"/>
      <c r="C133" s="237"/>
      <c r="D133" s="231" t="s">
        <v>136</v>
      </c>
      <c r="E133" s="238" t="s">
        <v>1</v>
      </c>
      <c r="F133" s="239" t="s">
        <v>873</v>
      </c>
      <c r="G133" s="237"/>
      <c r="H133" s="240">
        <v>75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136</v>
      </c>
      <c r="AU133" s="246" t="s">
        <v>86</v>
      </c>
      <c r="AV133" s="13" t="s">
        <v>86</v>
      </c>
      <c r="AW133" s="13" t="s">
        <v>32</v>
      </c>
      <c r="AX133" s="13" t="s">
        <v>84</v>
      </c>
      <c r="AY133" s="246" t="s">
        <v>125</v>
      </c>
    </row>
    <row r="134" s="2" customFormat="1" ht="33" customHeight="1">
      <c r="A134" s="38"/>
      <c r="B134" s="39"/>
      <c r="C134" s="218" t="s">
        <v>132</v>
      </c>
      <c r="D134" s="218" t="s">
        <v>127</v>
      </c>
      <c r="E134" s="219" t="s">
        <v>880</v>
      </c>
      <c r="F134" s="220" t="s">
        <v>881</v>
      </c>
      <c r="G134" s="221" t="s">
        <v>140</v>
      </c>
      <c r="H134" s="222">
        <v>221.49</v>
      </c>
      <c r="I134" s="223"/>
      <c r="J134" s="224">
        <f>ROUND(I134*H134,2)</f>
        <v>0</v>
      </c>
      <c r="K134" s="220" t="s">
        <v>141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127</v>
      </c>
      <c r="AU134" s="229" t="s">
        <v>86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132</v>
      </c>
      <c r="BM134" s="229" t="s">
        <v>882</v>
      </c>
    </row>
    <row r="135" s="13" customFormat="1">
      <c r="A135" s="13"/>
      <c r="B135" s="236"/>
      <c r="C135" s="237"/>
      <c r="D135" s="231" t="s">
        <v>136</v>
      </c>
      <c r="E135" s="238" t="s">
        <v>1</v>
      </c>
      <c r="F135" s="239" t="s">
        <v>883</v>
      </c>
      <c r="G135" s="237"/>
      <c r="H135" s="240">
        <v>131.22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136</v>
      </c>
      <c r="AU135" s="246" t="s">
        <v>86</v>
      </c>
      <c r="AV135" s="13" t="s">
        <v>86</v>
      </c>
      <c r="AW135" s="13" t="s">
        <v>32</v>
      </c>
      <c r="AX135" s="13" t="s">
        <v>76</v>
      </c>
      <c r="AY135" s="246" t="s">
        <v>125</v>
      </c>
    </row>
    <row r="136" s="13" customFormat="1">
      <c r="A136" s="13"/>
      <c r="B136" s="236"/>
      <c r="C136" s="237"/>
      <c r="D136" s="231" t="s">
        <v>136</v>
      </c>
      <c r="E136" s="238" t="s">
        <v>1</v>
      </c>
      <c r="F136" s="239" t="s">
        <v>884</v>
      </c>
      <c r="G136" s="237"/>
      <c r="H136" s="240">
        <v>87.57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136</v>
      </c>
      <c r="AU136" s="246" t="s">
        <v>86</v>
      </c>
      <c r="AV136" s="13" t="s">
        <v>86</v>
      </c>
      <c r="AW136" s="13" t="s">
        <v>32</v>
      </c>
      <c r="AX136" s="13" t="s">
        <v>76</v>
      </c>
      <c r="AY136" s="246" t="s">
        <v>125</v>
      </c>
    </row>
    <row r="137" s="13" customFormat="1">
      <c r="A137" s="13"/>
      <c r="B137" s="236"/>
      <c r="C137" s="237"/>
      <c r="D137" s="231" t="s">
        <v>136</v>
      </c>
      <c r="E137" s="238" t="s">
        <v>1</v>
      </c>
      <c r="F137" s="239" t="s">
        <v>885</v>
      </c>
      <c r="G137" s="237"/>
      <c r="H137" s="240">
        <v>2.7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136</v>
      </c>
      <c r="AU137" s="246" t="s">
        <v>86</v>
      </c>
      <c r="AV137" s="13" t="s">
        <v>86</v>
      </c>
      <c r="AW137" s="13" t="s">
        <v>32</v>
      </c>
      <c r="AX137" s="13" t="s">
        <v>76</v>
      </c>
      <c r="AY137" s="246" t="s">
        <v>125</v>
      </c>
    </row>
    <row r="138" s="14" customFormat="1">
      <c r="A138" s="14"/>
      <c r="B138" s="247"/>
      <c r="C138" s="248"/>
      <c r="D138" s="231" t="s">
        <v>136</v>
      </c>
      <c r="E138" s="249" t="s">
        <v>1</v>
      </c>
      <c r="F138" s="250" t="s">
        <v>146</v>
      </c>
      <c r="G138" s="248"/>
      <c r="H138" s="251">
        <v>221.48999999999997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136</v>
      </c>
      <c r="AU138" s="257" t="s">
        <v>86</v>
      </c>
      <c r="AV138" s="14" t="s">
        <v>132</v>
      </c>
      <c r="AW138" s="14" t="s">
        <v>32</v>
      </c>
      <c r="AX138" s="14" t="s">
        <v>84</v>
      </c>
      <c r="AY138" s="257" t="s">
        <v>125</v>
      </c>
    </row>
    <row r="139" s="2" customFormat="1" ht="33" customHeight="1">
      <c r="A139" s="38"/>
      <c r="B139" s="39"/>
      <c r="C139" s="218" t="s">
        <v>157</v>
      </c>
      <c r="D139" s="218" t="s">
        <v>127</v>
      </c>
      <c r="E139" s="219" t="s">
        <v>886</v>
      </c>
      <c r="F139" s="220" t="s">
        <v>887</v>
      </c>
      <c r="G139" s="221" t="s">
        <v>140</v>
      </c>
      <c r="H139" s="222">
        <v>332.235</v>
      </c>
      <c r="I139" s="223"/>
      <c r="J139" s="224">
        <f>ROUND(I139*H139,2)</f>
        <v>0</v>
      </c>
      <c r="K139" s="220" t="s">
        <v>141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86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888</v>
      </c>
    </row>
    <row r="140" s="13" customFormat="1">
      <c r="A140" s="13"/>
      <c r="B140" s="236"/>
      <c r="C140" s="237"/>
      <c r="D140" s="231" t="s">
        <v>136</v>
      </c>
      <c r="E140" s="238" t="s">
        <v>1</v>
      </c>
      <c r="F140" s="239" t="s">
        <v>889</v>
      </c>
      <c r="G140" s="237"/>
      <c r="H140" s="240">
        <v>196.83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136</v>
      </c>
      <c r="AU140" s="246" t="s">
        <v>86</v>
      </c>
      <c r="AV140" s="13" t="s">
        <v>86</v>
      </c>
      <c r="AW140" s="13" t="s">
        <v>32</v>
      </c>
      <c r="AX140" s="13" t="s">
        <v>76</v>
      </c>
      <c r="AY140" s="246" t="s">
        <v>125</v>
      </c>
    </row>
    <row r="141" s="13" customFormat="1">
      <c r="A141" s="13"/>
      <c r="B141" s="236"/>
      <c r="C141" s="237"/>
      <c r="D141" s="231" t="s">
        <v>136</v>
      </c>
      <c r="E141" s="238" t="s">
        <v>1</v>
      </c>
      <c r="F141" s="239" t="s">
        <v>890</v>
      </c>
      <c r="G141" s="237"/>
      <c r="H141" s="240">
        <v>131.35499999999998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136</v>
      </c>
      <c r="AU141" s="246" t="s">
        <v>86</v>
      </c>
      <c r="AV141" s="13" t="s">
        <v>86</v>
      </c>
      <c r="AW141" s="13" t="s">
        <v>32</v>
      </c>
      <c r="AX141" s="13" t="s">
        <v>76</v>
      </c>
      <c r="AY141" s="246" t="s">
        <v>125</v>
      </c>
    </row>
    <row r="142" s="13" customFormat="1">
      <c r="A142" s="13"/>
      <c r="B142" s="236"/>
      <c r="C142" s="237"/>
      <c r="D142" s="231" t="s">
        <v>136</v>
      </c>
      <c r="E142" s="238" t="s">
        <v>1</v>
      </c>
      <c r="F142" s="239" t="s">
        <v>891</v>
      </c>
      <c r="G142" s="237"/>
      <c r="H142" s="240">
        <v>4.05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136</v>
      </c>
      <c r="AU142" s="246" t="s">
        <v>86</v>
      </c>
      <c r="AV142" s="13" t="s">
        <v>86</v>
      </c>
      <c r="AW142" s="13" t="s">
        <v>32</v>
      </c>
      <c r="AX142" s="13" t="s">
        <v>76</v>
      </c>
      <c r="AY142" s="246" t="s">
        <v>125</v>
      </c>
    </row>
    <row r="143" s="14" customFormat="1">
      <c r="A143" s="14"/>
      <c r="B143" s="247"/>
      <c r="C143" s="248"/>
      <c r="D143" s="231" t="s">
        <v>136</v>
      </c>
      <c r="E143" s="249" t="s">
        <v>1</v>
      </c>
      <c r="F143" s="250" t="s">
        <v>146</v>
      </c>
      <c r="G143" s="248"/>
      <c r="H143" s="251">
        <v>332.235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136</v>
      </c>
      <c r="AU143" s="257" t="s">
        <v>86</v>
      </c>
      <c r="AV143" s="14" t="s">
        <v>132</v>
      </c>
      <c r="AW143" s="14" t="s">
        <v>32</v>
      </c>
      <c r="AX143" s="14" t="s">
        <v>84</v>
      </c>
      <c r="AY143" s="257" t="s">
        <v>125</v>
      </c>
    </row>
    <row r="144" s="2" customFormat="1" ht="24.15" customHeight="1">
      <c r="A144" s="38"/>
      <c r="B144" s="39"/>
      <c r="C144" s="218" t="s">
        <v>163</v>
      </c>
      <c r="D144" s="218" t="s">
        <v>127</v>
      </c>
      <c r="E144" s="219" t="s">
        <v>892</v>
      </c>
      <c r="F144" s="220" t="s">
        <v>893</v>
      </c>
      <c r="G144" s="221" t="s">
        <v>130</v>
      </c>
      <c r="H144" s="222">
        <v>786</v>
      </c>
      <c r="I144" s="223"/>
      <c r="J144" s="224">
        <f>ROUND(I144*H144,2)</f>
        <v>0</v>
      </c>
      <c r="K144" s="220" t="s">
        <v>131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0.00085</v>
      </c>
      <c r="R144" s="227">
        <f>Q144*H144</f>
        <v>0.66809999999999992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132</v>
      </c>
      <c r="AT144" s="229" t="s">
        <v>127</v>
      </c>
      <c r="AU144" s="229" t="s">
        <v>86</v>
      </c>
      <c r="AY144" s="17" t="s">
        <v>125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132</v>
      </c>
      <c r="BM144" s="229" t="s">
        <v>894</v>
      </c>
    </row>
    <row r="145" s="13" customFormat="1">
      <c r="A145" s="13"/>
      <c r="B145" s="236"/>
      <c r="C145" s="237"/>
      <c r="D145" s="231" t="s">
        <v>136</v>
      </c>
      <c r="E145" s="238" t="s">
        <v>1</v>
      </c>
      <c r="F145" s="239" t="s">
        <v>895</v>
      </c>
      <c r="G145" s="237"/>
      <c r="H145" s="240">
        <v>300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136</v>
      </c>
      <c r="AU145" s="246" t="s">
        <v>86</v>
      </c>
      <c r="AV145" s="13" t="s">
        <v>86</v>
      </c>
      <c r="AW145" s="13" t="s">
        <v>32</v>
      </c>
      <c r="AX145" s="13" t="s">
        <v>76</v>
      </c>
      <c r="AY145" s="246" t="s">
        <v>125</v>
      </c>
    </row>
    <row r="146" s="13" customFormat="1">
      <c r="A146" s="13"/>
      <c r="B146" s="236"/>
      <c r="C146" s="237"/>
      <c r="D146" s="231" t="s">
        <v>136</v>
      </c>
      <c r="E146" s="238" t="s">
        <v>1</v>
      </c>
      <c r="F146" s="239" t="s">
        <v>896</v>
      </c>
      <c r="G146" s="237"/>
      <c r="H146" s="240">
        <v>486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136</v>
      </c>
      <c r="AU146" s="246" t="s">
        <v>86</v>
      </c>
      <c r="AV146" s="13" t="s">
        <v>86</v>
      </c>
      <c r="AW146" s="13" t="s">
        <v>32</v>
      </c>
      <c r="AX146" s="13" t="s">
        <v>76</v>
      </c>
      <c r="AY146" s="246" t="s">
        <v>125</v>
      </c>
    </row>
    <row r="147" s="14" customFormat="1">
      <c r="A147" s="14"/>
      <c r="B147" s="247"/>
      <c r="C147" s="248"/>
      <c r="D147" s="231" t="s">
        <v>136</v>
      </c>
      <c r="E147" s="249" t="s">
        <v>1</v>
      </c>
      <c r="F147" s="250" t="s">
        <v>146</v>
      </c>
      <c r="G147" s="248"/>
      <c r="H147" s="251">
        <v>786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136</v>
      </c>
      <c r="AU147" s="257" t="s">
        <v>86</v>
      </c>
      <c r="AV147" s="14" t="s">
        <v>132</v>
      </c>
      <c r="AW147" s="14" t="s">
        <v>32</v>
      </c>
      <c r="AX147" s="14" t="s">
        <v>84</v>
      </c>
      <c r="AY147" s="257" t="s">
        <v>125</v>
      </c>
    </row>
    <row r="148" s="2" customFormat="1" ht="24.15" customHeight="1">
      <c r="A148" s="38"/>
      <c r="B148" s="39"/>
      <c r="C148" s="218" t="s">
        <v>168</v>
      </c>
      <c r="D148" s="218" t="s">
        <v>127</v>
      </c>
      <c r="E148" s="219" t="s">
        <v>897</v>
      </c>
      <c r="F148" s="220" t="s">
        <v>898</v>
      </c>
      <c r="G148" s="221" t="s">
        <v>130</v>
      </c>
      <c r="H148" s="222">
        <v>786</v>
      </c>
      <c r="I148" s="223"/>
      <c r="J148" s="224">
        <f>ROUND(I148*H148,2)</f>
        <v>0</v>
      </c>
      <c r="K148" s="220" t="s">
        <v>131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132</v>
      </c>
      <c r="AT148" s="229" t="s">
        <v>127</v>
      </c>
      <c r="AU148" s="229" t="s">
        <v>86</v>
      </c>
      <c r="AY148" s="17" t="s">
        <v>125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132</v>
      </c>
      <c r="BM148" s="229" t="s">
        <v>899</v>
      </c>
    </row>
    <row r="149" s="2" customFormat="1" ht="37.8" customHeight="1">
      <c r="A149" s="38"/>
      <c r="B149" s="39"/>
      <c r="C149" s="218" t="s">
        <v>173</v>
      </c>
      <c r="D149" s="218" t="s">
        <v>127</v>
      </c>
      <c r="E149" s="219" t="s">
        <v>290</v>
      </c>
      <c r="F149" s="220" t="s">
        <v>291</v>
      </c>
      <c r="G149" s="221" t="s">
        <v>140</v>
      </c>
      <c r="H149" s="222">
        <v>553.725</v>
      </c>
      <c r="I149" s="223"/>
      <c r="J149" s="224">
        <f>ROUND(I149*H149,2)</f>
        <v>0</v>
      </c>
      <c r="K149" s="220" t="s">
        <v>131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132</v>
      </c>
      <c r="AT149" s="229" t="s">
        <v>127</v>
      </c>
      <c r="AU149" s="229" t="s">
        <v>86</v>
      </c>
      <c r="AY149" s="17" t="s">
        <v>125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132</v>
      </c>
      <c r="BM149" s="229" t="s">
        <v>900</v>
      </c>
    </row>
    <row r="150" s="13" customFormat="1">
      <c r="A150" s="13"/>
      <c r="B150" s="236"/>
      <c r="C150" s="237"/>
      <c r="D150" s="231" t="s">
        <v>136</v>
      </c>
      <c r="E150" s="238" t="s">
        <v>1</v>
      </c>
      <c r="F150" s="239" t="s">
        <v>901</v>
      </c>
      <c r="G150" s="237"/>
      <c r="H150" s="240">
        <v>328.05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136</v>
      </c>
      <c r="AU150" s="246" t="s">
        <v>86</v>
      </c>
      <c r="AV150" s="13" t="s">
        <v>86</v>
      </c>
      <c r="AW150" s="13" t="s">
        <v>32</v>
      </c>
      <c r="AX150" s="13" t="s">
        <v>76</v>
      </c>
      <c r="AY150" s="246" t="s">
        <v>125</v>
      </c>
    </row>
    <row r="151" s="13" customFormat="1">
      <c r="A151" s="13"/>
      <c r="B151" s="236"/>
      <c r="C151" s="237"/>
      <c r="D151" s="231" t="s">
        <v>136</v>
      </c>
      <c r="E151" s="238" t="s">
        <v>1</v>
      </c>
      <c r="F151" s="239" t="s">
        <v>902</v>
      </c>
      <c r="G151" s="237"/>
      <c r="H151" s="240">
        <v>218.925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136</v>
      </c>
      <c r="AU151" s="246" t="s">
        <v>86</v>
      </c>
      <c r="AV151" s="13" t="s">
        <v>86</v>
      </c>
      <c r="AW151" s="13" t="s">
        <v>32</v>
      </c>
      <c r="AX151" s="13" t="s">
        <v>76</v>
      </c>
      <c r="AY151" s="246" t="s">
        <v>125</v>
      </c>
    </row>
    <row r="152" s="13" customFormat="1">
      <c r="A152" s="13"/>
      <c r="B152" s="236"/>
      <c r="C152" s="237"/>
      <c r="D152" s="231" t="s">
        <v>136</v>
      </c>
      <c r="E152" s="238" t="s">
        <v>1</v>
      </c>
      <c r="F152" s="239" t="s">
        <v>903</v>
      </c>
      <c r="G152" s="237"/>
      <c r="H152" s="240">
        <v>6.75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136</v>
      </c>
      <c r="AU152" s="246" t="s">
        <v>86</v>
      </c>
      <c r="AV152" s="13" t="s">
        <v>86</v>
      </c>
      <c r="AW152" s="13" t="s">
        <v>32</v>
      </c>
      <c r="AX152" s="13" t="s">
        <v>76</v>
      </c>
      <c r="AY152" s="246" t="s">
        <v>125</v>
      </c>
    </row>
    <row r="153" s="14" customFormat="1">
      <c r="A153" s="14"/>
      <c r="B153" s="247"/>
      <c r="C153" s="248"/>
      <c r="D153" s="231" t="s">
        <v>136</v>
      </c>
      <c r="E153" s="249" t="s">
        <v>1</v>
      </c>
      <c r="F153" s="250" t="s">
        <v>146</v>
      </c>
      <c r="G153" s="248"/>
      <c r="H153" s="251">
        <v>553.725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136</v>
      </c>
      <c r="AU153" s="257" t="s">
        <v>86</v>
      </c>
      <c r="AV153" s="14" t="s">
        <v>132</v>
      </c>
      <c r="AW153" s="14" t="s">
        <v>32</v>
      </c>
      <c r="AX153" s="14" t="s">
        <v>84</v>
      </c>
      <c r="AY153" s="257" t="s">
        <v>125</v>
      </c>
    </row>
    <row r="154" s="2" customFormat="1" ht="37.8" customHeight="1">
      <c r="A154" s="38"/>
      <c r="B154" s="39"/>
      <c r="C154" s="218" t="s">
        <v>177</v>
      </c>
      <c r="D154" s="218" t="s">
        <v>127</v>
      </c>
      <c r="E154" s="219" t="s">
        <v>302</v>
      </c>
      <c r="F154" s="220" t="s">
        <v>303</v>
      </c>
      <c r="G154" s="221" t="s">
        <v>140</v>
      </c>
      <c r="H154" s="222">
        <v>5537.25</v>
      </c>
      <c r="I154" s="223"/>
      <c r="J154" s="224">
        <f>ROUND(I154*H154,2)</f>
        <v>0</v>
      </c>
      <c r="K154" s="220" t="s">
        <v>131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132</v>
      </c>
      <c r="AT154" s="229" t="s">
        <v>127</v>
      </c>
      <c r="AU154" s="229" t="s">
        <v>86</v>
      </c>
      <c r="AY154" s="17" t="s">
        <v>125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132</v>
      </c>
      <c r="BM154" s="229" t="s">
        <v>904</v>
      </c>
    </row>
    <row r="155" s="13" customFormat="1">
      <c r="A155" s="13"/>
      <c r="B155" s="236"/>
      <c r="C155" s="237"/>
      <c r="D155" s="231" t="s">
        <v>136</v>
      </c>
      <c r="E155" s="238" t="s">
        <v>1</v>
      </c>
      <c r="F155" s="239" t="s">
        <v>905</v>
      </c>
      <c r="G155" s="237"/>
      <c r="H155" s="240">
        <v>5537.25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136</v>
      </c>
      <c r="AU155" s="246" t="s">
        <v>86</v>
      </c>
      <c r="AV155" s="13" t="s">
        <v>86</v>
      </c>
      <c r="AW155" s="13" t="s">
        <v>32</v>
      </c>
      <c r="AX155" s="13" t="s">
        <v>84</v>
      </c>
      <c r="AY155" s="246" t="s">
        <v>125</v>
      </c>
    </row>
    <row r="156" s="2" customFormat="1" ht="24.15" customHeight="1">
      <c r="A156" s="38"/>
      <c r="B156" s="39"/>
      <c r="C156" s="218" t="s">
        <v>184</v>
      </c>
      <c r="D156" s="218" t="s">
        <v>127</v>
      </c>
      <c r="E156" s="219" t="s">
        <v>317</v>
      </c>
      <c r="F156" s="220" t="s">
        <v>219</v>
      </c>
      <c r="G156" s="221" t="s">
        <v>195</v>
      </c>
      <c r="H156" s="222">
        <v>498.353</v>
      </c>
      <c r="I156" s="223"/>
      <c r="J156" s="224">
        <f>ROUND(I156*H156,2)</f>
        <v>0</v>
      </c>
      <c r="K156" s="220" t="s">
        <v>131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132</v>
      </c>
      <c r="AT156" s="229" t="s">
        <v>127</v>
      </c>
      <c r="AU156" s="229" t="s">
        <v>86</v>
      </c>
      <c r="AY156" s="17" t="s">
        <v>125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132</v>
      </c>
      <c r="BM156" s="229" t="s">
        <v>906</v>
      </c>
    </row>
    <row r="157" s="13" customFormat="1">
      <c r="A157" s="13"/>
      <c r="B157" s="236"/>
      <c r="C157" s="237"/>
      <c r="D157" s="231" t="s">
        <v>136</v>
      </c>
      <c r="E157" s="238" t="s">
        <v>1</v>
      </c>
      <c r="F157" s="239" t="s">
        <v>907</v>
      </c>
      <c r="G157" s="237"/>
      <c r="H157" s="240">
        <v>498.353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136</v>
      </c>
      <c r="AU157" s="246" t="s">
        <v>86</v>
      </c>
      <c r="AV157" s="13" t="s">
        <v>86</v>
      </c>
      <c r="AW157" s="13" t="s">
        <v>32</v>
      </c>
      <c r="AX157" s="13" t="s">
        <v>84</v>
      </c>
      <c r="AY157" s="246" t="s">
        <v>125</v>
      </c>
    </row>
    <row r="158" s="2" customFormat="1" ht="33" customHeight="1">
      <c r="A158" s="38"/>
      <c r="B158" s="39"/>
      <c r="C158" s="218" t="s">
        <v>192</v>
      </c>
      <c r="D158" s="218" t="s">
        <v>127</v>
      </c>
      <c r="E158" s="219" t="s">
        <v>320</v>
      </c>
      <c r="F158" s="220" t="s">
        <v>321</v>
      </c>
      <c r="G158" s="221" t="s">
        <v>195</v>
      </c>
      <c r="H158" s="222">
        <v>498.353</v>
      </c>
      <c r="I158" s="223"/>
      <c r="J158" s="224">
        <f>ROUND(I158*H158,2)</f>
        <v>0</v>
      </c>
      <c r="K158" s="220" t="s">
        <v>141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132</v>
      </c>
      <c r="AT158" s="229" t="s">
        <v>127</v>
      </c>
      <c r="AU158" s="229" t="s">
        <v>86</v>
      </c>
      <c r="AY158" s="17" t="s">
        <v>125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132</v>
      </c>
      <c r="BM158" s="229" t="s">
        <v>908</v>
      </c>
    </row>
    <row r="159" s="13" customFormat="1">
      <c r="A159" s="13"/>
      <c r="B159" s="236"/>
      <c r="C159" s="237"/>
      <c r="D159" s="231" t="s">
        <v>136</v>
      </c>
      <c r="E159" s="238" t="s">
        <v>1</v>
      </c>
      <c r="F159" s="239" t="s">
        <v>907</v>
      </c>
      <c r="G159" s="237"/>
      <c r="H159" s="240">
        <v>498.353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136</v>
      </c>
      <c r="AU159" s="246" t="s">
        <v>86</v>
      </c>
      <c r="AV159" s="13" t="s">
        <v>86</v>
      </c>
      <c r="AW159" s="13" t="s">
        <v>32</v>
      </c>
      <c r="AX159" s="13" t="s">
        <v>84</v>
      </c>
      <c r="AY159" s="246" t="s">
        <v>125</v>
      </c>
    </row>
    <row r="160" s="2" customFormat="1" ht="16.5" customHeight="1">
      <c r="A160" s="38"/>
      <c r="B160" s="39"/>
      <c r="C160" s="218" t="s">
        <v>197</v>
      </c>
      <c r="D160" s="218" t="s">
        <v>127</v>
      </c>
      <c r="E160" s="219" t="s">
        <v>323</v>
      </c>
      <c r="F160" s="220" t="s">
        <v>324</v>
      </c>
      <c r="G160" s="221" t="s">
        <v>140</v>
      </c>
      <c r="H160" s="222">
        <v>553.725</v>
      </c>
      <c r="I160" s="223"/>
      <c r="J160" s="224">
        <f>ROUND(I160*H160,2)</f>
        <v>0</v>
      </c>
      <c r="K160" s="220" t="s">
        <v>131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132</v>
      </c>
      <c r="AT160" s="229" t="s">
        <v>127</v>
      </c>
      <c r="AU160" s="229" t="s">
        <v>86</v>
      </c>
      <c r="AY160" s="17" t="s">
        <v>125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132</v>
      </c>
      <c r="BM160" s="229" t="s">
        <v>909</v>
      </c>
    </row>
    <row r="161" s="12" customFormat="1" ht="22.8" customHeight="1">
      <c r="A161" s="12"/>
      <c r="B161" s="202"/>
      <c r="C161" s="203"/>
      <c r="D161" s="204" t="s">
        <v>75</v>
      </c>
      <c r="E161" s="216" t="s">
        <v>86</v>
      </c>
      <c r="F161" s="216" t="s">
        <v>352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SUM(P162:P163)</f>
        <v>0</v>
      </c>
      <c r="Q161" s="210"/>
      <c r="R161" s="211">
        <f>SUM(R162:R163)</f>
        <v>17.57619</v>
      </c>
      <c r="S161" s="210"/>
      <c r="T161" s="212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84</v>
      </c>
      <c r="AT161" s="214" t="s">
        <v>75</v>
      </c>
      <c r="AU161" s="214" t="s">
        <v>84</v>
      </c>
      <c r="AY161" s="213" t="s">
        <v>125</v>
      </c>
      <c r="BK161" s="215">
        <f>SUM(BK162:BK163)</f>
        <v>0</v>
      </c>
    </row>
    <row r="162" s="2" customFormat="1" ht="37.8" customHeight="1">
      <c r="A162" s="38"/>
      <c r="B162" s="39"/>
      <c r="C162" s="218" t="s">
        <v>201</v>
      </c>
      <c r="D162" s="218" t="s">
        <v>127</v>
      </c>
      <c r="E162" s="219" t="s">
        <v>910</v>
      </c>
      <c r="F162" s="220" t="s">
        <v>911</v>
      </c>
      <c r="G162" s="221" t="s">
        <v>180</v>
      </c>
      <c r="H162" s="222">
        <v>121.5</v>
      </c>
      <c r="I162" s="223"/>
      <c r="J162" s="224">
        <f>ROUND(I162*H162,2)</f>
        <v>0</v>
      </c>
      <c r="K162" s="220" t="s">
        <v>131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0.14466</v>
      </c>
      <c r="R162" s="227">
        <f>Q162*H162</f>
        <v>17.57619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132</v>
      </c>
      <c r="AT162" s="229" t="s">
        <v>127</v>
      </c>
      <c r="AU162" s="229" t="s">
        <v>86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132</v>
      </c>
      <c r="BM162" s="229" t="s">
        <v>912</v>
      </c>
    </row>
    <row r="163" s="13" customFormat="1">
      <c r="A163" s="13"/>
      <c r="B163" s="236"/>
      <c r="C163" s="237"/>
      <c r="D163" s="231" t="s">
        <v>136</v>
      </c>
      <c r="E163" s="238" t="s">
        <v>1</v>
      </c>
      <c r="F163" s="239" t="s">
        <v>913</v>
      </c>
      <c r="G163" s="237"/>
      <c r="H163" s="240">
        <v>121.5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136</v>
      </c>
      <c r="AU163" s="246" t="s">
        <v>86</v>
      </c>
      <c r="AV163" s="13" t="s">
        <v>86</v>
      </c>
      <c r="AW163" s="13" t="s">
        <v>32</v>
      </c>
      <c r="AX163" s="13" t="s">
        <v>84</v>
      </c>
      <c r="AY163" s="246" t="s">
        <v>125</v>
      </c>
    </row>
    <row r="164" s="12" customFormat="1" ht="22.8" customHeight="1">
      <c r="A164" s="12"/>
      <c r="B164" s="202"/>
      <c r="C164" s="203"/>
      <c r="D164" s="204" t="s">
        <v>75</v>
      </c>
      <c r="E164" s="216" t="s">
        <v>132</v>
      </c>
      <c r="F164" s="216" t="s">
        <v>914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SUM(P165:P169)</f>
        <v>0</v>
      </c>
      <c r="Q164" s="210"/>
      <c r="R164" s="211">
        <f>SUM(R165:R169)</f>
        <v>0</v>
      </c>
      <c r="S164" s="210"/>
      <c r="T164" s="212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84</v>
      </c>
      <c r="AT164" s="214" t="s">
        <v>75</v>
      </c>
      <c r="AU164" s="214" t="s">
        <v>84</v>
      </c>
      <c r="AY164" s="213" t="s">
        <v>125</v>
      </c>
      <c r="BK164" s="215">
        <f>SUM(BK165:BK169)</f>
        <v>0</v>
      </c>
    </row>
    <row r="165" s="2" customFormat="1" ht="16.5" customHeight="1">
      <c r="A165" s="38"/>
      <c r="B165" s="39"/>
      <c r="C165" s="218" t="s">
        <v>206</v>
      </c>
      <c r="D165" s="218" t="s">
        <v>127</v>
      </c>
      <c r="E165" s="219" t="s">
        <v>915</v>
      </c>
      <c r="F165" s="220" t="s">
        <v>916</v>
      </c>
      <c r="G165" s="221" t="s">
        <v>140</v>
      </c>
      <c r="H165" s="222">
        <v>553.725</v>
      </c>
      <c r="I165" s="223"/>
      <c r="J165" s="224">
        <f>ROUND(I165*H165,2)</f>
        <v>0</v>
      </c>
      <c r="K165" s="220" t="s">
        <v>131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132</v>
      </c>
      <c r="AT165" s="229" t="s">
        <v>127</v>
      </c>
      <c r="AU165" s="229" t="s">
        <v>86</v>
      </c>
      <c r="AY165" s="17" t="s">
        <v>125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132</v>
      </c>
      <c r="BM165" s="229" t="s">
        <v>917</v>
      </c>
    </row>
    <row r="166" s="13" customFormat="1">
      <c r="A166" s="13"/>
      <c r="B166" s="236"/>
      <c r="C166" s="237"/>
      <c r="D166" s="231" t="s">
        <v>136</v>
      </c>
      <c r="E166" s="238" t="s">
        <v>1</v>
      </c>
      <c r="F166" s="239" t="s">
        <v>901</v>
      </c>
      <c r="G166" s="237"/>
      <c r="H166" s="240">
        <v>328.05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136</v>
      </c>
      <c r="AU166" s="246" t="s">
        <v>86</v>
      </c>
      <c r="AV166" s="13" t="s">
        <v>86</v>
      </c>
      <c r="AW166" s="13" t="s">
        <v>32</v>
      </c>
      <c r="AX166" s="13" t="s">
        <v>76</v>
      </c>
      <c r="AY166" s="246" t="s">
        <v>125</v>
      </c>
    </row>
    <row r="167" s="13" customFormat="1">
      <c r="A167" s="13"/>
      <c r="B167" s="236"/>
      <c r="C167" s="237"/>
      <c r="D167" s="231" t="s">
        <v>136</v>
      </c>
      <c r="E167" s="238" t="s">
        <v>1</v>
      </c>
      <c r="F167" s="239" t="s">
        <v>902</v>
      </c>
      <c r="G167" s="237"/>
      <c r="H167" s="240">
        <v>218.925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136</v>
      </c>
      <c r="AU167" s="246" t="s">
        <v>86</v>
      </c>
      <c r="AV167" s="13" t="s">
        <v>86</v>
      </c>
      <c r="AW167" s="13" t="s">
        <v>32</v>
      </c>
      <c r="AX167" s="13" t="s">
        <v>76</v>
      </c>
      <c r="AY167" s="246" t="s">
        <v>125</v>
      </c>
    </row>
    <row r="168" s="13" customFormat="1">
      <c r="A168" s="13"/>
      <c r="B168" s="236"/>
      <c r="C168" s="237"/>
      <c r="D168" s="231" t="s">
        <v>136</v>
      </c>
      <c r="E168" s="238" t="s">
        <v>1</v>
      </c>
      <c r="F168" s="239" t="s">
        <v>903</v>
      </c>
      <c r="G168" s="237"/>
      <c r="H168" s="240">
        <v>6.75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136</v>
      </c>
      <c r="AU168" s="246" t="s">
        <v>86</v>
      </c>
      <c r="AV168" s="13" t="s">
        <v>86</v>
      </c>
      <c r="AW168" s="13" t="s">
        <v>32</v>
      </c>
      <c r="AX168" s="13" t="s">
        <v>76</v>
      </c>
      <c r="AY168" s="246" t="s">
        <v>125</v>
      </c>
    </row>
    <row r="169" s="14" customFormat="1">
      <c r="A169" s="14"/>
      <c r="B169" s="247"/>
      <c r="C169" s="248"/>
      <c r="D169" s="231" t="s">
        <v>136</v>
      </c>
      <c r="E169" s="249" t="s">
        <v>1</v>
      </c>
      <c r="F169" s="250" t="s">
        <v>146</v>
      </c>
      <c r="G169" s="248"/>
      <c r="H169" s="251">
        <v>553.725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136</v>
      </c>
      <c r="AU169" s="257" t="s">
        <v>86</v>
      </c>
      <c r="AV169" s="14" t="s">
        <v>132</v>
      </c>
      <c r="AW169" s="14" t="s">
        <v>32</v>
      </c>
      <c r="AX169" s="14" t="s">
        <v>84</v>
      </c>
      <c r="AY169" s="257" t="s">
        <v>125</v>
      </c>
    </row>
    <row r="170" s="12" customFormat="1" ht="22.8" customHeight="1">
      <c r="A170" s="12"/>
      <c r="B170" s="202"/>
      <c r="C170" s="203"/>
      <c r="D170" s="204" t="s">
        <v>75</v>
      </c>
      <c r="E170" s="216" t="s">
        <v>157</v>
      </c>
      <c r="F170" s="216" t="s">
        <v>372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v>0</v>
      </c>
      <c r="Q170" s="210"/>
      <c r="R170" s="211">
        <v>0</v>
      </c>
      <c r="S170" s="210"/>
      <c r="T170" s="212"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84</v>
      </c>
      <c r="AT170" s="214" t="s">
        <v>75</v>
      </c>
      <c r="AU170" s="214" t="s">
        <v>84</v>
      </c>
      <c r="AY170" s="213" t="s">
        <v>125</v>
      </c>
      <c r="BK170" s="215">
        <v>0</v>
      </c>
    </row>
    <row r="171" s="12" customFormat="1" ht="22.8" customHeight="1">
      <c r="A171" s="12"/>
      <c r="B171" s="202"/>
      <c r="C171" s="203"/>
      <c r="D171" s="204" t="s">
        <v>75</v>
      </c>
      <c r="E171" s="216" t="s">
        <v>173</v>
      </c>
      <c r="F171" s="216" t="s">
        <v>523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SUM(P172:P207)</f>
        <v>0</v>
      </c>
      <c r="Q171" s="210"/>
      <c r="R171" s="211">
        <f>SUM(R172:R207)</f>
        <v>0.506329</v>
      </c>
      <c r="S171" s="210"/>
      <c r="T171" s="212">
        <f>SUM(T172:T207)</f>
        <v>3.4050000000000004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84</v>
      </c>
      <c r="AT171" s="214" t="s">
        <v>75</v>
      </c>
      <c r="AU171" s="214" t="s">
        <v>84</v>
      </c>
      <c r="AY171" s="213" t="s">
        <v>125</v>
      </c>
      <c r="BK171" s="215">
        <f>SUM(BK172:BK207)</f>
        <v>0</v>
      </c>
    </row>
    <row r="172" s="2" customFormat="1" ht="24.15" customHeight="1">
      <c r="A172" s="38"/>
      <c r="B172" s="39"/>
      <c r="C172" s="218" t="s">
        <v>8</v>
      </c>
      <c r="D172" s="218" t="s">
        <v>127</v>
      </c>
      <c r="E172" s="219" t="s">
        <v>918</v>
      </c>
      <c r="F172" s="220" t="s">
        <v>919</v>
      </c>
      <c r="G172" s="221" t="s">
        <v>180</v>
      </c>
      <c r="H172" s="222">
        <v>121.5</v>
      </c>
      <c r="I172" s="223"/>
      <c r="J172" s="224">
        <f>ROUND(I172*H172,2)</f>
        <v>0</v>
      </c>
      <c r="K172" s="220" t="s">
        <v>141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0.00393</v>
      </c>
      <c r="R172" s="227">
        <f>Q172*H172</f>
        <v>0.47749500000000008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132</v>
      </c>
      <c r="AT172" s="229" t="s">
        <v>127</v>
      </c>
      <c r="AU172" s="229" t="s">
        <v>86</v>
      </c>
      <c r="AY172" s="17" t="s">
        <v>125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132</v>
      </c>
      <c r="BM172" s="229" t="s">
        <v>920</v>
      </c>
    </row>
    <row r="173" s="2" customFormat="1">
      <c r="A173" s="38"/>
      <c r="B173" s="39"/>
      <c r="C173" s="40"/>
      <c r="D173" s="231" t="s">
        <v>134</v>
      </c>
      <c r="E173" s="40"/>
      <c r="F173" s="232" t="s">
        <v>921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134</v>
      </c>
      <c r="AU173" s="17" t="s">
        <v>86</v>
      </c>
    </row>
    <row r="174" s="13" customFormat="1">
      <c r="A174" s="13"/>
      <c r="B174" s="236"/>
      <c r="C174" s="237"/>
      <c r="D174" s="231" t="s">
        <v>136</v>
      </c>
      <c r="E174" s="238" t="s">
        <v>1</v>
      </c>
      <c r="F174" s="239" t="s">
        <v>922</v>
      </c>
      <c r="G174" s="237"/>
      <c r="H174" s="240">
        <v>121.5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136</v>
      </c>
      <c r="AU174" s="246" t="s">
        <v>86</v>
      </c>
      <c r="AV174" s="13" t="s">
        <v>86</v>
      </c>
      <c r="AW174" s="13" t="s">
        <v>32</v>
      </c>
      <c r="AX174" s="13" t="s">
        <v>84</v>
      </c>
      <c r="AY174" s="246" t="s">
        <v>125</v>
      </c>
    </row>
    <row r="175" s="2" customFormat="1" ht="21.75" customHeight="1">
      <c r="A175" s="38"/>
      <c r="B175" s="39"/>
      <c r="C175" s="218" t="s">
        <v>213</v>
      </c>
      <c r="D175" s="218" t="s">
        <v>127</v>
      </c>
      <c r="E175" s="219" t="s">
        <v>923</v>
      </c>
      <c r="F175" s="220" t="s">
        <v>924</v>
      </c>
      <c r="G175" s="221" t="s">
        <v>180</v>
      </c>
      <c r="H175" s="222">
        <v>221.8</v>
      </c>
      <c r="I175" s="223"/>
      <c r="J175" s="224">
        <f>ROUND(I175*H175,2)</f>
        <v>0</v>
      </c>
      <c r="K175" s="220" t="s">
        <v>131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0.00012999999999999998</v>
      </c>
      <c r="R175" s="227">
        <f>Q175*H175</f>
        <v>0.028834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132</v>
      </c>
      <c r="AT175" s="229" t="s">
        <v>127</v>
      </c>
      <c r="AU175" s="229" t="s">
        <v>86</v>
      </c>
      <c r="AY175" s="17" t="s">
        <v>125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132</v>
      </c>
      <c r="BM175" s="229" t="s">
        <v>925</v>
      </c>
    </row>
    <row r="176" s="13" customFormat="1">
      <c r="A176" s="13"/>
      <c r="B176" s="236"/>
      <c r="C176" s="237"/>
      <c r="D176" s="231" t="s">
        <v>136</v>
      </c>
      <c r="E176" s="238" t="s">
        <v>1</v>
      </c>
      <c r="F176" s="239" t="s">
        <v>926</v>
      </c>
      <c r="G176" s="237"/>
      <c r="H176" s="240">
        <v>121.5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136</v>
      </c>
      <c r="AU176" s="246" t="s">
        <v>86</v>
      </c>
      <c r="AV176" s="13" t="s">
        <v>86</v>
      </c>
      <c r="AW176" s="13" t="s">
        <v>32</v>
      </c>
      <c r="AX176" s="13" t="s">
        <v>76</v>
      </c>
      <c r="AY176" s="246" t="s">
        <v>125</v>
      </c>
    </row>
    <row r="177" s="13" customFormat="1">
      <c r="A177" s="13"/>
      <c r="B177" s="236"/>
      <c r="C177" s="237"/>
      <c r="D177" s="231" t="s">
        <v>136</v>
      </c>
      <c r="E177" s="238" t="s">
        <v>1</v>
      </c>
      <c r="F177" s="239" t="s">
        <v>927</v>
      </c>
      <c r="G177" s="237"/>
      <c r="H177" s="240">
        <v>97.3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136</v>
      </c>
      <c r="AU177" s="246" t="s">
        <v>86</v>
      </c>
      <c r="AV177" s="13" t="s">
        <v>86</v>
      </c>
      <c r="AW177" s="13" t="s">
        <v>32</v>
      </c>
      <c r="AX177" s="13" t="s">
        <v>76</v>
      </c>
      <c r="AY177" s="246" t="s">
        <v>125</v>
      </c>
    </row>
    <row r="178" s="13" customFormat="1">
      <c r="A178" s="13"/>
      <c r="B178" s="236"/>
      <c r="C178" s="237"/>
      <c r="D178" s="231" t="s">
        <v>136</v>
      </c>
      <c r="E178" s="238" t="s">
        <v>1</v>
      </c>
      <c r="F178" s="239" t="s">
        <v>928</v>
      </c>
      <c r="G178" s="237"/>
      <c r="H178" s="240">
        <v>3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136</v>
      </c>
      <c r="AU178" s="246" t="s">
        <v>86</v>
      </c>
      <c r="AV178" s="13" t="s">
        <v>86</v>
      </c>
      <c r="AW178" s="13" t="s">
        <v>32</v>
      </c>
      <c r="AX178" s="13" t="s">
        <v>76</v>
      </c>
      <c r="AY178" s="246" t="s">
        <v>125</v>
      </c>
    </row>
    <row r="179" s="14" customFormat="1">
      <c r="A179" s="14"/>
      <c r="B179" s="247"/>
      <c r="C179" s="248"/>
      <c r="D179" s="231" t="s">
        <v>136</v>
      </c>
      <c r="E179" s="249" t="s">
        <v>1</v>
      </c>
      <c r="F179" s="250" t="s">
        <v>146</v>
      </c>
      <c r="G179" s="248"/>
      <c r="H179" s="251">
        <v>221.8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136</v>
      </c>
      <c r="AU179" s="257" t="s">
        <v>86</v>
      </c>
      <c r="AV179" s="14" t="s">
        <v>132</v>
      </c>
      <c r="AW179" s="14" t="s">
        <v>32</v>
      </c>
      <c r="AX179" s="14" t="s">
        <v>84</v>
      </c>
      <c r="AY179" s="257" t="s">
        <v>125</v>
      </c>
    </row>
    <row r="180" s="2" customFormat="1" ht="24.15" customHeight="1">
      <c r="A180" s="38"/>
      <c r="B180" s="39"/>
      <c r="C180" s="218" t="s">
        <v>217</v>
      </c>
      <c r="D180" s="218" t="s">
        <v>127</v>
      </c>
      <c r="E180" s="219" t="s">
        <v>929</v>
      </c>
      <c r="F180" s="220" t="s">
        <v>930</v>
      </c>
      <c r="G180" s="221" t="s">
        <v>187</v>
      </c>
      <c r="H180" s="222">
        <v>5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132</v>
      </c>
      <c r="AT180" s="229" t="s">
        <v>127</v>
      </c>
      <c r="AU180" s="229" t="s">
        <v>86</v>
      </c>
      <c r="AY180" s="17" t="s">
        <v>125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132</v>
      </c>
      <c r="BM180" s="229" t="s">
        <v>931</v>
      </c>
    </row>
    <row r="181" s="2" customFormat="1">
      <c r="A181" s="38"/>
      <c r="B181" s="39"/>
      <c r="C181" s="40"/>
      <c r="D181" s="231" t="s">
        <v>134</v>
      </c>
      <c r="E181" s="40"/>
      <c r="F181" s="232" t="s">
        <v>932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134</v>
      </c>
      <c r="AU181" s="17" t="s">
        <v>86</v>
      </c>
    </row>
    <row r="182" s="13" customFormat="1">
      <c r="A182" s="13"/>
      <c r="B182" s="236"/>
      <c r="C182" s="237"/>
      <c r="D182" s="231" t="s">
        <v>136</v>
      </c>
      <c r="E182" s="238" t="s">
        <v>1</v>
      </c>
      <c r="F182" s="239" t="s">
        <v>933</v>
      </c>
      <c r="G182" s="237"/>
      <c r="H182" s="240">
        <v>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136</v>
      </c>
      <c r="AU182" s="246" t="s">
        <v>86</v>
      </c>
      <c r="AV182" s="13" t="s">
        <v>86</v>
      </c>
      <c r="AW182" s="13" t="s">
        <v>32</v>
      </c>
      <c r="AX182" s="13" t="s">
        <v>84</v>
      </c>
      <c r="AY182" s="246" t="s">
        <v>125</v>
      </c>
    </row>
    <row r="183" s="2" customFormat="1" ht="24.15" customHeight="1">
      <c r="A183" s="38"/>
      <c r="B183" s="39"/>
      <c r="C183" s="218" t="s">
        <v>221</v>
      </c>
      <c r="D183" s="218" t="s">
        <v>127</v>
      </c>
      <c r="E183" s="219" t="s">
        <v>934</v>
      </c>
      <c r="F183" s="220" t="s">
        <v>935</v>
      </c>
      <c r="G183" s="221" t="s">
        <v>187</v>
      </c>
      <c r="H183" s="222">
        <v>1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132</v>
      </c>
      <c r="AT183" s="229" t="s">
        <v>127</v>
      </c>
      <c r="AU183" s="229" t="s">
        <v>86</v>
      </c>
      <c r="AY183" s="17" t="s">
        <v>125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132</v>
      </c>
      <c r="BM183" s="229" t="s">
        <v>936</v>
      </c>
    </row>
    <row r="184" s="2" customFormat="1">
      <c r="A184" s="38"/>
      <c r="B184" s="39"/>
      <c r="C184" s="40"/>
      <c r="D184" s="231" t="s">
        <v>134</v>
      </c>
      <c r="E184" s="40"/>
      <c r="F184" s="232" t="s">
        <v>932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134</v>
      </c>
      <c r="AU184" s="17" t="s">
        <v>86</v>
      </c>
    </row>
    <row r="185" s="2" customFormat="1" ht="16.5" customHeight="1">
      <c r="A185" s="38"/>
      <c r="B185" s="39"/>
      <c r="C185" s="218" t="s">
        <v>225</v>
      </c>
      <c r="D185" s="218" t="s">
        <v>127</v>
      </c>
      <c r="E185" s="219" t="s">
        <v>937</v>
      </c>
      <c r="F185" s="220" t="s">
        <v>938</v>
      </c>
      <c r="G185" s="221" t="s">
        <v>180</v>
      </c>
      <c r="H185" s="222">
        <v>3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132</v>
      </c>
      <c r="AT185" s="229" t="s">
        <v>127</v>
      </c>
      <c r="AU185" s="229" t="s">
        <v>86</v>
      </c>
      <c r="AY185" s="17" t="s">
        <v>125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132</v>
      </c>
      <c r="BM185" s="229" t="s">
        <v>939</v>
      </c>
    </row>
    <row r="186" s="13" customFormat="1">
      <c r="A186" s="13"/>
      <c r="B186" s="236"/>
      <c r="C186" s="237"/>
      <c r="D186" s="231" t="s">
        <v>136</v>
      </c>
      <c r="E186" s="238" t="s">
        <v>1</v>
      </c>
      <c r="F186" s="239" t="s">
        <v>928</v>
      </c>
      <c r="G186" s="237"/>
      <c r="H186" s="240">
        <v>3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136</v>
      </c>
      <c r="AU186" s="246" t="s">
        <v>86</v>
      </c>
      <c r="AV186" s="13" t="s">
        <v>86</v>
      </c>
      <c r="AW186" s="13" t="s">
        <v>32</v>
      </c>
      <c r="AX186" s="13" t="s">
        <v>84</v>
      </c>
      <c r="AY186" s="246" t="s">
        <v>125</v>
      </c>
    </row>
    <row r="187" s="2" customFormat="1" ht="16.5" customHeight="1">
      <c r="A187" s="38"/>
      <c r="B187" s="39"/>
      <c r="C187" s="218" t="s">
        <v>348</v>
      </c>
      <c r="D187" s="218" t="s">
        <v>127</v>
      </c>
      <c r="E187" s="219" t="s">
        <v>940</v>
      </c>
      <c r="F187" s="220" t="s">
        <v>941</v>
      </c>
      <c r="G187" s="221" t="s">
        <v>180</v>
      </c>
      <c r="H187" s="222">
        <v>100.3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132</v>
      </c>
      <c r="AT187" s="229" t="s">
        <v>127</v>
      </c>
      <c r="AU187" s="229" t="s">
        <v>86</v>
      </c>
      <c r="AY187" s="17" t="s">
        <v>125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132</v>
      </c>
      <c r="BM187" s="229" t="s">
        <v>942</v>
      </c>
    </row>
    <row r="188" s="13" customFormat="1">
      <c r="A188" s="13"/>
      <c r="B188" s="236"/>
      <c r="C188" s="237"/>
      <c r="D188" s="231" t="s">
        <v>136</v>
      </c>
      <c r="E188" s="238" t="s">
        <v>1</v>
      </c>
      <c r="F188" s="239" t="s">
        <v>927</v>
      </c>
      <c r="G188" s="237"/>
      <c r="H188" s="240">
        <v>97.3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136</v>
      </c>
      <c r="AU188" s="246" t="s">
        <v>86</v>
      </c>
      <c r="AV188" s="13" t="s">
        <v>86</v>
      </c>
      <c r="AW188" s="13" t="s">
        <v>32</v>
      </c>
      <c r="AX188" s="13" t="s">
        <v>76</v>
      </c>
      <c r="AY188" s="246" t="s">
        <v>125</v>
      </c>
    </row>
    <row r="189" s="13" customFormat="1">
      <c r="A189" s="13"/>
      <c r="B189" s="236"/>
      <c r="C189" s="237"/>
      <c r="D189" s="231" t="s">
        <v>136</v>
      </c>
      <c r="E189" s="238" t="s">
        <v>1</v>
      </c>
      <c r="F189" s="239" t="s">
        <v>928</v>
      </c>
      <c r="G189" s="237"/>
      <c r="H189" s="240">
        <v>3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136</v>
      </c>
      <c r="AU189" s="246" t="s">
        <v>86</v>
      </c>
      <c r="AV189" s="13" t="s">
        <v>86</v>
      </c>
      <c r="AW189" s="13" t="s">
        <v>32</v>
      </c>
      <c r="AX189" s="13" t="s">
        <v>76</v>
      </c>
      <c r="AY189" s="246" t="s">
        <v>125</v>
      </c>
    </row>
    <row r="190" s="14" customFormat="1">
      <c r="A190" s="14"/>
      <c r="B190" s="247"/>
      <c r="C190" s="248"/>
      <c r="D190" s="231" t="s">
        <v>136</v>
      </c>
      <c r="E190" s="249" t="s">
        <v>1</v>
      </c>
      <c r="F190" s="250" t="s">
        <v>146</v>
      </c>
      <c r="G190" s="248"/>
      <c r="H190" s="251">
        <v>100.3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136</v>
      </c>
      <c r="AU190" s="257" t="s">
        <v>86</v>
      </c>
      <c r="AV190" s="14" t="s">
        <v>132</v>
      </c>
      <c r="AW190" s="14" t="s">
        <v>32</v>
      </c>
      <c r="AX190" s="14" t="s">
        <v>84</v>
      </c>
      <c r="AY190" s="257" t="s">
        <v>125</v>
      </c>
    </row>
    <row r="191" s="2" customFormat="1" ht="16.5" customHeight="1">
      <c r="A191" s="38"/>
      <c r="B191" s="39"/>
      <c r="C191" s="218" t="s">
        <v>7</v>
      </c>
      <c r="D191" s="218" t="s">
        <v>127</v>
      </c>
      <c r="E191" s="219" t="s">
        <v>943</v>
      </c>
      <c r="F191" s="220" t="s">
        <v>944</v>
      </c>
      <c r="G191" s="221" t="s">
        <v>180</v>
      </c>
      <c r="H191" s="222">
        <v>97.3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132</v>
      </c>
      <c r="AT191" s="229" t="s">
        <v>127</v>
      </c>
      <c r="AU191" s="229" t="s">
        <v>86</v>
      </c>
      <c r="AY191" s="17" t="s">
        <v>125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132</v>
      </c>
      <c r="BM191" s="229" t="s">
        <v>945</v>
      </c>
    </row>
    <row r="192" s="2" customFormat="1" ht="16.5" customHeight="1">
      <c r="A192" s="38"/>
      <c r="B192" s="39"/>
      <c r="C192" s="218" t="s">
        <v>358</v>
      </c>
      <c r="D192" s="218" t="s">
        <v>127</v>
      </c>
      <c r="E192" s="219" t="s">
        <v>946</v>
      </c>
      <c r="F192" s="220" t="s">
        <v>1</v>
      </c>
      <c r="G192" s="221" t="s">
        <v>180</v>
      </c>
      <c r="H192" s="222">
        <v>2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132</v>
      </c>
      <c r="AT192" s="229" t="s">
        <v>127</v>
      </c>
      <c r="AU192" s="229" t="s">
        <v>86</v>
      </c>
      <c r="AY192" s="17" t="s">
        <v>125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132</v>
      </c>
      <c r="BM192" s="229" t="s">
        <v>947</v>
      </c>
    </row>
    <row r="193" s="2" customFormat="1" ht="24.15" customHeight="1">
      <c r="A193" s="38"/>
      <c r="B193" s="39"/>
      <c r="C193" s="218" t="s">
        <v>363</v>
      </c>
      <c r="D193" s="218" t="s">
        <v>127</v>
      </c>
      <c r="E193" s="219" t="s">
        <v>948</v>
      </c>
      <c r="F193" s="220" t="s">
        <v>949</v>
      </c>
      <c r="G193" s="221" t="s">
        <v>187</v>
      </c>
      <c r="H193" s="222">
        <v>1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132</v>
      </c>
      <c r="AT193" s="229" t="s">
        <v>127</v>
      </c>
      <c r="AU193" s="229" t="s">
        <v>86</v>
      </c>
      <c r="AY193" s="17" t="s">
        <v>125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132</v>
      </c>
      <c r="BM193" s="229" t="s">
        <v>950</v>
      </c>
    </row>
    <row r="194" s="2" customFormat="1" ht="16.5" customHeight="1">
      <c r="A194" s="38"/>
      <c r="B194" s="39"/>
      <c r="C194" s="218" t="s">
        <v>367</v>
      </c>
      <c r="D194" s="218" t="s">
        <v>127</v>
      </c>
      <c r="E194" s="219" t="s">
        <v>951</v>
      </c>
      <c r="F194" s="220" t="s">
        <v>952</v>
      </c>
      <c r="G194" s="221" t="s">
        <v>187</v>
      </c>
      <c r="H194" s="222">
        <v>1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132</v>
      </c>
      <c r="AT194" s="229" t="s">
        <v>127</v>
      </c>
      <c r="AU194" s="229" t="s">
        <v>86</v>
      </c>
      <c r="AY194" s="17" t="s">
        <v>125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132</v>
      </c>
      <c r="BM194" s="229" t="s">
        <v>953</v>
      </c>
    </row>
    <row r="195" s="2" customFormat="1" ht="24.15" customHeight="1">
      <c r="A195" s="38"/>
      <c r="B195" s="39"/>
      <c r="C195" s="218" t="s">
        <v>373</v>
      </c>
      <c r="D195" s="218" t="s">
        <v>127</v>
      </c>
      <c r="E195" s="219" t="s">
        <v>954</v>
      </c>
      <c r="F195" s="220" t="s">
        <v>955</v>
      </c>
      <c r="G195" s="221" t="s">
        <v>187</v>
      </c>
      <c r="H195" s="222">
        <v>1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132</v>
      </c>
      <c r="AT195" s="229" t="s">
        <v>127</v>
      </c>
      <c r="AU195" s="229" t="s">
        <v>86</v>
      </c>
      <c r="AY195" s="17" t="s">
        <v>125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132</v>
      </c>
      <c r="BM195" s="229" t="s">
        <v>956</v>
      </c>
    </row>
    <row r="196" s="2" customFormat="1" ht="21.75" customHeight="1">
      <c r="A196" s="38"/>
      <c r="B196" s="39"/>
      <c r="C196" s="218" t="s">
        <v>381</v>
      </c>
      <c r="D196" s="218" t="s">
        <v>127</v>
      </c>
      <c r="E196" s="219" t="s">
        <v>957</v>
      </c>
      <c r="F196" s="220" t="s">
        <v>958</v>
      </c>
      <c r="G196" s="221" t="s">
        <v>187</v>
      </c>
      <c r="H196" s="222">
        <v>1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132</v>
      </c>
      <c r="AT196" s="229" t="s">
        <v>127</v>
      </c>
      <c r="AU196" s="229" t="s">
        <v>86</v>
      </c>
      <c r="AY196" s="17" t="s">
        <v>125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132</v>
      </c>
      <c r="BM196" s="229" t="s">
        <v>959</v>
      </c>
    </row>
    <row r="197" s="2" customFormat="1" ht="16.5" customHeight="1">
      <c r="A197" s="38"/>
      <c r="B197" s="39"/>
      <c r="C197" s="218" t="s">
        <v>387</v>
      </c>
      <c r="D197" s="218" t="s">
        <v>127</v>
      </c>
      <c r="E197" s="219" t="s">
        <v>960</v>
      </c>
      <c r="F197" s="220" t="s">
        <v>961</v>
      </c>
      <c r="G197" s="221" t="s">
        <v>187</v>
      </c>
      <c r="H197" s="222">
        <v>1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132</v>
      </c>
      <c r="AT197" s="229" t="s">
        <v>127</v>
      </c>
      <c r="AU197" s="229" t="s">
        <v>86</v>
      </c>
      <c r="AY197" s="17" t="s">
        <v>125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132</v>
      </c>
      <c r="BM197" s="229" t="s">
        <v>962</v>
      </c>
    </row>
    <row r="198" s="2" customFormat="1" ht="16.5" customHeight="1">
      <c r="A198" s="38"/>
      <c r="B198" s="39"/>
      <c r="C198" s="218" t="s">
        <v>396</v>
      </c>
      <c r="D198" s="218" t="s">
        <v>127</v>
      </c>
      <c r="E198" s="219" t="s">
        <v>963</v>
      </c>
      <c r="F198" s="220" t="s">
        <v>964</v>
      </c>
      <c r="G198" s="221" t="s">
        <v>187</v>
      </c>
      <c r="H198" s="222">
        <v>1</v>
      </c>
      <c r="I198" s="223"/>
      <c r="J198" s="224">
        <f>ROUND(I198*H198,2)</f>
        <v>0</v>
      </c>
      <c r="K198" s="220" t="s">
        <v>1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132</v>
      </c>
      <c r="AT198" s="229" t="s">
        <v>127</v>
      </c>
      <c r="AU198" s="229" t="s">
        <v>86</v>
      </c>
      <c r="AY198" s="17" t="s">
        <v>125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132</v>
      </c>
      <c r="BM198" s="229" t="s">
        <v>965</v>
      </c>
    </row>
    <row r="199" s="2" customFormat="1" ht="16.5" customHeight="1">
      <c r="A199" s="38"/>
      <c r="B199" s="39"/>
      <c r="C199" s="218" t="s">
        <v>402</v>
      </c>
      <c r="D199" s="218" t="s">
        <v>127</v>
      </c>
      <c r="E199" s="219" t="s">
        <v>966</v>
      </c>
      <c r="F199" s="220" t="s">
        <v>1</v>
      </c>
      <c r="G199" s="221" t="s">
        <v>187</v>
      </c>
      <c r="H199" s="222">
        <v>1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132</v>
      </c>
      <c r="AT199" s="229" t="s">
        <v>127</v>
      </c>
      <c r="AU199" s="229" t="s">
        <v>86</v>
      </c>
      <c r="AY199" s="17" t="s">
        <v>125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132</v>
      </c>
      <c r="BM199" s="229" t="s">
        <v>967</v>
      </c>
    </row>
    <row r="200" s="2" customFormat="1">
      <c r="A200" s="38"/>
      <c r="B200" s="39"/>
      <c r="C200" s="40"/>
      <c r="D200" s="231" t="s">
        <v>134</v>
      </c>
      <c r="E200" s="40"/>
      <c r="F200" s="232" t="s">
        <v>968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134</v>
      </c>
      <c r="AU200" s="17" t="s">
        <v>86</v>
      </c>
    </row>
    <row r="201" s="2" customFormat="1" ht="16.5" customHeight="1">
      <c r="A201" s="38"/>
      <c r="B201" s="39"/>
      <c r="C201" s="218" t="s">
        <v>407</v>
      </c>
      <c r="D201" s="218" t="s">
        <v>127</v>
      </c>
      <c r="E201" s="219" t="s">
        <v>969</v>
      </c>
      <c r="F201" s="220" t="s">
        <v>970</v>
      </c>
      <c r="G201" s="221" t="s">
        <v>180</v>
      </c>
      <c r="H201" s="222">
        <v>181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0.005</v>
      </c>
      <c r="T201" s="228">
        <f>S201*H201</f>
        <v>0.905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132</v>
      </c>
      <c r="AT201" s="229" t="s">
        <v>127</v>
      </c>
      <c r="AU201" s="229" t="s">
        <v>86</v>
      </c>
      <c r="AY201" s="17" t="s">
        <v>125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132</v>
      </c>
      <c r="BM201" s="229" t="s">
        <v>971</v>
      </c>
    </row>
    <row r="202" s="2" customFormat="1">
      <c r="A202" s="38"/>
      <c r="B202" s="39"/>
      <c r="C202" s="40"/>
      <c r="D202" s="231" t="s">
        <v>134</v>
      </c>
      <c r="E202" s="40"/>
      <c r="F202" s="232" t="s">
        <v>972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134</v>
      </c>
      <c r="AU202" s="17" t="s">
        <v>86</v>
      </c>
    </row>
    <row r="203" s="13" customFormat="1">
      <c r="A203" s="13"/>
      <c r="B203" s="236"/>
      <c r="C203" s="237"/>
      <c r="D203" s="231" t="s">
        <v>136</v>
      </c>
      <c r="E203" s="238" t="s">
        <v>1</v>
      </c>
      <c r="F203" s="239" t="s">
        <v>973</v>
      </c>
      <c r="G203" s="237"/>
      <c r="H203" s="240">
        <v>181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136</v>
      </c>
      <c r="AU203" s="246" t="s">
        <v>86</v>
      </c>
      <c r="AV203" s="13" t="s">
        <v>86</v>
      </c>
      <c r="AW203" s="13" t="s">
        <v>32</v>
      </c>
      <c r="AX203" s="13" t="s">
        <v>84</v>
      </c>
      <c r="AY203" s="246" t="s">
        <v>125</v>
      </c>
    </row>
    <row r="204" s="2" customFormat="1" ht="16.5" customHeight="1">
      <c r="A204" s="38"/>
      <c r="B204" s="39"/>
      <c r="C204" s="218" t="s">
        <v>410</v>
      </c>
      <c r="D204" s="218" t="s">
        <v>127</v>
      </c>
      <c r="E204" s="219" t="s">
        <v>974</v>
      </c>
      <c r="F204" s="220" t="s">
        <v>970</v>
      </c>
      <c r="G204" s="221" t="s">
        <v>180</v>
      </c>
      <c r="H204" s="222">
        <v>250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0.01</v>
      </c>
      <c r="T204" s="228">
        <f>S204*H204</f>
        <v>2.5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132</v>
      </c>
      <c r="AT204" s="229" t="s">
        <v>127</v>
      </c>
      <c r="AU204" s="229" t="s">
        <v>86</v>
      </c>
      <c r="AY204" s="17" t="s">
        <v>125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132</v>
      </c>
      <c r="BM204" s="229" t="s">
        <v>975</v>
      </c>
    </row>
    <row r="205" s="2" customFormat="1">
      <c r="A205" s="38"/>
      <c r="B205" s="39"/>
      <c r="C205" s="40"/>
      <c r="D205" s="231" t="s">
        <v>134</v>
      </c>
      <c r="E205" s="40"/>
      <c r="F205" s="232" t="s">
        <v>976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134</v>
      </c>
      <c r="AU205" s="17" t="s">
        <v>86</v>
      </c>
    </row>
    <row r="206" s="13" customFormat="1">
      <c r="A206" s="13"/>
      <c r="B206" s="236"/>
      <c r="C206" s="237"/>
      <c r="D206" s="231" t="s">
        <v>136</v>
      </c>
      <c r="E206" s="238" t="s">
        <v>1</v>
      </c>
      <c r="F206" s="239" t="s">
        <v>977</v>
      </c>
      <c r="G206" s="237"/>
      <c r="H206" s="240">
        <v>250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136</v>
      </c>
      <c r="AU206" s="246" t="s">
        <v>86</v>
      </c>
      <c r="AV206" s="13" t="s">
        <v>86</v>
      </c>
      <c r="AW206" s="13" t="s">
        <v>32</v>
      </c>
      <c r="AX206" s="13" t="s">
        <v>84</v>
      </c>
      <c r="AY206" s="246" t="s">
        <v>125</v>
      </c>
    </row>
    <row r="207" s="2" customFormat="1" ht="16.5" customHeight="1">
      <c r="A207" s="38"/>
      <c r="B207" s="39"/>
      <c r="C207" s="218" t="s">
        <v>416</v>
      </c>
      <c r="D207" s="218" t="s">
        <v>127</v>
      </c>
      <c r="E207" s="219" t="s">
        <v>978</v>
      </c>
      <c r="F207" s="220" t="s">
        <v>1</v>
      </c>
      <c r="G207" s="221" t="s">
        <v>187</v>
      </c>
      <c r="H207" s="222">
        <v>1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132</v>
      </c>
      <c r="AT207" s="229" t="s">
        <v>127</v>
      </c>
      <c r="AU207" s="229" t="s">
        <v>86</v>
      </c>
      <c r="AY207" s="17" t="s">
        <v>125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132</v>
      </c>
      <c r="BM207" s="229" t="s">
        <v>979</v>
      </c>
    </row>
    <row r="208" s="12" customFormat="1" ht="22.8" customHeight="1">
      <c r="A208" s="12"/>
      <c r="B208" s="202"/>
      <c r="C208" s="203"/>
      <c r="D208" s="204" t="s">
        <v>75</v>
      </c>
      <c r="E208" s="216" t="s">
        <v>177</v>
      </c>
      <c r="F208" s="216" t="s">
        <v>980</v>
      </c>
      <c r="G208" s="203"/>
      <c r="H208" s="203"/>
      <c r="I208" s="206"/>
      <c r="J208" s="217">
        <f>BK208</f>
        <v>0</v>
      </c>
      <c r="K208" s="203"/>
      <c r="L208" s="208"/>
      <c r="M208" s="209"/>
      <c r="N208" s="210"/>
      <c r="O208" s="210"/>
      <c r="P208" s="211">
        <f>SUM(P209:P212)</f>
        <v>0</v>
      </c>
      <c r="Q208" s="210"/>
      <c r="R208" s="211">
        <f>SUM(R209:R212)</f>
        <v>0.003</v>
      </c>
      <c r="S208" s="210"/>
      <c r="T208" s="212">
        <f>SUM(T209:T212)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3" t="s">
        <v>84</v>
      </c>
      <c r="AT208" s="214" t="s">
        <v>75</v>
      </c>
      <c r="AU208" s="214" t="s">
        <v>84</v>
      </c>
      <c r="AY208" s="213" t="s">
        <v>125</v>
      </c>
      <c r="BK208" s="215">
        <f>SUM(BK209:BK212)</f>
        <v>0</v>
      </c>
    </row>
    <row r="209" s="2" customFormat="1" ht="24.15" customHeight="1">
      <c r="A209" s="38"/>
      <c r="B209" s="39"/>
      <c r="C209" s="218" t="s">
        <v>422</v>
      </c>
      <c r="D209" s="218" t="s">
        <v>127</v>
      </c>
      <c r="E209" s="219" t="s">
        <v>981</v>
      </c>
      <c r="F209" s="220" t="s">
        <v>982</v>
      </c>
      <c r="G209" s="221" t="s">
        <v>180</v>
      </c>
      <c r="H209" s="222">
        <v>100</v>
      </c>
      <c r="I209" s="223"/>
      <c r="J209" s="224">
        <f>ROUND(I209*H209,2)</f>
        <v>0</v>
      </c>
      <c r="K209" s="220" t="s">
        <v>131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132</v>
      </c>
      <c r="AT209" s="229" t="s">
        <v>127</v>
      </c>
      <c r="AU209" s="229" t="s">
        <v>86</v>
      </c>
      <c r="AY209" s="17" t="s">
        <v>125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132</v>
      </c>
      <c r="BM209" s="229" t="s">
        <v>983</v>
      </c>
    </row>
    <row r="210" s="13" customFormat="1">
      <c r="A210" s="13"/>
      <c r="B210" s="236"/>
      <c r="C210" s="237"/>
      <c r="D210" s="231" t="s">
        <v>136</v>
      </c>
      <c r="E210" s="238" t="s">
        <v>1</v>
      </c>
      <c r="F210" s="239" t="s">
        <v>984</v>
      </c>
      <c r="G210" s="237"/>
      <c r="H210" s="240">
        <v>100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136</v>
      </c>
      <c r="AU210" s="246" t="s">
        <v>86</v>
      </c>
      <c r="AV210" s="13" t="s">
        <v>86</v>
      </c>
      <c r="AW210" s="13" t="s">
        <v>32</v>
      </c>
      <c r="AX210" s="13" t="s">
        <v>84</v>
      </c>
      <c r="AY210" s="246" t="s">
        <v>125</v>
      </c>
    </row>
    <row r="211" s="2" customFormat="1" ht="24.15" customHeight="1">
      <c r="A211" s="38"/>
      <c r="B211" s="39"/>
      <c r="C211" s="218" t="s">
        <v>426</v>
      </c>
      <c r="D211" s="218" t="s">
        <v>127</v>
      </c>
      <c r="E211" s="219" t="s">
        <v>985</v>
      </c>
      <c r="F211" s="220" t="s">
        <v>986</v>
      </c>
      <c r="G211" s="221" t="s">
        <v>180</v>
      </c>
      <c r="H211" s="222">
        <v>100</v>
      </c>
      <c r="I211" s="223"/>
      <c r="J211" s="224">
        <f>ROUND(I211*H211,2)</f>
        <v>0</v>
      </c>
      <c r="K211" s="220" t="s">
        <v>131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3E-05</v>
      </c>
      <c r="R211" s="227">
        <f>Q211*H211</f>
        <v>0.003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132</v>
      </c>
      <c r="AT211" s="229" t="s">
        <v>127</v>
      </c>
      <c r="AU211" s="229" t="s">
        <v>86</v>
      </c>
      <c r="AY211" s="17" t="s">
        <v>125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132</v>
      </c>
      <c r="BM211" s="229" t="s">
        <v>987</v>
      </c>
    </row>
    <row r="212" s="13" customFormat="1">
      <c r="A212" s="13"/>
      <c r="B212" s="236"/>
      <c r="C212" s="237"/>
      <c r="D212" s="231" t="s">
        <v>136</v>
      </c>
      <c r="E212" s="238" t="s">
        <v>1</v>
      </c>
      <c r="F212" s="239" t="s">
        <v>984</v>
      </c>
      <c r="G212" s="237"/>
      <c r="H212" s="240">
        <v>100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136</v>
      </c>
      <c r="AU212" s="246" t="s">
        <v>86</v>
      </c>
      <c r="AV212" s="13" t="s">
        <v>86</v>
      </c>
      <c r="AW212" s="13" t="s">
        <v>32</v>
      </c>
      <c r="AX212" s="13" t="s">
        <v>84</v>
      </c>
      <c r="AY212" s="246" t="s">
        <v>125</v>
      </c>
    </row>
    <row r="213" s="12" customFormat="1" ht="22.8" customHeight="1">
      <c r="A213" s="12"/>
      <c r="B213" s="202"/>
      <c r="C213" s="203"/>
      <c r="D213" s="204" t="s">
        <v>75</v>
      </c>
      <c r="E213" s="216" t="s">
        <v>190</v>
      </c>
      <c r="F213" s="216" t="s">
        <v>191</v>
      </c>
      <c r="G213" s="203"/>
      <c r="H213" s="203"/>
      <c r="I213" s="206"/>
      <c r="J213" s="217">
        <f>BK213</f>
        <v>0</v>
      </c>
      <c r="K213" s="203"/>
      <c r="L213" s="208"/>
      <c r="M213" s="209"/>
      <c r="N213" s="210"/>
      <c r="O213" s="210"/>
      <c r="P213" s="211">
        <f>SUM(P214:P220)</f>
        <v>0</v>
      </c>
      <c r="Q213" s="210"/>
      <c r="R213" s="211">
        <f>SUM(R214:R220)</f>
        <v>0</v>
      </c>
      <c r="S213" s="210"/>
      <c r="T213" s="212">
        <f>SUM(T214:T220)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3" t="s">
        <v>84</v>
      </c>
      <c r="AT213" s="214" t="s">
        <v>75</v>
      </c>
      <c r="AU213" s="214" t="s">
        <v>84</v>
      </c>
      <c r="AY213" s="213" t="s">
        <v>125</v>
      </c>
      <c r="BK213" s="215">
        <f>SUM(BK214:BK220)</f>
        <v>0</v>
      </c>
    </row>
    <row r="214" s="2" customFormat="1" ht="21.75" customHeight="1">
      <c r="A214" s="38"/>
      <c r="B214" s="39"/>
      <c r="C214" s="218" t="s">
        <v>431</v>
      </c>
      <c r="D214" s="218" t="s">
        <v>127</v>
      </c>
      <c r="E214" s="219" t="s">
        <v>198</v>
      </c>
      <c r="F214" s="220" t="s">
        <v>199</v>
      </c>
      <c r="G214" s="221" t="s">
        <v>195</v>
      </c>
      <c r="H214" s="222">
        <v>67.155</v>
      </c>
      <c r="I214" s="223"/>
      <c r="J214" s="224">
        <f>ROUND(I214*H214,2)</f>
        <v>0</v>
      </c>
      <c r="K214" s="220" t="s">
        <v>131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132</v>
      </c>
      <c r="AT214" s="229" t="s">
        <v>127</v>
      </c>
      <c r="AU214" s="229" t="s">
        <v>86</v>
      </c>
      <c r="AY214" s="17" t="s">
        <v>125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132</v>
      </c>
      <c r="BM214" s="229" t="s">
        <v>988</v>
      </c>
    </row>
    <row r="215" s="2" customFormat="1" ht="24.15" customHeight="1">
      <c r="A215" s="38"/>
      <c r="B215" s="39"/>
      <c r="C215" s="218" t="s">
        <v>437</v>
      </c>
      <c r="D215" s="218" t="s">
        <v>127</v>
      </c>
      <c r="E215" s="219" t="s">
        <v>202</v>
      </c>
      <c r="F215" s="220" t="s">
        <v>203</v>
      </c>
      <c r="G215" s="221" t="s">
        <v>195</v>
      </c>
      <c r="H215" s="222">
        <v>1275.945</v>
      </c>
      <c r="I215" s="223"/>
      <c r="J215" s="224">
        <f>ROUND(I215*H215,2)</f>
        <v>0</v>
      </c>
      <c r="K215" s="220" t="s">
        <v>131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132</v>
      </c>
      <c r="AT215" s="229" t="s">
        <v>127</v>
      </c>
      <c r="AU215" s="229" t="s">
        <v>86</v>
      </c>
      <c r="AY215" s="17" t="s">
        <v>125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132</v>
      </c>
      <c r="BM215" s="229" t="s">
        <v>989</v>
      </c>
    </row>
    <row r="216" s="13" customFormat="1">
      <c r="A216" s="13"/>
      <c r="B216" s="236"/>
      <c r="C216" s="237"/>
      <c r="D216" s="231" t="s">
        <v>136</v>
      </c>
      <c r="E216" s="237"/>
      <c r="F216" s="239" t="s">
        <v>990</v>
      </c>
      <c r="G216" s="237"/>
      <c r="H216" s="240">
        <v>1275.945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136</v>
      </c>
      <c r="AU216" s="246" t="s">
        <v>86</v>
      </c>
      <c r="AV216" s="13" t="s">
        <v>86</v>
      </c>
      <c r="AW216" s="13" t="s">
        <v>4</v>
      </c>
      <c r="AX216" s="13" t="s">
        <v>84</v>
      </c>
      <c r="AY216" s="246" t="s">
        <v>125</v>
      </c>
    </row>
    <row r="217" s="2" customFormat="1" ht="24.15" customHeight="1">
      <c r="A217" s="38"/>
      <c r="B217" s="39"/>
      <c r="C217" s="218" t="s">
        <v>442</v>
      </c>
      <c r="D217" s="218" t="s">
        <v>127</v>
      </c>
      <c r="E217" s="219" t="s">
        <v>207</v>
      </c>
      <c r="F217" s="220" t="s">
        <v>208</v>
      </c>
      <c r="G217" s="221" t="s">
        <v>195</v>
      </c>
      <c r="H217" s="222">
        <v>67.155</v>
      </c>
      <c r="I217" s="223"/>
      <c r="J217" s="224">
        <f>ROUND(I217*H217,2)</f>
        <v>0</v>
      </c>
      <c r="K217" s="220" t="s">
        <v>131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132</v>
      </c>
      <c r="AT217" s="229" t="s">
        <v>127</v>
      </c>
      <c r="AU217" s="229" t="s">
        <v>86</v>
      </c>
      <c r="AY217" s="17" t="s">
        <v>125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132</v>
      </c>
      <c r="BM217" s="229" t="s">
        <v>991</v>
      </c>
    </row>
    <row r="218" s="2" customFormat="1" ht="37.8" customHeight="1">
      <c r="A218" s="38"/>
      <c r="B218" s="39"/>
      <c r="C218" s="218" t="s">
        <v>447</v>
      </c>
      <c r="D218" s="218" t="s">
        <v>127</v>
      </c>
      <c r="E218" s="219" t="s">
        <v>210</v>
      </c>
      <c r="F218" s="220" t="s">
        <v>211</v>
      </c>
      <c r="G218" s="221" t="s">
        <v>195</v>
      </c>
      <c r="H218" s="222">
        <v>24.75</v>
      </c>
      <c r="I218" s="223"/>
      <c r="J218" s="224">
        <f>ROUND(I218*H218,2)</f>
        <v>0</v>
      </c>
      <c r="K218" s="220" t="s">
        <v>131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132</v>
      </c>
      <c r="AT218" s="229" t="s">
        <v>127</v>
      </c>
      <c r="AU218" s="229" t="s">
        <v>86</v>
      </c>
      <c r="AY218" s="17" t="s">
        <v>125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132</v>
      </c>
      <c r="BM218" s="229" t="s">
        <v>992</v>
      </c>
    </row>
    <row r="219" s="2" customFormat="1" ht="33" customHeight="1">
      <c r="A219" s="38"/>
      <c r="B219" s="39"/>
      <c r="C219" s="218" t="s">
        <v>451</v>
      </c>
      <c r="D219" s="218" t="s">
        <v>127</v>
      </c>
      <c r="E219" s="219" t="s">
        <v>214</v>
      </c>
      <c r="F219" s="220" t="s">
        <v>215</v>
      </c>
      <c r="G219" s="221" t="s">
        <v>195</v>
      </c>
      <c r="H219" s="222">
        <v>16.5</v>
      </c>
      <c r="I219" s="223"/>
      <c r="J219" s="224">
        <f>ROUND(I219*H219,2)</f>
        <v>0</v>
      </c>
      <c r="K219" s="220" t="s">
        <v>131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132</v>
      </c>
      <c r="AT219" s="229" t="s">
        <v>127</v>
      </c>
      <c r="AU219" s="229" t="s">
        <v>86</v>
      </c>
      <c r="AY219" s="17" t="s">
        <v>125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132</v>
      </c>
      <c r="BM219" s="229" t="s">
        <v>993</v>
      </c>
    </row>
    <row r="220" s="2" customFormat="1" ht="24.15" customHeight="1">
      <c r="A220" s="38"/>
      <c r="B220" s="39"/>
      <c r="C220" s="218" t="s">
        <v>455</v>
      </c>
      <c r="D220" s="218" t="s">
        <v>127</v>
      </c>
      <c r="E220" s="219" t="s">
        <v>218</v>
      </c>
      <c r="F220" s="220" t="s">
        <v>219</v>
      </c>
      <c r="G220" s="221" t="s">
        <v>195</v>
      </c>
      <c r="H220" s="222">
        <v>25.905</v>
      </c>
      <c r="I220" s="223"/>
      <c r="J220" s="224">
        <f>ROUND(I220*H220,2)</f>
        <v>0</v>
      </c>
      <c r="K220" s="220" t="s">
        <v>131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132</v>
      </c>
      <c r="AT220" s="229" t="s">
        <v>127</v>
      </c>
      <c r="AU220" s="229" t="s">
        <v>86</v>
      </c>
      <c r="AY220" s="17" t="s">
        <v>125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132</v>
      </c>
      <c r="BM220" s="229" t="s">
        <v>994</v>
      </c>
    </row>
    <row r="221" s="12" customFormat="1" ht="22.8" customHeight="1">
      <c r="A221" s="12"/>
      <c r="B221" s="202"/>
      <c r="C221" s="203"/>
      <c r="D221" s="204" t="s">
        <v>75</v>
      </c>
      <c r="E221" s="216" t="s">
        <v>662</v>
      </c>
      <c r="F221" s="216" t="s">
        <v>663</v>
      </c>
      <c r="G221" s="203"/>
      <c r="H221" s="203"/>
      <c r="I221" s="206"/>
      <c r="J221" s="217">
        <f>BK221</f>
        <v>0</v>
      </c>
      <c r="K221" s="203"/>
      <c r="L221" s="208"/>
      <c r="M221" s="209"/>
      <c r="N221" s="210"/>
      <c r="O221" s="210"/>
      <c r="P221" s="211">
        <f>P222</f>
        <v>0</v>
      </c>
      <c r="Q221" s="210"/>
      <c r="R221" s="211">
        <f>R222</f>
        <v>0</v>
      </c>
      <c r="S221" s="210"/>
      <c r="T221" s="212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3" t="s">
        <v>84</v>
      </c>
      <c r="AT221" s="214" t="s">
        <v>75</v>
      </c>
      <c r="AU221" s="214" t="s">
        <v>84</v>
      </c>
      <c r="AY221" s="213" t="s">
        <v>125</v>
      </c>
      <c r="BK221" s="215">
        <f>BK222</f>
        <v>0</v>
      </c>
    </row>
    <row r="222" s="2" customFormat="1" ht="24.15" customHeight="1">
      <c r="A222" s="38"/>
      <c r="B222" s="39"/>
      <c r="C222" s="218" t="s">
        <v>461</v>
      </c>
      <c r="D222" s="218" t="s">
        <v>127</v>
      </c>
      <c r="E222" s="219" t="s">
        <v>995</v>
      </c>
      <c r="F222" s="220" t="s">
        <v>996</v>
      </c>
      <c r="G222" s="221" t="s">
        <v>195</v>
      </c>
      <c r="H222" s="222">
        <v>18.754</v>
      </c>
      <c r="I222" s="223"/>
      <c r="J222" s="224">
        <f>ROUND(I222*H222,2)</f>
        <v>0</v>
      </c>
      <c r="K222" s="220" t="s">
        <v>131</v>
      </c>
      <c r="L222" s="44"/>
      <c r="M222" s="268" t="s">
        <v>1</v>
      </c>
      <c r="N222" s="269" t="s">
        <v>41</v>
      </c>
      <c r="O222" s="270"/>
      <c r="P222" s="271">
        <f>O222*H222</f>
        <v>0</v>
      </c>
      <c r="Q222" s="271">
        <v>0</v>
      </c>
      <c r="R222" s="271">
        <f>Q222*H222</f>
        <v>0</v>
      </c>
      <c r="S222" s="271">
        <v>0</v>
      </c>
      <c r="T222" s="27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132</v>
      </c>
      <c r="AT222" s="229" t="s">
        <v>127</v>
      </c>
      <c r="AU222" s="229" t="s">
        <v>86</v>
      </c>
      <c r="AY222" s="17" t="s">
        <v>125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132</v>
      </c>
      <c r="BM222" s="229" t="s">
        <v>997</v>
      </c>
    </row>
    <row r="223" s="2" customFormat="1" ht="6.96" customHeight="1">
      <c r="A223" s="38"/>
      <c r="B223" s="66"/>
      <c r="C223" s="67"/>
      <c r="D223" s="67"/>
      <c r="E223" s="67"/>
      <c r="F223" s="67"/>
      <c r="G223" s="67"/>
      <c r="H223" s="67"/>
      <c r="I223" s="67"/>
      <c r="J223" s="67"/>
      <c r="K223" s="67"/>
      <c r="L223" s="44"/>
      <c r="M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</sheetData>
  <sheetProtection sheet="1" autoFilter="0" formatColumns="0" formatRows="0" objects="1" scenarios="1" spinCount="100000" saltValue="3vi3MExRS/X2f9K/lOXUlMyqRpVUY352sB+EYPtlQ+50L48YIkJ7BHvvNaD5rSt5KHJxM8kKighOVKGzMjnltQ==" hashValue="kwZcQ524vaPZR4zWL+KLvPV5pTvZk07UBq1lo//oqMwrQU8MFRXrjvix/3bg8YvWWM3b/SfLe8ShYb0XEld1hw==" algorithmName="SHA-512" password="CC35"/>
  <autoFilter ref="C124:K22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ROUND((SUM(BE120:BE140)),  2)</f>
        <v>0</v>
      </c>
      <c r="G33" s="38"/>
      <c r="H33" s="38"/>
      <c r="I33" s="155">
        <v>0.21</v>
      </c>
      <c r="J33" s="154">
        <f>ROUND(((SUM(BE120:BE140))*I33),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ROUND((SUM(BF120:BF140)),  2)</f>
        <v>0</v>
      </c>
      <c r="G34" s="38"/>
      <c r="H34" s="38"/>
      <c r="I34" s="155">
        <v>0.15</v>
      </c>
      <c r="J34" s="154">
        <f>ROUND(((SUM(BF120:BF140))*I34),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ROUND((SUM(BG120:BG140)),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ROUND((SUM(BH120:BH140)),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ROUND((SUM(BI120:BI140)),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010 - Ostatní a vedlejší náklady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999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1000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1001</v>
      </c>
      <c r="E99" s="182"/>
      <c r="F99" s="182"/>
      <c r="G99" s="182"/>
      <c r="H99" s="182"/>
      <c r="I99" s="182"/>
      <c r="J99" s="183">
        <f>J123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1002</v>
      </c>
      <c r="E100" s="182"/>
      <c r="F100" s="182"/>
      <c r="G100" s="182"/>
      <c r="H100" s="182"/>
      <c r="I100" s="182"/>
      <c r="J100" s="183">
        <f>J138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4" t="str">
        <f>E7</f>
        <v>BOHUMÍN MĚSTSKÁ NEMOCNICE PAVILON LDN, PŘÍJEZDOVÁ KOMUNIKACE A PARKOVIŠTĚ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 xml:space="preserve">010 - Ostatní a vedlejší náklady 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Bohumín</v>
      </c>
      <c r="G114" s="40"/>
      <c r="H114" s="40"/>
      <c r="I114" s="32" t="s">
        <v>22</v>
      </c>
      <c r="J114" s="79" t="str">
        <f>IF(J12="","",J12)</f>
        <v>8. 10. 2025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Město Bohumín</v>
      </c>
      <c r="G116" s="40"/>
      <c r="H116" s="40"/>
      <c r="I116" s="32" t="s">
        <v>30</v>
      </c>
      <c r="J116" s="36" t="str">
        <f>E21</f>
        <v>ATRIS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Barbora Kyšková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111</v>
      </c>
      <c r="D119" s="194" t="s">
        <v>61</v>
      </c>
      <c r="E119" s="194" t="s">
        <v>57</v>
      </c>
      <c r="F119" s="194" t="s">
        <v>58</v>
      </c>
      <c r="G119" s="194" t="s">
        <v>112</v>
      </c>
      <c r="H119" s="194" t="s">
        <v>113</v>
      </c>
      <c r="I119" s="194" t="s">
        <v>114</v>
      </c>
      <c r="J119" s="194" t="s">
        <v>104</v>
      </c>
      <c r="K119" s="195" t="s">
        <v>115</v>
      </c>
      <c r="L119" s="196"/>
      <c r="M119" s="100" t="s">
        <v>1</v>
      </c>
      <c r="N119" s="101" t="s">
        <v>40</v>
      </c>
      <c r="O119" s="101" t="s">
        <v>116</v>
      </c>
      <c r="P119" s="101" t="s">
        <v>117</v>
      </c>
      <c r="Q119" s="101" t="s">
        <v>118</v>
      </c>
      <c r="R119" s="101" t="s">
        <v>119</v>
      </c>
      <c r="S119" s="101" t="s">
        <v>120</v>
      </c>
      <c r="T119" s="102" t="s">
        <v>121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122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P121+P123+P138</f>
        <v>0</v>
      </c>
      <c r="Q120" s="104"/>
      <c r="R120" s="199">
        <f>R121+R123+R138</f>
        <v>0</v>
      </c>
      <c r="S120" s="104"/>
      <c r="T120" s="200">
        <f>T121+T123+T138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106</v>
      </c>
      <c r="BK120" s="201">
        <f>BK121+BK123+BK138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1003</v>
      </c>
      <c r="F121" s="205" t="s">
        <v>1004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</f>
        <v>0</v>
      </c>
      <c r="Q121" s="210"/>
      <c r="R121" s="211">
        <f>R122</f>
        <v>0</v>
      </c>
      <c r="S121" s="210"/>
      <c r="T121" s="212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157</v>
      </c>
      <c r="AT121" s="214" t="s">
        <v>75</v>
      </c>
      <c r="AU121" s="214" t="s">
        <v>76</v>
      </c>
      <c r="AY121" s="213" t="s">
        <v>125</v>
      </c>
      <c r="BK121" s="215">
        <f>BK122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76</v>
      </c>
      <c r="F122" s="216" t="s">
        <v>1005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v>0</v>
      </c>
      <c r="Q122" s="210"/>
      <c r="R122" s="211">
        <v>0</v>
      </c>
      <c r="S122" s="210"/>
      <c r="T122" s="212"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157</v>
      </c>
      <c r="AT122" s="214" t="s">
        <v>75</v>
      </c>
      <c r="AU122" s="214" t="s">
        <v>84</v>
      </c>
      <c r="AY122" s="213" t="s">
        <v>125</v>
      </c>
      <c r="BK122" s="215"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1006</v>
      </c>
      <c r="F123" s="205" t="s">
        <v>1007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SUM(P124:P137)</f>
        <v>0</v>
      </c>
      <c r="Q123" s="210"/>
      <c r="R123" s="211">
        <f>SUM(R124:R137)</f>
        <v>0</v>
      </c>
      <c r="S123" s="210"/>
      <c r="T123" s="212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157</v>
      </c>
      <c r="AT123" s="214" t="s">
        <v>75</v>
      </c>
      <c r="AU123" s="214" t="s">
        <v>76</v>
      </c>
      <c r="AY123" s="213" t="s">
        <v>125</v>
      </c>
      <c r="BK123" s="215">
        <f>SUM(BK124:BK137)</f>
        <v>0</v>
      </c>
    </row>
    <row r="124" s="2" customFormat="1" ht="16.5" customHeight="1">
      <c r="A124" s="38"/>
      <c r="B124" s="39"/>
      <c r="C124" s="218" t="s">
        <v>84</v>
      </c>
      <c r="D124" s="218" t="s">
        <v>127</v>
      </c>
      <c r="E124" s="219" t="s">
        <v>1008</v>
      </c>
      <c r="F124" s="220" t="s">
        <v>1009</v>
      </c>
      <c r="G124" s="221" t="s">
        <v>848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1010</v>
      </c>
      <c r="AT124" s="229" t="s">
        <v>127</v>
      </c>
      <c r="AU124" s="229" t="s">
        <v>84</v>
      </c>
      <c r="AY124" s="17" t="s">
        <v>125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1010</v>
      </c>
      <c r="BM124" s="229" t="s">
        <v>1011</v>
      </c>
    </row>
    <row r="125" s="2" customFormat="1">
      <c r="A125" s="38"/>
      <c r="B125" s="39"/>
      <c r="C125" s="40"/>
      <c r="D125" s="231" t="s">
        <v>134</v>
      </c>
      <c r="E125" s="40"/>
      <c r="F125" s="232" t="s">
        <v>1012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134</v>
      </c>
      <c r="AU125" s="17" t="s">
        <v>84</v>
      </c>
    </row>
    <row r="126" s="2" customFormat="1" ht="16.5" customHeight="1">
      <c r="A126" s="38"/>
      <c r="B126" s="39"/>
      <c r="C126" s="218" t="s">
        <v>86</v>
      </c>
      <c r="D126" s="218" t="s">
        <v>127</v>
      </c>
      <c r="E126" s="219" t="s">
        <v>1013</v>
      </c>
      <c r="F126" s="220" t="s">
        <v>1014</v>
      </c>
      <c r="G126" s="221" t="s">
        <v>848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132</v>
      </c>
      <c r="AT126" s="229" t="s">
        <v>127</v>
      </c>
      <c r="AU126" s="229" t="s">
        <v>84</v>
      </c>
      <c r="AY126" s="17" t="s">
        <v>125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132</v>
      </c>
      <c r="BM126" s="229" t="s">
        <v>1015</v>
      </c>
    </row>
    <row r="127" s="2" customFormat="1">
      <c r="A127" s="38"/>
      <c r="B127" s="39"/>
      <c r="C127" s="40"/>
      <c r="D127" s="231" t="s">
        <v>134</v>
      </c>
      <c r="E127" s="40"/>
      <c r="F127" s="232" t="s">
        <v>1016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134</v>
      </c>
      <c r="AU127" s="17" t="s">
        <v>84</v>
      </c>
    </row>
    <row r="128" s="2" customFormat="1" ht="21.75" customHeight="1">
      <c r="A128" s="38"/>
      <c r="B128" s="39"/>
      <c r="C128" s="218" t="s">
        <v>147</v>
      </c>
      <c r="D128" s="218" t="s">
        <v>127</v>
      </c>
      <c r="E128" s="219" t="s">
        <v>1017</v>
      </c>
      <c r="F128" s="220" t="s">
        <v>1018</v>
      </c>
      <c r="G128" s="221" t="s">
        <v>848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127</v>
      </c>
      <c r="AU128" s="229" t="s">
        <v>84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132</v>
      </c>
      <c r="BM128" s="229" t="s">
        <v>1019</v>
      </c>
    </row>
    <row r="129" s="2" customFormat="1">
      <c r="A129" s="38"/>
      <c r="B129" s="39"/>
      <c r="C129" s="40"/>
      <c r="D129" s="231" t="s">
        <v>134</v>
      </c>
      <c r="E129" s="40"/>
      <c r="F129" s="232" t="s">
        <v>1020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134</v>
      </c>
      <c r="AU129" s="17" t="s">
        <v>84</v>
      </c>
    </row>
    <row r="130" s="2" customFormat="1" ht="16.5" customHeight="1">
      <c r="A130" s="38"/>
      <c r="B130" s="39"/>
      <c r="C130" s="218" t="s">
        <v>132</v>
      </c>
      <c r="D130" s="218" t="s">
        <v>127</v>
      </c>
      <c r="E130" s="219" t="s">
        <v>1021</v>
      </c>
      <c r="F130" s="220" t="s">
        <v>1022</v>
      </c>
      <c r="G130" s="221" t="s">
        <v>187</v>
      </c>
      <c r="H130" s="222">
        <v>25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84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1023</v>
      </c>
    </row>
    <row r="131" s="2" customFormat="1" ht="16.5" customHeight="1">
      <c r="A131" s="38"/>
      <c r="B131" s="39"/>
      <c r="C131" s="218" t="s">
        <v>157</v>
      </c>
      <c r="D131" s="218" t="s">
        <v>127</v>
      </c>
      <c r="E131" s="219" t="s">
        <v>1024</v>
      </c>
      <c r="F131" s="220" t="s">
        <v>1025</v>
      </c>
      <c r="G131" s="221" t="s">
        <v>848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132</v>
      </c>
      <c r="AT131" s="229" t="s">
        <v>127</v>
      </c>
      <c r="AU131" s="229" t="s">
        <v>84</v>
      </c>
      <c r="AY131" s="17" t="s">
        <v>125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132</v>
      </c>
      <c r="BM131" s="229" t="s">
        <v>1026</v>
      </c>
    </row>
    <row r="132" s="2" customFormat="1" ht="16.5" customHeight="1">
      <c r="A132" s="38"/>
      <c r="B132" s="39"/>
      <c r="C132" s="218" t="s">
        <v>163</v>
      </c>
      <c r="D132" s="218" t="s">
        <v>127</v>
      </c>
      <c r="E132" s="219" t="s">
        <v>1027</v>
      </c>
      <c r="F132" s="220" t="s">
        <v>1028</v>
      </c>
      <c r="G132" s="221" t="s">
        <v>848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84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1029</v>
      </c>
    </row>
    <row r="133" s="2" customFormat="1">
      <c r="A133" s="38"/>
      <c r="B133" s="39"/>
      <c r="C133" s="40"/>
      <c r="D133" s="231" t="s">
        <v>134</v>
      </c>
      <c r="E133" s="40"/>
      <c r="F133" s="232" t="s">
        <v>1030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134</v>
      </c>
      <c r="AU133" s="17" t="s">
        <v>84</v>
      </c>
    </row>
    <row r="134" s="2" customFormat="1" ht="16.5" customHeight="1">
      <c r="A134" s="38"/>
      <c r="B134" s="39"/>
      <c r="C134" s="218" t="s">
        <v>168</v>
      </c>
      <c r="D134" s="218" t="s">
        <v>127</v>
      </c>
      <c r="E134" s="219" t="s">
        <v>1031</v>
      </c>
      <c r="F134" s="220" t="s">
        <v>1032</v>
      </c>
      <c r="G134" s="221" t="s">
        <v>848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127</v>
      </c>
      <c r="AU134" s="229" t="s">
        <v>84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132</v>
      </c>
      <c r="BM134" s="229" t="s">
        <v>1033</v>
      </c>
    </row>
    <row r="135" s="2" customFormat="1">
      <c r="A135" s="38"/>
      <c r="B135" s="39"/>
      <c r="C135" s="40"/>
      <c r="D135" s="231" t="s">
        <v>134</v>
      </c>
      <c r="E135" s="40"/>
      <c r="F135" s="232" t="s">
        <v>1034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134</v>
      </c>
      <c r="AU135" s="17" t="s">
        <v>84</v>
      </c>
    </row>
    <row r="136" s="2" customFormat="1" ht="24.15" customHeight="1">
      <c r="A136" s="38"/>
      <c r="B136" s="39"/>
      <c r="C136" s="218" t="s">
        <v>173</v>
      </c>
      <c r="D136" s="218" t="s">
        <v>127</v>
      </c>
      <c r="E136" s="219" t="s">
        <v>1035</v>
      </c>
      <c r="F136" s="220" t="s">
        <v>1036</v>
      </c>
      <c r="G136" s="221" t="s">
        <v>848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132</v>
      </c>
      <c r="AT136" s="229" t="s">
        <v>127</v>
      </c>
      <c r="AU136" s="229" t="s">
        <v>84</v>
      </c>
      <c r="AY136" s="17" t="s">
        <v>125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132</v>
      </c>
      <c r="BM136" s="229" t="s">
        <v>1037</v>
      </c>
    </row>
    <row r="137" s="2" customFormat="1" ht="37.8" customHeight="1">
      <c r="A137" s="38"/>
      <c r="B137" s="39"/>
      <c r="C137" s="218" t="s">
        <v>177</v>
      </c>
      <c r="D137" s="218" t="s">
        <v>127</v>
      </c>
      <c r="E137" s="219" t="s">
        <v>1038</v>
      </c>
      <c r="F137" s="220" t="s">
        <v>1039</v>
      </c>
      <c r="G137" s="221" t="s">
        <v>848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132</v>
      </c>
      <c r="AT137" s="229" t="s">
        <v>127</v>
      </c>
      <c r="AU137" s="229" t="s">
        <v>84</v>
      </c>
      <c r="AY137" s="17" t="s">
        <v>125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132</v>
      </c>
      <c r="BM137" s="229" t="s">
        <v>1040</v>
      </c>
    </row>
    <row r="138" s="12" customFormat="1" ht="25.92" customHeight="1">
      <c r="A138" s="12"/>
      <c r="B138" s="202"/>
      <c r="C138" s="203"/>
      <c r="D138" s="204" t="s">
        <v>75</v>
      </c>
      <c r="E138" s="205" t="s">
        <v>1041</v>
      </c>
      <c r="F138" s="205" t="s">
        <v>1042</v>
      </c>
      <c r="G138" s="203"/>
      <c r="H138" s="203"/>
      <c r="I138" s="206"/>
      <c r="J138" s="207">
        <f>BK138</f>
        <v>0</v>
      </c>
      <c r="K138" s="203"/>
      <c r="L138" s="208"/>
      <c r="M138" s="209"/>
      <c r="N138" s="210"/>
      <c r="O138" s="210"/>
      <c r="P138" s="211">
        <f>SUM(P139:P140)</f>
        <v>0</v>
      </c>
      <c r="Q138" s="210"/>
      <c r="R138" s="211">
        <f>SUM(R139:R140)</f>
        <v>0</v>
      </c>
      <c r="S138" s="210"/>
      <c r="T138" s="212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157</v>
      </c>
      <c r="AT138" s="214" t="s">
        <v>75</v>
      </c>
      <c r="AU138" s="214" t="s">
        <v>76</v>
      </c>
      <c r="AY138" s="213" t="s">
        <v>125</v>
      </c>
      <c r="BK138" s="215">
        <f>SUM(BK139:BK140)</f>
        <v>0</v>
      </c>
    </row>
    <row r="139" s="2" customFormat="1" ht="16.5" customHeight="1">
      <c r="A139" s="38"/>
      <c r="B139" s="39"/>
      <c r="C139" s="218" t="s">
        <v>184</v>
      </c>
      <c r="D139" s="218" t="s">
        <v>127</v>
      </c>
      <c r="E139" s="219" t="s">
        <v>1043</v>
      </c>
      <c r="F139" s="220" t="s">
        <v>1044</v>
      </c>
      <c r="G139" s="221" t="s">
        <v>848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1010</v>
      </c>
      <c r="AT139" s="229" t="s">
        <v>127</v>
      </c>
      <c r="AU139" s="229" t="s">
        <v>84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1010</v>
      </c>
      <c r="BM139" s="229" t="s">
        <v>1045</v>
      </c>
    </row>
    <row r="140" s="2" customFormat="1">
      <c r="A140" s="38"/>
      <c r="B140" s="39"/>
      <c r="C140" s="40"/>
      <c r="D140" s="231" t="s">
        <v>134</v>
      </c>
      <c r="E140" s="40"/>
      <c r="F140" s="232" t="s">
        <v>1046</v>
      </c>
      <c r="G140" s="40"/>
      <c r="H140" s="40"/>
      <c r="I140" s="233"/>
      <c r="J140" s="40"/>
      <c r="K140" s="40"/>
      <c r="L140" s="44"/>
      <c r="M140" s="284"/>
      <c r="N140" s="285"/>
      <c r="O140" s="270"/>
      <c r="P140" s="270"/>
      <c r="Q140" s="270"/>
      <c r="R140" s="270"/>
      <c r="S140" s="270"/>
      <c r="T140" s="286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134</v>
      </c>
      <c r="AU140" s="17" t="s">
        <v>84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Pl6Bh8DtPScabEIiZOqerVgFkLl7JkECh1WvOg9M1weHIuuloAGmY16oAszgOnSCvVSCh4iCgWdpcGWfloN+MQ==" hashValue="I9QPtkxr1B0AQPKU7rkFkp6cuMfUFsDyDKQMHjT9RanpZaqOBqIggb328yhiubU40KBosJvPby6ASmQreHR18w==" algorithmName="SHA-512" password="CC35"/>
  <autoFilter ref="C119:K14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BARBORAKYSK8FBE\barborakyskova</dc:creator>
  <cp:lastModifiedBy>BARBORAKYSK8FBE\barborakyskova</cp:lastModifiedBy>
  <dcterms:created xsi:type="dcterms:W3CDTF">2025-10-09T13:48:09Z</dcterms:created>
  <dcterms:modified xsi:type="dcterms:W3CDTF">2025-10-09T13:48:19Z</dcterms:modified>
</cp:coreProperties>
</file>