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0" windowWidth="38055" windowHeight="17310"/>
  </bookViews>
  <sheets>
    <sheet name="Rekapitulace stavby" sheetId="1" r:id="rId1"/>
    <sheet name="SO 01 - E4 - Oprava fasád..." sheetId="2" r:id="rId2"/>
    <sheet name="Seznam figur" sheetId="3" r:id="rId3"/>
    <sheet name="Pokyny pro vyplnění" sheetId="4" r:id="rId4"/>
  </sheets>
  <definedNames>
    <definedName name="_xlnm._FilterDatabase" localSheetId="1" hidden="1">'SO 01 - E4 - Oprava fasád...'!$C$101:$K$631</definedName>
    <definedName name="_xlnm.Print_Titles" localSheetId="0">'Rekapitulace stavby'!$52:$52</definedName>
    <definedName name="_xlnm.Print_Titles" localSheetId="2">'Seznam figur'!$9:$9</definedName>
    <definedName name="_xlnm.Print_Titles" localSheetId="1">'SO 01 - E4 - Oprava fasád...'!$101:$101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figur'!$C$4:$G$455</definedName>
    <definedName name="_xlnm.Print_Area" localSheetId="1">'SO 01 - E4 - Oprava fasád...'!$C$4:$J$39,'SO 01 - E4 - Oprava fasád...'!$C$45:$J$83,'SO 01 - E4 - Oprava fasád...'!$C$89:$K$631</definedName>
  </definedNames>
  <calcPr calcId="124519"/>
</workbook>
</file>

<file path=xl/calcChain.xml><?xml version="1.0" encoding="utf-8"?>
<calcChain xmlns="http://schemas.openxmlformats.org/spreadsheetml/2006/main">
  <c r="D7" i="3"/>
  <c r="J37" i="2"/>
  <c r="J36"/>
  <c r="AY55" i="1"/>
  <c r="J35" i="2"/>
  <c r="AX55" i="1"/>
  <c r="BI628" i="2"/>
  <c r="BH628"/>
  <c r="BG628"/>
  <c r="BF628"/>
  <c r="T628"/>
  <c r="R628"/>
  <c r="P628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9"/>
  <c r="BH609"/>
  <c r="BG609"/>
  <c r="BF609"/>
  <c r="T609"/>
  <c r="R609"/>
  <c r="P609"/>
  <c r="BI603"/>
  <c r="BH603"/>
  <c r="BG603"/>
  <c r="BF603"/>
  <c r="T603"/>
  <c r="T602"/>
  <c r="R603"/>
  <c r="R602" s="1"/>
  <c r="P603"/>
  <c r="P602"/>
  <c r="BI600"/>
  <c r="BH600"/>
  <c r="BG600"/>
  <c r="BF600"/>
  <c r="T600"/>
  <c r="R600"/>
  <c r="P600"/>
  <c r="BI593"/>
  <c r="BH593"/>
  <c r="BG593"/>
  <c r="BF593"/>
  <c r="T593"/>
  <c r="R593"/>
  <c r="P593"/>
  <c r="BI591"/>
  <c r="BH591"/>
  <c r="BG591"/>
  <c r="BF591"/>
  <c r="T591"/>
  <c r="R591"/>
  <c r="P591"/>
  <c r="BI584"/>
  <c r="BH584"/>
  <c r="BG584"/>
  <c r="BF584"/>
  <c r="T584"/>
  <c r="R584"/>
  <c r="P584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2"/>
  <c r="BH572"/>
  <c r="BG572"/>
  <c r="BF572"/>
  <c r="T572"/>
  <c r="R572"/>
  <c r="P572"/>
  <c r="BI568"/>
  <c r="BH568"/>
  <c r="BG568"/>
  <c r="BF568"/>
  <c r="T568"/>
  <c r="R568"/>
  <c r="P568"/>
  <c r="BI566"/>
  <c r="BH566"/>
  <c r="BG566"/>
  <c r="BF566"/>
  <c r="T566"/>
  <c r="R566"/>
  <c r="P566"/>
  <c r="BI562"/>
  <c r="BH562"/>
  <c r="BG562"/>
  <c r="BF562"/>
  <c r="T562"/>
  <c r="R562"/>
  <c r="P562"/>
  <c r="BI559"/>
  <c r="BH559"/>
  <c r="BG559"/>
  <c r="BF559"/>
  <c r="T559"/>
  <c r="R559"/>
  <c r="P559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30"/>
  <c r="BH530"/>
  <c r="BG530"/>
  <c r="BF530"/>
  <c r="T530"/>
  <c r="R530"/>
  <c r="P530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09"/>
  <c r="BH509"/>
  <c r="BG509"/>
  <c r="BF509"/>
  <c r="T509"/>
  <c r="R509"/>
  <c r="P509"/>
  <c r="BI504"/>
  <c r="BH504"/>
  <c r="BG504"/>
  <c r="BF504"/>
  <c r="T504"/>
  <c r="R504"/>
  <c r="P504"/>
  <c r="BI503"/>
  <c r="BH503"/>
  <c r="BG503"/>
  <c r="BF503"/>
  <c r="T503"/>
  <c r="R503"/>
  <c r="P503"/>
  <c r="BI499"/>
  <c r="BH499"/>
  <c r="BG499"/>
  <c r="BF499"/>
  <c r="T499"/>
  <c r="R499"/>
  <c r="P499"/>
  <c r="BI498"/>
  <c r="BH498"/>
  <c r="BG498"/>
  <c r="BF498"/>
  <c r="T498"/>
  <c r="R498"/>
  <c r="P498"/>
  <c r="BI494"/>
  <c r="BH494"/>
  <c r="BG494"/>
  <c r="BF494"/>
  <c r="T494"/>
  <c r="R494"/>
  <c r="P494"/>
  <c r="BI493"/>
  <c r="BH493"/>
  <c r="BG493"/>
  <c r="BF493"/>
  <c r="T493"/>
  <c r="R493"/>
  <c r="P493"/>
  <c r="BI489"/>
  <c r="BH489"/>
  <c r="BG489"/>
  <c r="BF489"/>
  <c r="T489"/>
  <c r="R489"/>
  <c r="P489"/>
  <c r="BI486"/>
  <c r="BH486"/>
  <c r="BG486"/>
  <c r="BF486"/>
  <c r="T486"/>
  <c r="R486"/>
  <c r="P486"/>
  <c r="BI481"/>
  <c r="BH481"/>
  <c r="BG481"/>
  <c r="BF481"/>
  <c r="T481"/>
  <c r="R481"/>
  <c r="P481"/>
  <c r="BI472"/>
  <c r="BH472"/>
  <c r="BG472"/>
  <c r="BF472"/>
  <c r="T472"/>
  <c r="R472"/>
  <c r="P472"/>
  <c r="BI468"/>
  <c r="BH468"/>
  <c r="BG468"/>
  <c r="BF468"/>
  <c r="T468"/>
  <c r="R468"/>
  <c r="P468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1"/>
  <c r="BH391"/>
  <c r="BG391"/>
  <c r="BF391"/>
  <c r="T391"/>
  <c r="R391"/>
  <c r="P391"/>
  <c r="BI389"/>
  <c r="BH389"/>
  <c r="BG389"/>
  <c r="BF389"/>
  <c r="T389"/>
  <c r="R389"/>
  <c r="P389"/>
  <c r="BI383"/>
  <c r="BH383"/>
  <c r="BG383"/>
  <c r="BF383"/>
  <c r="T383"/>
  <c r="R383"/>
  <c r="P383"/>
  <c r="BI382"/>
  <c r="BH382"/>
  <c r="BG382"/>
  <c r="BF382"/>
  <c r="T382"/>
  <c r="R382"/>
  <c r="P382"/>
  <c r="BI375"/>
  <c r="BH375"/>
  <c r="BG375"/>
  <c r="BF375"/>
  <c r="T375"/>
  <c r="R375"/>
  <c r="P375"/>
  <c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T351"/>
  <c r="R352"/>
  <c r="R351" s="1"/>
  <c r="P352"/>
  <c r="P351" s="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2"/>
  <c r="BH322"/>
  <c r="BG322"/>
  <c r="BF322"/>
  <c r="T322"/>
  <c r="R322"/>
  <c r="P322"/>
  <c r="BI316"/>
  <c r="BH316"/>
  <c r="BG316"/>
  <c r="BF316"/>
  <c r="T316"/>
  <c r="R316"/>
  <c r="P316"/>
  <c r="BI310"/>
  <c r="BH310"/>
  <c r="BG310"/>
  <c r="BF310"/>
  <c r="T310"/>
  <c r="R310"/>
  <c r="P310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1"/>
  <c r="BH211"/>
  <c r="BG211"/>
  <c r="BF211"/>
  <c r="T211"/>
  <c r="R211"/>
  <c r="P211"/>
  <c r="BI205"/>
  <c r="BH205"/>
  <c r="BG205"/>
  <c r="BF205"/>
  <c r="T205"/>
  <c r="R205"/>
  <c r="P205"/>
  <c r="BI203"/>
  <c r="BH203"/>
  <c r="BG203"/>
  <c r="BF203"/>
  <c r="T203"/>
  <c r="R203"/>
  <c r="P203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56"/>
  <c r="BH156"/>
  <c r="BG156"/>
  <c r="BF156"/>
  <c r="T156"/>
  <c r="T155"/>
  <c r="R156"/>
  <c r="R155"/>
  <c r="P156"/>
  <c r="P155" s="1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99" s="1"/>
  <c r="J17"/>
  <c r="J12"/>
  <c r="J96"/>
  <c r="E7"/>
  <c r="E92" s="1"/>
  <c r="L50" i="1"/>
  <c r="AM50"/>
  <c r="AM49"/>
  <c r="L49"/>
  <c r="AM47"/>
  <c r="L47"/>
  <c r="L45"/>
  <c r="L44"/>
  <c r="J177" i="2"/>
  <c r="BK363"/>
  <c r="J310"/>
  <c r="BK236"/>
  <c r="BK129"/>
  <c r="BK568"/>
  <c r="BK509"/>
  <c r="J489"/>
  <c r="J430"/>
  <c r="BK389"/>
  <c r="J347"/>
  <c r="J261"/>
  <c r="BK177"/>
  <c r="BK628"/>
  <c r="J620"/>
  <c r="J603"/>
  <c r="J572"/>
  <c r="BK539"/>
  <c r="J509"/>
  <c r="BK472"/>
  <c r="BK423"/>
  <c r="J389"/>
  <c r="J356"/>
  <c r="BK303"/>
  <c r="BK196"/>
  <c r="J137"/>
  <c r="BK239"/>
  <c r="J148"/>
  <c r="BK603"/>
  <c r="BK574"/>
  <c r="J543"/>
  <c r="J516"/>
  <c r="J493"/>
  <c r="J454"/>
  <c r="J410"/>
  <c r="BK369"/>
  <c r="J341"/>
  <c r="J316"/>
  <c r="BK261"/>
  <c r="J156"/>
  <c r="J249"/>
  <c r="J173"/>
  <c r="J253"/>
  <c r="J141"/>
  <c r="BK141"/>
  <c r="BK356"/>
  <c r="J333"/>
  <c r="BK253"/>
  <c r="J145"/>
  <c r="J574"/>
  <c r="J539"/>
  <c r="J498"/>
  <c r="BK454"/>
  <c r="J423"/>
  <c r="J382"/>
  <c r="J337"/>
  <c r="J281"/>
  <c r="J133"/>
  <c r="J624"/>
  <c r="J616"/>
  <c r="J591"/>
  <c r="J559"/>
  <c r="J523"/>
  <c r="BK489"/>
  <c r="BK442"/>
  <c r="J400"/>
  <c r="J369"/>
  <c r="BK329"/>
  <c r="J257"/>
  <c r="BK156"/>
  <c r="J211"/>
  <c r="BK133"/>
  <c r="J582"/>
  <c r="J562"/>
  <c r="BK532"/>
  <c r="BK504"/>
  <c r="BK486"/>
  <c r="BK446"/>
  <c r="J427"/>
  <c r="BK396"/>
  <c r="J367"/>
  <c r="BK333"/>
  <c r="BK287"/>
  <c r="J196"/>
  <c r="F36"/>
  <c r="BK153"/>
  <c r="BK373"/>
  <c r="BK347"/>
  <c r="BK291"/>
  <c r="BK203"/>
  <c r="BK578"/>
  <c r="J532"/>
  <c r="BK499"/>
  <c r="BK450"/>
  <c r="BK415"/>
  <c r="BK367"/>
  <c r="BK299"/>
  <c r="J205"/>
  <c r="BK105"/>
  <c r="J612"/>
  <c r="J578"/>
  <c r="J536"/>
  <c r="J503"/>
  <c r="J458"/>
  <c r="J419"/>
  <c r="BK391"/>
  <c r="J345"/>
  <c r="J287"/>
  <c r="BK180"/>
  <c r="F37"/>
  <c r="J203"/>
  <c r="BK117"/>
  <c r="BK349"/>
  <c r="J299"/>
  <c r="BK169"/>
  <c r="J584"/>
  <c r="BK543"/>
  <c r="J519"/>
  <c r="BK493"/>
  <c r="J446"/>
  <c r="J412"/>
  <c r="J373"/>
  <c r="J329"/>
  <c r="J236"/>
  <c r="J117"/>
  <c r="BK620"/>
  <c r="J609"/>
  <c r="BK582"/>
  <c r="J547"/>
  <c r="BK516"/>
  <c r="J486"/>
  <c r="J450"/>
  <c r="BK404"/>
  <c r="J375"/>
  <c r="BK337"/>
  <c r="BK265"/>
  <c r="J215"/>
  <c r="AS54" i="1"/>
  <c r="BK184" i="2"/>
  <c r="BK109"/>
  <c r="J593"/>
  <c r="BK566"/>
  <c r="BK519"/>
  <c r="J499"/>
  <c r="BK458"/>
  <c r="BK434"/>
  <c r="BK419"/>
  <c r="J391"/>
  <c r="J352"/>
  <c r="J303"/>
  <c r="BK249"/>
  <c r="J125"/>
  <c r="J239"/>
  <c r="J129"/>
  <c r="J190"/>
  <c r="J113"/>
  <c r="J229"/>
  <c r="F35"/>
  <c r="BK221"/>
  <c r="F34"/>
  <c r="BK245"/>
  <c r="BK383"/>
  <c r="J322"/>
  <c r="J265"/>
  <c r="J184"/>
  <c r="BK600"/>
  <c r="J566"/>
  <c r="J504"/>
  <c r="J468"/>
  <c r="J434"/>
  <c r="J396"/>
  <c r="BK352"/>
  <c r="J291"/>
  <c r="BK215"/>
  <c r="BK624"/>
  <c r="BK612"/>
  <c r="BK591"/>
  <c r="J568"/>
  <c r="BK530"/>
  <c r="BK498"/>
  <c r="J438"/>
  <c r="J415"/>
  <c r="BK382"/>
  <c r="J349"/>
  <c r="BK295"/>
  <c r="BK229"/>
  <c r="BK257"/>
  <c r="J169"/>
  <c r="BK609"/>
  <c r="BK584"/>
  <c r="BK547"/>
  <c r="J530"/>
  <c r="BK503"/>
  <c r="J472"/>
  <c r="BK427"/>
  <c r="BK400"/>
  <c r="BK375"/>
  <c r="BK345"/>
  <c r="J295"/>
  <c r="J221"/>
  <c r="BK137"/>
  <c r="BK205"/>
  <c r="J109"/>
  <c r="J153"/>
  <c r="J269"/>
  <c r="J105"/>
  <c r="BK341"/>
  <c r="BK281"/>
  <c r="BK211"/>
  <c r="BK113"/>
  <c r="BK559"/>
  <c r="BK523"/>
  <c r="J481"/>
  <c r="BK438"/>
  <c r="J404"/>
  <c r="BK360"/>
  <c r="BK310"/>
  <c r="J245"/>
  <c r="BK148"/>
  <c r="J628"/>
  <c r="BK616"/>
  <c r="BK593"/>
  <c r="BK562"/>
  <c r="J494"/>
  <c r="BK468"/>
  <c r="BK430"/>
  <c r="BK410"/>
  <c r="J363"/>
  <c r="BK316"/>
  <c r="BK243"/>
  <c r="J121"/>
  <c r="J225"/>
  <c r="BK121"/>
  <c r="J600"/>
  <c r="BK572"/>
  <c r="BK536"/>
  <c r="BK494"/>
  <c r="BK481"/>
  <c r="J442"/>
  <c r="BK412"/>
  <c r="J383"/>
  <c r="J360"/>
  <c r="BK322"/>
  <c r="BK275"/>
  <c r="J243"/>
  <c r="J180"/>
  <c r="J275"/>
  <c r="BK190"/>
  <c r="BK269"/>
  <c r="BK173"/>
  <c r="J34"/>
  <c r="BK145"/>
  <c r="BK225"/>
  <c r="BK125"/>
  <c r="BK147" l="1"/>
  <c r="J147" s="1"/>
  <c r="J62" s="1"/>
  <c r="P168"/>
  <c r="R238"/>
  <c r="P362"/>
  <c r="P414"/>
  <c r="BK488"/>
  <c r="J488"/>
  <c r="J74" s="1"/>
  <c r="T518"/>
  <c r="T104"/>
  <c r="R168"/>
  <c r="T238"/>
  <c r="P355"/>
  <c r="BK429"/>
  <c r="J429"/>
  <c r="J73" s="1"/>
  <c r="T488"/>
  <c r="P561"/>
  <c r="BK561"/>
  <c r="J561" s="1"/>
  <c r="J77" s="1"/>
  <c r="P608"/>
  <c r="BK104"/>
  <c r="J104" s="1"/>
  <c r="J61" s="1"/>
  <c r="BK179"/>
  <c r="J179" s="1"/>
  <c r="J65" s="1"/>
  <c r="R179"/>
  <c r="T328"/>
  <c r="T362"/>
  <c r="R414"/>
  <c r="R488"/>
  <c r="R561"/>
  <c r="R608"/>
  <c r="T615"/>
  <c r="R147"/>
  <c r="P179"/>
  <c r="R328"/>
  <c r="T355"/>
  <c r="R429"/>
  <c r="P518"/>
  <c r="P538"/>
  <c r="R615"/>
  <c r="P147"/>
  <c r="T168"/>
  <c r="T179"/>
  <c r="BK328"/>
  <c r="J328" s="1"/>
  <c r="J67" s="1"/>
  <c r="R362"/>
  <c r="T414"/>
  <c r="P488"/>
  <c r="BK538"/>
  <c r="J538"/>
  <c r="J76" s="1"/>
  <c r="T538"/>
  <c r="T608"/>
  <c r="R623"/>
  <c r="R104"/>
  <c r="R103" s="1"/>
  <c r="BK168"/>
  <c r="J168"/>
  <c r="J64" s="1"/>
  <c r="P238"/>
  <c r="BK355"/>
  <c r="J355" s="1"/>
  <c r="J70" s="1"/>
  <c r="R355"/>
  <c r="BK414"/>
  <c r="J414"/>
  <c r="J72" s="1"/>
  <c r="T429"/>
  <c r="R518"/>
  <c r="R538"/>
  <c r="BK608"/>
  <c r="J608" s="1"/>
  <c r="J80" s="1"/>
  <c r="P615"/>
  <c r="P623"/>
  <c r="P104"/>
  <c r="T147"/>
  <c r="BK238"/>
  <c r="J238"/>
  <c r="J66" s="1"/>
  <c r="P328"/>
  <c r="BK362"/>
  <c r="J362" s="1"/>
  <c r="J71" s="1"/>
  <c r="P429"/>
  <c r="BK518"/>
  <c r="J518" s="1"/>
  <c r="J75" s="1"/>
  <c r="T561"/>
  <c r="BK615"/>
  <c r="J615" s="1"/>
  <c r="J81" s="1"/>
  <c r="BK623"/>
  <c r="J623" s="1"/>
  <c r="J82" s="1"/>
  <c r="T623"/>
  <c r="BK351"/>
  <c r="J351"/>
  <c r="J68" s="1"/>
  <c r="BK602"/>
  <c r="J602" s="1"/>
  <c r="J78" s="1"/>
  <c r="BK155"/>
  <c r="J155" s="1"/>
  <c r="J63" s="1"/>
  <c r="E48"/>
  <c r="J52"/>
  <c r="F55"/>
  <c r="BE105"/>
  <c r="BE109"/>
  <c r="BE113"/>
  <c r="BE117"/>
  <c r="BE121"/>
  <c r="BE125"/>
  <c r="BE129"/>
  <c r="BE133"/>
  <c r="BE137"/>
  <c r="BE141"/>
  <c r="BE145"/>
  <c r="BE148"/>
  <c r="BE153"/>
  <c r="BE156"/>
  <c r="BE169"/>
  <c r="BE173"/>
  <c r="BE177"/>
  <c r="BE180"/>
  <c r="BE184"/>
  <c r="BE190"/>
  <c r="BE196"/>
  <c r="BE203"/>
  <c r="BE205"/>
  <c r="BE211"/>
  <c r="BE215"/>
  <c r="BE221"/>
  <c r="BE225"/>
  <c r="BE229"/>
  <c r="BE236"/>
  <c r="BE239"/>
  <c r="BE243"/>
  <c r="BE245"/>
  <c r="BE249"/>
  <c r="BE253"/>
  <c r="BE257"/>
  <c r="BE261"/>
  <c r="BE265"/>
  <c r="BE269"/>
  <c r="BE275"/>
  <c r="BE281"/>
  <c r="BE287"/>
  <c r="BE291"/>
  <c r="BE295"/>
  <c r="BE299"/>
  <c r="BE303"/>
  <c r="BE310"/>
  <c r="BE316"/>
  <c r="BE322"/>
  <c r="BE329"/>
  <c r="BE333"/>
  <c r="BE337"/>
  <c r="BE341"/>
  <c r="BE345"/>
  <c r="BE347"/>
  <c r="BE349"/>
  <c r="BE352"/>
  <c r="BE356"/>
  <c r="BE360"/>
  <c r="BE363"/>
  <c r="BE367"/>
  <c r="BE369"/>
  <c r="BE373"/>
  <c r="BE375"/>
  <c r="BE382"/>
  <c r="BE383"/>
  <c r="BE389"/>
  <c r="BE391"/>
  <c r="BE396"/>
  <c r="BE400"/>
  <c r="BE404"/>
  <c r="BE410"/>
  <c r="BE412"/>
  <c r="BE415"/>
  <c r="BE419"/>
  <c r="BE423"/>
  <c r="BE427"/>
  <c r="BE430"/>
  <c r="BE434"/>
  <c r="BE438"/>
  <c r="BE442"/>
  <c r="BE446"/>
  <c r="BE450"/>
  <c r="BE454"/>
  <c r="BE458"/>
  <c r="BE468"/>
  <c r="BE472"/>
  <c r="BE481"/>
  <c r="BE486"/>
  <c r="BE489"/>
  <c r="BE493"/>
  <c r="BE494"/>
  <c r="BE498"/>
  <c r="BE499"/>
  <c r="BE503"/>
  <c r="BE504"/>
  <c r="BE509"/>
  <c r="BE516"/>
  <c r="BE519"/>
  <c r="BE523"/>
  <c r="BE530"/>
  <c r="BE532"/>
  <c r="BE536"/>
  <c r="BE539"/>
  <c r="BE543"/>
  <c r="BE547"/>
  <c r="BE559"/>
  <c r="BE562"/>
  <c r="BE566"/>
  <c r="BE568"/>
  <c r="BE572"/>
  <c r="BE574"/>
  <c r="BE578"/>
  <c r="BE582"/>
  <c r="BE584"/>
  <c r="BE591"/>
  <c r="BE593"/>
  <c r="BE600"/>
  <c r="BE603"/>
  <c r="BE609"/>
  <c r="BE612"/>
  <c r="BE616"/>
  <c r="BE620"/>
  <c r="BE624"/>
  <c r="BE628"/>
  <c r="BA55" i="1"/>
  <c r="BA54" s="1"/>
  <c r="W30" s="1"/>
  <c r="BC55"/>
  <c r="BC54" s="1"/>
  <c r="W32" s="1"/>
  <c r="BB55"/>
  <c r="BB54" s="1"/>
  <c r="W31" s="1"/>
  <c r="AW55"/>
  <c r="BD55"/>
  <c r="BD54" s="1"/>
  <c r="W33" s="1"/>
  <c r="R354" i="2" l="1"/>
  <c r="R102" s="1"/>
  <c r="T607"/>
  <c r="T354"/>
  <c r="R607"/>
  <c r="P103"/>
  <c r="P354"/>
  <c r="P607"/>
  <c r="T103"/>
  <c r="T102" s="1"/>
  <c r="BK354"/>
  <c r="J354" s="1"/>
  <c r="J69" s="1"/>
  <c r="BK607"/>
  <c r="J607" s="1"/>
  <c r="J79" s="1"/>
  <c r="BK103"/>
  <c r="BK102" s="1"/>
  <c r="J102" s="1"/>
  <c r="J59" s="1"/>
  <c r="AX54" i="1"/>
  <c r="AW54"/>
  <c r="AK30" s="1"/>
  <c r="AY54"/>
  <c r="F33" i="2"/>
  <c r="AZ55" i="1" s="1"/>
  <c r="AZ54" s="1"/>
  <c r="W29" s="1"/>
  <c r="J33" i="2"/>
  <c r="AV55" i="1" s="1"/>
  <c r="AT55" s="1"/>
  <c r="P102" i="2" l="1"/>
  <c r="AU55" i="1" s="1"/>
  <c r="AU54" s="1"/>
  <c r="J103" i="2"/>
  <c r="J60" s="1"/>
  <c r="AV54" i="1"/>
  <c r="AK29" s="1"/>
  <c r="J30" i="2"/>
  <c r="AG55" i="1" s="1"/>
  <c r="AG54" s="1"/>
  <c r="AK26" s="1"/>
  <c r="J39" i="2" l="1"/>
  <c r="AN55" i="1"/>
  <c r="AK35"/>
  <c r="AT54"/>
  <c r="AN54" s="1"/>
</calcChain>
</file>

<file path=xl/sharedStrings.xml><?xml version="1.0" encoding="utf-8"?>
<sst xmlns="http://schemas.openxmlformats.org/spreadsheetml/2006/main" count="7205" uniqueCount="1351">
  <si>
    <t>Export Komplet</t>
  </si>
  <si>
    <t>VZ</t>
  </si>
  <si>
    <t>2.0</t>
  </si>
  <si>
    <t>ZAMOK</t>
  </si>
  <si>
    <t>False</t>
  </si>
  <si>
    <t>{5770541d-ae7e-40bd-ab07-7bd6c570666f}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</si>
  <si>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</si>
  <si>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</si>
  <si>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</si>
  <si>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</si>
  <si>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</si>
  <si>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</si>
  <si>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</si>
  <si>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</si>
  <si>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</si>
  <si>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</si>
  <si>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</si>
  <si>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fasády Masarykovy základní školy v Bohumíně II</t>
  </si>
  <si>
    <t>KSO:</t>
  </si>
  <si>
    <t/>
  </si>
  <si>
    <t>CC-CZ:</t>
  </si>
  <si>
    <t>Místo:</t>
  </si>
  <si>
    <t>Bohumín</t>
  </si>
  <si>
    <t>Datum:</t>
  </si>
  <si>
    <t>16. 2. 2025</t>
  </si>
  <si>
    <t>Zadavatel:</t>
  </si>
  <si>
    <t>IČ:</t>
  </si>
  <si>
    <t>00297569</t>
  </si>
  <si>
    <t>Město Bohumín</t>
  </si>
  <si>
    <t>DIČ:</t>
  </si>
  <si>
    <t>Účastník:</t>
  </si>
  <si>
    <t>Vyplň údaj</t>
  </si>
  <si>
    <t>Projektant:</t>
  </si>
  <si>
    <t>25353772</t>
  </si>
  <si>
    <t>RUSTICUS, s. r. o.</t>
  </si>
  <si>
    <t>CZ25353772</t>
  </si>
  <si>
    <t>True</t>
  </si>
  <si>
    <t>Zpracovatel:</t>
  </si>
  <si>
    <t>Pavel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</si>
  <si>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</si>
  <si>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</si>
  <si>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</si>
  <si>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</si>
  <si>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</si>
  <si>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</si>
  <si>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</si>
  <si>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</si>
  <si>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</si>
  <si>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</si>
  <si>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</si>
  <si>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</si>
  <si>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</si>
  <si>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</si>
  <si>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</si>
  <si>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</si>
  <si>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</si>
  <si>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</si>
  <si>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</si>
  <si>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</si>
  <si>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</si>
  <si>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</si>
  <si>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</si>
  <si>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</si>
  <si>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</si>
  <si>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</si>
  <si>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</si>
  <si>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</si>
  <si>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</si>
  <si>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</si>
  <si>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</si>
  <si>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</si>
  <si>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</si>
  <si>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</si>
  <si>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</si>
  <si>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</si>
  <si>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</si>
  <si>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</si>
  <si>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</si>
  <si>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</si>
  <si>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</si>
  <si>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01 - E4</t>
  </si>
  <si>
    <t>Oprava fasády - 4. etapa</t>
  </si>
  <si>
    <t>STA</t>
  </si>
  <si>
    <t>1</t>
  </si>
  <si>
    <t>{f14105d5-360a-429c-9e1e-e9a856d726d8}</t>
  </si>
  <si>
    <t>2</t>
  </si>
  <si>
    <t>P401</t>
  </si>
  <si>
    <t>Plocha lešení fasády - 4. et., v do 10 m</t>
  </si>
  <si>
    <t>m2</t>
  </si>
  <si>
    <t>463</t>
  </si>
  <si>
    <t>3</t>
  </si>
  <si>
    <t>P402</t>
  </si>
  <si>
    <t>Plocha lešení fasády - 4. et., v do 25 m</t>
  </si>
  <si>
    <t>1553</t>
  </si>
  <si>
    <t>KRYCÍ LIST SOUPISU PRACÍ</t>
  </si>
  <si>
    <t>P403</t>
  </si>
  <si>
    <t>Shoz kratší - 4. et.</t>
  </si>
  <si>
    <t>m</t>
  </si>
  <si>
    <t>9</t>
  </si>
  <si>
    <t>P404</t>
  </si>
  <si>
    <t>Shoz delší - 4. et.</t>
  </si>
  <si>
    <t>15</t>
  </si>
  <si>
    <t>B401</t>
  </si>
  <si>
    <t>Plocha fasády - 4. et. (4.01 - 4.06)</t>
  </si>
  <si>
    <t>1820,8</t>
  </si>
  <si>
    <t>B402</t>
  </si>
  <si>
    <t>Plocha fasády - 4. et. (mozaiková omítka na teracu 4.01, 4.02)</t>
  </si>
  <si>
    <t>20,1</t>
  </si>
  <si>
    <t>Objekt:</t>
  </si>
  <si>
    <t>B403</t>
  </si>
  <si>
    <t>Parapetní plechy - 4. et.</t>
  </si>
  <si>
    <t>176</t>
  </si>
  <si>
    <t>SO 01 - E4 - Oprava fasády - 4. etapa</t>
  </si>
  <si>
    <t>B404</t>
  </si>
  <si>
    <t xml:space="preserve">Oplechování říms - 4. et. </t>
  </si>
  <si>
    <t>126,1</t>
  </si>
  <si>
    <t>B405</t>
  </si>
  <si>
    <t>Okapní svody - 4. et.</t>
  </si>
  <si>
    <t>141,4</t>
  </si>
  <si>
    <t>B406</t>
  </si>
  <si>
    <t>Lapače splavenin - 4. et.</t>
  </si>
  <si>
    <t>ks</t>
  </si>
  <si>
    <t>P405</t>
  </si>
  <si>
    <t>Plocha výplní otvorů - 4. et.</t>
  </si>
  <si>
    <t>478</t>
  </si>
  <si>
    <t>B408</t>
  </si>
  <si>
    <t>Okapový chodník - 4. et.</t>
  </si>
  <si>
    <t>7,5</t>
  </si>
  <si>
    <t>N402</t>
  </si>
  <si>
    <t>Parapetní plechy rovné - návrh</t>
  </si>
  <si>
    <t>149,9</t>
  </si>
  <si>
    <t>N413</t>
  </si>
  <si>
    <t>Plocha levého balkónu ve 2. NP</t>
  </si>
  <si>
    <t>24,1</t>
  </si>
  <si>
    <t>N414</t>
  </si>
  <si>
    <t>Plocha pravého balkónu ve 2. NP</t>
  </si>
  <si>
    <t>23,2</t>
  </si>
  <si>
    <t>B407</t>
  </si>
  <si>
    <t xml:space="preserve">Okenní mříže - 4. et. </t>
  </si>
  <si>
    <t>17,3</t>
  </si>
  <si>
    <t>N401</t>
  </si>
  <si>
    <t>Parapetní plechy 1. PP - návrh</t>
  </si>
  <si>
    <t>29</t>
  </si>
  <si>
    <t>N403</t>
  </si>
  <si>
    <t>Parapetní plechy segmentové - návrh</t>
  </si>
  <si>
    <t>27</t>
  </si>
  <si>
    <t>N404</t>
  </si>
  <si>
    <t>Oplechování říms - 4. et. - oprava stávajících</t>
  </si>
  <si>
    <t>124,9</t>
  </si>
  <si>
    <t>N405</t>
  </si>
  <si>
    <t>Oplechování říms - 4. et. - návrh</t>
  </si>
  <si>
    <t>6,2</t>
  </si>
  <si>
    <t>N406</t>
  </si>
  <si>
    <t>Oplechování obkladu soklu - návrh</t>
  </si>
  <si>
    <t>99,2</t>
  </si>
  <si>
    <t>N407</t>
  </si>
  <si>
    <t>Okapní svody - 4. et. - návrh</t>
  </si>
  <si>
    <t>141,8</t>
  </si>
  <si>
    <t>N408</t>
  </si>
  <si>
    <t>Plocha soklu - 4. et. - návrh</t>
  </si>
  <si>
    <t>123,2</t>
  </si>
  <si>
    <t>N409</t>
  </si>
  <si>
    <t>Plocha ostění a nadpraží soklu - návrh</t>
  </si>
  <si>
    <t>28,2</t>
  </si>
  <si>
    <t>N410</t>
  </si>
  <si>
    <t>Plocha fasády - 4. et. (4.01 - 4.06) - návrh</t>
  </si>
  <si>
    <t>1654,1</t>
  </si>
  <si>
    <t>N415</t>
  </si>
  <si>
    <t>Plocha kleneb obou vstupů</t>
  </si>
  <si>
    <t>80</t>
  </si>
  <si>
    <t>N411</t>
  </si>
  <si>
    <t>Plocha fasádních prvků - 4. et. (4.01 - 4.06) - návrh</t>
  </si>
  <si>
    <t>391,3</t>
  </si>
  <si>
    <t>N412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</si>
  <si>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</si>
  <si>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</si>
  <si>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</si>
  <si>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</si>
  <si>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</si>
  <si>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</si>
  <si>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</si>
  <si>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</si>
  <si>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</si>
  <si>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</si>
  <si>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</si>
  <si>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</si>
  <si>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</si>
  <si>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</si>
  <si>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</si>
  <si>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</si>
  <si>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</si>
  <si>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</si>
  <si>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</si>
  <si>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</si>
  <si>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</si>
  <si>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</si>
  <si>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</si>
  <si>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</si>
  <si>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</si>
  <si>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</si>
  <si>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</si>
  <si>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</si>
  <si>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</si>
  <si>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</si>
  <si>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</si>
  <si>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</si>
  <si>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</si>
  <si>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</si>
  <si>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</si>
  <si>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</si>
  <si>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</si>
  <si>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</si>
  <si>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</si>
  <si>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</si>
  <si>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</si>
  <si>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</si>
  <si>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</si>
  <si>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</si>
  <si>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30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</si>
  <si>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</si>
  <si>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</si>
  <si>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</si>
  <si>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CS ÚRS 2025 01</t>
  </si>
  <si>
    <t>4</t>
  </si>
  <si>
    <t>78162128</t>
  </si>
  <si>
    <t>Online PSC</t>
  </si>
  <si>
    <t>https://podminky.urs.cz/item/CS_URS_2025_01/113106121</t>
  </si>
  <si>
    <t>VV</t>
  </si>
  <si>
    <t>"Stávající okapový chodník - 4. etapa - BV01</t>
  </si>
  <si>
    <t>B408*0,5</t>
  </si>
  <si>
    <t>31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</si>
  <si>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</si>
  <si>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</si>
  <si>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-704223556</t>
  </si>
  <si>
    <t>https://podminky.urs.cz/item/CS_URS_2025_01/113107122</t>
  </si>
  <si>
    <t>"Stávající okapový chodník - 4. etapa - BV01 - koef. 10 %</t>
  </si>
  <si>
    <t>B408*0,5*1,1</t>
  </si>
  <si>
    <t>59</t>
  </si>
  <si>
    <t>121151103</t>
  </si>
  <si>
    <t>Sejmutí ornice strojně při souvislé ploše do 100 m2, tl. vrstvy do 200 mm</t>
  </si>
  <si>
    <t>-776607893</t>
  </si>
  <si>
    <t>https://podminky.urs.cz/item/CS_URS_2025_01/121151103</t>
  </si>
  <si>
    <t>"NV01 - okapový chodník - okraj pro obrubník</t>
  </si>
  <si>
    <t>N412*0,5</t>
  </si>
  <si>
    <t>60</t>
  </si>
  <si>
    <t>132112131</t>
  </si>
  <si>
    <t>Hloubení nezapažených rýh šířky do 800 mm ručně s urovnáním dna do předepsaného profilu a spádu v hornině třídy těžitelnosti I skupiny 1 a 2 soudržných</t>
  </si>
  <si>
    <t>m3</t>
  </si>
  <si>
    <t>-1788548309</t>
  </si>
  <si>
    <t>https://podminky.urs.cz/item/CS_URS_2025_01/132112131</t>
  </si>
  <si>
    <t>"NV01 - okapový chodník - rýha pro obrubník</t>
  </si>
  <si>
    <t>N412*0,2*0,1</t>
  </si>
  <si>
    <t>61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</si>
  <si>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</si>
  <si>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</si>
  <si>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-687635623</t>
  </si>
  <si>
    <t>https://podminky.urs.cz/item/CS_URS_2025_01/162251102</t>
  </si>
  <si>
    <t>"NV01 - okapový chodník - výkop pro obrubník</t>
  </si>
  <si>
    <t>62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</si>
  <si>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</si>
  <si>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</si>
  <si>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-1622875351</t>
  </si>
  <si>
    <t>https://podminky.urs.cz/item/CS_URS_2025_01/162751117</t>
  </si>
  <si>
    <t>63</t>
  </si>
  <si>
    <t>167151101</t>
  </si>
  <si>
    <t>Nakládání, skládání a překládání neulehlého výkopku nebo sypaniny strojně nakládání, množství do 100 m3, z horniny třídy těžitelnosti I, skupiny 1 až 3</t>
  </si>
  <si>
    <t>-1859533958</t>
  </si>
  <si>
    <t>https://podminky.urs.cz/item/CS_URS_2025_01/167151101</t>
  </si>
  <si>
    <t>"NV01 - okapový chodník - vykopaná zemina</t>
  </si>
  <si>
    <t>64</t>
  </si>
  <si>
    <t>171201231</t>
  </si>
  <si>
    <t>Poplatek za uložení stavebního odpadu na recyklační skládce (skládkovné) zeminy a kamení zatříděného do Katalogu odpadů pod kódem 17 05 04</t>
  </si>
  <si>
    <t>t</t>
  </si>
  <si>
    <t>950228275</t>
  </si>
  <si>
    <t>https://podminky.urs.cz/item/CS_URS_2025_01/171201231</t>
  </si>
  <si>
    <t>"NV01 - okapový chodník - výkop pro obrubník (1,7 t/m3)</t>
  </si>
  <si>
    <t>N412*0,2*0,1*1,7</t>
  </si>
  <si>
    <t>65</t>
  </si>
  <si>
    <t>181311103</t>
  </si>
  <si>
    <t>Rozprostření a urovnání ornice v rovině nebo ve svahu sklonu do 1:5 ručně při souvislé ploše, tl. vrstvy do 200 mm</t>
  </si>
  <si>
    <t>-426119366</t>
  </si>
  <si>
    <t>https://podminky.urs.cz/item/CS_URS_2025_01/181311103</t>
  </si>
  <si>
    <t>"NV01 - okapový chodník - úprava terénu navazujícího na obrubník</t>
  </si>
  <si>
    <t>66</t>
  </si>
  <si>
    <t>181411141</t>
  </si>
  <si>
    <t>Založení trávníku na půdě předem připravené plochy do 1000 m2 výsevem včetně utažení parterového v rovině nebo na svahu do 1:5</t>
  </si>
  <si>
    <t>270957483</t>
  </si>
  <si>
    <t>https://podminky.urs.cz/item/CS_URS_2025_01/181411141</t>
  </si>
  <si>
    <t>67</t>
  </si>
  <si>
    <t>M</t>
  </si>
  <si>
    <t>00572420</t>
  </si>
  <si>
    <t>osivo směs travní parková okrasná</t>
  </si>
  <si>
    <t>kg</t>
  </si>
  <si>
    <t>8</t>
  </si>
  <si>
    <t>1252062004</t>
  </si>
  <si>
    <t>3,75*0,02 'Přepočtené koeficientem množství</t>
  </si>
  <si>
    <t>Zakládání</t>
  </si>
  <si>
    <t>56</t>
  </si>
  <si>
    <t>213141111</t>
  </si>
  <si>
    <t>Zřízení vrstvy z geotextilie filtrační, separační, odvodňovací, ochranné, výztužné nebo protierozní v rovině nebo ve sklonu do 1:5, šířky do 3 m</t>
  </si>
  <si>
    <t>1545242364</t>
  </si>
  <si>
    <t>https://podminky.urs.cz/item/CS_URS_2025_01/213141111</t>
  </si>
  <si>
    <t>"Okapový chodník š. 0,5 + 0,5 m (svislá část)</t>
  </si>
  <si>
    <t>"NV01</t>
  </si>
  <si>
    <t>N412*1*1,1</t>
  </si>
  <si>
    <t>57</t>
  </si>
  <si>
    <t>69311081</t>
  </si>
  <si>
    <t>geotextilie netkaná separační, ochranná, filtrační, drenážní PES 300g/m2</t>
  </si>
  <si>
    <t>1011162909</t>
  </si>
  <si>
    <t>8,25*1,1845 'Přepočtené koeficientem množství</t>
  </si>
  <si>
    <t>Svislé a kompletní konstrukce</t>
  </si>
  <si>
    <t>36</t>
  </si>
  <si>
    <t>319201321</t>
  </si>
  <si>
    <t>Vyrovnání nerovného povrchu vnitřního i vnějšího zdiva bez odsekání vadných cihel, maltou (s dodáním hmot) tl. do 30 mm</t>
  </si>
  <si>
    <t>-1521854289</t>
  </si>
  <si>
    <t>https://podminky.urs.cz/item/CS_URS_2025_01/319201321</t>
  </si>
  <si>
    <t>"Vyrovnání vnějších parapetů před montáží klempířských prvků</t>
  </si>
  <si>
    <t>"4. etapa (4.01 - 4.06) -NK01 (parapety oken)</t>
  </si>
  <si>
    <t>N402*0,25*1,1</t>
  </si>
  <si>
    <t>N403*0,25*1,1</t>
  </si>
  <si>
    <t>"4. etapa (4.01 - 4.06) -NK03 (římsy)</t>
  </si>
  <si>
    <t>N404*0,3*1,1</t>
  </si>
  <si>
    <t>N405*0,3*1,1</t>
  </si>
  <si>
    <t>"4. etapa (4.01 - 4.06) -NK05 (parapety oken 1. PP)</t>
  </si>
  <si>
    <t>N401*0,4*1,1</t>
  </si>
  <si>
    <t>Součet</t>
  </si>
  <si>
    <t>5</t>
  </si>
  <si>
    <t>Komunikace pozemní</t>
  </si>
  <si>
    <t>51</t>
  </si>
  <si>
    <t>564750101</t>
  </si>
  <si>
    <t>Podklad nebo kryt z kameniva hrubého drceného vel. 16-32 mm s rozprostřením a zhutněním plochy jednotlivě do 100 m2, po zhutnění tl. 150 mm</t>
  </si>
  <si>
    <t>-1812618434</t>
  </si>
  <si>
    <t>https://podminky.urs.cz/item/CS_URS_2025_01/564750101</t>
  </si>
  <si>
    <t>"NV01 - okapový chodník - nosná/roznášecí vrstva</t>
  </si>
  <si>
    <t>N412*0,5*1,1</t>
  </si>
  <si>
    <t>52</t>
  </si>
  <si>
    <t>596811311</t>
  </si>
  <si>
    <t>Kladení velkoformátové dlažby pozemních komunikací a komunikací pro pěší s ložem z kameniva tl. 40 mm, s vyplněním spár, s hutněním, vibrováním a se smetením přebytečného materiálu tl. do 100 mm, velikosti dlaždic do 0,5 m2, pro plochy do 300 m2</t>
  </si>
  <si>
    <t>-40681477</t>
  </si>
  <si>
    <t>https://podminky.urs.cz/item/CS_URS_2025_01/596811311</t>
  </si>
  <si>
    <t>"NV01 - okapový chodník - pochozí vrstva</t>
  </si>
  <si>
    <t>53</t>
  </si>
  <si>
    <t>59246107</t>
  </si>
  <si>
    <t>dlažba chodníková betonová 500x500mm tl 50mm přírodní</t>
  </si>
  <si>
    <t>1933926371</t>
  </si>
  <si>
    <t>4,125*1,03 'Přepočtené koeficientem množství</t>
  </si>
  <si>
    <t>6</t>
  </si>
  <si>
    <t>Úpravy povrchů, podlahy a osazování výplní</t>
  </si>
  <si>
    <t>125</t>
  </si>
  <si>
    <t>621321131</t>
  </si>
  <si>
    <t>Vápenocementový štuk vnějších ploch tloušťky do 3 mm podhledů</t>
  </si>
  <si>
    <t>-1537037884</t>
  </si>
  <si>
    <t>https://podminky.urs.cz/item/CS_URS_2025_01/621321131</t>
  </si>
  <si>
    <t>"Klenby vstupů</t>
  </si>
  <si>
    <t>42</t>
  </si>
  <si>
    <t>622131101</t>
  </si>
  <si>
    <t>Podkladní a spojovací vrstva vnějších omítaných ploch cementový postřik nanášený ručně celoplošně stěn</t>
  </si>
  <si>
    <t>325876458</t>
  </si>
  <si>
    <t>https://podminky.urs.cz/item/CS_URS_2025_01/622131101</t>
  </si>
  <si>
    <t>"4. etapa (4.01 - 4.06) - fasáda objektu bez soklu</t>
  </si>
  <si>
    <t>"NS02</t>
  </si>
  <si>
    <t>43</t>
  </si>
  <si>
    <t>622142001</t>
  </si>
  <si>
    <t>Pletivo vnějších ploch v ploše nebo pruzích, na plném podkladu sklovláknité vtlačené do tmelu stěn</t>
  </si>
  <si>
    <t>-572914511</t>
  </si>
  <si>
    <t>https://podminky.urs.cz/item/CS_URS_2025_01/622142001</t>
  </si>
  <si>
    <t>"1. etapa (1.01 - 1.11) - fasáda objektu bez soklu</t>
  </si>
  <si>
    <t>40</t>
  </si>
  <si>
    <t>622273101</t>
  </si>
  <si>
    <t>Montáž zavěšené odvětrávané fasády na hliníkové nosné konstrukci z fasádních desek na jednosměrné nosné konstrukci opláštění připevněné lepeným skrytým spojem stěn bez tepelné izolace</t>
  </si>
  <si>
    <t>258461259</t>
  </si>
  <si>
    <t>https://podminky.urs.cz/item/CS_URS_2025_01/622273101</t>
  </si>
  <si>
    <t>"4. etapa (4.01 - 4.06) -NS04 - plocha soklu</t>
  </si>
  <si>
    <t>N408*1,05</t>
  </si>
  <si>
    <t>"4. etapa (4.01 - 4.06) -NS04 - plocha ostění a nadpraží otvorů v soklu</t>
  </si>
  <si>
    <t>N409*1,05</t>
  </si>
  <si>
    <t>41</t>
  </si>
  <si>
    <t>59761293</t>
  </si>
  <si>
    <t>obklad keramický slinutý mrazuvzdorný povrch hladký/matný tl do 10mm přes 0,5 do 2ks/m2</t>
  </si>
  <si>
    <t>1555327253</t>
  </si>
  <si>
    <t>88,3903252710588*1,25 'Přepočtené koeficientem množství</t>
  </si>
  <si>
    <t>44</t>
  </si>
  <si>
    <t>622321141</t>
  </si>
  <si>
    <t>Omítka vápenocementová vnějších ploch nanášená ručně dvouvrstvá, tloušťky jádrové omítky do 15 mm a tloušťky štuku do 3 mm štuková stěn</t>
  </si>
  <si>
    <t>-1979169885</t>
  </si>
  <si>
    <t>https://podminky.urs.cz/item/CS_URS_2025_01/622321141</t>
  </si>
  <si>
    <t>45</t>
  </si>
  <si>
    <t>622321191</t>
  </si>
  <si>
    <t>Omítka vápenocementová vnějších ploch nanášená ručně Příplatek k cenám za každých dalších i započatých 5 mm tloušťky omítky přes 15 mm stěn</t>
  </si>
  <si>
    <t>833614846</t>
  </si>
  <si>
    <t>https://podminky.urs.cz/item/CS_URS_2025_01/622321191</t>
  </si>
  <si>
    <t>"4. etapa (4.01 - 4.06) - fasádní prvky +15 mm - NS02</t>
  </si>
  <si>
    <t>46</t>
  </si>
  <si>
    <t>661096685</t>
  </si>
  <si>
    <t>"4. etapa (4.01 - 4.06) - fasáda objektu bez soklu +10 mm v rozsahu 50 %</t>
  </si>
  <si>
    <t>N410*0,5</t>
  </si>
  <si>
    <t>629991011</t>
  </si>
  <si>
    <t>Zakrytí vnějších ploch před znečištěním včetně pozdějšího odkrytí výplní otvorů a svislých ploch fólií přilepenou lepící páskou</t>
  </si>
  <si>
    <t>-1318139268</t>
  </si>
  <si>
    <t>https://podminky.urs.cz/item/CS_URS_2025_01/629991011</t>
  </si>
  <si>
    <t>"4. etapa (4.01 - 4.06)</t>
  </si>
  <si>
    <t>111</t>
  </si>
  <si>
    <t>631311115</t>
  </si>
  <si>
    <t>Mazanina z betonu prostého bez zvýšených nároků na prostředí tl. přes 50 do 80 mm tř. C 20/25</t>
  </si>
  <si>
    <t>873851902</t>
  </si>
  <si>
    <t>https://podminky.urs.cz/item/CS_URS_2025_01/631311115</t>
  </si>
  <si>
    <t>"Balkón vpravo - NV03</t>
  </si>
  <si>
    <t>N414*0,07</t>
  </si>
  <si>
    <t>100</t>
  </si>
  <si>
    <t>636311113</t>
  </si>
  <si>
    <t>Kladení dlažby z betonových dlaždic na sucho na terče rozměr dlažby 400x400 mm, výška terče přes 70 do 100 mm</t>
  </si>
  <si>
    <t>1244197544</t>
  </si>
  <si>
    <t>https://podminky.urs.cz/item/CS_URS_2025_01/636311113</t>
  </si>
  <si>
    <t>"Skladba NV02 - nášlapná vrstva - balkón vlevo</t>
  </si>
  <si>
    <t>N413*1,1</t>
  </si>
  <si>
    <t>"Skladba NV03 - nášlapná vrstva - balkón vpravo</t>
  </si>
  <si>
    <t>N414*1,1</t>
  </si>
  <si>
    <t>101</t>
  </si>
  <si>
    <t>59245716</t>
  </si>
  <si>
    <t>dlažba plošná terasová betonová 400x400mm tl 40mm vymývaný povrch</t>
  </si>
  <si>
    <t>116563134</t>
  </si>
  <si>
    <t>52,03*1,02 'Přepočtené koeficientem množství</t>
  </si>
  <si>
    <t>Ostatní konstrukce a práce, bourání</t>
  </si>
  <si>
    <t>54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</si>
  <si>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</si>
  <si>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</si>
  <si>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452623674</t>
  </si>
  <si>
    <t>https://podminky.urs.cz/item/CS_URS_2025_01/916231213</t>
  </si>
  <si>
    <t>"NV01 - okapový chodník - obrubník</t>
  </si>
  <si>
    <t>N412*1,1</t>
  </si>
  <si>
    <t>55</t>
  </si>
  <si>
    <t>59217062</t>
  </si>
  <si>
    <t>obrubník parkový betonový 1000x50x250mm přírodní</t>
  </si>
  <si>
    <t>81213077</t>
  </si>
  <si>
    <t>8,25*1,02 'Přepočtené koeficientem množství</t>
  </si>
  <si>
    <t>10</t>
  </si>
  <si>
    <t>941111111</t>
  </si>
  <si>
    <t>Lešení řadové trubkové lehké pracovní s podlahami s provozním zatížením tř. 3 do 200 kg/m2 šířky tř. W06 od 0,6 do 0,9 m výšky do 10 m montáž</t>
  </si>
  <si>
    <t>-912282247</t>
  </si>
  <si>
    <t>https://podminky.urs.cz/item/CS_URS_2025_01/941111111</t>
  </si>
  <si>
    <t>"4. etapa (4.02 - 4.05)</t>
  </si>
  <si>
    <t>941111112</t>
  </si>
  <si>
    <t>Lešení řadové trubkové lehké pracovní s podlahami s provozním zatížením tř. 3 do 200 kg/m2 šířky tř. W06 od 0,6 do 0,9 m výšky přes 10 do 25 m montáž</t>
  </si>
  <si>
    <t>-1609471011</t>
  </si>
  <si>
    <t>https://podminky.urs.cz/item/CS_URS_2025_01/941111112</t>
  </si>
  <si>
    <t>"4. etapa (4.01, 4.06)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</si>
  <si>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</si>
  <si>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</si>
  <si>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1055541924</t>
  </si>
  <si>
    <t>https://podminky.urs.cz/item/CS_URS_2025_01/941111211</t>
  </si>
  <si>
    <t xml:space="preserve">"4. etapa (4.02 - 4.05) - realizace 90 dní </t>
  </si>
  <si>
    <t>11</t>
  </si>
  <si>
    <t>941111212</t>
  </si>
  <si>
    <t>Lešení řadové trubkové lehké pracovní s podlahami s provozním zatížením tř. 3 do 200 kg/m2 šířky tř. W06 od 0,6 do 0,9 m výšky přes 10 do 25 m příplatek k ceně za každý den použití</t>
  </si>
  <si>
    <t>1153179204</t>
  </si>
  <si>
    <t>https://podminky.urs.cz/item/CS_URS_2025_01/941111212</t>
  </si>
  <si>
    <t xml:space="preserve">"4. etapa (4.01, 4.06) - realizace 90 dní </t>
  </si>
  <si>
    <t>941111811</t>
  </si>
  <si>
    <t>Lešení řadové trubkové lehké pracovní s podlahami s provozním zatížením tř. 3 do 200 kg/m2 šířky tř. W06 od 0,6 do 0,9 m výšky do 10 m demontáž</t>
  </si>
  <si>
    <t>-1258370321</t>
  </si>
  <si>
    <t>https://podminky.urs.cz/item/CS_URS_2025_01/941111811</t>
  </si>
  <si>
    <t>941111812</t>
  </si>
  <si>
    <t>Lešení řadové trubkové lehké pracovní s podlahami s provozním zatížením tř. 3 do 200 kg/m2 šířky tř. W06 od 0,6 do 0,9 m výšky přes 10 do 25 m demontáž</t>
  </si>
  <si>
    <t>1436909831</t>
  </si>
  <si>
    <t>https://podminky.urs.cz/item/CS_URS_2025_01/941111812</t>
  </si>
  <si>
    <t>944511111</t>
  </si>
  <si>
    <t>Síť ochranná zavěšená na konstrukci lešení z textilie z umělých vláken montáž</t>
  </si>
  <si>
    <t>465385404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</si>
  <si>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</si>
  <si>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</si>
  <si>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</si>
  <si>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-92218479</t>
  </si>
  <si>
    <t>https://podminky.urs.cz/item/CS_URS_2025_01/944511211</t>
  </si>
  <si>
    <t>"4. etapa (4.01 - 4.06) - realizace 90 dní</t>
  </si>
  <si>
    <t>944511811</t>
  </si>
  <si>
    <t>Síť ochranná zavěšená na konstrukci lešení z textilie z umělých vláken demontáž</t>
  </si>
  <si>
    <t>-2119987698</t>
  </si>
  <si>
    <t>https://podminky.urs.cz/item/CS_URS_2025_01/944511811</t>
  </si>
  <si>
    <t>7</t>
  </si>
  <si>
    <t>945231111</t>
  </si>
  <si>
    <t>Závěsná klec (pohyblivá pracovní plošina - lávka) se zdvihem elektrickým výšky do 50 m délky do 1,20 m</t>
  </si>
  <si>
    <t>den</t>
  </si>
  <si>
    <t>52885025</t>
  </si>
  <si>
    <t>https://podminky.urs.cz/item/CS_URS_2025_01/945231111</t>
  </si>
  <si>
    <t>"4. etapa (4.01 - 4.06) - doba 60 dnů</t>
  </si>
  <si>
    <t>126</t>
  </si>
  <si>
    <t>949101111</t>
  </si>
  <si>
    <t>Lešení pomocné pracovní pro objekty pozemních staveb pro zatížení do 150 kg/m2, o výšce lešeňové podlahy do 1,9 m</t>
  </si>
  <si>
    <t>CS ÚRS 2024 02</t>
  </si>
  <si>
    <t>-730740647</t>
  </si>
  <si>
    <t>https://podminky.urs.cz/item/CS_URS_2024_02/949101111</t>
  </si>
  <si>
    <t>"Lešení pomocné pro vnitřní použití</t>
  </si>
  <si>
    <t>2*24</t>
  </si>
  <si>
    <t>108</t>
  </si>
  <si>
    <t>965042141</t>
  </si>
  <si>
    <t>Bourání mazanin betonových nebo z litého asfaltu tl. do 100 mm, plochy přes 4 m2</t>
  </si>
  <si>
    <t>-1876956936</t>
  </si>
  <si>
    <t>https://podminky.urs.cz/item/CS_URS_2025_01/965042141</t>
  </si>
  <si>
    <t>"Balkón vpravo</t>
  </si>
  <si>
    <t>18</t>
  </si>
  <si>
    <t>978019391</t>
  </si>
  <si>
    <t>Otlučení vápenných nebo vápenocementových omítek vnějších ploch s vyškrabáním spar a s očištěním zdiva stupně členitosti 3 až 5, v rozsahu přes 80 do 100 %</t>
  </si>
  <si>
    <t>-579229086</t>
  </si>
  <si>
    <t>https://podminky.urs.cz/item/CS_URS_2025_01/978019391</t>
  </si>
  <si>
    <t>"4. etapa (4.01 - 4.06) - BS02</t>
  </si>
  <si>
    <t>19</t>
  </si>
  <si>
    <t>978035127</t>
  </si>
  <si>
    <t>Odstranění tenkovrstvých omítek nebo štuku tloušťky přes 2 mm odsekáním, rozsahu přes 50 do 100%</t>
  </si>
  <si>
    <t>-1628859712</t>
  </si>
  <si>
    <t>https://podminky.urs.cz/item/CS_URS_2025_01/978035127</t>
  </si>
  <si>
    <t>"4. etapa (4.01, 4.02) - BS03</t>
  </si>
  <si>
    <t>20</t>
  </si>
  <si>
    <t>985131111</t>
  </si>
  <si>
    <t>Očištění ploch stěn, rubu kleneb a podlah tlakovou vodou</t>
  </si>
  <si>
    <t>1912618552</t>
  </si>
  <si>
    <t>https://podminky.urs.cz/item/CS_URS_2025_01/985131111</t>
  </si>
  <si>
    <t>993111111</t>
  </si>
  <si>
    <t>Dovoz a odvoz lešení včetně naložení a složení řadového, na vzdálenost do 10 km</t>
  </si>
  <si>
    <t>728236812</t>
  </si>
  <si>
    <t>https://podminky.urs.cz/item/CS_URS_2025_01/993111111</t>
  </si>
  <si>
    <t>993111119</t>
  </si>
  <si>
    <t>Dovoz a odvoz lešení včetně naložení a složení řadového, na vzdálenost Příplatek k ceně za každých dalších i započatých 10 km přes 10 km</t>
  </si>
  <si>
    <t>601385501</t>
  </si>
  <si>
    <t>https://podminky.urs.cz/item/CS_URS_2025_01/993111119</t>
  </si>
  <si>
    <t>"4. etapa (4.01 - 4.06) - příplatek do 20 km</t>
  </si>
  <si>
    <t>997</t>
  </si>
  <si>
    <t>Doprava suti a vybouraných hmot</t>
  </si>
  <si>
    <t>13</t>
  </si>
  <si>
    <t>997013311</t>
  </si>
  <si>
    <t>Shoz na stavební suť montáž a demontáž shozu výšky do 10 m</t>
  </si>
  <si>
    <t>1957292262</t>
  </si>
  <si>
    <t>https://podminky.urs.cz/item/CS_URS_2025_01/997013311</t>
  </si>
  <si>
    <t>"Fasády 4.02 - 4.05</t>
  </si>
  <si>
    <t>14</t>
  </si>
  <si>
    <t>997013312</t>
  </si>
  <si>
    <t>Shoz na stavební suť montáž a demontáž shozu výšky přes 10 do 20 m</t>
  </si>
  <si>
    <t>255494648</t>
  </si>
  <si>
    <t>https://podminky.urs.cz/item/CS_URS_2025_01/997013312</t>
  </si>
  <si>
    <t>"Fasády 4.01, 4.06</t>
  </si>
  <si>
    <t>997013321</t>
  </si>
  <si>
    <t>Shoz na stavební suť montáž a demontáž shozu výšky Příplatek za první a každý další den použití shozu výšky do 10 m</t>
  </si>
  <si>
    <t>1817926208</t>
  </si>
  <si>
    <t>https://podminky.urs.cz/item/CS_URS_2025_01/997013321</t>
  </si>
  <si>
    <t>"Fasády 4.02 - 4.05 - 30 dní</t>
  </si>
  <si>
    <t>16</t>
  </si>
  <si>
    <t>997013322</t>
  </si>
  <si>
    <t>Shoz na stavební suť montáž a demontáž shozu výšky Příplatek za první a každý další den použití shozu výšky přes 10 do 20 m</t>
  </si>
  <si>
    <t>-1326379224</t>
  </si>
  <si>
    <t>https://podminky.urs.cz/item/CS_URS_2025_01/997013322</t>
  </si>
  <si>
    <t>"Fasády 4.01, 4.06 - 30 dní</t>
  </si>
  <si>
    <t>68</t>
  </si>
  <si>
    <t>997013501</t>
  </si>
  <si>
    <t>Odvoz suti a vybouraných hmot na skládku nebo meziskládku se složením, na vzdálenost do 1 km</t>
  </si>
  <si>
    <t>-581157217</t>
  </si>
  <si>
    <t>https://podminky.urs.cz/item/CS_URS_2025_01/997013501</t>
  </si>
  <si>
    <t>69</t>
  </si>
  <si>
    <t>997013509</t>
  </si>
  <si>
    <t>Odvoz suti a vybouraných hmot na skládku nebo meziskládku se složením, na vzdálenost Příplatek k ceně za každý další započatý 1 km přes 1 km</t>
  </si>
  <si>
    <t>-1568628590</t>
  </si>
  <si>
    <t>https://podminky.urs.cz/item/CS_URS_2025_01/997013509</t>
  </si>
  <si>
    <t>70</t>
  </si>
  <si>
    <t>997013871</t>
  </si>
  <si>
    <t>Poplatek za uložení stavebního odpadu na recyklační skládce (skládkovné) směsného stavebního a demoličního zatříděného do Katalogu odpadů pod kódem 17 09 04</t>
  </si>
  <si>
    <t>2136444926</t>
  </si>
  <si>
    <t>https://podminky.urs.cz/item/CS_URS_2025_01/997013871</t>
  </si>
  <si>
    <t>998</t>
  </si>
  <si>
    <t>Přesun hmot</t>
  </si>
  <si>
    <t>92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</si>
  <si>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</si>
  <si>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</si>
  <si>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564979286</t>
  </si>
  <si>
    <t>https://podminky.urs.cz/item/CS_URS_2025_01/998011003</t>
  </si>
  <si>
    <t>PSV</t>
  </si>
  <si>
    <t>Práce a dodávky PSV</t>
  </si>
  <si>
    <t>711</t>
  </si>
  <si>
    <t>Izolace proti vodě, vlhkosti a plynům</t>
  </si>
  <si>
    <t>58</t>
  </si>
  <si>
    <t>711161215</t>
  </si>
  <si>
    <t>Izolace proti zemní vlhkosti a beztlakové vodě nopovými fóliemi na ploše svislé S vrstva ochranná, odvětrávací a drenážní výška nopu 20,0 mm, tl. fólie do 1,0 mm</t>
  </si>
  <si>
    <t>-1517227969</t>
  </si>
  <si>
    <t>https://podminky.urs.cz/item/CS_URS_2025_01/711161215</t>
  </si>
  <si>
    <t>"NV01 - okapový chodník - svislá hydroizolace</t>
  </si>
  <si>
    <t>93</t>
  </si>
  <si>
    <t>998711101</t>
  </si>
  <si>
    <t>Přesun hmot pro izolace proti vodě, vlhkosti a plynům stanovený z hmotnosti přesunovaného materiálu vodorovná dopravní vzdálenost do 50 m základní v objektech výšky do 6 m</t>
  </si>
  <si>
    <t>-1448279587</t>
  </si>
  <si>
    <t>https://podminky.urs.cz/item/CS_URS_2025_01/998711101</t>
  </si>
  <si>
    <t>712</t>
  </si>
  <si>
    <t>Povlakové krytiny</t>
  </si>
  <si>
    <t>123</t>
  </si>
  <si>
    <t>712311101</t>
  </si>
  <si>
    <t>Provedení povlakové krytiny střech plochých do 10° natěradly a tmely za studena nátěrem lakem penetračním nebo asfaltovým</t>
  </si>
  <si>
    <t>-596844387</t>
  </si>
  <si>
    <t>https://podminky.urs.cz/item/CS_URS_2025_01/712311101</t>
  </si>
  <si>
    <t>124</t>
  </si>
  <si>
    <t>11163150</t>
  </si>
  <si>
    <t>lak penetrační asfaltový</t>
  </si>
  <si>
    <t>32</t>
  </si>
  <si>
    <t>668364870</t>
  </si>
  <si>
    <t>25,52*0,00032 'Přepočtené koeficientem množství</t>
  </si>
  <si>
    <t>109</t>
  </si>
  <si>
    <t>712341559</t>
  </si>
  <si>
    <t>Provedení povlakové krytiny střech plochých do 10° pásy přitavením NAIP v plné ploše</t>
  </si>
  <si>
    <t>1161220773</t>
  </si>
  <si>
    <t>https://podminky.urs.cz/item/CS_URS_2025_01/712341559</t>
  </si>
  <si>
    <t>110</t>
  </si>
  <si>
    <t>62853004</t>
  </si>
  <si>
    <t>pás asfaltový natavitelný modifikovaný SBS s vložkou ze skleněné tkaniny a spalitelnou PE fólií nebo jemnozrnným minerálním posypem na horním povrchu tl 4,0mm</t>
  </si>
  <si>
    <t>54406295</t>
  </si>
  <si>
    <t>25,52*1,1655 'Přepočtené koeficientem množství</t>
  </si>
  <si>
    <t>104</t>
  </si>
  <si>
    <t>712363001</t>
  </si>
  <si>
    <t>Provedení povlakové krytiny střech plochých do 10° fólií termoplastickou mPVC (měkčené PVC) rozvinutí a natažení fólie v ploše</t>
  </si>
  <si>
    <t>269624500</t>
  </si>
  <si>
    <t>https://podminky.urs.cz/item/CS_URS_2025_01/712363001</t>
  </si>
  <si>
    <t>"Skladba NV02 - přířezy pod terče  - balkón vlevo</t>
  </si>
  <si>
    <t>170*(0,1*0,1)*1,1</t>
  </si>
  <si>
    <t>"Skladba NV03 - přířezy pod terče - balkón vpravo</t>
  </si>
  <si>
    <t>105</t>
  </si>
  <si>
    <t>28343012</t>
  </si>
  <si>
    <t>fólie hydroizolační střešní mPVC určená ke stabilizaci přitížením a do vegetačních střech tl 1,5mm</t>
  </si>
  <si>
    <t>-1007808970</t>
  </si>
  <si>
    <t>112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</si>
  <si>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</si>
  <si>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</si>
  <si>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-2084477746</t>
  </si>
  <si>
    <t>https://podminky.urs.cz/item/CS_URS_2025_01/712363005</t>
  </si>
  <si>
    <t>"Skladba NV03 - hydroizolační vrstva - balkón vpravo</t>
  </si>
  <si>
    <t>20,6*0,3</t>
  </si>
  <si>
    <t>113</t>
  </si>
  <si>
    <t>28343014</t>
  </si>
  <si>
    <t>fólie hydroizolační střešní mPVC určená ke stabilizaci přitížením a do vegetačních střech tl 1,8mm</t>
  </si>
  <si>
    <t>1222456151</t>
  </si>
  <si>
    <t>31,7*1,1655 'Přepočtené koeficientem množství</t>
  </si>
  <si>
    <t>118</t>
  </si>
  <si>
    <t>712363352</t>
  </si>
  <si>
    <t>Povlakové krytiny střech plochých do 10° z tvarovaných poplastovaných lišt pro mPVC vnitřní koutová lišta rš 100 mm</t>
  </si>
  <si>
    <t>282370977</t>
  </si>
  <si>
    <t>https://podminky.urs.cz/item/CS_URS_2025_01/712363352</t>
  </si>
  <si>
    <t xml:space="preserve">"NK08 - balkón vpravo </t>
  </si>
  <si>
    <t>27,3*1,1</t>
  </si>
  <si>
    <t>119</t>
  </si>
  <si>
    <t>712363353</t>
  </si>
  <si>
    <t>Povlakové krytiny střech plochých do 10° z tvarovaných poplastovaných lišt pro mPVC vnější koutová lišta rš 100 mm</t>
  </si>
  <si>
    <t>-1837545104</t>
  </si>
  <si>
    <t>https://podminky.urs.cz/item/CS_URS_2025_01/712363353</t>
  </si>
  <si>
    <t xml:space="preserve">"NK09 - balkón vpravo </t>
  </si>
  <si>
    <t>6,7*1,1</t>
  </si>
  <si>
    <t>120</t>
  </si>
  <si>
    <t>712363354</t>
  </si>
  <si>
    <t>Povlakové krytiny střech plochých do 10° z tvarovaných poplastovaných lišt pro mPVC stěnová lišta vyhnutá rš 71 mm</t>
  </si>
  <si>
    <t>1153457697</t>
  </si>
  <si>
    <t>https://podminky.urs.cz/item/CS_URS_2025_01/712363354</t>
  </si>
  <si>
    <t xml:space="preserve">"NK10 - balkón vpravo </t>
  </si>
  <si>
    <t>114</t>
  </si>
  <si>
    <t>712771001</t>
  </si>
  <si>
    <t>Provedení separační nebo kluzné vrstvy vegetační střechy z fólií kladených volně s přesahem, sklon střechy do 5°</t>
  </si>
  <si>
    <t>1346106173</t>
  </si>
  <si>
    <t>https://podminky.urs.cz/item/CS_URS_2025_01/712771001</t>
  </si>
  <si>
    <t>"Skladba NV03 - separační vrstva - balkón vpravo</t>
  </si>
  <si>
    <t>21*0,3</t>
  </si>
  <si>
    <t>115</t>
  </si>
  <si>
    <t>69334301</t>
  </si>
  <si>
    <t>textilie ochranná vegetačních střech 500g/m2</t>
  </si>
  <si>
    <t>1840366402</t>
  </si>
  <si>
    <t>31,82*1,1655 'Přepočtené koeficientem množství</t>
  </si>
  <si>
    <t>121</t>
  </si>
  <si>
    <t>998712103</t>
  </si>
  <si>
    <t>Přesun hmot pro povlakové krytiny stanovený z hmotnosti přesunovaného materiálu vodorovná dopravní vzdálenost do 50 m základní v objektech výšky přes 12 do 24 m</t>
  </si>
  <si>
    <t>408922997</t>
  </si>
  <si>
    <t>https://podminky.urs.cz/item/CS_URS_2025_01/998712103</t>
  </si>
  <si>
    <t>721</t>
  </si>
  <si>
    <t>Zdravotechnika - vnitřní kanalizace</t>
  </si>
  <si>
    <t>127</t>
  </si>
  <si>
    <t>721233123</t>
  </si>
  <si>
    <t>Střešní vtoky (vpusti) polypropylenové (PP) pro ploché střechy s odtokem vodorovným standardní asfaltová manžeta nebo PVC příruba DN 125</t>
  </si>
  <si>
    <t>kus</t>
  </si>
  <si>
    <t>-242556006</t>
  </si>
  <si>
    <t>https://podminky.urs.cz/item/CS_URS_2025_01/721233123</t>
  </si>
  <si>
    <t>39</t>
  </si>
  <si>
    <t>721242106</t>
  </si>
  <si>
    <t>Lapače střešních splavenin polypropylenové (PP) se svislým odtokem DN 125</t>
  </si>
  <si>
    <t>237339730</t>
  </si>
  <si>
    <t>https://podminky.urs.cz/item/CS_URS_2025_01/721242106</t>
  </si>
  <si>
    <t>"4. etapa (4.01 - 4.06) -NT01 - výměna lapačů</t>
  </si>
  <si>
    <t>26</t>
  </si>
  <si>
    <t>721242804</t>
  </si>
  <si>
    <t>Demontáž lapačů střešních splavenin DN 125</t>
  </si>
  <si>
    <t>735519367</t>
  </si>
  <si>
    <t>https://podminky.urs.cz/item/CS_URS_2025_01/721242804</t>
  </si>
  <si>
    <t>"4. etapa (4.01 - 4.06) -BT01</t>
  </si>
  <si>
    <t>94</t>
  </si>
  <si>
    <t>998721101</t>
  </si>
  <si>
    <t>Přesun hmot pro vnitřní kanalizaci stanovený z hmotnosti přesunovaného materiálu vodorovná dopravní vzdálenost do 50 m základní v objektech výšky do 6 m</t>
  </si>
  <si>
    <t>1836689378</t>
  </si>
  <si>
    <t>https://podminky.urs.cz/item/CS_URS_2025_01/998721101</t>
  </si>
  <si>
    <t>764</t>
  </si>
  <si>
    <t>Konstrukce klempířské</t>
  </si>
  <si>
    <t>764001811</t>
  </si>
  <si>
    <t>Demontáž klempířských konstrukcí dilatační lišty do suti</t>
  </si>
  <si>
    <t>1007408622</t>
  </si>
  <si>
    <t>https://podminky.urs.cz/item/CS_URS_2025_01/764001811</t>
  </si>
  <si>
    <t>"Dilatační lišta mezi parapetním plechem a výplněmi otvorů - rozsah 80 % - 4. etapa (4.01 - 4.06) -BK01</t>
  </si>
  <si>
    <t>B403*0,8</t>
  </si>
  <si>
    <t>22</t>
  </si>
  <si>
    <t>764002851</t>
  </si>
  <si>
    <t>Demontáž klempířských konstrukcí oplechování parapetů do suti</t>
  </si>
  <si>
    <t>868546467</t>
  </si>
  <si>
    <t>https://podminky.urs.cz/item/CS_URS_2025_01/764002851</t>
  </si>
  <si>
    <t>""4. etapa (4.01 - 4.06) -BK01</t>
  </si>
  <si>
    <t>23</t>
  </si>
  <si>
    <t>764002861</t>
  </si>
  <si>
    <t>Demontáž klempířských konstrukcí oplechování říms do suti</t>
  </si>
  <si>
    <t>1492653947</t>
  </si>
  <si>
    <t>https://podminky.urs.cz/item/CS_URS_2025_01/764002861</t>
  </si>
  <si>
    <t>"4. etapa (4.01 - 4.06) -BK03</t>
  </si>
  <si>
    <t>24</t>
  </si>
  <si>
    <t>764004861</t>
  </si>
  <si>
    <t>Demontáž klempířských konstrukcí svodu do suti</t>
  </si>
  <si>
    <t>-630724773</t>
  </si>
  <si>
    <t>https://podminky.urs.cz/item/CS_URS_2025_01/764004861</t>
  </si>
  <si>
    <t>"4. etapa (4.01 - 4.06) -BK02</t>
  </si>
  <si>
    <t>25</t>
  </si>
  <si>
    <t>764004871</t>
  </si>
  <si>
    <t>Demontáž klempířských konstrukcí objímek svodu včetně upevnovacích prostředků ( trnů, hmoždinek apod.) do suti</t>
  </si>
  <si>
    <t>-1771775148</t>
  </si>
  <si>
    <t>https://podminky.urs.cz/item/CS_URS_2025_01/764004871</t>
  </si>
  <si>
    <t>90</t>
  </si>
  <si>
    <t>764216644</t>
  </si>
  <si>
    <t>Oplechování parapetů z pozinkovaného plechu s povrchovou úpravou rovných celoplošně lepené, bez rohů rš 330 mm</t>
  </si>
  <si>
    <t>-693404268</t>
  </si>
  <si>
    <t>https://podminky.urs.cz/item/CS_URS_2025_01/764216644</t>
  </si>
  <si>
    <t>"4. etapa (4.01 - 4.06) -NK01 - rovné plechy</t>
  </si>
  <si>
    <t>N402*1,05</t>
  </si>
  <si>
    <t>33</t>
  </si>
  <si>
    <t>764216646</t>
  </si>
  <si>
    <t>Oplechování parapetů z pozinkovaného plechu s povrchovou úpravou rovných celoplošně lepené, bez rohů rš 500 mm</t>
  </si>
  <si>
    <t>-1461107876</t>
  </si>
  <si>
    <t>https://podminky.urs.cz/item/CS_URS_2025_01/764216646</t>
  </si>
  <si>
    <t>"4. etapa (4.01 - 4.06) -NK05 - rovné plechy oken v soklu</t>
  </si>
  <si>
    <t>N401*1,05</t>
  </si>
  <si>
    <t>34</t>
  </si>
  <si>
    <t>764216665</t>
  </si>
  <si>
    <t>Oplechování parapetů z pozinkovaného plechu s povrchovou úpravou rovných celoplošně lepené, bez rohů Příplatek k cenám za zvýšenou pracnost při provedení rohu nebo koutu do rš 400 mm</t>
  </si>
  <si>
    <t>2136397956</t>
  </si>
  <si>
    <t>https://podminky.urs.cz/item/CS_URS_2025_01/764216665</t>
  </si>
  <si>
    <t xml:space="preserve">"4. etapa (4.01 - 4.06) -BK01 - zvýšená pracnost segmentových parapetů </t>
  </si>
  <si>
    <t>"4.02</t>
  </si>
  <si>
    <t>3*4</t>
  </si>
  <si>
    <t>"4.03</t>
  </si>
  <si>
    <t>4*4</t>
  </si>
  <si>
    <t>"4.04</t>
  </si>
  <si>
    <t>2*4</t>
  </si>
  <si>
    <t>35</t>
  </si>
  <si>
    <t>764217644</t>
  </si>
  <si>
    <t>Oplechování parapetů z pozinkovaného plechu s povrchovou úpravou oblých nebo ze segmentů, včetně rohů celoplošně lepené rš 330 mm</t>
  </si>
  <si>
    <t>-144802968</t>
  </si>
  <si>
    <t>https://podminky.urs.cz/item/CS_URS_2025_01/764217644</t>
  </si>
  <si>
    <t>"4. etapa (4.01 - 4.06) -BK01 - segmentové plechy</t>
  </si>
  <si>
    <t>N403*1,05</t>
  </si>
  <si>
    <t>37</t>
  </si>
  <si>
    <t>764218604</t>
  </si>
  <si>
    <t>Oplechování říms a ozdobných prvků z pozinkovaného plechu s povrchovou úpravou rovných, bez rohů mechanicky kotvené rš 330 mm</t>
  </si>
  <si>
    <t>1026589827</t>
  </si>
  <si>
    <t>https://podminky.urs.cz/item/CS_URS_2025_01/764218604</t>
  </si>
  <si>
    <t>"4. etapa (4.01 - 4.06) -NK03 - oplechování oplechování stávajících říms</t>
  </si>
  <si>
    <t>N404*1,1</t>
  </si>
  <si>
    <t>"4. etapa (4.01 - 4.06) -NK03 - oplechování nových říms</t>
  </si>
  <si>
    <t>N405*1,1</t>
  </si>
  <si>
    <t>"4. etapa (4.01 - 4.06) -NK06 - oplechování odvětraného soklu</t>
  </si>
  <si>
    <t>N406*1,1</t>
  </si>
  <si>
    <t>N404+Součet</t>
  </si>
  <si>
    <t>38</t>
  </si>
  <si>
    <t>764518623</t>
  </si>
  <si>
    <t>Svod z pozinkovaného plechu s upraveným povrchem včetně objímek, kolen a odskoků kruhový, průměru 120 mm</t>
  </si>
  <si>
    <t>-918363359</t>
  </si>
  <si>
    <t>https://podminky.urs.cz/item/CS_URS_2025_01/764518623</t>
  </si>
  <si>
    <t>"4. etapa (4.01 - 4.06) -NK02 - výměna stávajících svodů a nové svody</t>
  </si>
  <si>
    <t>N407*1,05</t>
  </si>
  <si>
    <t>95</t>
  </si>
  <si>
    <t>998764103</t>
  </si>
  <si>
    <t>Přesun hmot pro konstrukce klempířské stanovený z hmotnosti přesunovaného materiálu vodorovná dopravní vzdálenost do 50 m základní v objektech výšky přes 12 do 24 m</t>
  </si>
  <si>
    <t>1014124529</t>
  </si>
  <si>
    <t>https://podminky.urs.cz/item/CS_URS_2025_01/998764103</t>
  </si>
  <si>
    <t>767</t>
  </si>
  <si>
    <t>Konstrukce zámečnické</t>
  </si>
  <si>
    <t>98</t>
  </si>
  <si>
    <t>767646411</t>
  </si>
  <si>
    <t>Montáž revizních dveří a dvířek hliníkových, ocelových nebo plastových s rámem jednokřídlových, plochy do 0,5 m2</t>
  </si>
  <si>
    <t>1073374539</t>
  </si>
  <si>
    <t>https://podminky.urs.cz/item/CS_URS_2025_01/767646411</t>
  </si>
  <si>
    <t>"NZ04</t>
  </si>
  <si>
    <t>0,4*0,4</t>
  </si>
  <si>
    <t>99</t>
  </si>
  <si>
    <t>56245711</t>
  </si>
  <si>
    <t>dvířka revizní 400x400 bílá se zámkem</t>
  </si>
  <si>
    <t>-1111512996</t>
  </si>
  <si>
    <t>71</t>
  </si>
  <si>
    <t>767662110</t>
  </si>
  <si>
    <t>Montáž mříží pevných, připevněných šroubováním</t>
  </si>
  <si>
    <t>-1591061503</t>
  </si>
  <si>
    <t>https://podminky.urs.cz/item/CS_URS_2025_01/767662110</t>
  </si>
  <si>
    <t>"NZ01 - úprava velikosti na nový rozměr otvoru a repase okenních mříží</t>
  </si>
  <si>
    <t>72</t>
  </si>
  <si>
    <t>54912001</t>
  </si>
  <si>
    <t>mříž pro stavební otvory pevná</t>
  </si>
  <si>
    <t>-654636202</t>
  </si>
  <si>
    <t>767893126</t>
  </si>
  <si>
    <t>Montáž stříšek nad venkovními vstupy z kovových profilů kotvených k nosné konstrukci pomocí konzol, výplň ze skla rovná, šířky přes 1,50 do 2,00 m</t>
  </si>
  <si>
    <t>-413718655</t>
  </si>
  <si>
    <t>https://podminky.urs.cz/item/CS_URS_2025_01/767893126</t>
  </si>
  <si>
    <t>"NZ02 - stříška nad vstupem</t>
  </si>
  <si>
    <t>81</t>
  </si>
  <si>
    <t>63437001</t>
  </si>
  <si>
    <t>stříška vchodová rovná, kotvená pomocí konzol, nerezový rám, výplň vrstvené bezpečnostní sklo 1600x900mm</t>
  </si>
  <si>
    <t>207114501</t>
  </si>
  <si>
    <t>767996801</t>
  </si>
  <si>
    <t>Demontáž ostatních zámečnických konstrukcí rozebráním o hmotnosti jednotlivých dílů do 50 kg</t>
  </si>
  <si>
    <t>831303660</t>
  </si>
  <si>
    <t>https://podminky.urs.cz/item/CS_URS_2025_01/767996801</t>
  </si>
  <si>
    <t>"4. etapa (4.01 - 4.06) -BZ01 (hmotnost 19,2 kg/m2)</t>
  </si>
  <si>
    <t>B407*19,2</t>
  </si>
  <si>
    <t>28</t>
  </si>
  <si>
    <t>767996802</t>
  </si>
  <si>
    <t>Demontáž ostatních zámečnických konstrukcí rozebráním o hmotnosti jednotlivých dílů přes 50 do 100 kg</t>
  </si>
  <si>
    <t>-163025486</t>
  </si>
  <si>
    <t>https://podminky.urs.cz/item/CS_URS_2025_01/767996802</t>
  </si>
  <si>
    <t>"4. etapa (4.01 - 4.06) -BZ02 (hmotnost 4,4/bm)</t>
  </si>
  <si>
    <t>2*(1,4+1,2+0,1+0,5+1,05+0,15)*4,4</t>
  </si>
  <si>
    <t>2*1,5*4,4</t>
  </si>
  <si>
    <t>2*0,5*4,4</t>
  </si>
  <si>
    <t>96</t>
  </si>
  <si>
    <t>998767101</t>
  </si>
  <si>
    <t>Přesun hmot pro zámečnické konstrukce stanovený z hmotnosti přesunovaného materiálu vodorovná dopravní vzdálenost do 50 m základní v objektech výšky do 6 m</t>
  </si>
  <si>
    <t>-1876741922</t>
  </si>
  <si>
    <t>https://podminky.urs.cz/item/CS_URS_2025_01/998767101</t>
  </si>
  <si>
    <t>771</t>
  </si>
  <si>
    <t>Podlahy z dlaždic</t>
  </si>
  <si>
    <t>107</t>
  </si>
  <si>
    <t>771473810</t>
  </si>
  <si>
    <t>Demontáž soklíků z dlaždic keramických lepených rovných</t>
  </si>
  <si>
    <t>-1481499410</t>
  </si>
  <si>
    <t>https://podminky.urs.cz/item/CS_URS_2025_01/771473810</t>
  </si>
  <si>
    <t xml:space="preserve">"Balkón vpravo </t>
  </si>
  <si>
    <t>116</t>
  </si>
  <si>
    <t>771474112</t>
  </si>
  <si>
    <t>Montáž soklů z dlaždic keramických lepených cementovým flexibilním lepidlem rovných, výšky přes 65 do 90 mm</t>
  </si>
  <si>
    <t>212292132</t>
  </si>
  <si>
    <t>https://podminky.urs.cz/item/CS_URS_2025_01/771474112</t>
  </si>
  <si>
    <t>"Kryté vstupy</t>
  </si>
  <si>
    <t>2*(1,6+5+4,6)*1,1</t>
  </si>
  <si>
    <t>"Balkóny</t>
  </si>
  <si>
    <t>2*21</t>
  </si>
  <si>
    <t>117</t>
  </si>
  <si>
    <t>59761184</t>
  </si>
  <si>
    <t>sokl keramický mrazuvzdorný povrch hladký/matný tl do 10mm výšky přes 65 do 90mm</t>
  </si>
  <si>
    <t>-589773608</t>
  </si>
  <si>
    <t>66,64*1,1 'Přepočtené koeficientem množství</t>
  </si>
  <si>
    <t>106</t>
  </si>
  <si>
    <t>771573810</t>
  </si>
  <si>
    <t>Demontáž podlah z dlaždic keramických lepených</t>
  </si>
  <si>
    <t>1730115591</t>
  </si>
  <si>
    <t>https://podminky.urs.cz/item/CS_URS_2025_01/771573810</t>
  </si>
  <si>
    <t>122</t>
  </si>
  <si>
    <t>998771101</t>
  </si>
  <si>
    <t>Přesun hmot pro podlahy z dlaždic stanovený z hmotnosti přesunovaného materiálu vodorovná dopravní vzdálenost do 50 m základní v objektech výšky do 6 m</t>
  </si>
  <si>
    <t>-1808054443</t>
  </si>
  <si>
    <t>https://podminky.urs.cz/item/CS_URS_2025_01/998771101</t>
  </si>
  <si>
    <t>773</t>
  </si>
  <si>
    <t>Podlahy z litého teraca</t>
  </si>
  <si>
    <t>82</t>
  </si>
  <si>
    <t>773213901</t>
  </si>
  <si>
    <t>Oprava obkladu schodiště z litého teraca poškozených hran stupnic nebo podstupnic přírodního</t>
  </si>
  <si>
    <t>1212201407</t>
  </si>
  <si>
    <t>https://podminky.urs.cz/item/CS_URS_2025_01/773213901</t>
  </si>
  <si>
    <t>"NS03 - oprava pilířů z teraca</t>
  </si>
  <si>
    <t>83</t>
  </si>
  <si>
    <t>773993901</t>
  </si>
  <si>
    <t>Údržba podlah z litého teraca broušení stávající podlahy</t>
  </si>
  <si>
    <t>285127695</t>
  </si>
  <si>
    <t>https://podminky.urs.cz/item/CS_URS_2025_01/773993901</t>
  </si>
  <si>
    <t>B402*1,05</t>
  </si>
  <si>
    <t>84</t>
  </si>
  <si>
    <t>773993907</t>
  </si>
  <si>
    <t>Údržba podlah z litého teraca impregnace</t>
  </si>
  <si>
    <t>-909318336</t>
  </si>
  <si>
    <t>https://podminky.urs.cz/item/CS_URS_2025_01/773993907</t>
  </si>
  <si>
    <t>"Penetrační nátěr krycích desek balustrád</t>
  </si>
  <si>
    <t>"Fasáda 4.01 - vlevo 1. a 2. NP</t>
  </si>
  <si>
    <t>1,1*1,05</t>
  </si>
  <si>
    <t>3,8*1,05</t>
  </si>
  <si>
    <t>"Fasáda 4.01 - vpravo 1. a 2. NP</t>
  </si>
  <si>
    <t>1*1,05</t>
  </si>
  <si>
    <t>3,7/1,05</t>
  </si>
  <si>
    <t>97</t>
  </si>
  <si>
    <t>998773101</t>
  </si>
  <si>
    <t>Přesun hmot pro podlahy teracové lité stanovený z hmotnosti přesunovaného materiálu vodorovná dopravní vzdálenost do 50 m základní v objektech výšky do 6 m</t>
  </si>
  <si>
    <t>291019431</t>
  </si>
  <si>
    <t>https://podminky.urs.cz/item/CS_URS_2025_01/998773101</t>
  </si>
  <si>
    <t>783</t>
  </si>
  <si>
    <t>Dokončovací práce - nátěry</t>
  </si>
  <si>
    <t>73</t>
  </si>
  <si>
    <t>783304100</t>
  </si>
  <si>
    <t>Provedení nátěru zámečnických konstrukcí základního nebo základního antikorozního jednonásobného</t>
  </si>
  <si>
    <t>-1322434039</t>
  </si>
  <si>
    <t>https://podminky.urs.cz/item/CS_URS_2025_01/783304100</t>
  </si>
  <si>
    <t>"NZ01 - repase okenních mříží</t>
  </si>
  <si>
    <t>74</t>
  </si>
  <si>
    <t>24629000</t>
  </si>
  <si>
    <t>hmota nátěrová syntetická základní na kovy</t>
  </si>
  <si>
    <t>47999206</t>
  </si>
  <si>
    <t>17,3*0,1 'Přepočtené koeficientem množství</t>
  </si>
  <si>
    <t>75</t>
  </si>
  <si>
    <t>783305100</t>
  </si>
  <si>
    <t>Provedení nátěru zámečnických konstrukcí mezinátěru jednonásobného</t>
  </si>
  <si>
    <t>1558880094</t>
  </si>
  <si>
    <t>https://podminky.urs.cz/item/CS_URS_2025_01/783305100</t>
  </si>
  <si>
    <t>76</t>
  </si>
  <si>
    <t>24622000</t>
  </si>
  <si>
    <t>hmota nátěrová syntetická vrchní (email) odstín černý</t>
  </si>
  <si>
    <t>-1003804247</t>
  </si>
  <si>
    <t>17,3*0,15 'Přepočtené koeficientem množství</t>
  </si>
  <si>
    <t>77</t>
  </si>
  <si>
    <t>783306805</t>
  </si>
  <si>
    <t>Odstranění nátěrů ze zámečnických konstrukcí opálením s obroušením</t>
  </si>
  <si>
    <t>1197164316</t>
  </si>
  <si>
    <t>https://podminky.urs.cz/item/CS_URS_2025_01/783306805</t>
  </si>
  <si>
    <t>78</t>
  </si>
  <si>
    <t>783307100</t>
  </si>
  <si>
    <t>Provedení nátěru zámečnických konstrukcí krycího jednonásobného</t>
  </si>
  <si>
    <t>1336261145</t>
  </si>
  <si>
    <t>https://podminky.urs.cz/item/CS_URS_2025_01/783307100</t>
  </si>
  <si>
    <t>79</t>
  </si>
  <si>
    <t>829397493</t>
  </si>
  <si>
    <t>17,3*0,015 'Přepočtené koeficientem množství</t>
  </si>
  <si>
    <t>47</t>
  </si>
  <si>
    <t>783803160</t>
  </si>
  <si>
    <t>Provedení penetračního nátěru omítek hladkých omítek hladkých, zrnitých tenkovrstvých nebo štukových stupně členitosti 3</t>
  </si>
  <si>
    <t>2099036490</t>
  </si>
  <si>
    <t>https://podminky.urs.cz/item/CS_URS_2025_01/783803160</t>
  </si>
  <si>
    <t>"4. etapa (4.01 - 4.06) - NS02 (0,115 l/m2)</t>
  </si>
  <si>
    <t>48</t>
  </si>
  <si>
    <t>24592009</t>
  </si>
  <si>
    <t>hmota nátěrová sol-silikátová penetrační bílá na fasádní povrchy</t>
  </si>
  <si>
    <t>litr</t>
  </si>
  <si>
    <t>-1888693587</t>
  </si>
  <si>
    <t>1734,1*0,115 'Přepočtené koeficientem množství</t>
  </si>
  <si>
    <t>49</t>
  </si>
  <si>
    <t>783807440</t>
  </si>
  <si>
    <t>Provedení krycího nátěru omítek dvojnásobného hladkých omítek hladkých, zrnitých tenkovrstvých nebo štukových stupně členitosti 3</t>
  </si>
  <si>
    <t>866244323</t>
  </si>
  <si>
    <t>https://podminky.urs.cz/item/CS_URS_2025_01/783807440</t>
  </si>
  <si>
    <t>"4. etapa (4.01 - 4.06) - NS02 (0,52 l/m2)</t>
  </si>
  <si>
    <t>50</t>
  </si>
  <si>
    <t>58124025</t>
  </si>
  <si>
    <t>hmota nátěrová sol-silikátová lazurovací barevná na omítnuté podklady</t>
  </si>
  <si>
    <t>-247596367</t>
  </si>
  <si>
    <t>1734,1*0,52 'Přepočtené koeficientem množství</t>
  </si>
  <si>
    <t>HZS</t>
  </si>
  <si>
    <t>Hodinové zúčtovací sazby</t>
  </si>
  <si>
    <t>85</t>
  </si>
  <si>
    <t>HZS1291</t>
  </si>
  <si>
    <t>Hodinové zúčtovací sazby profesí HSV zemní a pomocné práce pomocný stavební dělník</t>
  </si>
  <si>
    <t>hod</t>
  </si>
  <si>
    <t>512</t>
  </si>
  <si>
    <t>84323325</t>
  </si>
  <si>
    <t>https://podminky.urs.cz/item/CS_URS_2025_01/HZS1291</t>
  </si>
  <si>
    <t>"Úklid celkový po stavebních úpravách</t>
  </si>
  <si>
    <t>2*2*8</t>
  </si>
  <si>
    <t>VRN</t>
  </si>
  <si>
    <t>Vedlejší rozpočtové náklady</t>
  </si>
  <si>
    <t>VRN1</t>
  </si>
  <si>
    <t>Průzkumné, zeměměřičské a projektové práce</t>
  </si>
  <si>
    <t>86</t>
  </si>
  <si>
    <t>012164000</t>
  </si>
  <si>
    <t>Vytyčení a zaměření inženýrských sítí</t>
  </si>
  <si>
    <t>1024</t>
  </si>
  <si>
    <t>-1901768446</t>
  </si>
  <si>
    <t>https://podminky.urs.cz/item/CS_URS_2025_01/012164000</t>
  </si>
  <si>
    <t>87</t>
  </si>
  <si>
    <t>013254000</t>
  </si>
  <si>
    <t>Dokumentace skutečného provedení stavby</t>
  </si>
  <si>
    <t>soubor</t>
  </si>
  <si>
    <t>-1752480260</t>
  </si>
  <si>
    <t>https://podminky.urs.cz/item/CS_URS_2025_01/013254000</t>
  </si>
  <si>
    <t>VRN3</t>
  </si>
  <si>
    <t>Zařízení staveniště</t>
  </si>
  <si>
    <t>88</t>
  </si>
  <si>
    <t>032002000</t>
  </si>
  <si>
    <t>Vybavení staveniště</t>
  </si>
  <si>
    <t>-979398926</t>
  </si>
  <si>
    <t>https://podminky.urs.cz/item/CS_URS_2025_01/032002000</t>
  </si>
  <si>
    <t>"ZS po dobu výstavby</t>
  </si>
  <si>
    <t>89</t>
  </si>
  <si>
    <t>039002000</t>
  </si>
  <si>
    <t>Zrušení zařízení staveniště</t>
  </si>
  <si>
    <t>-1599833952</t>
  </si>
  <si>
    <t>https://podminky.urs.cz/item/CS_URS_2025_01/039002000</t>
  </si>
  <si>
    <t>VRN4</t>
  </si>
  <si>
    <t>Inženýrská činnost</t>
  </si>
  <si>
    <t>049103000</t>
  </si>
  <si>
    <t>Náklady vzniklé v souvislosti s realizací stavby</t>
  </si>
  <si>
    <t>CS ÚRS 2022 02</t>
  </si>
  <si>
    <t>1790414910</t>
  </si>
  <si>
    <t>https://podminky.urs.cz/item/CS_URS_2022_02/049103000</t>
  </si>
  <si>
    <t>"Foto/video dokumentace z průběhu provádění prací (počet hod. * počet dnů *počet týdnů ) vč. předání objednateli</t>
  </si>
  <si>
    <t>0,5*5*12</t>
  </si>
  <si>
    <t>91</t>
  </si>
  <si>
    <t>049303000</t>
  </si>
  <si>
    <t>Náklady vzniklé v souvislosti s předáním stavby</t>
  </si>
  <si>
    <t>1820496500</t>
  </si>
  <si>
    <t>https://podminky.urs.cz/item/CS_URS_2022_02/049303000</t>
  </si>
  <si>
    <t>"Práce technika - pasportizace objektu před zahájením stavby - foto/video dokumentace stavu budovy (počet hod.) vč. předání objednateli</t>
  </si>
  <si>
    <t>SEZNAM FIGUR</t>
  </si>
  <si>
    <t>Výměra</t>
  </si>
  <si>
    <t>"Fasáda 4.01</t>
  </si>
  <si>
    <t>917</t>
  </si>
  <si>
    <t>200,2</t>
  </si>
  <si>
    <t>Mezisoučet</t>
  </si>
  <si>
    <t>"Fasáda 4.02</t>
  </si>
  <si>
    <t>23,4</t>
  </si>
  <si>
    <t>"Fasáda 4.03</t>
  </si>
  <si>
    <t>81,7</t>
  </si>
  <si>
    <t>17</t>
  </si>
  <si>
    <t>"Fasáda 4.04</t>
  </si>
  <si>
    <t>130</t>
  </si>
  <si>
    <t>17,5</t>
  </si>
  <si>
    <t>"Fasáda 4.05</t>
  </si>
  <si>
    <t>61,3</t>
  </si>
  <si>
    <t>0,8</t>
  </si>
  <si>
    <t>"Fasáda 4.06</t>
  </si>
  <si>
    <t>221,2</t>
  </si>
  <si>
    <t>51,5</t>
  </si>
  <si>
    <t>Použití figury:</t>
  </si>
  <si>
    <t>Otlučení (osekání) vnější vápenné nebo vápenocementové omítky stupně členitosti 3 až 5 v rozsahu přes 80 do 100 %</t>
  </si>
  <si>
    <t>16,1</t>
  </si>
  <si>
    <t>Broušení stávající podlahy z litého teraca</t>
  </si>
  <si>
    <t>Impregnace podlahy z litého teraca</t>
  </si>
  <si>
    <t>Odstranění tenkovrstvé omítky tl přes 2 mm odsekáním v rozsahu přes 50 do 100 %</t>
  </si>
  <si>
    <t>110,2</t>
  </si>
  <si>
    <t>8,9</t>
  </si>
  <si>
    <t>11,1</t>
  </si>
  <si>
    <t>0,6</t>
  </si>
  <si>
    <t>33,2</t>
  </si>
  <si>
    <t>Demontáž dilatační lišty do suti</t>
  </si>
  <si>
    <t>Demontáž oplechování parapetů do suti</t>
  </si>
  <si>
    <t>103,5</t>
  </si>
  <si>
    <t>4,1</t>
  </si>
  <si>
    <t>18,5</t>
  </si>
  <si>
    <t>Demontáž oplechování říms a ozdobných prvků do suti</t>
  </si>
  <si>
    <t>60,7</t>
  </si>
  <si>
    <t>2*5,7</t>
  </si>
  <si>
    <t>18,7</t>
  </si>
  <si>
    <t>32,6</t>
  </si>
  <si>
    <t>Demontáž svodu do suti</t>
  </si>
  <si>
    <t>Lapač střešních splavenin z PP se zápachovou klapkou a lapacím košem DN 125</t>
  </si>
  <si>
    <t>Demontáž lapače střešních splavenin DN 125</t>
  </si>
  <si>
    <t>21*0,6</t>
  </si>
  <si>
    <t>0,7</t>
  </si>
  <si>
    <t>2*0,7</t>
  </si>
  <si>
    <t>2*0,6</t>
  </si>
  <si>
    <t>1*0,7</t>
  </si>
  <si>
    <t>Montáž mříží pevných šroubovaných</t>
  </si>
  <si>
    <t>Demontáž atypických zámečnických konstrukcí rozebráním hm jednotlivých dílů do 50 kg</t>
  </si>
  <si>
    <t>Provedení základního jednonásobného nátěru zámečnických konstrukcí</t>
  </si>
  <si>
    <t>Provedení jednonásobného mezinátěru zámečnických konstrukcí</t>
  </si>
  <si>
    <t>Odstranění nátěru ze zámečnických konstrukcí opálením</t>
  </si>
  <si>
    <t>Provedení krycího jednonásobného nátěru zámečnických konstrukcí</t>
  </si>
  <si>
    <t>Rozebrání dlažeb z betonových nebo kamenných dlaždic komunikací pro pěší ručně</t>
  </si>
  <si>
    <t>Odstranění podkladu z kameniva drceného tl přes 100 do 200 mm ručně</t>
  </si>
  <si>
    <t>1,2</t>
  </si>
  <si>
    <t>2,4</t>
  </si>
  <si>
    <t>3,2</t>
  </si>
  <si>
    <t>Vyrovnání nerovného povrchu zdiva tl do 30 mm maltou</t>
  </si>
  <si>
    <t>Oplechování rovných parapetů celoplošně lepené z Pz s povrchovou úpravou rš 500 mm</t>
  </si>
  <si>
    <t>108,5</t>
  </si>
  <si>
    <t>5,4</t>
  </si>
  <si>
    <t>35,4</t>
  </si>
  <si>
    <t>Oplechování rovných parapetů celoplošně lepené z Pz s povrchovou úpravou rš 330 mm</t>
  </si>
  <si>
    <t>Oplechování oblých parapetů nebo ze segmentů celoplošně lepené z Pz s povrch úpravou rš 330 mm</t>
  </si>
  <si>
    <t>101,6</t>
  </si>
  <si>
    <t>19,2</t>
  </si>
  <si>
    <t>Oplechování rovné římsy mechanicky kotvené z Pz s upraveným povrchem rš 330 mm</t>
  </si>
  <si>
    <t>57,1</t>
  </si>
  <si>
    <t>0,4+6,2</t>
  </si>
  <si>
    <t>4+2,2</t>
  </si>
  <si>
    <t>6,2+8,3</t>
  </si>
  <si>
    <t>7,4</t>
  </si>
  <si>
    <t>6,6+0,8</t>
  </si>
  <si>
    <t>60,8</t>
  </si>
  <si>
    <t>17,4+15,5</t>
  </si>
  <si>
    <t>Svody kruhové včetně objímek, kolen, odskoků z Pz s povrchovou úpravou průměru 120 mm</t>
  </si>
  <si>
    <t>13,5</t>
  </si>
  <si>
    <t>22,4</t>
  </si>
  <si>
    <t>10,4</t>
  </si>
  <si>
    <t>Montáž odvětrávané fasády stěn lepením na hliníkový rošt bez tepelné izolace</t>
  </si>
  <si>
    <t>20,4</t>
  </si>
  <si>
    <t>1,1</t>
  </si>
  <si>
    <t>2*1,1</t>
  </si>
  <si>
    <t>1,4+(2*1)</t>
  </si>
  <si>
    <t>856</t>
  </si>
  <si>
    <t>173,4</t>
  </si>
  <si>
    <t>86,9</t>
  </si>
  <si>
    <t>66,8</t>
  </si>
  <si>
    <t>14,2</t>
  </si>
  <si>
    <t>13,4</t>
  </si>
  <si>
    <t>50,8</t>
  </si>
  <si>
    <t>213,3</t>
  </si>
  <si>
    <t>49,5</t>
  </si>
  <si>
    <t>Cementový postřik vnějších stěn nanášený celoplošně ručně</t>
  </si>
  <si>
    <t>Sklovláknité pletivo vnějších stěn vtlačené do tmelu</t>
  </si>
  <si>
    <t>Vápenocementová omítka štuková dvouvrstvá vnějších stěn nanášená ručně</t>
  </si>
  <si>
    <t>Příplatek k vápenocementové omítce vnějších stěn za každých dalších 5 mm tloušťky ručně</t>
  </si>
  <si>
    <t>Provedení penetračního nátěru hladkých, zrnitých tenkovrstvých nebo štukových omítek stupně členitosti 3</t>
  </si>
  <si>
    <t>Provedení krycího dvojnásobného nátěru hladkých, zrnitých tenkovrstvých nebo štukových omítek stupně členitosti 3</t>
  </si>
  <si>
    <t>243,1</t>
  </si>
  <si>
    <t>28,5</t>
  </si>
  <si>
    <t>37,5</t>
  </si>
  <si>
    <t>10,9</t>
  </si>
  <si>
    <t>52,1</t>
  </si>
  <si>
    <t>Sejmutí ornice plochy do 100 m2 tl vrstvy do 200 mm strojně</t>
  </si>
  <si>
    <t>Hloubení nezapažených rýh šířky do 800 mm v soudržných horninách třídy těžitelnosti I skupiny 1 a 2 ručně</t>
  </si>
  <si>
    <t>Vodorovné přemístění přes 20 do 50 m výkopku/sypaniny z horniny třídy těžitelnosti I skupiny 1 až 3</t>
  </si>
  <si>
    <t>Vodorovné přemístění přes 9 000 do 10000 m výkopku/sypaniny z horniny třídy těžitelnosti I skupiny 1 až 3</t>
  </si>
  <si>
    <t>Nakládání výkopku z hornin třídy těžitelnosti I skupiny 1 až 3 do 100 m3</t>
  </si>
  <si>
    <t>Poplatek za uložení zeminy a kamení na recyklační skládce (skládkovné) kód odpadu 17 05 04</t>
  </si>
  <si>
    <t>Rozprostření ornice tl vrstvy do 200 mm v rovině nebo ve svahu do 1:5 ručně</t>
  </si>
  <si>
    <t>Založení parterového trávníku výsevem pl do 1000 m2 v rovině a ve svahu do 1:5</t>
  </si>
  <si>
    <t>Zřízení vrstvy z geotextilie v rovině nebo ve sklonu do 1:5 š do 3 m</t>
  </si>
  <si>
    <t>Podklad z kameniva hrubého drceného vel. 16-32 mm plochy do 100 m2 tl 150 mm</t>
  </si>
  <si>
    <t>Kladení velkoformátové betonové dlažby tl do 100 mm velikosti do 0,5 m2 pl do 300 m2</t>
  </si>
  <si>
    <t>Izolace proti zemní vlhkosti nopovou fólií svislá, výška nopu 20,0 mm, tl do 1,0 mm</t>
  </si>
  <si>
    <t>Osazení chodníkového obrubníku betonového stojatého s boční opěrou do lože z betonu prostého</t>
  </si>
  <si>
    <t>Kladení dlažby z betonových dlaždic 400x400 mm na sucho na terče do výšky přes 70 do 100 mm</t>
  </si>
  <si>
    <t>Mazanina tl přes 50 do 80 mm z betonu prostého bez zvýšených nároků na prostředí tř. C 20/25</t>
  </si>
  <si>
    <t>Provedení povlakové krytiny střech do 10° za studena lakem penetračním nebo asfaltovým</t>
  </si>
  <si>
    <t>Provedení povlakové krytiny střech do 10° pásy NAIP přitavením v plné ploše</t>
  </si>
  <si>
    <t>Provedení povlakové krytiny střech do 10° navařením fólie PVC na oplechování v plné ploše</t>
  </si>
  <si>
    <t>Provedení separační nebo kluzné vrstvy z fólií vegetační střechy sklon do 5°</t>
  </si>
  <si>
    <t>Bourání podkladů pod dlažby nebo mazanin betonových nebo z litého asfaltu tl do 100 mm pl přes 4 m2</t>
  </si>
  <si>
    <t>2*40</t>
  </si>
  <si>
    <t>Vápenocementový štuk vnějších pohledů tloušťky do 3 mm</t>
  </si>
  <si>
    <t>166</t>
  </si>
  <si>
    <t>Montáž lešení řadového trubkového lehkého s podlahami zatížení do 200 kg/m2 š od 0,6 do 0,9 m v do 10 m</t>
  </si>
  <si>
    <t>Příplatek k lešení řadovému trubkovému lehkému s podlahami do 200 kg/m2 š od 0,6 do 0,9 m v do 10 m za každý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</si>
  <si>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</si>
  <si>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</si>
  <si>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</si>
  <si>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</si>
  <si>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</si>
  <si>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</si>
  <si>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1200</t>
  </si>
  <si>
    <t>353</t>
  </si>
  <si>
    <t>Montáž lešení řadového trubkového lehkého s podlahami zatížení do 200 kg/m2 š od 0,6 do 0,9 m v přes 10 do 25 m</t>
  </si>
  <si>
    <t>Příplatek k lešení řadovému trubkovému lehkému s podlahami do 200 kg/m2 š od 0,6 do 0,9 m v přes 10 do 25 m za každý den použití</t>
  </si>
  <si>
    <t>Demontáž lešení řadového trubkového lehkého s podlahami zatížení do 200 kg/m2 š od 0,6 do 0,9 m v přes 10 do 25 m</t>
  </si>
  <si>
    <t>Montáž a demontáž shozu suti v do 10 m</t>
  </si>
  <si>
    <t>Příplatek k shozu suti v do 10 m za první a ZKD den použití</t>
  </si>
  <si>
    <t>Montáž a demontáž shozu suti v přes 10 do 20 m</t>
  </si>
  <si>
    <t>Příplatek k shozu suti v přes 10 do 20 m za první a ZKD den použití</t>
  </si>
  <si>
    <t>308,7</t>
  </si>
  <si>
    <t>20,9</t>
  </si>
  <si>
    <t>Zakrytí výplní otvorů a svislých ploch fólií přilepenou lepící páskou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</si>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</sst>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9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41111111" TargetMode="External"/><Relationship Id="rId21" Type="http://schemas.openxmlformats.org/officeDocument/2006/relationships/hyperlink" Target="https://podminky.urs.cz/item/CS_URS_2025_01/622321191" TargetMode="External"/><Relationship Id="rId42" Type="http://schemas.openxmlformats.org/officeDocument/2006/relationships/hyperlink" Target="https://podminky.urs.cz/item/CS_URS_2025_01/993111119" TargetMode="External"/><Relationship Id="rId47" Type="http://schemas.openxmlformats.org/officeDocument/2006/relationships/hyperlink" Target="https://podminky.urs.cz/item/CS_URS_2025_01/997013501" TargetMode="External"/><Relationship Id="rId63" Type="http://schemas.openxmlformats.org/officeDocument/2006/relationships/hyperlink" Target="https://podminky.urs.cz/item/CS_URS_2025_01/721242106" TargetMode="External"/><Relationship Id="rId68" Type="http://schemas.openxmlformats.org/officeDocument/2006/relationships/hyperlink" Target="https://podminky.urs.cz/item/CS_URS_2025_01/764002861" TargetMode="External"/><Relationship Id="rId84" Type="http://schemas.openxmlformats.org/officeDocument/2006/relationships/hyperlink" Target="https://podminky.urs.cz/item/CS_URS_2025_01/771473810" TargetMode="External"/><Relationship Id="rId89" Type="http://schemas.openxmlformats.org/officeDocument/2006/relationships/hyperlink" Target="https://podminky.urs.cz/item/CS_URS_2025_01/773993901" TargetMode="External"/><Relationship Id="rId7" Type="http://schemas.openxmlformats.org/officeDocument/2006/relationships/hyperlink" Target="https://podminky.urs.cz/item/CS_URS_2025_01/167151101" TargetMode="External"/><Relationship Id="rId71" Type="http://schemas.openxmlformats.org/officeDocument/2006/relationships/hyperlink" Target="https://podminky.urs.cz/item/CS_URS_2025_01/764216644" TargetMode="External"/><Relationship Id="rId92" Type="http://schemas.openxmlformats.org/officeDocument/2006/relationships/hyperlink" Target="https://podminky.urs.cz/item/CS_URS_2025_01/783304100" TargetMode="External"/><Relationship Id="rId2" Type="http://schemas.openxmlformats.org/officeDocument/2006/relationships/hyperlink" Target="https://podminky.urs.cz/item/CS_URS_2025_01/113107122" TargetMode="External"/><Relationship Id="rId16" Type="http://schemas.openxmlformats.org/officeDocument/2006/relationships/hyperlink" Target="https://podminky.urs.cz/item/CS_URS_2025_01/622131101" TargetMode="External"/><Relationship Id="rId29" Type="http://schemas.openxmlformats.org/officeDocument/2006/relationships/hyperlink" Target="https://podminky.urs.cz/item/CS_URS_2025_01/941111212" TargetMode="External"/><Relationship Id="rId11" Type="http://schemas.openxmlformats.org/officeDocument/2006/relationships/hyperlink" Target="https://podminky.urs.cz/item/CS_URS_2025_01/213141111" TargetMode="External"/><Relationship Id="rId24" Type="http://schemas.openxmlformats.org/officeDocument/2006/relationships/hyperlink" Target="https://podminky.urs.cz/item/CS_URS_2025_01/636311113" TargetMode="External"/><Relationship Id="rId32" Type="http://schemas.openxmlformats.org/officeDocument/2006/relationships/hyperlink" Target="https://podminky.urs.cz/item/CS_URS_2025_01/944511111" TargetMode="External"/><Relationship Id="rId37" Type="http://schemas.openxmlformats.org/officeDocument/2006/relationships/hyperlink" Target="https://podminky.urs.cz/item/CS_URS_2025_01/965042141" TargetMode="External"/><Relationship Id="rId40" Type="http://schemas.openxmlformats.org/officeDocument/2006/relationships/hyperlink" Target="https://podminky.urs.cz/item/CS_URS_2025_01/985131111" TargetMode="External"/><Relationship Id="rId45" Type="http://schemas.openxmlformats.org/officeDocument/2006/relationships/hyperlink" Target="https://podminky.urs.cz/item/CS_URS_2025_01/997013321" TargetMode="External"/><Relationship Id="rId53" Type="http://schemas.openxmlformats.org/officeDocument/2006/relationships/hyperlink" Target="https://podminky.urs.cz/item/CS_URS_2025_01/712311101" TargetMode="External"/><Relationship Id="rId58" Type="http://schemas.openxmlformats.org/officeDocument/2006/relationships/hyperlink" Target="https://podminky.urs.cz/item/CS_URS_2025_01/712363353" TargetMode="External"/><Relationship Id="rId66" Type="http://schemas.openxmlformats.org/officeDocument/2006/relationships/hyperlink" Target="https://podminky.urs.cz/item/CS_URS_2025_01/764001811" TargetMode="External"/><Relationship Id="rId74" Type="http://schemas.openxmlformats.org/officeDocument/2006/relationships/hyperlink" Target="https://podminky.urs.cz/item/CS_URS_2025_01/764217644" TargetMode="External"/><Relationship Id="rId79" Type="http://schemas.openxmlformats.org/officeDocument/2006/relationships/hyperlink" Target="https://podminky.urs.cz/item/CS_URS_2025_01/767662110" TargetMode="External"/><Relationship Id="rId87" Type="http://schemas.openxmlformats.org/officeDocument/2006/relationships/hyperlink" Target="https://podminky.urs.cz/item/CS_URS_2025_01/998771101" TargetMode="External"/><Relationship Id="rId102" Type="http://schemas.openxmlformats.org/officeDocument/2006/relationships/hyperlink" Target="https://podminky.urs.cz/item/CS_URS_2025_01/039002000" TargetMode="External"/><Relationship Id="rId5" Type="http://schemas.openxmlformats.org/officeDocument/2006/relationships/hyperlink" Target="https://podminky.urs.cz/item/CS_URS_2025_01/162251102" TargetMode="External"/><Relationship Id="rId61" Type="http://schemas.openxmlformats.org/officeDocument/2006/relationships/hyperlink" Target="https://podminky.urs.cz/item/CS_URS_2025_01/998712103" TargetMode="External"/><Relationship Id="rId82" Type="http://schemas.openxmlformats.org/officeDocument/2006/relationships/hyperlink" Target="https://podminky.urs.cz/item/CS_URS_2025_01/767996802" TargetMode="External"/><Relationship Id="rId90" Type="http://schemas.openxmlformats.org/officeDocument/2006/relationships/hyperlink" Target="https://podminky.urs.cz/item/CS_URS_2025_01/773993907" TargetMode="External"/><Relationship Id="rId95" Type="http://schemas.openxmlformats.org/officeDocument/2006/relationships/hyperlink" Target="https://podminky.urs.cz/item/CS_URS_2025_01/783307100" TargetMode="External"/><Relationship Id="rId19" Type="http://schemas.openxmlformats.org/officeDocument/2006/relationships/hyperlink" Target="https://podminky.urs.cz/item/CS_URS_2025_01/622321141" TargetMode="External"/><Relationship Id="rId14" Type="http://schemas.openxmlformats.org/officeDocument/2006/relationships/hyperlink" Target="https://podminky.urs.cz/item/CS_URS_2025_01/596811311" TargetMode="External"/><Relationship Id="rId22" Type="http://schemas.openxmlformats.org/officeDocument/2006/relationships/hyperlink" Target="https://podminky.urs.cz/item/CS_URS_2025_01/629991011" TargetMode="External"/><Relationship Id="rId27" Type="http://schemas.openxmlformats.org/officeDocument/2006/relationships/hyperlink" Target="https://podminky.urs.cz/item/CS_URS_2025_01/941111112" TargetMode="External"/><Relationship Id="rId30" Type="http://schemas.openxmlformats.org/officeDocument/2006/relationships/hyperlink" Target="https://podminky.urs.cz/item/CS_URS_2025_01/941111811" TargetMode="External"/><Relationship Id="rId35" Type="http://schemas.openxmlformats.org/officeDocument/2006/relationships/hyperlink" Target="https://podminky.urs.cz/item/CS_URS_2025_01/945231111" TargetMode="External"/><Relationship Id="rId43" Type="http://schemas.openxmlformats.org/officeDocument/2006/relationships/hyperlink" Target="https://podminky.urs.cz/item/CS_URS_2025_01/997013311" TargetMode="External"/><Relationship Id="rId48" Type="http://schemas.openxmlformats.org/officeDocument/2006/relationships/hyperlink" Target="https://podminky.urs.cz/item/CS_URS_2025_01/997013509" TargetMode="External"/><Relationship Id="rId56" Type="http://schemas.openxmlformats.org/officeDocument/2006/relationships/hyperlink" Target="https://podminky.urs.cz/item/CS_URS_2025_01/712363005" TargetMode="External"/><Relationship Id="rId64" Type="http://schemas.openxmlformats.org/officeDocument/2006/relationships/hyperlink" Target="https://podminky.urs.cz/item/CS_URS_2025_01/721242804" TargetMode="External"/><Relationship Id="rId69" Type="http://schemas.openxmlformats.org/officeDocument/2006/relationships/hyperlink" Target="https://podminky.urs.cz/item/CS_URS_2025_01/764004861" TargetMode="External"/><Relationship Id="rId77" Type="http://schemas.openxmlformats.org/officeDocument/2006/relationships/hyperlink" Target="https://podminky.urs.cz/item/CS_URS_2025_01/998764103" TargetMode="External"/><Relationship Id="rId100" Type="http://schemas.openxmlformats.org/officeDocument/2006/relationships/hyperlink" Target="https://podminky.urs.cz/item/CS_URS_2025_01/013254000" TargetMode="External"/><Relationship Id="rId105" Type="http://schemas.openxmlformats.org/officeDocument/2006/relationships/drawing" Target="../drawings/drawing2.xml"/><Relationship Id="rId8" Type="http://schemas.openxmlformats.org/officeDocument/2006/relationships/hyperlink" Target="https://podminky.urs.cz/item/CS_URS_2025_01/171201231" TargetMode="External"/><Relationship Id="rId51" Type="http://schemas.openxmlformats.org/officeDocument/2006/relationships/hyperlink" Target="https://podminky.urs.cz/item/CS_URS_2025_01/711161215" TargetMode="External"/><Relationship Id="rId72" Type="http://schemas.openxmlformats.org/officeDocument/2006/relationships/hyperlink" Target="https://podminky.urs.cz/item/CS_URS_2025_01/764216646" TargetMode="External"/><Relationship Id="rId80" Type="http://schemas.openxmlformats.org/officeDocument/2006/relationships/hyperlink" Target="https://podminky.urs.cz/item/CS_URS_2025_01/767893126" TargetMode="External"/><Relationship Id="rId85" Type="http://schemas.openxmlformats.org/officeDocument/2006/relationships/hyperlink" Target="https://podminky.urs.cz/item/CS_URS_2025_01/771474112" TargetMode="External"/><Relationship Id="rId93" Type="http://schemas.openxmlformats.org/officeDocument/2006/relationships/hyperlink" Target="https://podminky.urs.cz/item/CS_URS_2025_01/783305100" TargetMode="External"/><Relationship Id="rId98" Type="http://schemas.openxmlformats.org/officeDocument/2006/relationships/hyperlink" Target="https://podminky.urs.cz/item/CS_URS_2025_01/HZS1291" TargetMode="External"/><Relationship Id="rId3" Type="http://schemas.openxmlformats.org/officeDocument/2006/relationships/hyperlink" Target="https://podminky.urs.cz/item/CS_URS_2025_01/121151103" TargetMode="External"/><Relationship Id="rId12" Type="http://schemas.openxmlformats.org/officeDocument/2006/relationships/hyperlink" Target="https://podminky.urs.cz/item/CS_URS_2025_01/319201321" TargetMode="External"/><Relationship Id="rId17" Type="http://schemas.openxmlformats.org/officeDocument/2006/relationships/hyperlink" Target="https://podminky.urs.cz/item/CS_URS_2025_01/622142001" TargetMode="External"/><Relationship Id="rId25" Type="http://schemas.openxmlformats.org/officeDocument/2006/relationships/hyperlink" Target="https://podminky.urs.cz/item/CS_URS_2025_01/916231213" TargetMode="External"/><Relationship Id="rId33" Type="http://schemas.openxmlformats.org/officeDocument/2006/relationships/hyperlink" Target="https://podminky.urs.cz/item/CS_URS_2025_01/944511211" TargetMode="External"/><Relationship Id="rId38" Type="http://schemas.openxmlformats.org/officeDocument/2006/relationships/hyperlink" Target="https://podminky.urs.cz/item/CS_URS_2025_01/978019391" TargetMode="External"/><Relationship Id="rId46" Type="http://schemas.openxmlformats.org/officeDocument/2006/relationships/hyperlink" Target="https://podminky.urs.cz/item/CS_URS_2025_01/997013322" TargetMode="External"/><Relationship Id="rId59" Type="http://schemas.openxmlformats.org/officeDocument/2006/relationships/hyperlink" Target="https://podminky.urs.cz/item/CS_URS_2025_01/712363354" TargetMode="External"/><Relationship Id="rId67" Type="http://schemas.openxmlformats.org/officeDocument/2006/relationships/hyperlink" Target="https://podminky.urs.cz/item/CS_URS_2025_01/764002851" TargetMode="External"/><Relationship Id="rId103" Type="http://schemas.openxmlformats.org/officeDocument/2006/relationships/hyperlink" Target="https://podminky.urs.cz/item/CS_URS_2022_02/049103000" TargetMode="External"/><Relationship Id="rId20" Type="http://schemas.openxmlformats.org/officeDocument/2006/relationships/hyperlink" Target="https://podminky.urs.cz/item/CS_URS_2025_01/622321191" TargetMode="External"/><Relationship Id="rId41" Type="http://schemas.openxmlformats.org/officeDocument/2006/relationships/hyperlink" Target="https://podminky.urs.cz/item/CS_URS_2025_01/993111111" TargetMode="External"/><Relationship Id="rId54" Type="http://schemas.openxmlformats.org/officeDocument/2006/relationships/hyperlink" Target="https://podminky.urs.cz/item/CS_URS_2025_01/712341559" TargetMode="External"/><Relationship Id="rId62" Type="http://schemas.openxmlformats.org/officeDocument/2006/relationships/hyperlink" Target="https://podminky.urs.cz/item/CS_URS_2025_01/721233123" TargetMode="External"/><Relationship Id="rId70" Type="http://schemas.openxmlformats.org/officeDocument/2006/relationships/hyperlink" Target="https://podminky.urs.cz/item/CS_URS_2025_01/764004871" TargetMode="External"/><Relationship Id="rId75" Type="http://schemas.openxmlformats.org/officeDocument/2006/relationships/hyperlink" Target="https://podminky.urs.cz/item/CS_URS_2025_01/764218604" TargetMode="External"/><Relationship Id="rId83" Type="http://schemas.openxmlformats.org/officeDocument/2006/relationships/hyperlink" Target="https://podminky.urs.cz/item/CS_URS_2025_01/998767101" TargetMode="External"/><Relationship Id="rId88" Type="http://schemas.openxmlformats.org/officeDocument/2006/relationships/hyperlink" Target="https://podminky.urs.cz/item/CS_URS_2025_01/773213901" TargetMode="External"/><Relationship Id="rId91" Type="http://schemas.openxmlformats.org/officeDocument/2006/relationships/hyperlink" Target="https://podminky.urs.cz/item/CS_URS_2025_01/998773101" TargetMode="External"/><Relationship Id="rId96" Type="http://schemas.openxmlformats.org/officeDocument/2006/relationships/hyperlink" Target="https://podminky.urs.cz/item/CS_URS_2025_01/783803160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621321131" TargetMode="External"/><Relationship Id="rId23" Type="http://schemas.openxmlformats.org/officeDocument/2006/relationships/hyperlink" Target="https://podminky.urs.cz/item/CS_URS_2025_01/631311115" TargetMode="External"/><Relationship Id="rId28" Type="http://schemas.openxmlformats.org/officeDocument/2006/relationships/hyperlink" Target="https://podminky.urs.cz/item/CS_URS_2025_01/941111211" TargetMode="External"/><Relationship Id="rId36" Type="http://schemas.openxmlformats.org/officeDocument/2006/relationships/hyperlink" Target="https://podminky.urs.cz/item/CS_URS_2024_02/949101111" TargetMode="External"/><Relationship Id="rId49" Type="http://schemas.openxmlformats.org/officeDocument/2006/relationships/hyperlink" Target="https://podminky.urs.cz/item/CS_URS_2025_01/997013871" TargetMode="External"/><Relationship Id="rId57" Type="http://schemas.openxmlformats.org/officeDocument/2006/relationships/hyperlink" Target="https://podminky.urs.cz/item/CS_URS_2025_01/712363352" TargetMode="External"/><Relationship Id="rId10" Type="http://schemas.openxmlformats.org/officeDocument/2006/relationships/hyperlink" Target="https://podminky.urs.cz/item/CS_URS_2025_01/181411141" TargetMode="External"/><Relationship Id="rId31" Type="http://schemas.openxmlformats.org/officeDocument/2006/relationships/hyperlink" Target="https://podminky.urs.cz/item/CS_URS_2025_01/941111812" TargetMode="External"/><Relationship Id="rId44" Type="http://schemas.openxmlformats.org/officeDocument/2006/relationships/hyperlink" Target="https://podminky.urs.cz/item/CS_URS_2025_01/997013312" TargetMode="External"/><Relationship Id="rId52" Type="http://schemas.openxmlformats.org/officeDocument/2006/relationships/hyperlink" Target="https://podminky.urs.cz/item/CS_URS_2025_01/998711101" TargetMode="External"/><Relationship Id="rId60" Type="http://schemas.openxmlformats.org/officeDocument/2006/relationships/hyperlink" Target="https://podminky.urs.cz/item/CS_URS_2025_01/712771001" TargetMode="External"/><Relationship Id="rId65" Type="http://schemas.openxmlformats.org/officeDocument/2006/relationships/hyperlink" Target="https://podminky.urs.cz/item/CS_URS_2025_01/998721101" TargetMode="External"/><Relationship Id="rId73" Type="http://schemas.openxmlformats.org/officeDocument/2006/relationships/hyperlink" Target="https://podminky.urs.cz/item/CS_URS_2025_01/764216665" TargetMode="External"/><Relationship Id="rId78" Type="http://schemas.openxmlformats.org/officeDocument/2006/relationships/hyperlink" Target="https://podminky.urs.cz/item/CS_URS_2025_01/767646411" TargetMode="External"/><Relationship Id="rId81" Type="http://schemas.openxmlformats.org/officeDocument/2006/relationships/hyperlink" Target="https://podminky.urs.cz/item/CS_URS_2025_01/767996801" TargetMode="External"/><Relationship Id="rId86" Type="http://schemas.openxmlformats.org/officeDocument/2006/relationships/hyperlink" Target="https://podminky.urs.cz/item/CS_URS_2025_01/771573810" TargetMode="External"/><Relationship Id="rId94" Type="http://schemas.openxmlformats.org/officeDocument/2006/relationships/hyperlink" Target="https://podminky.urs.cz/item/CS_URS_2025_01/783306805" TargetMode="External"/><Relationship Id="rId99" Type="http://schemas.openxmlformats.org/officeDocument/2006/relationships/hyperlink" Target="https://podminky.urs.cz/item/CS_URS_2025_01/012164000" TargetMode="External"/><Relationship Id="rId101" Type="http://schemas.openxmlformats.org/officeDocument/2006/relationships/hyperlink" Target="https://podminky.urs.cz/item/CS_URS_2025_01/032002000" TargetMode="External"/><Relationship Id="rId4" Type="http://schemas.openxmlformats.org/officeDocument/2006/relationships/hyperlink" Target="https://podminky.urs.cz/item/CS_URS_2025_01/132112131" TargetMode="External"/><Relationship Id="rId9" Type="http://schemas.openxmlformats.org/officeDocument/2006/relationships/hyperlink" Target="https://podminky.urs.cz/item/CS_URS_2025_01/181311103" TargetMode="External"/><Relationship Id="rId13" Type="http://schemas.openxmlformats.org/officeDocument/2006/relationships/hyperlink" Target="https://podminky.urs.cz/item/CS_URS_2025_01/564750101" TargetMode="External"/><Relationship Id="rId18" Type="http://schemas.openxmlformats.org/officeDocument/2006/relationships/hyperlink" Target="https://podminky.urs.cz/item/CS_URS_2025_01/622273101" TargetMode="External"/><Relationship Id="rId39" Type="http://schemas.openxmlformats.org/officeDocument/2006/relationships/hyperlink" Target="https://podminky.urs.cz/item/CS_URS_2025_01/978035127" TargetMode="External"/><Relationship Id="rId34" Type="http://schemas.openxmlformats.org/officeDocument/2006/relationships/hyperlink" Target="https://podminky.urs.cz/item/CS_URS_2025_01/944511811" TargetMode="External"/><Relationship Id="rId50" Type="http://schemas.openxmlformats.org/officeDocument/2006/relationships/hyperlink" Target="https://podminky.urs.cz/item/CS_URS_2025_01/998011003" TargetMode="External"/><Relationship Id="rId55" Type="http://schemas.openxmlformats.org/officeDocument/2006/relationships/hyperlink" Target="https://podminky.urs.cz/item/CS_URS_2025_01/712363001" TargetMode="External"/><Relationship Id="rId76" Type="http://schemas.openxmlformats.org/officeDocument/2006/relationships/hyperlink" Target="https://podminky.urs.cz/item/CS_URS_2025_01/764518623" TargetMode="External"/><Relationship Id="rId97" Type="http://schemas.openxmlformats.org/officeDocument/2006/relationships/hyperlink" Target="https://podminky.urs.cz/item/CS_URS_2025_01/783807440" TargetMode="External"/><Relationship Id="rId104" Type="http://schemas.openxmlformats.org/officeDocument/2006/relationships/hyperlink" Target="https://podminky.urs.cz/item/CS_URS_2022_02/049303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1" t="s">
        <v>14</v>
      </c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24"/>
      <c r="AQ5" s="24"/>
      <c r="AR5" s="22"/>
      <c r="BE5" s="33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3" t="s">
        <v>17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D6" s="342"/>
      <c r="AE6" s="342"/>
      <c r="AF6" s="342"/>
      <c r="AG6" s="342"/>
      <c r="AH6" s="342"/>
      <c r="AI6" s="342"/>
      <c r="AJ6" s="342"/>
      <c r="AK6" s="342"/>
      <c r="AL6" s="342"/>
      <c r="AM6" s="342"/>
      <c r="AN6" s="342"/>
      <c r="AO6" s="342"/>
      <c r="AP6" s="24"/>
      <c r="AQ6" s="24"/>
      <c r="AR6" s="22"/>
      <c r="BE6" s="33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9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9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31</v>
      </c>
      <c r="AO13" s="24"/>
      <c r="AP13" s="24"/>
      <c r="AQ13" s="24"/>
      <c r="AR13" s="22"/>
      <c r="BE13" s="339"/>
      <c r="BS13" s="19" t="s">
        <v>6</v>
      </c>
    </row>
    <row r="14" spans="1:74" ht="12.75">
      <c r="B14" s="23"/>
      <c r="C14" s="24"/>
      <c r="D14" s="24"/>
      <c r="E14" s="344" t="s">
        <v>31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1" t="s">
        <v>29</v>
      </c>
      <c r="AL14" s="24"/>
      <c r="AM14" s="24"/>
      <c r="AN14" s="33" t="s">
        <v>31</v>
      </c>
      <c r="AO14" s="24"/>
      <c r="AP14" s="24"/>
      <c r="AQ14" s="24"/>
      <c r="AR14" s="22"/>
      <c r="BE14" s="33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9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9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9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9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9"/>
    </row>
    <row r="23" spans="1:71" s="1" customFormat="1" ht="47.25" customHeight="1">
      <c r="B23" s="23"/>
      <c r="C23" s="24"/>
      <c r="D23" s="24"/>
      <c r="E23" s="346" t="s">
        <v>40</v>
      </c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24"/>
      <c r="AP23" s="24"/>
      <c r="AQ23" s="24"/>
      <c r="AR23" s="22"/>
      <c r="BE23" s="33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9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7">
        <f>ROUND(AG54,2)</f>
        <v>0</v>
      </c>
      <c r="AL26" s="348"/>
      <c r="AM26" s="348"/>
      <c r="AN26" s="348"/>
      <c r="AO26" s="348"/>
      <c r="AP26" s="38"/>
      <c r="AQ26" s="38"/>
      <c r="AR26" s="41"/>
      <c r="BE26" s="33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9" t="s">
        <v>42</v>
      </c>
      <c r="M28" s="349"/>
      <c r="N28" s="349"/>
      <c r="O28" s="349"/>
      <c r="P28" s="349"/>
      <c r="Q28" s="38"/>
      <c r="R28" s="38"/>
      <c r="S28" s="38"/>
      <c r="T28" s="38"/>
      <c r="U28" s="38"/>
      <c r="V28" s="38"/>
      <c r="W28" s="349" t="s">
        <v>43</v>
      </c>
      <c r="X28" s="349"/>
      <c r="Y28" s="349"/>
      <c r="Z28" s="349"/>
      <c r="AA28" s="349"/>
      <c r="AB28" s="349"/>
      <c r="AC28" s="349"/>
      <c r="AD28" s="349"/>
      <c r="AE28" s="349"/>
      <c r="AF28" s="38"/>
      <c r="AG28" s="38"/>
      <c r="AH28" s="38"/>
      <c r="AI28" s="38"/>
      <c r="AJ28" s="38"/>
      <c r="AK28" s="349" t="s">
        <v>44</v>
      </c>
      <c r="AL28" s="349"/>
      <c r="AM28" s="349"/>
      <c r="AN28" s="349"/>
      <c r="AO28" s="349"/>
      <c r="AP28" s="38"/>
      <c r="AQ28" s="38"/>
      <c r="AR28" s="41"/>
      <c r="BE28" s="339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52">
        <v>0.21</v>
      </c>
      <c r="M29" s="351"/>
      <c r="N29" s="351"/>
      <c r="O29" s="351"/>
      <c r="P29" s="351"/>
      <c r="Q29" s="43"/>
      <c r="R29" s="43"/>
      <c r="S29" s="43"/>
      <c r="T29" s="43"/>
      <c r="U29" s="43"/>
      <c r="V29" s="43"/>
      <c r="W29" s="350">
        <f>ROUND(AZ54, 2)</f>
        <v>0</v>
      </c>
      <c r="X29" s="351"/>
      <c r="Y29" s="351"/>
      <c r="Z29" s="351"/>
      <c r="AA29" s="351"/>
      <c r="AB29" s="351"/>
      <c r="AC29" s="351"/>
      <c r="AD29" s="351"/>
      <c r="AE29" s="351"/>
      <c r="AF29" s="43"/>
      <c r="AG29" s="43"/>
      <c r="AH29" s="43"/>
      <c r="AI29" s="43"/>
      <c r="AJ29" s="43"/>
      <c r="AK29" s="350">
        <f>ROUND(AV54, 2)</f>
        <v>0</v>
      </c>
      <c r="AL29" s="351"/>
      <c r="AM29" s="351"/>
      <c r="AN29" s="351"/>
      <c r="AO29" s="351"/>
      <c r="AP29" s="43"/>
      <c r="AQ29" s="43"/>
      <c r="AR29" s="44"/>
      <c r="BE29" s="340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52">
        <v>0.12</v>
      </c>
      <c r="M30" s="351"/>
      <c r="N30" s="351"/>
      <c r="O30" s="351"/>
      <c r="P30" s="351"/>
      <c r="Q30" s="43"/>
      <c r="R30" s="43"/>
      <c r="S30" s="43"/>
      <c r="T30" s="43"/>
      <c r="U30" s="43"/>
      <c r="V30" s="43"/>
      <c r="W30" s="350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3"/>
      <c r="AG30" s="43"/>
      <c r="AH30" s="43"/>
      <c r="AI30" s="43"/>
      <c r="AJ30" s="43"/>
      <c r="AK30" s="350">
        <f>ROUND(AW54, 2)</f>
        <v>0</v>
      </c>
      <c r="AL30" s="351"/>
      <c r="AM30" s="351"/>
      <c r="AN30" s="351"/>
      <c r="AO30" s="351"/>
      <c r="AP30" s="43"/>
      <c r="AQ30" s="43"/>
      <c r="AR30" s="44"/>
      <c r="BE30" s="340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52">
        <v>0.21</v>
      </c>
      <c r="M31" s="351"/>
      <c r="N31" s="351"/>
      <c r="O31" s="351"/>
      <c r="P31" s="351"/>
      <c r="Q31" s="43"/>
      <c r="R31" s="43"/>
      <c r="S31" s="43"/>
      <c r="T31" s="43"/>
      <c r="U31" s="43"/>
      <c r="V31" s="43"/>
      <c r="W31" s="350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3"/>
      <c r="AG31" s="43"/>
      <c r="AH31" s="43"/>
      <c r="AI31" s="43"/>
      <c r="AJ31" s="43"/>
      <c r="AK31" s="350">
        <v>0</v>
      </c>
      <c r="AL31" s="351"/>
      <c r="AM31" s="351"/>
      <c r="AN31" s="351"/>
      <c r="AO31" s="351"/>
      <c r="AP31" s="43"/>
      <c r="AQ31" s="43"/>
      <c r="AR31" s="44"/>
      <c r="BE31" s="340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52">
        <v>0.12</v>
      </c>
      <c r="M32" s="351"/>
      <c r="N32" s="351"/>
      <c r="O32" s="351"/>
      <c r="P32" s="351"/>
      <c r="Q32" s="43"/>
      <c r="R32" s="43"/>
      <c r="S32" s="43"/>
      <c r="T32" s="43"/>
      <c r="U32" s="43"/>
      <c r="V32" s="43"/>
      <c r="W32" s="350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3"/>
      <c r="AG32" s="43"/>
      <c r="AH32" s="43"/>
      <c r="AI32" s="43"/>
      <c r="AJ32" s="43"/>
      <c r="AK32" s="350">
        <v>0</v>
      </c>
      <c r="AL32" s="351"/>
      <c r="AM32" s="351"/>
      <c r="AN32" s="351"/>
      <c r="AO32" s="351"/>
      <c r="AP32" s="43"/>
      <c r="AQ32" s="43"/>
      <c r="AR32" s="44"/>
      <c r="BE32" s="340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52">
        <v>0</v>
      </c>
      <c r="M33" s="351"/>
      <c r="N33" s="351"/>
      <c r="O33" s="351"/>
      <c r="P33" s="351"/>
      <c r="Q33" s="43"/>
      <c r="R33" s="43"/>
      <c r="S33" s="43"/>
      <c r="T33" s="43"/>
      <c r="U33" s="43"/>
      <c r="V33" s="43"/>
      <c r="W33" s="350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3"/>
      <c r="AG33" s="43"/>
      <c r="AH33" s="43"/>
      <c r="AI33" s="43"/>
      <c r="AJ33" s="43"/>
      <c r="AK33" s="350">
        <v>0</v>
      </c>
      <c r="AL33" s="351"/>
      <c r="AM33" s="351"/>
      <c r="AN33" s="351"/>
      <c r="AO33" s="35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53" t="s">
        <v>53</v>
      </c>
      <c r="Y35" s="354"/>
      <c r="Z35" s="354"/>
      <c r="AA35" s="354"/>
      <c r="AB35" s="354"/>
      <c r="AC35" s="47"/>
      <c r="AD35" s="47"/>
      <c r="AE35" s="47"/>
      <c r="AF35" s="47"/>
      <c r="AG35" s="47"/>
      <c r="AH35" s="47"/>
      <c r="AI35" s="47"/>
      <c r="AJ35" s="47"/>
      <c r="AK35" s="355">
        <f>SUM(AK26:AK33)</f>
        <v>0</v>
      </c>
      <c r="AL35" s="354"/>
      <c r="AM35" s="354"/>
      <c r="AN35" s="354"/>
      <c r="AO35" s="356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202314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Oprava fasády Masarykovy základní školy v Bohumíně II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Bohumín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9" t="str">
        <f>IF(AN8= "","",AN8)</f>
        <v>16. 2. 2025</v>
      </c>
      <c r="AN47" s="359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Bohumín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60" t="str">
        <f>IF(E17="","",E17)</f>
        <v>RUSTICUS, s. r. o.</v>
      </c>
      <c r="AN49" s="361"/>
      <c r="AO49" s="361"/>
      <c r="AP49" s="361"/>
      <c r="AQ49" s="38"/>
      <c r="AR49" s="41"/>
      <c r="AS49" s="362" t="s">
        <v>55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60" t="str">
        <f>IF(E20="","",E20)</f>
        <v>Pavel Pazdziora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8" t="s">
        <v>56</v>
      </c>
      <c r="D52" s="369"/>
      <c r="E52" s="369"/>
      <c r="F52" s="369"/>
      <c r="G52" s="369"/>
      <c r="H52" s="68"/>
      <c r="I52" s="370" t="s">
        <v>57</v>
      </c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71" t="s">
        <v>58</v>
      </c>
      <c r="AH52" s="369"/>
      <c r="AI52" s="369"/>
      <c r="AJ52" s="369"/>
      <c r="AK52" s="369"/>
      <c r="AL52" s="369"/>
      <c r="AM52" s="369"/>
      <c r="AN52" s="370" t="s">
        <v>59</v>
      </c>
      <c r="AO52" s="369"/>
      <c r="AP52" s="369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5">
        <f>ROUND(AG55,2)</f>
        <v>0</v>
      </c>
      <c r="AH54" s="375"/>
      <c r="AI54" s="375"/>
      <c r="AJ54" s="375"/>
      <c r="AK54" s="375"/>
      <c r="AL54" s="375"/>
      <c r="AM54" s="375"/>
      <c r="AN54" s="376">
        <f>SUM(AG54,AT54)</f>
        <v>0</v>
      </c>
      <c r="AO54" s="376"/>
      <c r="AP54" s="376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4" t="s">
        <v>80</v>
      </c>
      <c r="E55" s="374"/>
      <c r="F55" s="374"/>
      <c r="G55" s="374"/>
      <c r="H55" s="374"/>
      <c r="I55" s="91"/>
      <c r="J55" s="374" t="s">
        <v>81</v>
      </c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  <c r="AE55" s="374"/>
      <c r="AF55" s="374"/>
      <c r="AG55" s="372">
        <f>'SO 01 - E4 - Oprava fasád...'!J30</f>
        <v>0</v>
      </c>
      <c r="AH55" s="373"/>
      <c r="AI55" s="373"/>
      <c r="AJ55" s="373"/>
      <c r="AK55" s="373"/>
      <c r="AL55" s="373"/>
      <c r="AM55" s="373"/>
      <c r="AN55" s="372">
        <f>SUM(AG55,AT55)</f>
        <v>0</v>
      </c>
      <c r="AO55" s="373"/>
      <c r="AP55" s="373"/>
      <c r="AQ55" s="92" t="s">
        <v>82</v>
      </c>
      <c r="AR55" s="93"/>
      <c r="AS55" s="94">
        <v>0</v>
      </c>
      <c r="AT55" s="95">
        <f>ROUND(SUM(AV55:AW55),2)</f>
        <v>0</v>
      </c>
      <c r="AU55" s="96">
        <f>'SO 01 - E4 - Oprava fasád...'!P102</f>
        <v>0</v>
      </c>
      <c r="AV55" s="95">
        <f>'SO 01 - E4 - Oprava fasád...'!J33</f>
        <v>0</v>
      </c>
      <c r="AW55" s="95">
        <f>'SO 01 - E4 - Oprava fasád...'!J34</f>
        <v>0</v>
      </c>
      <c r="AX55" s="95">
        <f>'SO 01 - E4 - Oprava fasád...'!J35</f>
        <v>0</v>
      </c>
      <c r="AY55" s="95">
        <f>'SO 01 - E4 - Oprava fasád...'!J36</f>
        <v>0</v>
      </c>
      <c r="AZ55" s="95">
        <f>'SO 01 - E4 - Oprava fasád...'!F33</f>
        <v>0</v>
      </c>
      <c r="BA55" s="95">
        <f>'SO 01 - E4 - Oprava fasád...'!F34</f>
        <v>0</v>
      </c>
      <c r="BB55" s="95">
        <f>'SO 01 - E4 - Oprava fasád...'!F35</f>
        <v>0</v>
      </c>
      <c r="BC55" s="95">
        <f>'SO 01 - E4 - Oprava fasád...'!F36</f>
        <v>0</v>
      </c>
      <c r="BD55" s="97">
        <f>'SO 01 - E4 - Oprava fasád...'!F37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1" s="2" customFormat="1" ht="6.95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password="CC35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E4 - Oprava fasá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19" t="s">
        <v>84</v>
      </c>
      <c r="AZ2" s="99" t="s">
        <v>86</v>
      </c>
      <c r="BA2" s="99" t="s">
        <v>87</v>
      </c>
      <c r="BB2" s="99" t="s">
        <v>88</v>
      </c>
      <c r="BC2" s="99" t="s">
        <v>89</v>
      </c>
      <c r="BD2" s="99" t="s">
        <v>90</v>
      </c>
    </row>
    <row r="3" spans="1:5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22"/>
      <c r="AT3" s="19" t="s">
        <v>85</v>
      </c>
      <c r="AZ3" s="99" t="s">
        <v>91</v>
      </c>
      <c r="BA3" s="99" t="s">
        <v>92</v>
      </c>
      <c r="BB3" s="99" t="s">
        <v>88</v>
      </c>
      <c r="BC3" s="99" t="s">
        <v>93</v>
      </c>
      <c r="BD3" s="99" t="s">
        <v>90</v>
      </c>
    </row>
    <row r="4" spans="1:56" s="1" customFormat="1" ht="24.95" customHeight="1">
      <c r="B4" s="22"/>
      <c r="D4" s="102" t="s">
        <v>94</v>
      </c>
      <c r="L4" s="22"/>
      <c r="M4" s="103" t="s">
        <v>10</v>
      </c>
      <c r="AT4" s="19" t="s">
        <v>4</v>
      </c>
      <c r="AZ4" s="99" t="s">
        <v>95</v>
      </c>
      <c r="BA4" s="99" t="s">
        <v>96</v>
      </c>
      <c r="BB4" s="99" t="s">
        <v>97</v>
      </c>
      <c r="BC4" s="99" t="s">
        <v>98</v>
      </c>
      <c r="BD4" s="99" t="s">
        <v>90</v>
      </c>
    </row>
    <row r="5" spans="1:56" s="1" customFormat="1" ht="6.95" customHeight="1">
      <c r="B5" s="22"/>
      <c r="L5" s="22"/>
      <c r="AZ5" s="99" t="s">
        <v>99</v>
      </c>
      <c r="BA5" s="99" t="s">
        <v>100</v>
      </c>
      <c r="BB5" s="99" t="s">
        <v>97</v>
      </c>
      <c r="BC5" s="99" t="s">
        <v>101</v>
      </c>
      <c r="BD5" s="99" t="s">
        <v>90</v>
      </c>
    </row>
    <row r="6" spans="1:56" s="1" customFormat="1" ht="12" customHeight="1">
      <c r="B6" s="22"/>
      <c r="D6" s="104" t="s">
        <v>16</v>
      </c>
      <c r="L6" s="22"/>
      <c r="AZ6" s="99" t="s">
        <v>102</v>
      </c>
      <c r="BA6" s="99" t="s">
        <v>103</v>
      </c>
      <c r="BB6" s="99" t="s">
        <v>88</v>
      </c>
      <c r="BC6" s="99" t="s">
        <v>104</v>
      </c>
      <c r="BD6" s="99" t="s">
        <v>90</v>
      </c>
    </row>
    <row r="7" spans="1:56" s="1" customFormat="1" ht="16.5" customHeight="1">
      <c r="B7" s="22"/>
      <c r="E7" s="378" t="str">
        <f>'Rekapitulace stavby'!K6</f>
        <v>Oprava fasády Masarykovy základní školy v Bohumíně II</v>
      </c>
      <c r="F7" s="379"/>
      <c r="G7" s="379"/>
      <c r="H7" s="379"/>
      <c r="L7" s="22"/>
      <c r="AZ7" s="99" t="s">
        <v>105</v>
      </c>
      <c r="BA7" s="99" t="s">
        <v>106</v>
      </c>
      <c r="BB7" s="99" t="s">
        <v>88</v>
      </c>
      <c r="BC7" s="99" t="s">
        <v>107</v>
      </c>
      <c r="BD7" s="99" t="s">
        <v>90</v>
      </c>
    </row>
    <row r="8" spans="1:56" s="2" customFormat="1" ht="12" customHeight="1">
      <c r="A8" s="36"/>
      <c r="B8" s="41"/>
      <c r="C8" s="36"/>
      <c r="D8" s="104" t="s">
        <v>108</v>
      </c>
      <c r="E8" s="36"/>
      <c r="F8" s="36"/>
      <c r="G8" s="36"/>
      <c r="H8" s="36"/>
      <c r="I8" s="36"/>
      <c r="J8" s="36"/>
      <c r="K8" s="36"/>
      <c r="L8" s="10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99" t="s">
        <v>109</v>
      </c>
      <c r="BA8" s="99" t="s">
        <v>110</v>
      </c>
      <c r="BB8" s="99" t="s">
        <v>97</v>
      </c>
      <c r="BC8" s="99" t="s">
        <v>111</v>
      </c>
      <c r="BD8" s="99" t="s">
        <v>90</v>
      </c>
    </row>
    <row r="9" spans="1:56" s="2" customFormat="1" ht="16.5" customHeight="1">
      <c r="A9" s="36"/>
      <c r="B9" s="41"/>
      <c r="C9" s="36"/>
      <c r="D9" s="36"/>
      <c r="E9" s="380" t="s">
        <v>112</v>
      </c>
      <c r="F9" s="381"/>
      <c r="G9" s="381"/>
      <c r="H9" s="381"/>
      <c r="I9" s="36"/>
      <c r="J9" s="36"/>
      <c r="K9" s="36"/>
      <c r="L9" s="10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99" t="s">
        <v>113</v>
      </c>
      <c r="BA9" s="99" t="s">
        <v>114</v>
      </c>
      <c r="BB9" s="99" t="s">
        <v>97</v>
      </c>
      <c r="BC9" s="99" t="s">
        <v>115</v>
      </c>
      <c r="BD9" s="99" t="s">
        <v>90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99" t="s">
        <v>116</v>
      </c>
      <c r="BA10" s="99" t="s">
        <v>117</v>
      </c>
      <c r="BB10" s="99" t="s">
        <v>97</v>
      </c>
      <c r="BC10" s="99" t="s">
        <v>118</v>
      </c>
      <c r="BD10" s="99" t="s">
        <v>90</v>
      </c>
    </row>
    <row r="11" spans="1:56" s="2" customFormat="1" ht="12" customHeight="1">
      <c r="A11" s="36"/>
      <c r="B11" s="41"/>
      <c r="C11" s="36"/>
      <c r="D11" s="104" t="s">
        <v>18</v>
      </c>
      <c r="E11" s="36"/>
      <c r="F11" s="106" t="s">
        <v>19</v>
      </c>
      <c r="G11" s="36"/>
      <c r="H11" s="36"/>
      <c r="I11" s="104" t="s">
        <v>20</v>
      </c>
      <c r="J11" s="106" t="s">
        <v>19</v>
      </c>
      <c r="K11" s="36"/>
      <c r="L11" s="10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99" t="s">
        <v>119</v>
      </c>
      <c r="BA11" s="99" t="s">
        <v>120</v>
      </c>
      <c r="BB11" s="99" t="s">
        <v>121</v>
      </c>
      <c r="BC11" s="99" t="s">
        <v>98</v>
      </c>
      <c r="BD11" s="99" t="s">
        <v>90</v>
      </c>
    </row>
    <row r="12" spans="1:56" s="2" customFormat="1" ht="12" customHeight="1">
      <c r="A12" s="36"/>
      <c r="B12" s="41"/>
      <c r="C12" s="36"/>
      <c r="D12" s="104" t="s">
        <v>21</v>
      </c>
      <c r="E12" s="36"/>
      <c r="F12" s="106" t="s">
        <v>22</v>
      </c>
      <c r="G12" s="36"/>
      <c r="H12" s="36"/>
      <c r="I12" s="104" t="s">
        <v>23</v>
      </c>
      <c r="J12" s="107" t="str">
        <f>'Rekapitulace stavby'!AN8</f>
        <v>16. 2. 2025</v>
      </c>
      <c r="K12" s="36"/>
      <c r="L12" s="10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99" t="s">
        <v>122</v>
      </c>
      <c r="BA12" s="99" t="s">
        <v>123</v>
      </c>
      <c r="BB12" s="99" t="s">
        <v>88</v>
      </c>
      <c r="BC12" s="99" t="s">
        <v>124</v>
      </c>
      <c r="BD12" s="99" t="s">
        <v>90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99" t="s">
        <v>125</v>
      </c>
      <c r="BA13" s="99" t="s">
        <v>126</v>
      </c>
      <c r="BB13" s="99" t="s">
        <v>97</v>
      </c>
      <c r="BC13" s="99" t="s">
        <v>127</v>
      </c>
      <c r="BD13" s="99" t="s">
        <v>90</v>
      </c>
    </row>
    <row r="14" spans="1:56" s="2" customFormat="1" ht="12" customHeight="1">
      <c r="A14" s="36"/>
      <c r="B14" s="41"/>
      <c r="C14" s="36"/>
      <c r="D14" s="104" t="s">
        <v>25</v>
      </c>
      <c r="E14" s="36"/>
      <c r="F14" s="36"/>
      <c r="G14" s="36"/>
      <c r="H14" s="36"/>
      <c r="I14" s="104" t="s">
        <v>26</v>
      </c>
      <c r="J14" s="106" t="s">
        <v>27</v>
      </c>
      <c r="K14" s="36"/>
      <c r="L14" s="10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99" t="s">
        <v>128</v>
      </c>
      <c r="BA14" s="99" t="s">
        <v>129</v>
      </c>
      <c r="BB14" s="99" t="s">
        <v>97</v>
      </c>
      <c r="BC14" s="99" t="s">
        <v>130</v>
      </c>
      <c r="BD14" s="99" t="s">
        <v>90</v>
      </c>
    </row>
    <row r="15" spans="1:56" s="2" customFormat="1" ht="18" customHeight="1">
      <c r="A15" s="36"/>
      <c r="B15" s="41"/>
      <c r="C15" s="36"/>
      <c r="D15" s="36"/>
      <c r="E15" s="106" t="s">
        <v>28</v>
      </c>
      <c r="F15" s="36"/>
      <c r="G15" s="36"/>
      <c r="H15" s="36"/>
      <c r="I15" s="104" t="s">
        <v>29</v>
      </c>
      <c r="J15" s="106" t="s">
        <v>19</v>
      </c>
      <c r="K15" s="36"/>
      <c r="L15" s="10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99" t="s">
        <v>131</v>
      </c>
      <c r="BA15" s="99" t="s">
        <v>132</v>
      </c>
      <c r="BB15" s="99" t="s">
        <v>88</v>
      </c>
      <c r="BC15" s="99" t="s">
        <v>133</v>
      </c>
      <c r="BD15" s="99" t="s">
        <v>90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99" t="s">
        <v>134</v>
      </c>
      <c r="BA16" s="99" t="s">
        <v>135</v>
      </c>
      <c r="BB16" s="99" t="s">
        <v>88</v>
      </c>
      <c r="BC16" s="99" t="s">
        <v>136</v>
      </c>
      <c r="BD16" s="99" t="s">
        <v>90</v>
      </c>
    </row>
    <row r="17" spans="1:56" s="2" customFormat="1" ht="12" customHeight="1">
      <c r="A17" s="36"/>
      <c r="B17" s="41"/>
      <c r="C17" s="36"/>
      <c r="D17" s="104" t="s">
        <v>30</v>
      </c>
      <c r="E17" s="36"/>
      <c r="F17" s="36"/>
      <c r="G17" s="36"/>
      <c r="H17" s="36"/>
      <c r="I17" s="104" t="s">
        <v>26</v>
      </c>
      <c r="J17" s="32" t="str">
        <f>'Rekapitulace stavby'!AN13</f>
        <v>Vyplň údaj</v>
      </c>
      <c r="K17" s="36"/>
      <c r="L17" s="10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99" t="s">
        <v>137</v>
      </c>
      <c r="BA17" s="99" t="s">
        <v>138</v>
      </c>
      <c r="BB17" s="99" t="s">
        <v>88</v>
      </c>
      <c r="BC17" s="99" t="s">
        <v>139</v>
      </c>
      <c r="BD17" s="99" t="s">
        <v>90</v>
      </c>
    </row>
    <row r="18" spans="1:56" s="2" customFormat="1" ht="18" customHeight="1">
      <c r="A18" s="36"/>
      <c r="B18" s="41"/>
      <c r="C18" s="36"/>
      <c r="D18" s="36"/>
      <c r="E18" s="382" t="str">
        <f>'Rekapitulace stavby'!E14</f>
        <v>Vyplň údaj</v>
      </c>
      <c r="F18" s="383"/>
      <c r="G18" s="383"/>
      <c r="H18" s="383"/>
      <c r="I18" s="104" t="s">
        <v>29</v>
      </c>
      <c r="J18" s="32" t="str">
        <f>'Rekapitulace stavby'!AN14</f>
        <v>Vyplň údaj</v>
      </c>
      <c r="K18" s="36"/>
      <c r="L18" s="10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Z18" s="99" t="s">
        <v>140</v>
      </c>
      <c r="BA18" s="99" t="s">
        <v>141</v>
      </c>
      <c r="BB18" s="99" t="s">
        <v>97</v>
      </c>
      <c r="BC18" s="99" t="s">
        <v>142</v>
      </c>
      <c r="BD18" s="99" t="s">
        <v>90</v>
      </c>
    </row>
    <row r="19" spans="1:56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Z19" s="99" t="s">
        <v>143</v>
      </c>
      <c r="BA19" s="99" t="s">
        <v>144</v>
      </c>
      <c r="BB19" s="99" t="s">
        <v>97</v>
      </c>
      <c r="BC19" s="99" t="s">
        <v>145</v>
      </c>
      <c r="BD19" s="99" t="s">
        <v>90</v>
      </c>
    </row>
    <row r="20" spans="1:56" s="2" customFormat="1" ht="12" customHeight="1">
      <c r="A20" s="36"/>
      <c r="B20" s="41"/>
      <c r="C20" s="36"/>
      <c r="D20" s="104" t="s">
        <v>32</v>
      </c>
      <c r="E20" s="36"/>
      <c r="F20" s="36"/>
      <c r="G20" s="36"/>
      <c r="H20" s="36"/>
      <c r="I20" s="104" t="s">
        <v>26</v>
      </c>
      <c r="J20" s="106" t="s">
        <v>33</v>
      </c>
      <c r="K20" s="36"/>
      <c r="L20" s="10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Z20" s="99" t="s">
        <v>146</v>
      </c>
      <c r="BA20" s="99" t="s">
        <v>147</v>
      </c>
      <c r="BB20" s="99" t="s">
        <v>97</v>
      </c>
      <c r="BC20" s="99" t="s">
        <v>148</v>
      </c>
      <c r="BD20" s="99" t="s">
        <v>90</v>
      </c>
    </row>
    <row r="21" spans="1:56" s="2" customFormat="1" ht="18" customHeight="1">
      <c r="A21" s="36"/>
      <c r="B21" s="41"/>
      <c r="C21" s="36"/>
      <c r="D21" s="36"/>
      <c r="E21" s="106" t="s">
        <v>34</v>
      </c>
      <c r="F21" s="36"/>
      <c r="G21" s="36"/>
      <c r="H21" s="36"/>
      <c r="I21" s="104" t="s">
        <v>29</v>
      </c>
      <c r="J21" s="106" t="s">
        <v>35</v>
      </c>
      <c r="K21" s="36"/>
      <c r="L21" s="10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Z21" s="99" t="s">
        <v>149</v>
      </c>
      <c r="BA21" s="99" t="s">
        <v>150</v>
      </c>
      <c r="BB21" s="99" t="s">
        <v>97</v>
      </c>
      <c r="BC21" s="99" t="s">
        <v>151</v>
      </c>
      <c r="BD21" s="99" t="s">
        <v>90</v>
      </c>
    </row>
    <row r="22" spans="1:56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Z22" s="99" t="s">
        <v>152</v>
      </c>
      <c r="BA22" s="99" t="s">
        <v>153</v>
      </c>
      <c r="BB22" s="99" t="s">
        <v>97</v>
      </c>
      <c r="BC22" s="99" t="s">
        <v>154</v>
      </c>
      <c r="BD22" s="99" t="s">
        <v>90</v>
      </c>
    </row>
    <row r="23" spans="1:56" s="2" customFormat="1" ht="12" customHeight="1">
      <c r="A23" s="36"/>
      <c r="B23" s="41"/>
      <c r="C23" s="36"/>
      <c r="D23" s="104" t="s">
        <v>37</v>
      </c>
      <c r="E23" s="36"/>
      <c r="F23" s="36"/>
      <c r="G23" s="36"/>
      <c r="H23" s="36"/>
      <c r="I23" s="104" t="s">
        <v>26</v>
      </c>
      <c r="J23" s="106" t="s">
        <v>19</v>
      </c>
      <c r="K23" s="36"/>
      <c r="L23" s="10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Z23" s="99" t="s">
        <v>155</v>
      </c>
      <c r="BA23" s="99" t="s">
        <v>156</v>
      </c>
      <c r="BB23" s="99" t="s">
        <v>97</v>
      </c>
      <c r="BC23" s="99" t="s">
        <v>157</v>
      </c>
      <c r="BD23" s="99" t="s">
        <v>90</v>
      </c>
    </row>
    <row r="24" spans="1:56" s="2" customFormat="1" ht="18" customHeight="1">
      <c r="A24" s="36"/>
      <c r="B24" s="41"/>
      <c r="C24" s="36"/>
      <c r="D24" s="36"/>
      <c r="E24" s="106" t="s">
        <v>38</v>
      </c>
      <c r="F24" s="36"/>
      <c r="G24" s="36"/>
      <c r="H24" s="36"/>
      <c r="I24" s="104" t="s">
        <v>29</v>
      </c>
      <c r="J24" s="106" t="s">
        <v>19</v>
      </c>
      <c r="K24" s="36"/>
      <c r="L24" s="10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Z24" s="99" t="s">
        <v>158</v>
      </c>
      <c r="BA24" s="99" t="s">
        <v>159</v>
      </c>
      <c r="BB24" s="99" t="s">
        <v>88</v>
      </c>
      <c r="BC24" s="99" t="s">
        <v>160</v>
      </c>
      <c r="BD24" s="99" t="s">
        <v>90</v>
      </c>
    </row>
    <row r="25" spans="1:56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Z25" s="99" t="s">
        <v>161</v>
      </c>
      <c r="BA25" s="99" t="s">
        <v>162</v>
      </c>
      <c r="BB25" s="99" t="s">
        <v>88</v>
      </c>
      <c r="BC25" s="99" t="s">
        <v>163</v>
      </c>
      <c r="BD25" s="99" t="s">
        <v>90</v>
      </c>
    </row>
    <row r="26" spans="1:56" s="2" customFormat="1" ht="12" customHeight="1">
      <c r="A26" s="36"/>
      <c r="B26" s="41"/>
      <c r="C26" s="36"/>
      <c r="D26" s="104" t="s">
        <v>39</v>
      </c>
      <c r="E26" s="36"/>
      <c r="F26" s="36"/>
      <c r="G26" s="36"/>
      <c r="H26" s="36"/>
      <c r="I26" s="36"/>
      <c r="J26" s="36"/>
      <c r="K26" s="36"/>
      <c r="L26" s="10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Z26" s="99" t="s">
        <v>164</v>
      </c>
      <c r="BA26" s="99" t="s">
        <v>165</v>
      </c>
      <c r="BB26" s="99" t="s">
        <v>88</v>
      </c>
      <c r="BC26" s="99" t="s">
        <v>166</v>
      </c>
      <c r="BD26" s="99" t="s">
        <v>90</v>
      </c>
    </row>
    <row r="27" spans="1:56" s="8" customFormat="1" ht="16.5" customHeight="1">
      <c r="A27" s="108"/>
      <c r="B27" s="109"/>
      <c r="C27" s="108"/>
      <c r="D27" s="108"/>
      <c r="E27" s="384" t="s">
        <v>19</v>
      </c>
      <c r="F27" s="384"/>
      <c r="G27" s="384"/>
      <c r="H27" s="3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Z27" s="111" t="s">
        <v>167</v>
      </c>
      <c r="BA27" s="111" t="s">
        <v>168</v>
      </c>
      <c r="BB27" s="111" t="s">
        <v>88</v>
      </c>
      <c r="BC27" s="111" t="s">
        <v>169</v>
      </c>
      <c r="BD27" s="111" t="s">
        <v>90</v>
      </c>
    </row>
    <row r="28" spans="1:56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Z28" s="99" t="s">
        <v>170</v>
      </c>
      <c r="BA28" s="99" t="s">
        <v>171</v>
      </c>
      <c r="BB28" s="99" t="s">
        <v>88</v>
      </c>
      <c r="BC28" s="99" t="s">
        <v>172</v>
      </c>
      <c r="BD28" s="99" t="s">
        <v>90</v>
      </c>
    </row>
    <row r="29" spans="1:56" s="2" customFormat="1" ht="6.95" customHeight="1">
      <c r="A29" s="36"/>
      <c r="B29" s="41"/>
      <c r="C29" s="36"/>
      <c r="D29" s="112"/>
      <c r="E29" s="112"/>
      <c r="F29" s="112"/>
      <c r="G29" s="112"/>
      <c r="H29" s="112"/>
      <c r="I29" s="112"/>
      <c r="J29" s="112"/>
      <c r="K29" s="112"/>
      <c r="L29" s="10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Z29" s="99" t="s">
        <v>173</v>
      </c>
      <c r="BA29" s="99" t="s">
        <v>126</v>
      </c>
      <c r="BB29" s="99" t="s">
        <v>97</v>
      </c>
      <c r="BC29" s="99" t="s">
        <v>127</v>
      </c>
      <c r="BD29" s="99" t="s">
        <v>90</v>
      </c>
    </row>
    <row r="30" spans="1:56" s="2" customFormat="1" ht="25.35" customHeight="1">
      <c r="A30" s="36"/>
      <c r="B30" s="41"/>
      <c r="C30" s="36"/>
      <c r="D30" s="113" t="s">
        <v>41</v>
      </c>
      <c r="E30" s="36"/>
      <c r="F30" s="36"/>
      <c r="G30" s="36"/>
      <c r="H30" s="36"/>
      <c r="I30" s="36"/>
      <c r="J30" s="114">
        <f>ROUND(J102, 2)</f>
        <v>0</v>
      </c>
      <c r="K30" s="36"/>
      <c r="L30" s="10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>
      <c r="A31" s="36"/>
      <c r="B31" s="41"/>
      <c r="C31" s="36"/>
      <c r="D31" s="112"/>
      <c r="E31" s="112"/>
      <c r="F31" s="112"/>
      <c r="G31" s="112"/>
      <c r="H31" s="112"/>
      <c r="I31" s="112"/>
      <c r="J31" s="112"/>
      <c r="K31" s="112"/>
      <c r="L31" s="10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>
      <c r="A32" s="36"/>
      <c r="B32" s="41"/>
      <c r="C32" s="36"/>
      <c r="D32" s="36"/>
      <c r="E32" s="36"/>
      <c r="F32" s="115" t="s">
        <v>43</v>
      </c>
      <c r="G32" s="36"/>
      <c r="H32" s="36"/>
      <c r="I32" s="115" t="s">
        <v>42</v>
      </c>
      <c r="J32" s="115" t="s">
        <v>44</v>
      </c>
      <c r="K32" s="36"/>
      <c r="L32" s="10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6" t="s">
        <v>45</v>
      </c>
      <c r="E33" s="104" t="s">
        <v>46</v>
      </c>
      <c r="F33" s="117">
        <f>ROUND((SUM(BE102:BE631)),  2)</f>
        <v>0</v>
      </c>
      <c r="G33" s="36"/>
      <c r="H33" s="36"/>
      <c r="I33" s="118">
        <v>0.21</v>
      </c>
      <c r="J33" s="117">
        <f>ROUND(((SUM(BE102:BE631))*I33),  2)</f>
        <v>0</v>
      </c>
      <c r="K33" s="36"/>
      <c r="L33" s="10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4" t="s">
        <v>47</v>
      </c>
      <c r="F34" s="117">
        <f>ROUND((SUM(BF102:BF631)),  2)</f>
        <v>0</v>
      </c>
      <c r="G34" s="36"/>
      <c r="H34" s="36"/>
      <c r="I34" s="118">
        <v>0.12</v>
      </c>
      <c r="J34" s="117">
        <f>ROUND(((SUM(BF102:BF631))*I34),  2)</f>
        <v>0</v>
      </c>
      <c r="K34" s="36"/>
      <c r="L34" s="10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4" t="s">
        <v>48</v>
      </c>
      <c r="F35" s="117">
        <f>ROUND((SUM(BG102:BG631)),  2)</f>
        <v>0</v>
      </c>
      <c r="G35" s="36"/>
      <c r="H35" s="36"/>
      <c r="I35" s="118">
        <v>0.21</v>
      </c>
      <c r="J35" s="117">
        <f>0</f>
        <v>0</v>
      </c>
      <c r="K35" s="36"/>
      <c r="L35" s="10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4" t="s">
        <v>49</v>
      </c>
      <c r="F36" s="117">
        <f>ROUND((SUM(BH102:BH631)),  2)</f>
        <v>0</v>
      </c>
      <c r="G36" s="36"/>
      <c r="H36" s="36"/>
      <c r="I36" s="118">
        <v>0.12</v>
      </c>
      <c r="J36" s="117">
        <f>0</f>
        <v>0</v>
      </c>
      <c r="K36" s="36"/>
      <c r="L36" s="10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4" t="s">
        <v>50</v>
      </c>
      <c r="F37" s="117">
        <f>ROUND((SUM(BI102:BI631)),  2)</f>
        <v>0</v>
      </c>
      <c r="G37" s="36"/>
      <c r="H37" s="36"/>
      <c r="I37" s="118">
        <v>0</v>
      </c>
      <c r="J37" s="117">
        <f>0</f>
        <v>0</v>
      </c>
      <c r="K37" s="36"/>
      <c r="L37" s="10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19"/>
      <c r="D39" s="120" t="s">
        <v>51</v>
      </c>
      <c r="E39" s="121"/>
      <c r="F39" s="121"/>
      <c r="G39" s="122" t="s">
        <v>52</v>
      </c>
      <c r="H39" s="123" t="s">
        <v>53</v>
      </c>
      <c r="I39" s="121"/>
      <c r="J39" s="124">
        <f>SUM(J30:J37)</f>
        <v>0</v>
      </c>
      <c r="K39" s="125"/>
      <c r="L39" s="10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174</v>
      </c>
      <c r="D45" s="38"/>
      <c r="E45" s="38"/>
      <c r="F45" s="38"/>
      <c r="G45" s="38"/>
      <c r="H45" s="38"/>
      <c r="I45" s="38"/>
      <c r="J45" s="38"/>
      <c r="K45" s="38"/>
      <c r="L45" s="10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5" t="str">
        <f>E7</f>
        <v>Oprava fasády Masarykovy základní školy v Bohumíně II</v>
      </c>
      <c r="F48" s="386"/>
      <c r="G48" s="386"/>
      <c r="H48" s="386"/>
      <c r="I48" s="38"/>
      <c r="J48" s="38"/>
      <c r="K48" s="38"/>
      <c r="L48" s="10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108</v>
      </c>
      <c r="D49" s="38"/>
      <c r="E49" s="38"/>
      <c r="F49" s="38"/>
      <c r="G49" s="38"/>
      <c r="H49" s="38"/>
      <c r="I49" s="38"/>
      <c r="J49" s="38"/>
      <c r="K49" s="38"/>
      <c r="L49" s="10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7" t="str">
        <f>E9</f>
        <v>SO 01 - E4 - Oprava fasády - 4. etapa</v>
      </c>
      <c r="F50" s="387"/>
      <c r="G50" s="387"/>
      <c r="H50" s="387"/>
      <c r="I50" s="38"/>
      <c r="J50" s="38"/>
      <c r="K50" s="38"/>
      <c r="L50" s="10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Bohumín</v>
      </c>
      <c r="G52" s="38"/>
      <c r="H52" s="38"/>
      <c r="I52" s="31" t="s">
        <v>23</v>
      </c>
      <c r="J52" s="61" t="str">
        <f>IF(J12="","",J12)</f>
        <v>16. 2. 2025</v>
      </c>
      <c r="K52" s="38"/>
      <c r="L52" s="10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Bohumín</v>
      </c>
      <c r="G54" s="38"/>
      <c r="H54" s="38"/>
      <c r="I54" s="31" t="s">
        <v>32</v>
      </c>
      <c r="J54" s="34" t="str">
        <f>E21</f>
        <v>RUSTICUS, s. r. o.</v>
      </c>
      <c r="K54" s="38"/>
      <c r="L54" s="10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Pavel Pazdziora</v>
      </c>
      <c r="K55" s="38"/>
      <c r="L55" s="10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0" t="s">
        <v>175</v>
      </c>
      <c r="D57" s="131"/>
      <c r="E57" s="131"/>
      <c r="F57" s="131"/>
      <c r="G57" s="131"/>
      <c r="H57" s="131"/>
      <c r="I57" s="131"/>
      <c r="J57" s="132" t="s">
        <v>176</v>
      </c>
      <c r="K57" s="131"/>
      <c r="L57" s="10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3" t="s">
        <v>73</v>
      </c>
      <c r="D59" s="38"/>
      <c r="E59" s="38"/>
      <c r="F59" s="38"/>
      <c r="G59" s="38"/>
      <c r="H59" s="38"/>
      <c r="I59" s="38"/>
      <c r="J59" s="79">
        <f>J102</f>
        <v>0</v>
      </c>
      <c r="K59" s="38"/>
      <c r="L59" s="10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177</v>
      </c>
    </row>
    <row r="60" spans="1:47" s="9" customFormat="1" ht="24.95" customHeight="1">
      <c r="B60" s="134"/>
      <c r="C60" s="135"/>
      <c r="D60" s="136" t="s">
        <v>178</v>
      </c>
      <c r="E60" s="137"/>
      <c r="F60" s="137"/>
      <c r="G60" s="137"/>
      <c r="H60" s="137"/>
      <c r="I60" s="137"/>
      <c r="J60" s="138">
        <f>J103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179</v>
      </c>
      <c r="E61" s="143"/>
      <c r="F61" s="143"/>
      <c r="G61" s="143"/>
      <c r="H61" s="143"/>
      <c r="I61" s="143"/>
      <c r="J61" s="144">
        <f>J104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180</v>
      </c>
      <c r="E62" s="143"/>
      <c r="F62" s="143"/>
      <c r="G62" s="143"/>
      <c r="H62" s="143"/>
      <c r="I62" s="143"/>
      <c r="J62" s="144">
        <f>J147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181</v>
      </c>
      <c r="E63" s="143"/>
      <c r="F63" s="143"/>
      <c r="G63" s="143"/>
      <c r="H63" s="143"/>
      <c r="I63" s="143"/>
      <c r="J63" s="144">
        <f>J155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182</v>
      </c>
      <c r="E64" s="143"/>
      <c r="F64" s="143"/>
      <c r="G64" s="143"/>
      <c r="H64" s="143"/>
      <c r="I64" s="143"/>
      <c r="J64" s="144">
        <f>J168</f>
        <v>0</v>
      </c>
      <c r="K64" s="141"/>
      <c r="L64" s="145"/>
    </row>
    <row r="65" spans="2:12" s="10" customFormat="1" ht="19.899999999999999" customHeight="1">
      <c r="B65" s="140"/>
      <c r="C65" s="141"/>
      <c r="D65" s="142" t="s">
        <v>183</v>
      </c>
      <c r="E65" s="143"/>
      <c r="F65" s="143"/>
      <c r="G65" s="143"/>
      <c r="H65" s="143"/>
      <c r="I65" s="143"/>
      <c r="J65" s="144">
        <f>J179</f>
        <v>0</v>
      </c>
      <c r="K65" s="141"/>
      <c r="L65" s="145"/>
    </row>
    <row r="66" spans="2:12" s="10" customFormat="1" ht="19.899999999999999" customHeight="1">
      <c r="B66" s="140"/>
      <c r="C66" s="141"/>
      <c r="D66" s="142" t="s">
        <v>184</v>
      </c>
      <c r="E66" s="143"/>
      <c r="F66" s="143"/>
      <c r="G66" s="143"/>
      <c r="H66" s="143"/>
      <c r="I66" s="143"/>
      <c r="J66" s="144">
        <f>J238</f>
        <v>0</v>
      </c>
      <c r="K66" s="141"/>
      <c r="L66" s="145"/>
    </row>
    <row r="67" spans="2:12" s="10" customFormat="1" ht="19.899999999999999" customHeight="1">
      <c r="B67" s="140"/>
      <c r="C67" s="141"/>
      <c r="D67" s="142" t="s">
        <v>185</v>
      </c>
      <c r="E67" s="143"/>
      <c r="F67" s="143"/>
      <c r="G67" s="143"/>
      <c r="H67" s="143"/>
      <c r="I67" s="143"/>
      <c r="J67" s="144">
        <f>J328</f>
        <v>0</v>
      </c>
      <c r="K67" s="141"/>
      <c r="L67" s="145"/>
    </row>
    <row r="68" spans="2:12" s="10" customFormat="1" ht="19.899999999999999" customHeight="1">
      <c r="B68" s="140"/>
      <c r="C68" s="141"/>
      <c r="D68" s="142" t="s">
        <v>186</v>
      </c>
      <c r="E68" s="143"/>
      <c r="F68" s="143"/>
      <c r="G68" s="143"/>
      <c r="H68" s="143"/>
      <c r="I68" s="143"/>
      <c r="J68" s="144">
        <f>J351</f>
        <v>0</v>
      </c>
      <c r="K68" s="141"/>
      <c r="L68" s="145"/>
    </row>
    <row r="69" spans="2:12" s="9" customFormat="1" ht="24.95" customHeight="1">
      <c r="B69" s="134"/>
      <c r="C69" s="135"/>
      <c r="D69" s="136" t="s">
        <v>187</v>
      </c>
      <c r="E69" s="137"/>
      <c r="F69" s="137"/>
      <c r="G69" s="137"/>
      <c r="H69" s="137"/>
      <c r="I69" s="137"/>
      <c r="J69" s="138">
        <f>J354</f>
        <v>0</v>
      </c>
      <c r="K69" s="135"/>
      <c r="L69" s="139"/>
    </row>
    <row r="70" spans="2:12" s="10" customFormat="1" ht="19.899999999999999" customHeight="1">
      <c r="B70" s="140"/>
      <c r="C70" s="141"/>
      <c r="D70" s="142" t="s">
        <v>188</v>
      </c>
      <c r="E70" s="143"/>
      <c r="F70" s="143"/>
      <c r="G70" s="143"/>
      <c r="H70" s="143"/>
      <c r="I70" s="143"/>
      <c r="J70" s="144">
        <f>J355</f>
        <v>0</v>
      </c>
      <c r="K70" s="141"/>
      <c r="L70" s="145"/>
    </row>
    <row r="71" spans="2:12" s="10" customFormat="1" ht="19.899999999999999" customHeight="1">
      <c r="B71" s="140"/>
      <c r="C71" s="141"/>
      <c r="D71" s="142" t="s">
        <v>189</v>
      </c>
      <c r="E71" s="143"/>
      <c r="F71" s="143"/>
      <c r="G71" s="143"/>
      <c r="H71" s="143"/>
      <c r="I71" s="143"/>
      <c r="J71" s="144">
        <f>J362</f>
        <v>0</v>
      </c>
      <c r="K71" s="141"/>
      <c r="L71" s="145"/>
    </row>
    <row r="72" spans="2:12" s="10" customFormat="1" ht="19.899999999999999" customHeight="1">
      <c r="B72" s="140"/>
      <c r="C72" s="141"/>
      <c r="D72" s="142" t="s">
        <v>190</v>
      </c>
      <c r="E72" s="143"/>
      <c r="F72" s="143"/>
      <c r="G72" s="143"/>
      <c r="H72" s="143"/>
      <c r="I72" s="143"/>
      <c r="J72" s="144">
        <f>J414</f>
        <v>0</v>
      </c>
      <c r="K72" s="141"/>
      <c r="L72" s="145"/>
    </row>
    <row r="73" spans="2:12" s="10" customFormat="1" ht="19.899999999999999" customHeight="1">
      <c r="B73" s="140"/>
      <c r="C73" s="141"/>
      <c r="D73" s="142" t="s">
        <v>191</v>
      </c>
      <c r="E73" s="143"/>
      <c r="F73" s="143"/>
      <c r="G73" s="143"/>
      <c r="H73" s="143"/>
      <c r="I73" s="143"/>
      <c r="J73" s="144">
        <f>J429</f>
        <v>0</v>
      </c>
      <c r="K73" s="141"/>
      <c r="L73" s="145"/>
    </row>
    <row r="74" spans="2:12" s="10" customFormat="1" ht="19.899999999999999" customHeight="1">
      <c r="B74" s="140"/>
      <c r="C74" s="141"/>
      <c r="D74" s="142" t="s">
        <v>192</v>
      </c>
      <c r="E74" s="143"/>
      <c r="F74" s="143"/>
      <c r="G74" s="143"/>
      <c r="H74" s="143"/>
      <c r="I74" s="143"/>
      <c r="J74" s="144">
        <f>J488</f>
        <v>0</v>
      </c>
      <c r="K74" s="141"/>
      <c r="L74" s="145"/>
    </row>
    <row r="75" spans="2:12" s="10" customFormat="1" ht="19.899999999999999" customHeight="1">
      <c r="B75" s="140"/>
      <c r="C75" s="141"/>
      <c r="D75" s="142" t="s">
        <v>193</v>
      </c>
      <c r="E75" s="143"/>
      <c r="F75" s="143"/>
      <c r="G75" s="143"/>
      <c r="H75" s="143"/>
      <c r="I75" s="143"/>
      <c r="J75" s="144">
        <f>J518</f>
        <v>0</v>
      </c>
      <c r="K75" s="141"/>
      <c r="L75" s="145"/>
    </row>
    <row r="76" spans="2:12" s="10" customFormat="1" ht="19.899999999999999" customHeight="1">
      <c r="B76" s="140"/>
      <c r="C76" s="141"/>
      <c r="D76" s="142" t="s">
        <v>194</v>
      </c>
      <c r="E76" s="143"/>
      <c r="F76" s="143"/>
      <c r="G76" s="143"/>
      <c r="H76" s="143"/>
      <c r="I76" s="143"/>
      <c r="J76" s="144">
        <f>J538</f>
        <v>0</v>
      </c>
      <c r="K76" s="141"/>
      <c r="L76" s="145"/>
    </row>
    <row r="77" spans="2:12" s="10" customFormat="1" ht="19.899999999999999" customHeight="1">
      <c r="B77" s="140"/>
      <c r="C77" s="141"/>
      <c r="D77" s="142" t="s">
        <v>195</v>
      </c>
      <c r="E77" s="143"/>
      <c r="F77" s="143"/>
      <c r="G77" s="143"/>
      <c r="H77" s="143"/>
      <c r="I77" s="143"/>
      <c r="J77" s="144">
        <f>J561</f>
        <v>0</v>
      </c>
      <c r="K77" s="141"/>
      <c r="L77" s="145"/>
    </row>
    <row r="78" spans="2:12" s="9" customFormat="1" ht="24.95" customHeight="1">
      <c r="B78" s="134"/>
      <c r="C78" s="135"/>
      <c r="D78" s="136" t="s">
        <v>196</v>
      </c>
      <c r="E78" s="137"/>
      <c r="F78" s="137"/>
      <c r="G78" s="137"/>
      <c r="H78" s="137"/>
      <c r="I78" s="137"/>
      <c r="J78" s="138">
        <f>J602</f>
        <v>0</v>
      </c>
      <c r="K78" s="135"/>
      <c r="L78" s="139"/>
    </row>
    <row r="79" spans="2:12" s="9" customFormat="1" ht="24.95" customHeight="1">
      <c r="B79" s="134"/>
      <c r="C79" s="135"/>
      <c r="D79" s="136" t="s">
        <v>197</v>
      </c>
      <c r="E79" s="137"/>
      <c r="F79" s="137"/>
      <c r="G79" s="137"/>
      <c r="H79" s="137"/>
      <c r="I79" s="137"/>
      <c r="J79" s="138">
        <f>J607</f>
        <v>0</v>
      </c>
      <c r="K79" s="135"/>
      <c r="L79" s="139"/>
    </row>
    <row r="80" spans="2:12" s="10" customFormat="1" ht="19.899999999999999" customHeight="1">
      <c r="B80" s="140"/>
      <c r="C80" s="141"/>
      <c r="D80" s="142" t="s">
        <v>198</v>
      </c>
      <c r="E80" s="143"/>
      <c r="F80" s="143"/>
      <c r="G80" s="143"/>
      <c r="H80" s="143"/>
      <c r="I80" s="143"/>
      <c r="J80" s="144">
        <f>J608</f>
        <v>0</v>
      </c>
      <c r="K80" s="141"/>
      <c r="L80" s="145"/>
    </row>
    <row r="81" spans="1:31" s="10" customFormat="1" ht="19.899999999999999" customHeight="1">
      <c r="B81" s="140"/>
      <c r="C81" s="141"/>
      <c r="D81" s="142" t="s">
        <v>199</v>
      </c>
      <c r="E81" s="143"/>
      <c r="F81" s="143"/>
      <c r="G81" s="143"/>
      <c r="H81" s="143"/>
      <c r="I81" s="143"/>
      <c r="J81" s="144">
        <f>J615</f>
        <v>0</v>
      </c>
      <c r="K81" s="141"/>
      <c r="L81" s="145"/>
    </row>
    <row r="82" spans="1:31" s="10" customFormat="1" ht="19.899999999999999" customHeight="1">
      <c r="B82" s="140"/>
      <c r="C82" s="141"/>
      <c r="D82" s="142" t="s">
        <v>200</v>
      </c>
      <c r="E82" s="143"/>
      <c r="F82" s="143"/>
      <c r="G82" s="143"/>
      <c r="H82" s="143"/>
      <c r="I82" s="143"/>
      <c r="J82" s="144">
        <f>J623</f>
        <v>0</v>
      </c>
      <c r="K82" s="141"/>
      <c r="L82" s="145"/>
    </row>
    <row r="83" spans="1:31" s="2" customFormat="1" ht="21.7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0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8" spans="1:31" s="2" customFormat="1" ht="6.95" customHeight="1">
      <c r="A88" s="36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10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24.95" customHeight="1">
      <c r="A89" s="36"/>
      <c r="B89" s="37"/>
      <c r="C89" s="25" t="s">
        <v>201</v>
      </c>
      <c r="D89" s="38"/>
      <c r="E89" s="38"/>
      <c r="F89" s="38"/>
      <c r="G89" s="38"/>
      <c r="H89" s="38"/>
      <c r="I89" s="38"/>
      <c r="J89" s="38"/>
      <c r="K89" s="38"/>
      <c r="L89" s="10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16</v>
      </c>
      <c r="D91" s="38"/>
      <c r="E91" s="38"/>
      <c r="F91" s="38"/>
      <c r="G91" s="38"/>
      <c r="H91" s="38"/>
      <c r="I91" s="38"/>
      <c r="J91" s="38"/>
      <c r="K91" s="38"/>
      <c r="L91" s="10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85" t="str">
        <f>E7</f>
        <v>Oprava fasády Masarykovy základní školy v Bohumíně II</v>
      </c>
      <c r="F92" s="386"/>
      <c r="G92" s="386"/>
      <c r="H92" s="386"/>
      <c r="I92" s="38"/>
      <c r="J92" s="38"/>
      <c r="K92" s="38"/>
      <c r="L92" s="10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108</v>
      </c>
      <c r="D93" s="38"/>
      <c r="E93" s="38"/>
      <c r="F93" s="38"/>
      <c r="G93" s="38"/>
      <c r="H93" s="38"/>
      <c r="I93" s="38"/>
      <c r="J93" s="38"/>
      <c r="K93" s="38"/>
      <c r="L93" s="10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6.5" customHeight="1">
      <c r="A94" s="36"/>
      <c r="B94" s="37"/>
      <c r="C94" s="38"/>
      <c r="D94" s="38"/>
      <c r="E94" s="357" t="str">
        <f>E9</f>
        <v>SO 01 - E4 - Oprava fasády - 4. etapa</v>
      </c>
      <c r="F94" s="387"/>
      <c r="G94" s="387"/>
      <c r="H94" s="387"/>
      <c r="I94" s="38"/>
      <c r="J94" s="38"/>
      <c r="K94" s="38"/>
      <c r="L94" s="10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F12</f>
        <v>Bohumín</v>
      </c>
      <c r="G96" s="38"/>
      <c r="H96" s="38"/>
      <c r="I96" s="31" t="s">
        <v>23</v>
      </c>
      <c r="J96" s="61" t="str">
        <f>IF(J12="","",J12)</f>
        <v>16. 2. 2025</v>
      </c>
      <c r="K96" s="38"/>
      <c r="L96" s="10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0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E15</f>
        <v>Město Bohumín</v>
      </c>
      <c r="G98" s="38"/>
      <c r="H98" s="38"/>
      <c r="I98" s="31" t="s">
        <v>32</v>
      </c>
      <c r="J98" s="34" t="str">
        <f>E21</f>
        <v>RUSTICUS, s. r. o.</v>
      </c>
      <c r="K98" s="38"/>
      <c r="L98" s="10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30</v>
      </c>
      <c r="D99" s="38"/>
      <c r="E99" s="38"/>
      <c r="F99" s="29" t="str">
        <f>IF(E18="","",E18)</f>
        <v>Vyplň údaj</v>
      </c>
      <c r="G99" s="38"/>
      <c r="H99" s="38"/>
      <c r="I99" s="31" t="s">
        <v>37</v>
      </c>
      <c r="J99" s="34" t="str">
        <f>E24</f>
        <v>Pavel Pazdziora</v>
      </c>
      <c r="K99" s="38"/>
      <c r="L99" s="10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0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46"/>
      <c r="B101" s="147"/>
      <c r="C101" s="148" t="s">
        <v>202</v>
      </c>
      <c r="D101" s="149" t="s">
        <v>60</v>
      </c>
      <c r="E101" s="149" t="s">
        <v>56</v>
      </c>
      <c r="F101" s="149" t="s">
        <v>57</v>
      </c>
      <c r="G101" s="149" t="s">
        <v>203</v>
      </c>
      <c r="H101" s="149" t="s">
        <v>204</v>
      </c>
      <c r="I101" s="149" t="s">
        <v>205</v>
      </c>
      <c r="J101" s="149" t="s">
        <v>176</v>
      </c>
      <c r="K101" s="150" t="s">
        <v>206</v>
      </c>
      <c r="L101" s="151"/>
      <c r="M101" s="70" t="s">
        <v>19</v>
      </c>
      <c r="N101" s="71" t="s">
        <v>45</v>
      </c>
      <c r="O101" s="71" t="s">
        <v>207</v>
      </c>
      <c r="P101" s="71" t="s">
        <v>208</v>
      </c>
      <c r="Q101" s="71" t="s">
        <v>209</v>
      </c>
      <c r="R101" s="71" t="s">
        <v>210</v>
      </c>
      <c r="S101" s="71" t="s">
        <v>211</v>
      </c>
      <c r="T101" s="72" t="s">
        <v>212</v>
      </c>
      <c r="U101" s="146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</row>
    <row r="102" spans="1:65" s="2" customFormat="1" ht="22.9" customHeight="1">
      <c r="A102" s="36"/>
      <c r="B102" s="37"/>
      <c r="C102" s="77" t="s">
        <v>213</v>
      </c>
      <c r="D102" s="38"/>
      <c r="E102" s="38"/>
      <c r="F102" s="38"/>
      <c r="G102" s="38"/>
      <c r="H102" s="38"/>
      <c r="I102" s="38"/>
      <c r="J102" s="152">
        <f>BK102</f>
        <v>0</v>
      </c>
      <c r="K102" s="38"/>
      <c r="L102" s="41"/>
      <c r="M102" s="73"/>
      <c r="N102" s="153"/>
      <c r="O102" s="74"/>
      <c r="P102" s="154">
        <f>P103+P354+P602+P607</f>
        <v>0</v>
      </c>
      <c r="Q102" s="74"/>
      <c r="R102" s="154">
        <f>R103+R354+R602+R607</f>
        <v>94.822265349999967</v>
      </c>
      <c r="S102" s="74"/>
      <c r="T102" s="155">
        <f>T103+T354+T602+T607</f>
        <v>140.03495299999997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74</v>
      </c>
      <c r="AU102" s="19" t="s">
        <v>177</v>
      </c>
      <c r="BK102" s="156">
        <f>BK103+BK354+BK602+BK607</f>
        <v>0</v>
      </c>
    </row>
    <row r="103" spans="1:65" s="12" customFormat="1" ht="25.9" customHeight="1">
      <c r="B103" s="157"/>
      <c r="C103" s="158"/>
      <c r="D103" s="159" t="s">
        <v>74</v>
      </c>
      <c r="E103" s="160" t="s">
        <v>214</v>
      </c>
      <c r="F103" s="160" t="s">
        <v>215</v>
      </c>
      <c r="G103" s="158"/>
      <c r="H103" s="158"/>
      <c r="I103" s="161"/>
      <c r="J103" s="162">
        <f>BK103</f>
        <v>0</v>
      </c>
      <c r="K103" s="158"/>
      <c r="L103" s="163"/>
      <c r="M103" s="164"/>
      <c r="N103" s="165"/>
      <c r="O103" s="165"/>
      <c r="P103" s="166">
        <f>P104+P147+P155+P168+P179+P238+P328+P351</f>
        <v>0</v>
      </c>
      <c r="Q103" s="165"/>
      <c r="R103" s="166">
        <f>R104+R147+R155+R168+R179+R238+R328+R351</f>
        <v>90.947219849999968</v>
      </c>
      <c r="S103" s="165"/>
      <c r="T103" s="167">
        <f>T104+T147+T155+T168+T179+T238+T328+T351</f>
        <v>137.30615799999998</v>
      </c>
      <c r="AR103" s="168" t="s">
        <v>83</v>
      </c>
      <c r="AT103" s="169" t="s">
        <v>74</v>
      </c>
      <c r="AU103" s="169" t="s">
        <v>75</v>
      </c>
      <c r="AY103" s="168" t="s">
        <v>216</v>
      </c>
      <c r="BK103" s="170">
        <f>BK104+BK147+BK155+BK168+BK179+BK238+BK328+BK351</f>
        <v>0</v>
      </c>
    </row>
    <row r="104" spans="1:65" s="12" customFormat="1" ht="22.9" customHeight="1">
      <c r="B104" s="157"/>
      <c r="C104" s="158"/>
      <c r="D104" s="159" t="s">
        <v>74</v>
      </c>
      <c r="E104" s="171" t="s">
        <v>83</v>
      </c>
      <c r="F104" s="171" t="s">
        <v>217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SUM(P105:P146)</f>
        <v>0</v>
      </c>
      <c r="Q104" s="165"/>
      <c r="R104" s="166">
        <f>SUM(R105:R146)</f>
        <v>7.4999999999999993E-5</v>
      </c>
      <c r="S104" s="165"/>
      <c r="T104" s="167">
        <f>SUM(T105:T146)</f>
        <v>2.1524999999999999</v>
      </c>
      <c r="AR104" s="168" t="s">
        <v>83</v>
      </c>
      <c r="AT104" s="169" t="s">
        <v>74</v>
      </c>
      <c r="AU104" s="169" t="s">
        <v>83</v>
      </c>
      <c r="AY104" s="168" t="s">
        <v>216</v>
      </c>
      <c r="BK104" s="170">
        <f>SUM(BK105:BK146)</f>
        <v>0</v>
      </c>
    </row>
    <row r="105" spans="1:65" s="2" customFormat="1" ht="76.349999999999994" customHeight="1">
      <c r="A105" s="36"/>
      <c r="B105" s="37"/>
      <c r="C105" s="173" t="s">
        <v>218</v>
      </c>
      <c r="D105" s="173" t="s">
        <v>219</v>
      </c>
      <c r="E105" s="174" t="s">
        <v>220</v>
      </c>
      <c r="F105" s="175" t="s">
        <v>221</v>
      </c>
      <c r="G105" s="176" t="s">
        <v>88</v>
      </c>
      <c r="H105" s="177">
        <v>3.75</v>
      </c>
      <c r="I105" s="178"/>
      <c r="J105" s="179">
        <f>ROUND(I105*H105,2)</f>
        <v>0</v>
      </c>
      <c r="K105" s="175" t="s">
        <v>222</v>
      </c>
      <c r="L105" s="41"/>
      <c r="M105" s="180" t="s">
        <v>19</v>
      </c>
      <c r="N105" s="181" t="s">
        <v>46</v>
      </c>
      <c r="O105" s="66"/>
      <c r="P105" s="182">
        <f>O105*H105</f>
        <v>0</v>
      </c>
      <c r="Q105" s="182">
        <v>0</v>
      </c>
      <c r="R105" s="182">
        <f>Q105*H105</f>
        <v>0</v>
      </c>
      <c r="S105" s="182">
        <v>0.255</v>
      </c>
      <c r="T105" s="183">
        <f>S105*H105</f>
        <v>0.95625000000000004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4" t="s">
        <v>223</v>
      </c>
      <c r="AT105" s="184" t="s">
        <v>219</v>
      </c>
      <c r="AU105" s="184" t="s">
        <v>85</v>
      </c>
      <c r="AY105" s="19" t="s">
        <v>216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9" t="s">
        <v>83</v>
      </c>
      <c r="BK105" s="185">
        <f>ROUND(I105*H105,2)</f>
        <v>0</v>
      </c>
      <c r="BL105" s="19" t="s">
        <v>223</v>
      </c>
      <c r="BM105" s="184" t="s">
        <v>224</v>
      </c>
    </row>
    <row r="106" spans="1:65" s="2" customFormat="1" ht="11.25">
      <c r="A106" s="36"/>
      <c r="B106" s="37"/>
      <c r="C106" s="38"/>
      <c r="D106" s="186" t="s">
        <v>225</v>
      </c>
      <c r="E106" s="38"/>
      <c r="F106" s="187" t="s">
        <v>226</v>
      </c>
      <c r="G106" s="38"/>
      <c r="H106" s="38"/>
      <c r="I106" s="188"/>
      <c r="J106" s="38"/>
      <c r="K106" s="38"/>
      <c r="L106" s="41"/>
      <c r="M106" s="189"/>
      <c r="N106" s="190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225</v>
      </c>
      <c r="AU106" s="19" t="s">
        <v>85</v>
      </c>
    </row>
    <row r="107" spans="1:65" s="13" customFormat="1" ht="11.25">
      <c r="B107" s="191"/>
      <c r="C107" s="192"/>
      <c r="D107" s="193" t="s">
        <v>227</v>
      </c>
      <c r="E107" s="194" t="s">
        <v>19</v>
      </c>
      <c r="F107" s="195" t="s">
        <v>228</v>
      </c>
      <c r="G107" s="192"/>
      <c r="H107" s="194" t="s">
        <v>19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227</v>
      </c>
      <c r="AU107" s="201" t="s">
        <v>85</v>
      </c>
      <c r="AV107" s="13" t="s">
        <v>83</v>
      </c>
      <c r="AW107" s="13" t="s">
        <v>36</v>
      </c>
      <c r="AX107" s="13" t="s">
        <v>75</v>
      </c>
      <c r="AY107" s="201" t="s">
        <v>216</v>
      </c>
    </row>
    <row r="108" spans="1:65" s="14" customFormat="1" ht="11.25">
      <c r="B108" s="202"/>
      <c r="C108" s="203"/>
      <c r="D108" s="193" t="s">
        <v>227</v>
      </c>
      <c r="E108" s="204" t="s">
        <v>19</v>
      </c>
      <c r="F108" s="205" t="s">
        <v>229</v>
      </c>
      <c r="G108" s="203"/>
      <c r="H108" s="206">
        <v>3.75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227</v>
      </c>
      <c r="AU108" s="212" t="s">
        <v>85</v>
      </c>
      <c r="AV108" s="14" t="s">
        <v>85</v>
      </c>
      <c r="AW108" s="14" t="s">
        <v>36</v>
      </c>
      <c r="AX108" s="14" t="s">
        <v>83</v>
      </c>
      <c r="AY108" s="212" t="s">
        <v>216</v>
      </c>
    </row>
    <row r="109" spans="1:65" s="2" customFormat="1" ht="55.5" customHeight="1">
      <c r="A109" s="36"/>
      <c r="B109" s="37"/>
      <c r="C109" s="173" t="s">
        <v>230</v>
      </c>
      <c r="D109" s="173" t="s">
        <v>219</v>
      </c>
      <c r="E109" s="174" t="s">
        <v>231</v>
      </c>
      <c r="F109" s="175" t="s">
        <v>232</v>
      </c>
      <c r="G109" s="176" t="s">
        <v>88</v>
      </c>
      <c r="H109" s="177">
        <v>4.125</v>
      </c>
      <c r="I109" s="178"/>
      <c r="J109" s="179">
        <f>ROUND(I109*H109,2)</f>
        <v>0</v>
      </c>
      <c r="K109" s="175" t="s">
        <v>222</v>
      </c>
      <c r="L109" s="41"/>
      <c r="M109" s="180" t="s">
        <v>19</v>
      </c>
      <c r="N109" s="181" t="s">
        <v>46</v>
      </c>
      <c r="O109" s="66"/>
      <c r="P109" s="182">
        <f>O109*H109</f>
        <v>0</v>
      </c>
      <c r="Q109" s="182">
        <v>0</v>
      </c>
      <c r="R109" s="182">
        <f>Q109*H109</f>
        <v>0</v>
      </c>
      <c r="S109" s="182">
        <v>0.28999999999999998</v>
      </c>
      <c r="T109" s="183">
        <f>S109*H109</f>
        <v>1.1962499999999998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4" t="s">
        <v>223</v>
      </c>
      <c r="AT109" s="184" t="s">
        <v>219</v>
      </c>
      <c r="AU109" s="184" t="s">
        <v>85</v>
      </c>
      <c r="AY109" s="19" t="s">
        <v>216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9" t="s">
        <v>83</v>
      </c>
      <c r="BK109" s="185">
        <f>ROUND(I109*H109,2)</f>
        <v>0</v>
      </c>
      <c r="BL109" s="19" t="s">
        <v>223</v>
      </c>
      <c r="BM109" s="184" t="s">
        <v>233</v>
      </c>
    </row>
    <row r="110" spans="1:65" s="2" customFormat="1" ht="11.25">
      <c r="A110" s="36"/>
      <c r="B110" s="37"/>
      <c r="C110" s="38"/>
      <c r="D110" s="186" t="s">
        <v>225</v>
      </c>
      <c r="E110" s="38"/>
      <c r="F110" s="187" t="s">
        <v>234</v>
      </c>
      <c r="G110" s="38"/>
      <c r="H110" s="38"/>
      <c r="I110" s="188"/>
      <c r="J110" s="38"/>
      <c r="K110" s="38"/>
      <c r="L110" s="41"/>
      <c r="M110" s="189"/>
      <c r="N110" s="190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225</v>
      </c>
      <c r="AU110" s="19" t="s">
        <v>85</v>
      </c>
    </row>
    <row r="111" spans="1:65" s="13" customFormat="1" ht="11.25">
      <c r="B111" s="191"/>
      <c r="C111" s="192"/>
      <c r="D111" s="193" t="s">
        <v>227</v>
      </c>
      <c r="E111" s="194" t="s">
        <v>19</v>
      </c>
      <c r="F111" s="195" t="s">
        <v>235</v>
      </c>
      <c r="G111" s="192"/>
      <c r="H111" s="194" t="s">
        <v>19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227</v>
      </c>
      <c r="AU111" s="201" t="s">
        <v>85</v>
      </c>
      <c r="AV111" s="13" t="s">
        <v>83</v>
      </c>
      <c r="AW111" s="13" t="s">
        <v>36</v>
      </c>
      <c r="AX111" s="13" t="s">
        <v>75</v>
      </c>
      <c r="AY111" s="201" t="s">
        <v>216</v>
      </c>
    </row>
    <row r="112" spans="1:65" s="14" customFormat="1" ht="11.25">
      <c r="B112" s="202"/>
      <c r="C112" s="203"/>
      <c r="D112" s="193" t="s">
        <v>227</v>
      </c>
      <c r="E112" s="204" t="s">
        <v>19</v>
      </c>
      <c r="F112" s="205" t="s">
        <v>236</v>
      </c>
      <c r="G112" s="203"/>
      <c r="H112" s="206">
        <v>4.125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227</v>
      </c>
      <c r="AU112" s="212" t="s">
        <v>85</v>
      </c>
      <c r="AV112" s="14" t="s">
        <v>85</v>
      </c>
      <c r="AW112" s="14" t="s">
        <v>36</v>
      </c>
      <c r="AX112" s="14" t="s">
        <v>83</v>
      </c>
      <c r="AY112" s="212" t="s">
        <v>216</v>
      </c>
    </row>
    <row r="113" spans="1:65" s="2" customFormat="1" ht="24.2" customHeight="1">
      <c r="A113" s="36"/>
      <c r="B113" s="37"/>
      <c r="C113" s="173" t="s">
        <v>237</v>
      </c>
      <c r="D113" s="173" t="s">
        <v>219</v>
      </c>
      <c r="E113" s="174" t="s">
        <v>238</v>
      </c>
      <c r="F113" s="175" t="s">
        <v>239</v>
      </c>
      <c r="G113" s="176" t="s">
        <v>88</v>
      </c>
      <c r="H113" s="177">
        <v>3.75</v>
      </c>
      <c r="I113" s="178"/>
      <c r="J113" s="179">
        <f>ROUND(I113*H113,2)</f>
        <v>0</v>
      </c>
      <c r="K113" s="175" t="s">
        <v>222</v>
      </c>
      <c r="L113" s="41"/>
      <c r="M113" s="180" t="s">
        <v>19</v>
      </c>
      <c r="N113" s="181" t="s">
        <v>46</v>
      </c>
      <c r="O113" s="66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4" t="s">
        <v>223</v>
      </c>
      <c r="AT113" s="184" t="s">
        <v>219</v>
      </c>
      <c r="AU113" s="184" t="s">
        <v>85</v>
      </c>
      <c r="AY113" s="19" t="s">
        <v>216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9" t="s">
        <v>83</v>
      </c>
      <c r="BK113" s="185">
        <f>ROUND(I113*H113,2)</f>
        <v>0</v>
      </c>
      <c r="BL113" s="19" t="s">
        <v>223</v>
      </c>
      <c r="BM113" s="184" t="s">
        <v>240</v>
      </c>
    </row>
    <row r="114" spans="1:65" s="2" customFormat="1" ht="11.25">
      <c r="A114" s="36"/>
      <c r="B114" s="37"/>
      <c r="C114" s="38"/>
      <c r="D114" s="186" t="s">
        <v>225</v>
      </c>
      <c r="E114" s="38"/>
      <c r="F114" s="187" t="s">
        <v>241</v>
      </c>
      <c r="G114" s="38"/>
      <c r="H114" s="38"/>
      <c r="I114" s="188"/>
      <c r="J114" s="38"/>
      <c r="K114" s="38"/>
      <c r="L114" s="41"/>
      <c r="M114" s="189"/>
      <c r="N114" s="190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225</v>
      </c>
      <c r="AU114" s="19" t="s">
        <v>85</v>
      </c>
    </row>
    <row r="115" spans="1:65" s="13" customFormat="1" ht="11.25">
      <c r="B115" s="191"/>
      <c r="C115" s="192"/>
      <c r="D115" s="193" t="s">
        <v>227</v>
      </c>
      <c r="E115" s="194" t="s">
        <v>19</v>
      </c>
      <c r="F115" s="195" t="s">
        <v>242</v>
      </c>
      <c r="G115" s="192"/>
      <c r="H115" s="194" t="s">
        <v>19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227</v>
      </c>
      <c r="AU115" s="201" t="s">
        <v>85</v>
      </c>
      <c r="AV115" s="13" t="s">
        <v>83</v>
      </c>
      <c r="AW115" s="13" t="s">
        <v>36</v>
      </c>
      <c r="AX115" s="13" t="s">
        <v>75</v>
      </c>
      <c r="AY115" s="201" t="s">
        <v>216</v>
      </c>
    </row>
    <row r="116" spans="1:65" s="14" customFormat="1" ht="11.25">
      <c r="B116" s="202"/>
      <c r="C116" s="203"/>
      <c r="D116" s="193" t="s">
        <v>227</v>
      </c>
      <c r="E116" s="204" t="s">
        <v>19</v>
      </c>
      <c r="F116" s="205" t="s">
        <v>243</v>
      </c>
      <c r="G116" s="203"/>
      <c r="H116" s="206">
        <v>3.75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227</v>
      </c>
      <c r="AU116" s="212" t="s">
        <v>85</v>
      </c>
      <c r="AV116" s="14" t="s">
        <v>85</v>
      </c>
      <c r="AW116" s="14" t="s">
        <v>36</v>
      </c>
      <c r="AX116" s="14" t="s">
        <v>83</v>
      </c>
      <c r="AY116" s="212" t="s">
        <v>216</v>
      </c>
    </row>
    <row r="117" spans="1:65" s="2" customFormat="1" ht="44.25" customHeight="1">
      <c r="A117" s="36"/>
      <c r="B117" s="37"/>
      <c r="C117" s="173" t="s">
        <v>244</v>
      </c>
      <c r="D117" s="173" t="s">
        <v>219</v>
      </c>
      <c r="E117" s="174" t="s">
        <v>245</v>
      </c>
      <c r="F117" s="175" t="s">
        <v>246</v>
      </c>
      <c r="G117" s="176" t="s">
        <v>247</v>
      </c>
      <c r="H117" s="177">
        <v>0.15</v>
      </c>
      <c r="I117" s="178"/>
      <c r="J117" s="179">
        <f>ROUND(I117*H117,2)</f>
        <v>0</v>
      </c>
      <c r="K117" s="175" t="s">
        <v>222</v>
      </c>
      <c r="L117" s="41"/>
      <c r="M117" s="180" t="s">
        <v>19</v>
      </c>
      <c r="N117" s="181" t="s">
        <v>46</v>
      </c>
      <c r="O117" s="66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4" t="s">
        <v>223</v>
      </c>
      <c r="AT117" s="184" t="s">
        <v>219</v>
      </c>
      <c r="AU117" s="184" t="s">
        <v>85</v>
      </c>
      <c r="AY117" s="19" t="s">
        <v>216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9" t="s">
        <v>83</v>
      </c>
      <c r="BK117" s="185">
        <f>ROUND(I117*H117,2)</f>
        <v>0</v>
      </c>
      <c r="BL117" s="19" t="s">
        <v>223</v>
      </c>
      <c r="BM117" s="184" t="s">
        <v>248</v>
      </c>
    </row>
    <row r="118" spans="1:65" s="2" customFormat="1" ht="11.25">
      <c r="A118" s="36"/>
      <c r="B118" s="37"/>
      <c r="C118" s="38"/>
      <c r="D118" s="186" t="s">
        <v>225</v>
      </c>
      <c r="E118" s="38"/>
      <c r="F118" s="187" t="s">
        <v>249</v>
      </c>
      <c r="G118" s="38"/>
      <c r="H118" s="38"/>
      <c r="I118" s="188"/>
      <c r="J118" s="38"/>
      <c r="K118" s="38"/>
      <c r="L118" s="41"/>
      <c r="M118" s="189"/>
      <c r="N118" s="190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225</v>
      </c>
      <c r="AU118" s="19" t="s">
        <v>85</v>
      </c>
    </row>
    <row r="119" spans="1:65" s="13" customFormat="1" ht="11.25">
      <c r="B119" s="191"/>
      <c r="C119" s="192"/>
      <c r="D119" s="193" t="s">
        <v>227</v>
      </c>
      <c r="E119" s="194" t="s">
        <v>19</v>
      </c>
      <c r="F119" s="195" t="s">
        <v>250</v>
      </c>
      <c r="G119" s="192"/>
      <c r="H119" s="194" t="s">
        <v>19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227</v>
      </c>
      <c r="AU119" s="201" t="s">
        <v>85</v>
      </c>
      <c r="AV119" s="13" t="s">
        <v>83</v>
      </c>
      <c r="AW119" s="13" t="s">
        <v>36</v>
      </c>
      <c r="AX119" s="13" t="s">
        <v>75</v>
      </c>
      <c r="AY119" s="201" t="s">
        <v>216</v>
      </c>
    </row>
    <row r="120" spans="1:65" s="14" customFormat="1" ht="11.25">
      <c r="B120" s="202"/>
      <c r="C120" s="203"/>
      <c r="D120" s="193" t="s">
        <v>227</v>
      </c>
      <c r="E120" s="204" t="s">
        <v>19</v>
      </c>
      <c r="F120" s="205" t="s">
        <v>251</v>
      </c>
      <c r="G120" s="203"/>
      <c r="H120" s="206">
        <v>0.15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227</v>
      </c>
      <c r="AU120" s="212" t="s">
        <v>85</v>
      </c>
      <c r="AV120" s="14" t="s">
        <v>85</v>
      </c>
      <c r="AW120" s="14" t="s">
        <v>36</v>
      </c>
      <c r="AX120" s="14" t="s">
        <v>83</v>
      </c>
      <c r="AY120" s="212" t="s">
        <v>216</v>
      </c>
    </row>
    <row r="121" spans="1:65" s="2" customFormat="1" ht="62.65" customHeight="1">
      <c r="A121" s="36"/>
      <c r="B121" s="37"/>
      <c r="C121" s="173" t="s">
        <v>252</v>
      </c>
      <c r="D121" s="173" t="s">
        <v>219</v>
      </c>
      <c r="E121" s="174" t="s">
        <v>253</v>
      </c>
      <c r="F121" s="175" t="s">
        <v>254</v>
      </c>
      <c r="G121" s="176" t="s">
        <v>247</v>
      </c>
      <c r="H121" s="177">
        <v>0.15</v>
      </c>
      <c r="I121" s="178"/>
      <c r="J121" s="179">
        <f>ROUND(I121*H121,2)</f>
        <v>0</v>
      </c>
      <c r="K121" s="175" t="s">
        <v>222</v>
      </c>
      <c r="L121" s="41"/>
      <c r="M121" s="180" t="s">
        <v>19</v>
      </c>
      <c r="N121" s="181" t="s">
        <v>46</v>
      </c>
      <c r="O121" s="6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4" t="s">
        <v>223</v>
      </c>
      <c r="AT121" s="184" t="s">
        <v>219</v>
      </c>
      <c r="AU121" s="184" t="s">
        <v>85</v>
      </c>
      <c r="AY121" s="19" t="s">
        <v>216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9" t="s">
        <v>83</v>
      </c>
      <c r="BK121" s="185">
        <f>ROUND(I121*H121,2)</f>
        <v>0</v>
      </c>
      <c r="BL121" s="19" t="s">
        <v>223</v>
      </c>
      <c r="BM121" s="184" t="s">
        <v>255</v>
      </c>
    </row>
    <row r="122" spans="1:65" s="2" customFormat="1" ht="11.25">
      <c r="A122" s="36"/>
      <c r="B122" s="37"/>
      <c r="C122" s="38"/>
      <c r="D122" s="186" t="s">
        <v>225</v>
      </c>
      <c r="E122" s="38"/>
      <c r="F122" s="187" t="s">
        <v>256</v>
      </c>
      <c r="G122" s="38"/>
      <c r="H122" s="38"/>
      <c r="I122" s="188"/>
      <c r="J122" s="38"/>
      <c r="K122" s="38"/>
      <c r="L122" s="41"/>
      <c r="M122" s="189"/>
      <c r="N122" s="190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225</v>
      </c>
      <c r="AU122" s="19" t="s">
        <v>85</v>
      </c>
    </row>
    <row r="123" spans="1:65" s="13" customFormat="1" ht="11.25">
      <c r="B123" s="191"/>
      <c r="C123" s="192"/>
      <c r="D123" s="193" t="s">
        <v>227</v>
      </c>
      <c r="E123" s="194" t="s">
        <v>19</v>
      </c>
      <c r="F123" s="195" t="s">
        <v>257</v>
      </c>
      <c r="G123" s="192"/>
      <c r="H123" s="194" t="s">
        <v>19</v>
      </c>
      <c r="I123" s="196"/>
      <c r="J123" s="192"/>
      <c r="K123" s="192"/>
      <c r="L123" s="197"/>
      <c r="M123" s="198"/>
      <c r="N123" s="199"/>
      <c r="O123" s="199"/>
      <c r="P123" s="199"/>
      <c r="Q123" s="199"/>
      <c r="R123" s="199"/>
      <c r="S123" s="199"/>
      <c r="T123" s="200"/>
      <c r="AT123" s="201" t="s">
        <v>227</v>
      </c>
      <c r="AU123" s="201" t="s">
        <v>85</v>
      </c>
      <c r="AV123" s="13" t="s">
        <v>83</v>
      </c>
      <c r="AW123" s="13" t="s">
        <v>36</v>
      </c>
      <c r="AX123" s="13" t="s">
        <v>75</v>
      </c>
      <c r="AY123" s="201" t="s">
        <v>216</v>
      </c>
    </row>
    <row r="124" spans="1:65" s="14" customFormat="1" ht="11.25">
      <c r="B124" s="202"/>
      <c r="C124" s="203"/>
      <c r="D124" s="193" t="s">
        <v>227</v>
      </c>
      <c r="E124" s="204" t="s">
        <v>19</v>
      </c>
      <c r="F124" s="205" t="s">
        <v>251</v>
      </c>
      <c r="G124" s="203"/>
      <c r="H124" s="206">
        <v>0.15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227</v>
      </c>
      <c r="AU124" s="212" t="s">
        <v>85</v>
      </c>
      <c r="AV124" s="14" t="s">
        <v>85</v>
      </c>
      <c r="AW124" s="14" t="s">
        <v>36</v>
      </c>
      <c r="AX124" s="14" t="s">
        <v>83</v>
      </c>
      <c r="AY124" s="212" t="s">
        <v>216</v>
      </c>
    </row>
    <row r="125" spans="1:65" s="2" customFormat="1" ht="62.65" customHeight="1">
      <c r="A125" s="36"/>
      <c r="B125" s="37"/>
      <c r="C125" s="173" t="s">
        <v>258</v>
      </c>
      <c r="D125" s="173" t="s">
        <v>219</v>
      </c>
      <c r="E125" s="174" t="s">
        <v>259</v>
      </c>
      <c r="F125" s="175" t="s">
        <v>260</v>
      </c>
      <c r="G125" s="176" t="s">
        <v>247</v>
      </c>
      <c r="H125" s="177">
        <v>0.15</v>
      </c>
      <c r="I125" s="178"/>
      <c r="J125" s="179">
        <f>ROUND(I125*H125,2)</f>
        <v>0</v>
      </c>
      <c r="K125" s="175" t="s">
        <v>222</v>
      </c>
      <c r="L125" s="41"/>
      <c r="M125" s="180" t="s">
        <v>19</v>
      </c>
      <c r="N125" s="181" t="s">
        <v>46</v>
      </c>
      <c r="O125" s="6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4" t="s">
        <v>223</v>
      </c>
      <c r="AT125" s="184" t="s">
        <v>219</v>
      </c>
      <c r="AU125" s="184" t="s">
        <v>85</v>
      </c>
      <c r="AY125" s="19" t="s">
        <v>216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9" t="s">
        <v>83</v>
      </c>
      <c r="BK125" s="185">
        <f>ROUND(I125*H125,2)</f>
        <v>0</v>
      </c>
      <c r="BL125" s="19" t="s">
        <v>223</v>
      </c>
      <c r="BM125" s="184" t="s">
        <v>261</v>
      </c>
    </row>
    <row r="126" spans="1:65" s="2" customFormat="1" ht="11.25">
      <c r="A126" s="36"/>
      <c r="B126" s="37"/>
      <c r="C126" s="38"/>
      <c r="D126" s="186" t="s">
        <v>225</v>
      </c>
      <c r="E126" s="38"/>
      <c r="F126" s="187" t="s">
        <v>262</v>
      </c>
      <c r="G126" s="38"/>
      <c r="H126" s="38"/>
      <c r="I126" s="188"/>
      <c r="J126" s="38"/>
      <c r="K126" s="38"/>
      <c r="L126" s="41"/>
      <c r="M126" s="189"/>
      <c r="N126" s="190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225</v>
      </c>
      <c r="AU126" s="19" t="s">
        <v>85</v>
      </c>
    </row>
    <row r="127" spans="1:65" s="13" customFormat="1" ht="11.25">
      <c r="B127" s="191"/>
      <c r="C127" s="192"/>
      <c r="D127" s="193" t="s">
        <v>227</v>
      </c>
      <c r="E127" s="194" t="s">
        <v>19</v>
      </c>
      <c r="F127" s="195" t="s">
        <v>257</v>
      </c>
      <c r="G127" s="192"/>
      <c r="H127" s="194" t="s">
        <v>19</v>
      </c>
      <c r="I127" s="196"/>
      <c r="J127" s="192"/>
      <c r="K127" s="192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227</v>
      </c>
      <c r="AU127" s="201" t="s">
        <v>85</v>
      </c>
      <c r="AV127" s="13" t="s">
        <v>83</v>
      </c>
      <c r="AW127" s="13" t="s">
        <v>36</v>
      </c>
      <c r="AX127" s="13" t="s">
        <v>75</v>
      </c>
      <c r="AY127" s="201" t="s">
        <v>216</v>
      </c>
    </row>
    <row r="128" spans="1:65" s="14" customFormat="1" ht="11.25">
      <c r="B128" s="202"/>
      <c r="C128" s="203"/>
      <c r="D128" s="193" t="s">
        <v>227</v>
      </c>
      <c r="E128" s="204" t="s">
        <v>19</v>
      </c>
      <c r="F128" s="205" t="s">
        <v>251</v>
      </c>
      <c r="G128" s="203"/>
      <c r="H128" s="206">
        <v>0.15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227</v>
      </c>
      <c r="AU128" s="212" t="s">
        <v>85</v>
      </c>
      <c r="AV128" s="14" t="s">
        <v>85</v>
      </c>
      <c r="AW128" s="14" t="s">
        <v>36</v>
      </c>
      <c r="AX128" s="14" t="s">
        <v>83</v>
      </c>
      <c r="AY128" s="212" t="s">
        <v>216</v>
      </c>
    </row>
    <row r="129" spans="1:65" s="2" customFormat="1" ht="44.25" customHeight="1">
      <c r="A129" s="36"/>
      <c r="B129" s="37"/>
      <c r="C129" s="173" t="s">
        <v>263</v>
      </c>
      <c r="D129" s="173" t="s">
        <v>219</v>
      </c>
      <c r="E129" s="174" t="s">
        <v>264</v>
      </c>
      <c r="F129" s="175" t="s">
        <v>265</v>
      </c>
      <c r="G129" s="176" t="s">
        <v>247</v>
      </c>
      <c r="H129" s="177">
        <v>0.15</v>
      </c>
      <c r="I129" s="178"/>
      <c r="J129" s="179">
        <f>ROUND(I129*H129,2)</f>
        <v>0</v>
      </c>
      <c r="K129" s="175" t="s">
        <v>222</v>
      </c>
      <c r="L129" s="41"/>
      <c r="M129" s="180" t="s">
        <v>19</v>
      </c>
      <c r="N129" s="181" t="s">
        <v>46</v>
      </c>
      <c r="O129" s="6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4" t="s">
        <v>223</v>
      </c>
      <c r="AT129" s="184" t="s">
        <v>219</v>
      </c>
      <c r="AU129" s="184" t="s">
        <v>85</v>
      </c>
      <c r="AY129" s="19" t="s">
        <v>216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9" t="s">
        <v>83</v>
      </c>
      <c r="BK129" s="185">
        <f>ROUND(I129*H129,2)</f>
        <v>0</v>
      </c>
      <c r="BL129" s="19" t="s">
        <v>223</v>
      </c>
      <c r="BM129" s="184" t="s">
        <v>266</v>
      </c>
    </row>
    <row r="130" spans="1:65" s="2" customFormat="1" ht="11.25">
      <c r="A130" s="36"/>
      <c r="B130" s="37"/>
      <c r="C130" s="38"/>
      <c r="D130" s="186" t="s">
        <v>225</v>
      </c>
      <c r="E130" s="38"/>
      <c r="F130" s="187" t="s">
        <v>267</v>
      </c>
      <c r="G130" s="38"/>
      <c r="H130" s="38"/>
      <c r="I130" s="188"/>
      <c r="J130" s="38"/>
      <c r="K130" s="38"/>
      <c r="L130" s="41"/>
      <c r="M130" s="189"/>
      <c r="N130" s="190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225</v>
      </c>
      <c r="AU130" s="19" t="s">
        <v>85</v>
      </c>
    </row>
    <row r="131" spans="1:65" s="13" customFormat="1" ht="11.25">
      <c r="B131" s="191"/>
      <c r="C131" s="192"/>
      <c r="D131" s="193" t="s">
        <v>227</v>
      </c>
      <c r="E131" s="194" t="s">
        <v>19</v>
      </c>
      <c r="F131" s="195" t="s">
        <v>268</v>
      </c>
      <c r="G131" s="192"/>
      <c r="H131" s="194" t="s">
        <v>19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227</v>
      </c>
      <c r="AU131" s="201" t="s">
        <v>85</v>
      </c>
      <c r="AV131" s="13" t="s">
        <v>83</v>
      </c>
      <c r="AW131" s="13" t="s">
        <v>36</v>
      </c>
      <c r="AX131" s="13" t="s">
        <v>75</v>
      </c>
      <c r="AY131" s="201" t="s">
        <v>216</v>
      </c>
    </row>
    <row r="132" spans="1:65" s="14" customFormat="1" ht="11.25">
      <c r="B132" s="202"/>
      <c r="C132" s="203"/>
      <c r="D132" s="193" t="s">
        <v>227</v>
      </c>
      <c r="E132" s="204" t="s">
        <v>19</v>
      </c>
      <c r="F132" s="205" t="s">
        <v>251</v>
      </c>
      <c r="G132" s="203"/>
      <c r="H132" s="206">
        <v>0.15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227</v>
      </c>
      <c r="AU132" s="212" t="s">
        <v>85</v>
      </c>
      <c r="AV132" s="14" t="s">
        <v>85</v>
      </c>
      <c r="AW132" s="14" t="s">
        <v>36</v>
      </c>
      <c r="AX132" s="14" t="s">
        <v>83</v>
      </c>
      <c r="AY132" s="212" t="s">
        <v>216</v>
      </c>
    </row>
    <row r="133" spans="1:65" s="2" customFormat="1" ht="44.25" customHeight="1">
      <c r="A133" s="36"/>
      <c r="B133" s="37"/>
      <c r="C133" s="173" t="s">
        <v>269</v>
      </c>
      <c r="D133" s="173" t="s">
        <v>219</v>
      </c>
      <c r="E133" s="174" t="s">
        <v>270</v>
      </c>
      <c r="F133" s="175" t="s">
        <v>271</v>
      </c>
      <c r="G133" s="176" t="s">
        <v>272</v>
      </c>
      <c r="H133" s="177">
        <v>0.255</v>
      </c>
      <c r="I133" s="178"/>
      <c r="J133" s="179">
        <f>ROUND(I133*H133,2)</f>
        <v>0</v>
      </c>
      <c r="K133" s="175" t="s">
        <v>222</v>
      </c>
      <c r="L133" s="41"/>
      <c r="M133" s="180" t="s">
        <v>19</v>
      </c>
      <c r="N133" s="181" t="s">
        <v>46</v>
      </c>
      <c r="O133" s="6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4" t="s">
        <v>223</v>
      </c>
      <c r="AT133" s="184" t="s">
        <v>219</v>
      </c>
      <c r="AU133" s="184" t="s">
        <v>85</v>
      </c>
      <c r="AY133" s="19" t="s">
        <v>216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9" t="s">
        <v>83</v>
      </c>
      <c r="BK133" s="185">
        <f>ROUND(I133*H133,2)</f>
        <v>0</v>
      </c>
      <c r="BL133" s="19" t="s">
        <v>223</v>
      </c>
      <c r="BM133" s="184" t="s">
        <v>273</v>
      </c>
    </row>
    <row r="134" spans="1:65" s="2" customFormat="1" ht="11.25">
      <c r="A134" s="36"/>
      <c r="B134" s="37"/>
      <c r="C134" s="38"/>
      <c r="D134" s="186" t="s">
        <v>225</v>
      </c>
      <c r="E134" s="38"/>
      <c r="F134" s="187" t="s">
        <v>274</v>
      </c>
      <c r="G134" s="38"/>
      <c r="H134" s="38"/>
      <c r="I134" s="188"/>
      <c r="J134" s="38"/>
      <c r="K134" s="38"/>
      <c r="L134" s="41"/>
      <c r="M134" s="189"/>
      <c r="N134" s="190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225</v>
      </c>
      <c r="AU134" s="19" t="s">
        <v>85</v>
      </c>
    </row>
    <row r="135" spans="1:65" s="13" customFormat="1" ht="11.25">
      <c r="B135" s="191"/>
      <c r="C135" s="192"/>
      <c r="D135" s="193" t="s">
        <v>227</v>
      </c>
      <c r="E135" s="194" t="s">
        <v>19</v>
      </c>
      <c r="F135" s="195" t="s">
        <v>275</v>
      </c>
      <c r="G135" s="192"/>
      <c r="H135" s="194" t="s">
        <v>19</v>
      </c>
      <c r="I135" s="196"/>
      <c r="J135" s="192"/>
      <c r="K135" s="192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227</v>
      </c>
      <c r="AU135" s="201" t="s">
        <v>85</v>
      </c>
      <c r="AV135" s="13" t="s">
        <v>83</v>
      </c>
      <c r="AW135" s="13" t="s">
        <v>36</v>
      </c>
      <c r="AX135" s="13" t="s">
        <v>75</v>
      </c>
      <c r="AY135" s="201" t="s">
        <v>216</v>
      </c>
    </row>
    <row r="136" spans="1:65" s="14" customFormat="1" ht="11.25">
      <c r="B136" s="202"/>
      <c r="C136" s="203"/>
      <c r="D136" s="193" t="s">
        <v>227</v>
      </c>
      <c r="E136" s="204" t="s">
        <v>19</v>
      </c>
      <c r="F136" s="205" t="s">
        <v>276</v>
      </c>
      <c r="G136" s="203"/>
      <c r="H136" s="206">
        <v>0.255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227</v>
      </c>
      <c r="AU136" s="212" t="s">
        <v>85</v>
      </c>
      <c r="AV136" s="14" t="s">
        <v>85</v>
      </c>
      <c r="AW136" s="14" t="s">
        <v>36</v>
      </c>
      <c r="AX136" s="14" t="s">
        <v>83</v>
      </c>
      <c r="AY136" s="212" t="s">
        <v>216</v>
      </c>
    </row>
    <row r="137" spans="1:65" s="2" customFormat="1" ht="37.9" customHeight="1">
      <c r="A137" s="36"/>
      <c r="B137" s="37"/>
      <c r="C137" s="173" t="s">
        <v>277</v>
      </c>
      <c r="D137" s="173" t="s">
        <v>219</v>
      </c>
      <c r="E137" s="174" t="s">
        <v>278</v>
      </c>
      <c r="F137" s="175" t="s">
        <v>279</v>
      </c>
      <c r="G137" s="176" t="s">
        <v>88</v>
      </c>
      <c r="H137" s="177">
        <v>3.75</v>
      </c>
      <c r="I137" s="178"/>
      <c r="J137" s="179">
        <f>ROUND(I137*H137,2)</f>
        <v>0</v>
      </c>
      <c r="K137" s="175" t="s">
        <v>222</v>
      </c>
      <c r="L137" s="41"/>
      <c r="M137" s="180" t="s">
        <v>19</v>
      </c>
      <c r="N137" s="181" t="s">
        <v>46</v>
      </c>
      <c r="O137" s="6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4" t="s">
        <v>223</v>
      </c>
      <c r="AT137" s="184" t="s">
        <v>219</v>
      </c>
      <c r="AU137" s="184" t="s">
        <v>85</v>
      </c>
      <c r="AY137" s="19" t="s">
        <v>216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9" t="s">
        <v>83</v>
      </c>
      <c r="BK137" s="185">
        <f>ROUND(I137*H137,2)</f>
        <v>0</v>
      </c>
      <c r="BL137" s="19" t="s">
        <v>223</v>
      </c>
      <c r="BM137" s="184" t="s">
        <v>280</v>
      </c>
    </row>
    <row r="138" spans="1:65" s="2" customFormat="1" ht="11.25">
      <c r="A138" s="36"/>
      <c r="B138" s="37"/>
      <c r="C138" s="38"/>
      <c r="D138" s="186" t="s">
        <v>225</v>
      </c>
      <c r="E138" s="38"/>
      <c r="F138" s="187" t="s">
        <v>281</v>
      </c>
      <c r="G138" s="38"/>
      <c r="H138" s="38"/>
      <c r="I138" s="188"/>
      <c r="J138" s="38"/>
      <c r="K138" s="38"/>
      <c r="L138" s="41"/>
      <c r="M138" s="189"/>
      <c r="N138" s="190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225</v>
      </c>
      <c r="AU138" s="19" t="s">
        <v>85</v>
      </c>
    </row>
    <row r="139" spans="1:65" s="13" customFormat="1" ht="22.5">
      <c r="B139" s="191"/>
      <c r="C139" s="192"/>
      <c r="D139" s="193" t="s">
        <v>227</v>
      </c>
      <c r="E139" s="194" t="s">
        <v>19</v>
      </c>
      <c r="F139" s="195" t="s">
        <v>282</v>
      </c>
      <c r="G139" s="192"/>
      <c r="H139" s="194" t="s">
        <v>19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227</v>
      </c>
      <c r="AU139" s="201" t="s">
        <v>85</v>
      </c>
      <c r="AV139" s="13" t="s">
        <v>83</v>
      </c>
      <c r="AW139" s="13" t="s">
        <v>36</v>
      </c>
      <c r="AX139" s="13" t="s">
        <v>75</v>
      </c>
      <c r="AY139" s="201" t="s">
        <v>216</v>
      </c>
    </row>
    <row r="140" spans="1:65" s="14" customFormat="1" ht="11.25">
      <c r="B140" s="202"/>
      <c r="C140" s="203"/>
      <c r="D140" s="193" t="s">
        <v>227</v>
      </c>
      <c r="E140" s="204" t="s">
        <v>19</v>
      </c>
      <c r="F140" s="205" t="s">
        <v>243</v>
      </c>
      <c r="G140" s="203"/>
      <c r="H140" s="206">
        <v>3.75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227</v>
      </c>
      <c r="AU140" s="212" t="s">
        <v>85</v>
      </c>
      <c r="AV140" s="14" t="s">
        <v>85</v>
      </c>
      <c r="AW140" s="14" t="s">
        <v>36</v>
      </c>
      <c r="AX140" s="14" t="s">
        <v>83</v>
      </c>
      <c r="AY140" s="212" t="s">
        <v>216</v>
      </c>
    </row>
    <row r="141" spans="1:65" s="2" customFormat="1" ht="37.9" customHeight="1">
      <c r="A141" s="36"/>
      <c r="B141" s="37"/>
      <c r="C141" s="173" t="s">
        <v>283</v>
      </c>
      <c r="D141" s="173" t="s">
        <v>219</v>
      </c>
      <c r="E141" s="174" t="s">
        <v>284</v>
      </c>
      <c r="F141" s="175" t="s">
        <v>285</v>
      </c>
      <c r="G141" s="176" t="s">
        <v>88</v>
      </c>
      <c r="H141" s="177">
        <v>3.75</v>
      </c>
      <c r="I141" s="178"/>
      <c r="J141" s="179">
        <f>ROUND(I141*H141,2)</f>
        <v>0</v>
      </c>
      <c r="K141" s="175" t="s">
        <v>222</v>
      </c>
      <c r="L141" s="41"/>
      <c r="M141" s="180" t="s">
        <v>19</v>
      </c>
      <c r="N141" s="181" t="s">
        <v>46</v>
      </c>
      <c r="O141" s="6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4" t="s">
        <v>223</v>
      </c>
      <c r="AT141" s="184" t="s">
        <v>219</v>
      </c>
      <c r="AU141" s="184" t="s">
        <v>85</v>
      </c>
      <c r="AY141" s="19" t="s">
        <v>216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9" t="s">
        <v>83</v>
      </c>
      <c r="BK141" s="185">
        <f>ROUND(I141*H141,2)</f>
        <v>0</v>
      </c>
      <c r="BL141" s="19" t="s">
        <v>223</v>
      </c>
      <c r="BM141" s="184" t="s">
        <v>286</v>
      </c>
    </row>
    <row r="142" spans="1:65" s="2" customFormat="1" ht="11.25">
      <c r="A142" s="36"/>
      <c r="B142" s="37"/>
      <c r="C142" s="38"/>
      <c r="D142" s="186" t="s">
        <v>225</v>
      </c>
      <c r="E142" s="38"/>
      <c r="F142" s="187" t="s">
        <v>287</v>
      </c>
      <c r="G142" s="38"/>
      <c r="H142" s="38"/>
      <c r="I142" s="188"/>
      <c r="J142" s="38"/>
      <c r="K142" s="38"/>
      <c r="L142" s="41"/>
      <c r="M142" s="189"/>
      <c r="N142" s="190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225</v>
      </c>
      <c r="AU142" s="19" t="s">
        <v>85</v>
      </c>
    </row>
    <row r="143" spans="1:65" s="13" customFormat="1" ht="22.5">
      <c r="B143" s="191"/>
      <c r="C143" s="192"/>
      <c r="D143" s="193" t="s">
        <v>227</v>
      </c>
      <c r="E143" s="194" t="s">
        <v>19</v>
      </c>
      <c r="F143" s="195" t="s">
        <v>282</v>
      </c>
      <c r="G143" s="192"/>
      <c r="H143" s="194" t="s">
        <v>19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227</v>
      </c>
      <c r="AU143" s="201" t="s">
        <v>85</v>
      </c>
      <c r="AV143" s="13" t="s">
        <v>83</v>
      </c>
      <c r="AW143" s="13" t="s">
        <v>36</v>
      </c>
      <c r="AX143" s="13" t="s">
        <v>75</v>
      </c>
      <c r="AY143" s="201" t="s">
        <v>216</v>
      </c>
    </row>
    <row r="144" spans="1:65" s="14" customFormat="1" ht="11.25">
      <c r="B144" s="202"/>
      <c r="C144" s="203"/>
      <c r="D144" s="193" t="s">
        <v>227</v>
      </c>
      <c r="E144" s="204" t="s">
        <v>19</v>
      </c>
      <c r="F144" s="205" t="s">
        <v>243</v>
      </c>
      <c r="G144" s="203"/>
      <c r="H144" s="206">
        <v>3.75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227</v>
      </c>
      <c r="AU144" s="212" t="s">
        <v>85</v>
      </c>
      <c r="AV144" s="14" t="s">
        <v>85</v>
      </c>
      <c r="AW144" s="14" t="s">
        <v>36</v>
      </c>
      <c r="AX144" s="14" t="s">
        <v>83</v>
      </c>
      <c r="AY144" s="212" t="s">
        <v>216</v>
      </c>
    </row>
    <row r="145" spans="1:65" s="2" customFormat="1" ht="16.5" customHeight="1">
      <c r="A145" s="36"/>
      <c r="B145" s="37"/>
      <c r="C145" s="213" t="s">
        <v>288</v>
      </c>
      <c r="D145" s="213" t="s">
        <v>289</v>
      </c>
      <c r="E145" s="214" t="s">
        <v>290</v>
      </c>
      <c r="F145" s="215" t="s">
        <v>291</v>
      </c>
      <c r="G145" s="216" t="s">
        <v>292</v>
      </c>
      <c r="H145" s="217">
        <v>7.4999999999999997E-2</v>
      </c>
      <c r="I145" s="218"/>
      <c r="J145" s="219">
        <f>ROUND(I145*H145,2)</f>
        <v>0</v>
      </c>
      <c r="K145" s="215" t="s">
        <v>222</v>
      </c>
      <c r="L145" s="220"/>
      <c r="M145" s="221" t="s">
        <v>19</v>
      </c>
      <c r="N145" s="222" t="s">
        <v>46</v>
      </c>
      <c r="O145" s="66"/>
      <c r="P145" s="182">
        <f>O145*H145</f>
        <v>0</v>
      </c>
      <c r="Q145" s="182">
        <v>1E-3</v>
      </c>
      <c r="R145" s="182">
        <f>Q145*H145</f>
        <v>7.4999999999999993E-5</v>
      </c>
      <c r="S145" s="182">
        <v>0</v>
      </c>
      <c r="T145" s="18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4" t="s">
        <v>293</v>
      </c>
      <c r="AT145" s="184" t="s">
        <v>289</v>
      </c>
      <c r="AU145" s="184" t="s">
        <v>85</v>
      </c>
      <c r="AY145" s="19" t="s">
        <v>216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9" t="s">
        <v>83</v>
      </c>
      <c r="BK145" s="185">
        <f>ROUND(I145*H145,2)</f>
        <v>0</v>
      </c>
      <c r="BL145" s="19" t="s">
        <v>223</v>
      </c>
      <c r="BM145" s="184" t="s">
        <v>294</v>
      </c>
    </row>
    <row r="146" spans="1:65" s="14" customFormat="1" ht="11.25">
      <c r="B146" s="202"/>
      <c r="C146" s="203"/>
      <c r="D146" s="193" t="s">
        <v>227</v>
      </c>
      <c r="E146" s="203"/>
      <c r="F146" s="205" t="s">
        <v>295</v>
      </c>
      <c r="G146" s="203"/>
      <c r="H146" s="206">
        <v>7.4999999999999997E-2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227</v>
      </c>
      <c r="AU146" s="212" t="s">
        <v>85</v>
      </c>
      <c r="AV146" s="14" t="s">
        <v>85</v>
      </c>
      <c r="AW146" s="14" t="s">
        <v>4</v>
      </c>
      <c r="AX146" s="14" t="s">
        <v>83</v>
      </c>
      <c r="AY146" s="212" t="s">
        <v>216</v>
      </c>
    </row>
    <row r="147" spans="1:65" s="12" customFormat="1" ht="22.9" customHeight="1">
      <c r="B147" s="157"/>
      <c r="C147" s="158"/>
      <c r="D147" s="159" t="s">
        <v>74</v>
      </c>
      <c r="E147" s="171" t="s">
        <v>85</v>
      </c>
      <c r="F147" s="171" t="s">
        <v>296</v>
      </c>
      <c r="G147" s="158"/>
      <c r="H147" s="158"/>
      <c r="I147" s="161"/>
      <c r="J147" s="172">
        <f>BK147</f>
        <v>0</v>
      </c>
      <c r="K147" s="158"/>
      <c r="L147" s="163"/>
      <c r="M147" s="164"/>
      <c r="N147" s="165"/>
      <c r="O147" s="165"/>
      <c r="P147" s="166">
        <f>SUM(P148:P154)</f>
        <v>0</v>
      </c>
      <c r="Q147" s="165"/>
      <c r="R147" s="166">
        <f>SUM(R148:R154)</f>
        <v>3.7565999999999997E-3</v>
      </c>
      <c r="S147" s="165"/>
      <c r="T147" s="167">
        <f>SUM(T148:T154)</f>
        <v>0</v>
      </c>
      <c r="AR147" s="168" t="s">
        <v>83</v>
      </c>
      <c r="AT147" s="169" t="s">
        <v>74</v>
      </c>
      <c r="AU147" s="169" t="s">
        <v>83</v>
      </c>
      <c r="AY147" s="168" t="s">
        <v>216</v>
      </c>
      <c r="BK147" s="170">
        <f>SUM(BK148:BK154)</f>
        <v>0</v>
      </c>
    </row>
    <row r="148" spans="1:65" s="2" customFormat="1" ht="37.9" customHeight="1">
      <c r="A148" s="36"/>
      <c r="B148" s="37"/>
      <c r="C148" s="173" t="s">
        <v>297</v>
      </c>
      <c r="D148" s="173" t="s">
        <v>219</v>
      </c>
      <c r="E148" s="174" t="s">
        <v>298</v>
      </c>
      <c r="F148" s="175" t="s">
        <v>299</v>
      </c>
      <c r="G148" s="176" t="s">
        <v>88</v>
      </c>
      <c r="H148" s="177">
        <v>8.25</v>
      </c>
      <c r="I148" s="178"/>
      <c r="J148" s="179">
        <f>ROUND(I148*H148,2)</f>
        <v>0</v>
      </c>
      <c r="K148" s="175" t="s">
        <v>222</v>
      </c>
      <c r="L148" s="41"/>
      <c r="M148" s="180" t="s">
        <v>19</v>
      </c>
      <c r="N148" s="181" t="s">
        <v>46</v>
      </c>
      <c r="O148" s="66"/>
      <c r="P148" s="182">
        <f>O148*H148</f>
        <v>0</v>
      </c>
      <c r="Q148" s="182">
        <v>1E-4</v>
      </c>
      <c r="R148" s="182">
        <f>Q148*H148</f>
        <v>8.25E-4</v>
      </c>
      <c r="S148" s="182">
        <v>0</v>
      </c>
      <c r="T148" s="18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4" t="s">
        <v>223</v>
      </c>
      <c r="AT148" s="184" t="s">
        <v>219</v>
      </c>
      <c r="AU148" s="184" t="s">
        <v>85</v>
      </c>
      <c r="AY148" s="19" t="s">
        <v>216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9" t="s">
        <v>83</v>
      </c>
      <c r="BK148" s="185">
        <f>ROUND(I148*H148,2)</f>
        <v>0</v>
      </c>
      <c r="BL148" s="19" t="s">
        <v>223</v>
      </c>
      <c r="BM148" s="184" t="s">
        <v>300</v>
      </c>
    </row>
    <row r="149" spans="1:65" s="2" customFormat="1" ht="11.25">
      <c r="A149" s="36"/>
      <c r="B149" s="37"/>
      <c r="C149" s="38"/>
      <c r="D149" s="186" t="s">
        <v>225</v>
      </c>
      <c r="E149" s="38"/>
      <c r="F149" s="187" t="s">
        <v>301</v>
      </c>
      <c r="G149" s="38"/>
      <c r="H149" s="38"/>
      <c r="I149" s="188"/>
      <c r="J149" s="38"/>
      <c r="K149" s="38"/>
      <c r="L149" s="41"/>
      <c r="M149" s="189"/>
      <c r="N149" s="190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225</v>
      </c>
      <c r="AU149" s="19" t="s">
        <v>85</v>
      </c>
    </row>
    <row r="150" spans="1:65" s="13" customFormat="1" ht="11.25">
      <c r="B150" s="191"/>
      <c r="C150" s="192"/>
      <c r="D150" s="193" t="s">
        <v>227</v>
      </c>
      <c r="E150" s="194" t="s">
        <v>19</v>
      </c>
      <c r="F150" s="195" t="s">
        <v>302</v>
      </c>
      <c r="G150" s="192"/>
      <c r="H150" s="194" t="s">
        <v>19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227</v>
      </c>
      <c r="AU150" s="201" t="s">
        <v>85</v>
      </c>
      <c r="AV150" s="13" t="s">
        <v>83</v>
      </c>
      <c r="AW150" s="13" t="s">
        <v>36</v>
      </c>
      <c r="AX150" s="13" t="s">
        <v>75</v>
      </c>
      <c r="AY150" s="201" t="s">
        <v>216</v>
      </c>
    </row>
    <row r="151" spans="1:65" s="13" customFormat="1" ht="11.25">
      <c r="B151" s="191"/>
      <c r="C151" s="192"/>
      <c r="D151" s="193" t="s">
        <v>227</v>
      </c>
      <c r="E151" s="194" t="s">
        <v>19</v>
      </c>
      <c r="F151" s="195" t="s">
        <v>303</v>
      </c>
      <c r="G151" s="192"/>
      <c r="H151" s="194" t="s">
        <v>19</v>
      </c>
      <c r="I151" s="196"/>
      <c r="J151" s="192"/>
      <c r="K151" s="192"/>
      <c r="L151" s="197"/>
      <c r="M151" s="198"/>
      <c r="N151" s="199"/>
      <c r="O151" s="199"/>
      <c r="P151" s="199"/>
      <c r="Q151" s="199"/>
      <c r="R151" s="199"/>
      <c r="S151" s="199"/>
      <c r="T151" s="200"/>
      <c r="AT151" s="201" t="s">
        <v>227</v>
      </c>
      <c r="AU151" s="201" t="s">
        <v>85</v>
      </c>
      <c r="AV151" s="13" t="s">
        <v>83</v>
      </c>
      <c r="AW151" s="13" t="s">
        <v>36</v>
      </c>
      <c r="AX151" s="13" t="s">
        <v>75</v>
      </c>
      <c r="AY151" s="201" t="s">
        <v>216</v>
      </c>
    </row>
    <row r="152" spans="1:65" s="14" customFormat="1" ht="11.25">
      <c r="B152" s="202"/>
      <c r="C152" s="203"/>
      <c r="D152" s="193" t="s">
        <v>227</v>
      </c>
      <c r="E152" s="204" t="s">
        <v>19</v>
      </c>
      <c r="F152" s="205" t="s">
        <v>304</v>
      </c>
      <c r="G152" s="203"/>
      <c r="H152" s="206">
        <v>8.25</v>
      </c>
      <c r="I152" s="207"/>
      <c r="J152" s="203"/>
      <c r="K152" s="203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227</v>
      </c>
      <c r="AU152" s="212" t="s">
        <v>85</v>
      </c>
      <c r="AV152" s="14" t="s">
        <v>85</v>
      </c>
      <c r="AW152" s="14" t="s">
        <v>36</v>
      </c>
      <c r="AX152" s="14" t="s">
        <v>83</v>
      </c>
      <c r="AY152" s="212" t="s">
        <v>216</v>
      </c>
    </row>
    <row r="153" spans="1:65" s="2" customFormat="1" ht="24.2" customHeight="1">
      <c r="A153" s="36"/>
      <c r="B153" s="37"/>
      <c r="C153" s="213" t="s">
        <v>305</v>
      </c>
      <c r="D153" s="213" t="s">
        <v>289</v>
      </c>
      <c r="E153" s="214" t="s">
        <v>306</v>
      </c>
      <c r="F153" s="215" t="s">
        <v>307</v>
      </c>
      <c r="G153" s="216" t="s">
        <v>88</v>
      </c>
      <c r="H153" s="217">
        <v>9.7720000000000002</v>
      </c>
      <c r="I153" s="218"/>
      <c r="J153" s="219">
        <f>ROUND(I153*H153,2)</f>
        <v>0</v>
      </c>
      <c r="K153" s="215" t="s">
        <v>222</v>
      </c>
      <c r="L153" s="220"/>
      <c r="M153" s="221" t="s">
        <v>19</v>
      </c>
      <c r="N153" s="222" t="s">
        <v>46</v>
      </c>
      <c r="O153" s="66"/>
      <c r="P153" s="182">
        <f>O153*H153</f>
        <v>0</v>
      </c>
      <c r="Q153" s="182">
        <v>2.9999999999999997E-4</v>
      </c>
      <c r="R153" s="182">
        <f>Q153*H153</f>
        <v>2.9315999999999999E-3</v>
      </c>
      <c r="S153" s="182">
        <v>0</v>
      </c>
      <c r="T153" s="18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4" t="s">
        <v>293</v>
      </c>
      <c r="AT153" s="184" t="s">
        <v>289</v>
      </c>
      <c r="AU153" s="184" t="s">
        <v>85</v>
      </c>
      <c r="AY153" s="19" t="s">
        <v>216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9" t="s">
        <v>83</v>
      </c>
      <c r="BK153" s="185">
        <f>ROUND(I153*H153,2)</f>
        <v>0</v>
      </c>
      <c r="BL153" s="19" t="s">
        <v>223</v>
      </c>
      <c r="BM153" s="184" t="s">
        <v>308</v>
      </c>
    </row>
    <row r="154" spans="1:65" s="14" customFormat="1" ht="11.25">
      <c r="B154" s="202"/>
      <c r="C154" s="203"/>
      <c r="D154" s="193" t="s">
        <v>227</v>
      </c>
      <c r="E154" s="203"/>
      <c r="F154" s="205" t="s">
        <v>309</v>
      </c>
      <c r="G154" s="203"/>
      <c r="H154" s="206">
        <v>9.7720000000000002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227</v>
      </c>
      <c r="AU154" s="212" t="s">
        <v>85</v>
      </c>
      <c r="AV154" s="14" t="s">
        <v>85</v>
      </c>
      <c r="AW154" s="14" t="s">
        <v>4</v>
      </c>
      <c r="AX154" s="14" t="s">
        <v>83</v>
      </c>
      <c r="AY154" s="212" t="s">
        <v>216</v>
      </c>
    </row>
    <row r="155" spans="1:65" s="12" customFormat="1" ht="22.9" customHeight="1">
      <c r="B155" s="157"/>
      <c r="C155" s="158"/>
      <c r="D155" s="159" t="s">
        <v>74</v>
      </c>
      <c r="E155" s="171" t="s">
        <v>90</v>
      </c>
      <c r="F155" s="171" t="s">
        <v>310</v>
      </c>
      <c r="G155" s="158"/>
      <c r="H155" s="158"/>
      <c r="I155" s="161"/>
      <c r="J155" s="172">
        <f>BK155</f>
        <v>0</v>
      </c>
      <c r="K155" s="158"/>
      <c r="L155" s="163"/>
      <c r="M155" s="164"/>
      <c r="N155" s="165"/>
      <c r="O155" s="165"/>
      <c r="P155" s="166">
        <f>SUM(P156:P167)</f>
        <v>0</v>
      </c>
      <c r="Q155" s="165"/>
      <c r="R155" s="166">
        <f>SUM(R156:R167)</f>
        <v>2.9904504700000003</v>
      </c>
      <c r="S155" s="165"/>
      <c r="T155" s="167">
        <f>SUM(T156:T167)</f>
        <v>0</v>
      </c>
      <c r="AR155" s="168" t="s">
        <v>83</v>
      </c>
      <c r="AT155" s="169" t="s">
        <v>74</v>
      </c>
      <c r="AU155" s="169" t="s">
        <v>83</v>
      </c>
      <c r="AY155" s="168" t="s">
        <v>216</v>
      </c>
      <c r="BK155" s="170">
        <f>SUM(BK156:BK167)</f>
        <v>0</v>
      </c>
    </row>
    <row r="156" spans="1:65" s="2" customFormat="1" ht="37.9" customHeight="1">
      <c r="A156" s="36"/>
      <c r="B156" s="37"/>
      <c r="C156" s="173" t="s">
        <v>311</v>
      </c>
      <c r="D156" s="173" t="s">
        <v>219</v>
      </c>
      <c r="E156" s="174" t="s">
        <v>312</v>
      </c>
      <c r="F156" s="175" t="s">
        <v>313</v>
      </c>
      <c r="G156" s="176" t="s">
        <v>88</v>
      </c>
      <c r="H156" s="177">
        <v>104.67100000000001</v>
      </c>
      <c r="I156" s="178"/>
      <c r="J156" s="179">
        <f>ROUND(I156*H156,2)</f>
        <v>0</v>
      </c>
      <c r="K156" s="175" t="s">
        <v>222</v>
      </c>
      <c r="L156" s="41"/>
      <c r="M156" s="180" t="s">
        <v>19</v>
      </c>
      <c r="N156" s="181" t="s">
        <v>46</v>
      </c>
      <c r="O156" s="66"/>
      <c r="P156" s="182">
        <f>O156*H156</f>
        <v>0</v>
      </c>
      <c r="Q156" s="182">
        <v>2.8570000000000002E-2</v>
      </c>
      <c r="R156" s="182">
        <f>Q156*H156</f>
        <v>2.9904504700000003</v>
      </c>
      <c r="S156" s="182">
        <v>0</v>
      </c>
      <c r="T156" s="18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4" t="s">
        <v>223</v>
      </c>
      <c r="AT156" s="184" t="s">
        <v>219</v>
      </c>
      <c r="AU156" s="184" t="s">
        <v>85</v>
      </c>
      <c r="AY156" s="19" t="s">
        <v>216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9" t="s">
        <v>83</v>
      </c>
      <c r="BK156" s="185">
        <f>ROUND(I156*H156,2)</f>
        <v>0</v>
      </c>
      <c r="BL156" s="19" t="s">
        <v>223</v>
      </c>
      <c r="BM156" s="184" t="s">
        <v>314</v>
      </c>
    </row>
    <row r="157" spans="1:65" s="2" customFormat="1" ht="11.25">
      <c r="A157" s="36"/>
      <c r="B157" s="37"/>
      <c r="C157" s="38"/>
      <c r="D157" s="186" t="s">
        <v>225</v>
      </c>
      <c r="E157" s="38"/>
      <c r="F157" s="187" t="s">
        <v>315</v>
      </c>
      <c r="G157" s="38"/>
      <c r="H157" s="38"/>
      <c r="I157" s="188"/>
      <c r="J157" s="38"/>
      <c r="K157" s="38"/>
      <c r="L157" s="41"/>
      <c r="M157" s="189"/>
      <c r="N157" s="190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225</v>
      </c>
      <c r="AU157" s="19" t="s">
        <v>85</v>
      </c>
    </row>
    <row r="158" spans="1:65" s="13" customFormat="1" ht="22.5">
      <c r="B158" s="191"/>
      <c r="C158" s="192"/>
      <c r="D158" s="193" t="s">
        <v>227</v>
      </c>
      <c r="E158" s="194" t="s">
        <v>19</v>
      </c>
      <c r="F158" s="195" t="s">
        <v>316</v>
      </c>
      <c r="G158" s="192"/>
      <c r="H158" s="194" t="s">
        <v>19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227</v>
      </c>
      <c r="AU158" s="201" t="s">
        <v>85</v>
      </c>
      <c r="AV158" s="13" t="s">
        <v>83</v>
      </c>
      <c r="AW158" s="13" t="s">
        <v>36</v>
      </c>
      <c r="AX158" s="13" t="s">
        <v>75</v>
      </c>
      <c r="AY158" s="201" t="s">
        <v>216</v>
      </c>
    </row>
    <row r="159" spans="1:65" s="13" customFormat="1" ht="11.25">
      <c r="B159" s="191"/>
      <c r="C159" s="192"/>
      <c r="D159" s="193" t="s">
        <v>227</v>
      </c>
      <c r="E159" s="194" t="s">
        <v>19</v>
      </c>
      <c r="F159" s="195" t="s">
        <v>317</v>
      </c>
      <c r="G159" s="192"/>
      <c r="H159" s="194" t="s">
        <v>19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227</v>
      </c>
      <c r="AU159" s="201" t="s">
        <v>85</v>
      </c>
      <c r="AV159" s="13" t="s">
        <v>83</v>
      </c>
      <c r="AW159" s="13" t="s">
        <v>36</v>
      </c>
      <c r="AX159" s="13" t="s">
        <v>75</v>
      </c>
      <c r="AY159" s="201" t="s">
        <v>216</v>
      </c>
    </row>
    <row r="160" spans="1:65" s="14" customFormat="1" ht="11.25">
      <c r="B160" s="202"/>
      <c r="C160" s="203"/>
      <c r="D160" s="193" t="s">
        <v>227</v>
      </c>
      <c r="E160" s="204" t="s">
        <v>19</v>
      </c>
      <c r="F160" s="205" t="s">
        <v>318</v>
      </c>
      <c r="G160" s="203"/>
      <c r="H160" s="206">
        <v>41.222999999999999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227</v>
      </c>
      <c r="AU160" s="212" t="s">
        <v>85</v>
      </c>
      <c r="AV160" s="14" t="s">
        <v>85</v>
      </c>
      <c r="AW160" s="14" t="s">
        <v>36</v>
      </c>
      <c r="AX160" s="14" t="s">
        <v>75</v>
      </c>
      <c r="AY160" s="212" t="s">
        <v>216</v>
      </c>
    </row>
    <row r="161" spans="1:65" s="14" customFormat="1" ht="11.25">
      <c r="B161" s="202"/>
      <c r="C161" s="203"/>
      <c r="D161" s="193" t="s">
        <v>227</v>
      </c>
      <c r="E161" s="204" t="s">
        <v>19</v>
      </c>
      <c r="F161" s="205" t="s">
        <v>319</v>
      </c>
      <c r="G161" s="203"/>
      <c r="H161" s="206">
        <v>7.4249999999999998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227</v>
      </c>
      <c r="AU161" s="212" t="s">
        <v>85</v>
      </c>
      <c r="AV161" s="14" t="s">
        <v>85</v>
      </c>
      <c r="AW161" s="14" t="s">
        <v>36</v>
      </c>
      <c r="AX161" s="14" t="s">
        <v>75</v>
      </c>
      <c r="AY161" s="212" t="s">
        <v>216</v>
      </c>
    </row>
    <row r="162" spans="1:65" s="13" customFormat="1" ht="11.25">
      <c r="B162" s="191"/>
      <c r="C162" s="192"/>
      <c r="D162" s="193" t="s">
        <v>227</v>
      </c>
      <c r="E162" s="194" t="s">
        <v>19</v>
      </c>
      <c r="F162" s="195" t="s">
        <v>320</v>
      </c>
      <c r="G162" s="192"/>
      <c r="H162" s="194" t="s">
        <v>19</v>
      </c>
      <c r="I162" s="196"/>
      <c r="J162" s="192"/>
      <c r="K162" s="192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227</v>
      </c>
      <c r="AU162" s="201" t="s">
        <v>85</v>
      </c>
      <c r="AV162" s="13" t="s">
        <v>83</v>
      </c>
      <c r="AW162" s="13" t="s">
        <v>36</v>
      </c>
      <c r="AX162" s="13" t="s">
        <v>75</v>
      </c>
      <c r="AY162" s="201" t="s">
        <v>216</v>
      </c>
    </row>
    <row r="163" spans="1:65" s="14" customFormat="1" ht="11.25">
      <c r="B163" s="202"/>
      <c r="C163" s="203"/>
      <c r="D163" s="193" t="s">
        <v>227</v>
      </c>
      <c r="E163" s="204" t="s">
        <v>19</v>
      </c>
      <c r="F163" s="205" t="s">
        <v>321</v>
      </c>
      <c r="G163" s="203"/>
      <c r="H163" s="206">
        <v>41.216999999999999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227</v>
      </c>
      <c r="AU163" s="212" t="s">
        <v>85</v>
      </c>
      <c r="AV163" s="14" t="s">
        <v>85</v>
      </c>
      <c r="AW163" s="14" t="s">
        <v>36</v>
      </c>
      <c r="AX163" s="14" t="s">
        <v>75</v>
      </c>
      <c r="AY163" s="212" t="s">
        <v>216</v>
      </c>
    </row>
    <row r="164" spans="1:65" s="14" customFormat="1" ht="11.25">
      <c r="B164" s="202"/>
      <c r="C164" s="203"/>
      <c r="D164" s="193" t="s">
        <v>227</v>
      </c>
      <c r="E164" s="204" t="s">
        <v>19</v>
      </c>
      <c r="F164" s="205" t="s">
        <v>322</v>
      </c>
      <c r="G164" s="203"/>
      <c r="H164" s="206">
        <v>2.0459999999999998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227</v>
      </c>
      <c r="AU164" s="212" t="s">
        <v>85</v>
      </c>
      <c r="AV164" s="14" t="s">
        <v>85</v>
      </c>
      <c r="AW164" s="14" t="s">
        <v>36</v>
      </c>
      <c r="AX164" s="14" t="s">
        <v>75</v>
      </c>
      <c r="AY164" s="212" t="s">
        <v>216</v>
      </c>
    </row>
    <row r="165" spans="1:65" s="13" customFormat="1" ht="11.25">
      <c r="B165" s="191"/>
      <c r="C165" s="192"/>
      <c r="D165" s="193" t="s">
        <v>227</v>
      </c>
      <c r="E165" s="194" t="s">
        <v>19</v>
      </c>
      <c r="F165" s="195" t="s">
        <v>323</v>
      </c>
      <c r="G165" s="192"/>
      <c r="H165" s="194" t="s">
        <v>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227</v>
      </c>
      <c r="AU165" s="201" t="s">
        <v>85</v>
      </c>
      <c r="AV165" s="13" t="s">
        <v>83</v>
      </c>
      <c r="AW165" s="13" t="s">
        <v>36</v>
      </c>
      <c r="AX165" s="13" t="s">
        <v>75</v>
      </c>
      <c r="AY165" s="201" t="s">
        <v>216</v>
      </c>
    </row>
    <row r="166" spans="1:65" s="14" customFormat="1" ht="11.25">
      <c r="B166" s="202"/>
      <c r="C166" s="203"/>
      <c r="D166" s="193" t="s">
        <v>227</v>
      </c>
      <c r="E166" s="204" t="s">
        <v>19</v>
      </c>
      <c r="F166" s="205" t="s">
        <v>324</v>
      </c>
      <c r="G166" s="203"/>
      <c r="H166" s="206">
        <v>12.76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227</v>
      </c>
      <c r="AU166" s="212" t="s">
        <v>85</v>
      </c>
      <c r="AV166" s="14" t="s">
        <v>85</v>
      </c>
      <c r="AW166" s="14" t="s">
        <v>36</v>
      </c>
      <c r="AX166" s="14" t="s">
        <v>75</v>
      </c>
      <c r="AY166" s="212" t="s">
        <v>216</v>
      </c>
    </row>
    <row r="167" spans="1:65" s="15" customFormat="1" ht="11.25">
      <c r="B167" s="223"/>
      <c r="C167" s="224"/>
      <c r="D167" s="193" t="s">
        <v>227</v>
      </c>
      <c r="E167" s="225" t="s">
        <v>19</v>
      </c>
      <c r="F167" s="226" t="s">
        <v>325</v>
      </c>
      <c r="G167" s="224"/>
      <c r="H167" s="227">
        <v>104.67100000000001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227</v>
      </c>
      <c r="AU167" s="233" t="s">
        <v>85</v>
      </c>
      <c r="AV167" s="15" t="s">
        <v>223</v>
      </c>
      <c r="AW167" s="15" t="s">
        <v>36</v>
      </c>
      <c r="AX167" s="15" t="s">
        <v>83</v>
      </c>
      <c r="AY167" s="233" t="s">
        <v>216</v>
      </c>
    </row>
    <row r="168" spans="1:65" s="12" customFormat="1" ht="22.9" customHeight="1">
      <c r="B168" s="157"/>
      <c r="C168" s="158"/>
      <c r="D168" s="159" t="s">
        <v>74</v>
      </c>
      <c r="E168" s="171" t="s">
        <v>326</v>
      </c>
      <c r="F168" s="171" t="s">
        <v>327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SUM(P169:P178)</f>
        <v>0</v>
      </c>
      <c r="Q168" s="165"/>
      <c r="R168" s="166">
        <f>SUM(R169:R178)</f>
        <v>2.067313</v>
      </c>
      <c r="S168" s="165"/>
      <c r="T168" s="167">
        <f>SUM(T169:T178)</f>
        <v>0</v>
      </c>
      <c r="AR168" s="168" t="s">
        <v>83</v>
      </c>
      <c r="AT168" s="169" t="s">
        <v>74</v>
      </c>
      <c r="AU168" s="169" t="s">
        <v>83</v>
      </c>
      <c r="AY168" s="168" t="s">
        <v>216</v>
      </c>
      <c r="BK168" s="170">
        <f>SUM(BK169:BK178)</f>
        <v>0</v>
      </c>
    </row>
    <row r="169" spans="1:65" s="2" customFormat="1" ht="44.25" customHeight="1">
      <c r="A169" s="36"/>
      <c r="B169" s="37"/>
      <c r="C169" s="173" t="s">
        <v>328</v>
      </c>
      <c r="D169" s="173" t="s">
        <v>219</v>
      </c>
      <c r="E169" s="174" t="s">
        <v>329</v>
      </c>
      <c r="F169" s="175" t="s">
        <v>330</v>
      </c>
      <c r="G169" s="176" t="s">
        <v>88</v>
      </c>
      <c r="H169" s="177">
        <v>4.125</v>
      </c>
      <c r="I169" s="178"/>
      <c r="J169" s="179">
        <f>ROUND(I169*H169,2)</f>
        <v>0</v>
      </c>
      <c r="K169" s="175" t="s">
        <v>222</v>
      </c>
      <c r="L169" s="41"/>
      <c r="M169" s="180" t="s">
        <v>19</v>
      </c>
      <c r="N169" s="181" t="s">
        <v>46</v>
      </c>
      <c r="O169" s="66"/>
      <c r="P169" s="182">
        <f>O169*H169</f>
        <v>0</v>
      </c>
      <c r="Q169" s="182">
        <v>0.29699999999999999</v>
      </c>
      <c r="R169" s="182">
        <f>Q169*H169</f>
        <v>1.225125</v>
      </c>
      <c r="S169" s="182">
        <v>0</v>
      </c>
      <c r="T169" s="18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4" t="s">
        <v>223</v>
      </c>
      <c r="AT169" s="184" t="s">
        <v>219</v>
      </c>
      <c r="AU169" s="184" t="s">
        <v>85</v>
      </c>
      <c r="AY169" s="19" t="s">
        <v>216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9" t="s">
        <v>83</v>
      </c>
      <c r="BK169" s="185">
        <f>ROUND(I169*H169,2)</f>
        <v>0</v>
      </c>
      <c r="BL169" s="19" t="s">
        <v>223</v>
      </c>
      <c r="BM169" s="184" t="s">
        <v>331</v>
      </c>
    </row>
    <row r="170" spans="1:65" s="2" customFormat="1" ht="11.25">
      <c r="A170" s="36"/>
      <c r="B170" s="37"/>
      <c r="C170" s="38"/>
      <c r="D170" s="186" t="s">
        <v>225</v>
      </c>
      <c r="E170" s="38"/>
      <c r="F170" s="187" t="s">
        <v>332</v>
      </c>
      <c r="G170" s="38"/>
      <c r="H170" s="38"/>
      <c r="I170" s="188"/>
      <c r="J170" s="38"/>
      <c r="K170" s="38"/>
      <c r="L170" s="41"/>
      <c r="M170" s="189"/>
      <c r="N170" s="190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225</v>
      </c>
      <c r="AU170" s="19" t="s">
        <v>85</v>
      </c>
    </row>
    <row r="171" spans="1:65" s="13" customFormat="1" ht="11.25">
      <c r="B171" s="191"/>
      <c r="C171" s="192"/>
      <c r="D171" s="193" t="s">
        <v>227</v>
      </c>
      <c r="E171" s="194" t="s">
        <v>19</v>
      </c>
      <c r="F171" s="195" t="s">
        <v>333</v>
      </c>
      <c r="G171" s="192"/>
      <c r="H171" s="194" t="s">
        <v>19</v>
      </c>
      <c r="I171" s="196"/>
      <c r="J171" s="192"/>
      <c r="K171" s="192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227</v>
      </c>
      <c r="AU171" s="201" t="s">
        <v>85</v>
      </c>
      <c r="AV171" s="13" t="s">
        <v>83</v>
      </c>
      <c r="AW171" s="13" t="s">
        <v>36</v>
      </c>
      <c r="AX171" s="13" t="s">
        <v>75</v>
      </c>
      <c r="AY171" s="201" t="s">
        <v>216</v>
      </c>
    </row>
    <row r="172" spans="1:65" s="14" customFormat="1" ht="11.25">
      <c r="B172" s="202"/>
      <c r="C172" s="203"/>
      <c r="D172" s="193" t="s">
        <v>227</v>
      </c>
      <c r="E172" s="204" t="s">
        <v>19</v>
      </c>
      <c r="F172" s="205" t="s">
        <v>334</v>
      </c>
      <c r="G172" s="203"/>
      <c r="H172" s="206">
        <v>4.125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227</v>
      </c>
      <c r="AU172" s="212" t="s">
        <v>85</v>
      </c>
      <c r="AV172" s="14" t="s">
        <v>85</v>
      </c>
      <c r="AW172" s="14" t="s">
        <v>36</v>
      </c>
      <c r="AX172" s="14" t="s">
        <v>83</v>
      </c>
      <c r="AY172" s="212" t="s">
        <v>216</v>
      </c>
    </row>
    <row r="173" spans="1:65" s="2" customFormat="1" ht="66.75" customHeight="1">
      <c r="A173" s="36"/>
      <c r="B173" s="37"/>
      <c r="C173" s="173" t="s">
        <v>335</v>
      </c>
      <c r="D173" s="173" t="s">
        <v>219</v>
      </c>
      <c r="E173" s="174" t="s">
        <v>336</v>
      </c>
      <c r="F173" s="175" t="s">
        <v>337</v>
      </c>
      <c r="G173" s="176" t="s">
        <v>88</v>
      </c>
      <c r="H173" s="177">
        <v>4.125</v>
      </c>
      <c r="I173" s="178"/>
      <c r="J173" s="179">
        <f>ROUND(I173*H173,2)</f>
        <v>0</v>
      </c>
      <c r="K173" s="175" t="s">
        <v>222</v>
      </c>
      <c r="L173" s="41"/>
      <c r="M173" s="180" t="s">
        <v>19</v>
      </c>
      <c r="N173" s="181" t="s">
        <v>46</v>
      </c>
      <c r="O173" s="66"/>
      <c r="P173" s="182">
        <f>O173*H173</f>
        <v>0</v>
      </c>
      <c r="Q173" s="182">
        <v>8.8800000000000004E-2</v>
      </c>
      <c r="R173" s="182">
        <f>Q173*H173</f>
        <v>0.36630000000000001</v>
      </c>
      <c r="S173" s="182">
        <v>0</v>
      </c>
      <c r="T173" s="18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4" t="s">
        <v>223</v>
      </c>
      <c r="AT173" s="184" t="s">
        <v>219</v>
      </c>
      <c r="AU173" s="184" t="s">
        <v>85</v>
      </c>
      <c r="AY173" s="19" t="s">
        <v>216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9" t="s">
        <v>83</v>
      </c>
      <c r="BK173" s="185">
        <f>ROUND(I173*H173,2)</f>
        <v>0</v>
      </c>
      <c r="BL173" s="19" t="s">
        <v>223</v>
      </c>
      <c r="BM173" s="184" t="s">
        <v>338</v>
      </c>
    </row>
    <row r="174" spans="1:65" s="2" customFormat="1" ht="11.25">
      <c r="A174" s="36"/>
      <c r="B174" s="37"/>
      <c r="C174" s="38"/>
      <c r="D174" s="186" t="s">
        <v>225</v>
      </c>
      <c r="E174" s="38"/>
      <c r="F174" s="187" t="s">
        <v>339</v>
      </c>
      <c r="G174" s="38"/>
      <c r="H174" s="38"/>
      <c r="I174" s="188"/>
      <c r="J174" s="38"/>
      <c r="K174" s="38"/>
      <c r="L174" s="41"/>
      <c r="M174" s="189"/>
      <c r="N174" s="190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225</v>
      </c>
      <c r="AU174" s="19" t="s">
        <v>85</v>
      </c>
    </row>
    <row r="175" spans="1:65" s="13" customFormat="1" ht="11.25">
      <c r="B175" s="191"/>
      <c r="C175" s="192"/>
      <c r="D175" s="193" t="s">
        <v>227</v>
      </c>
      <c r="E175" s="194" t="s">
        <v>19</v>
      </c>
      <c r="F175" s="195" t="s">
        <v>340</v>
      </c>
      <c r="G175" s="192"/>
      <c r="H175" s="194" t="s">
        <v>19</v>
      </c>
      <c r="I175" s="196"/>
      <c r="J175" s="192"/>
      <c r="K175" s="192"/>
      <c r="L175" s="197"/>
      <c r="M175" s="198"/>
      <c r="N175" s="199"/>
      <c r="O175" s="199"/>
      <c r="P175" s="199"/>
      <c r="Q175" s="199"/>
      <c r="R175" s="199"/>
      <c r="S175" s="199"/>
      <c r="T175" s="200"/>
      <c r="AT175" s="201" t="s">
        <v>227</v>
      </c>
      <c r="AU175" s="201" t="s">
        <v>85</v>
      </c>
      <c r="AV175" s="13" t="s">
        <v>83</v>
      </c>
      <c r="AW175" s="13" t="s">
        <v>36</v>
      </c>
      <c r="AX175" s="13" t="s">
        <v>75</v>
      </c>
      <c r="AY175" s="201" t="s">
        <v>216</v>
      </c>
    </row>
    <row r="176" spans="1:65" s="14" customFormat="1" ht="11.25">
      <c r="B176" s="202"/>
      <c r="C176" s="203"/>
      <c r="D176" s="193" t="s">
        <v>227</v>
      </c>
      <c r="E176" s="204" t="s">
        <v>19</v>
      </c>
      <c r="F176" s="205" t="s">
        <v>334</v>
      </c>
      <c r="G176" s="203"/>
      <c r="H176" s="206">
        <v>4.125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227</v>
      </c>
      <c r="AU176" s="212" t="s">
        <v>85</v>
      </c>
      <c r="AV176" s="14" t="s">
        <v>85</v>
      </c>
      <c r="AW176" s="14" t="s">
        <v>36</v>
      </c>
      <c r="AX176" s="14" t="s">
        <v>83</v>
      </c>
      <c r="AY176" s="212" t="s">
        <v>216</v>
      </c>
    </row>
    <row r="177" spans="1:65" s="2" customFormat="1" ht="24.2" customHeight="1">
      <c r="A177" s="36"/>
      <c r="B177" s="37"/>
      <c r="C177" s="213" t="s">
        <v>341</v>
      </c>
      <c r="D177" s="213" t="s">
        <v>289</v>
      </c>
      <c r="E177" s="214" t="s">
        <v>342</v>
      </c>
      <c r="F177" s="215" t="s">
        <v>343</v>
      </c>
      <c r="G177" s="216" t="s">
        <v>88</v>
      </c>
      <c r="H177" s="217">
        <v>4.2489999999999997</v>
      </c>
      <c r="I177" s="218"/>
      <c r="J177" s="219">
        <f>ROUND(I177*H177,2)</f>
        <v>0</v>
      </c>
      <c r="K177" s="215" t="s">
        <v>222</v>
      </c>
      <c r="L177" s="220"/>
      <c r="M177" s="221" t="s">
        <v>19</v>
      </c>
      <c r="N177" s="222" t="s">
        <v>46</v>
      </c>
      <c r="O177" s="66"/>
      <c r="P177" s="182">
        <f>O177*H177</f>
        <v>0</v>
      </c>
      <c r="Q177" s="182">
        <v>0.112</v>
      </c>
      <c r="R177" s="182">
        <f>Q177*H177</f>
        <v>0.47588799999999998</v>
      </c>
      <c r="S177" s="182">
        <v>0</v>
      </c>
      <c r="T177" s="18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4" t="s">
        <v>293</v>
      </c>
      <c r="AT177" s="184" t="s">
        <v>289</v>
      </c>
      <c r="AU177" s="184" t="s">
        <v>85</v>
      </c>
      <c r="AY177" s="19" t="s">
        <v>216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9" t="s">
        <v>83</v>
      </c>
      <c r="BK177" s="185">
        <f>ROUND(I177*H177,2)</f>
        <v>0</v>
      </c>
      <c r="BL177" s="19" t="s">
        <v>223</v>
      </c>
      <c r="BM177" s="184" t="s">
        <v>344</v>
      </c>
    </row>
    <row r="178" spans="1:65" s="14" customFormat="1" ht="11.25">
      <c r="B178" s="202"/>
      <c r="C178" s="203"/>
      <c r="D178" s="193" t="s">
        <v>227</v>
      </c>
      <c r="E178" s="203"/>
      <c r="F178" s="205" t="s">
        <v>345</v>
      </c>
      <c r="G178" s="203"/>
      <c r="H178" s="206">
        <v>4.2489999999999997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227</v>
      </c>
      <c r="AU178" s="212" t="s">
        <v>85</v>
      </c>
      <c r="AV178" s="14" t="s">
        <v>85</v>
      </c>
      <c r="AW178" s="14" t="s">
        <v>4</v>
      </c>
      <c r="AX178" s="14" t="s">
        <v>83</v>
      </c>
      <c r="AY178" s="212" t="s">
        <v>216</v>
      </c>
    </row>
    <row r="179" spans="1:65" s="12" customFormat="1" ht="22.9" customHeight="1">
      <c r="B179" s="157"/>
      <c r="C179" s="158"/>
      <c r="D179" s="159" t="s">
        <v>74</v>
      </c>
      <c r="E179" s="171" t="s">
        <v>346</v>
      </c>
      <c r="F179" s="171" t="s">
        <v>347</v>
      </c>
      <c r="G179" s="158"/>
      <c r="H179" s="158"/>
      <c r="I179" s="161"/>
      <c r="J179" s="172">
        <f>BK179</f>
        <v>0</v>
      </c>
      <c r="K179" s="158"/>
      <c r="L179" s="163"/>
      <c r="M179" s="164"/>
      <c r="N179" s="165"/>
      <c r="O179" s="165"/>
      <c r="P179" s="166">
        <f>SUM(P180:P237)</f>
        <v>0</v>
      </c>
      <c r="Q179" s="165"/>
      <c r="R179" s="166">
        <f>SUM(R180:R237)</f>
        <v>84.499605279999969</v>
      </c>
      <c r="S179" s="165"/>
      <c r="T179" s="167">
        <f>SUM(T180:T237)</f>
        <v>4.7800000000000004E-3</v>
      </c>
      <c r="AR179" s="168" t="s">
        <v>83</v>
      </c>
      <c r="AT179" s="169" t="s">
        <v>74</v>
      </c>
      <c r="AU179" s="169" t="s">
        <v>83</v>
      </c>
      <c r="AY179" s="168" t="s">
        <v>216</v>
      </c>
      <c r="BK179" s="170">
        <f>SUM(BK180:BK237)</f>
        <v>0</v>
      </c>
    </row>
    <row r="180" spans="1:65" s="2" customFormat="1" ht="24.2" customHeight="1">
      <c r="A180" s="36"/>
      <c r="B180" s="37"/>
      <c r="C180" s="173" t="s">
        <v>348</v>
      </c>
      <c r="D180" s="173" t="s">
        <v>219</v>
      </c>
      <c r="E180" s="174" t="s">
        <v>349</v>
      </c>
      <c r="F180" s="175" t="s">
        <v>350</v>
      </c>
      <c r="G180" s="176" t="s">
        <v>88</v>
      </c>
      <c r="H180" s="177">
        <v>80</v>
      </c>
      <c r="I180" s="178"/>
      <c r="J180" s="179">
        <f>ROUND(I180*H180,2)</f>
        <v>0</v>
      </c>
      <c r="K180" s="175" t="s">
        <v>222</v>
      </c>
      <c r="L180" s="41"/>
      <c r="M180" s="180" t="s">
        <v>19</v>
      </c>
      <c r="N180" s="181" t="s">
        <v>46</v>
      </c>
      <c r="O180" s="66"/>
      <c r="P180" s="182">
        <f>O180*H180</f>
        <v>0</v>
      </c>
      <c r="Q180" s="182">
        <v>2.7299999999999998E-3</v>
      </c>
      <c r="R180" s="182">
        <f>Q180*H180</f>
        <v>0.21839999999999998</v>
      </c>
      <c r="S180" s="182">
        <v>0</v>
      </c>
      <c r="T180" s="18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4" t="s">
        <v>223</v>
      </c>
      <c r="AT180" s="184" t="s">
        <v>219</v>
      </c>
      <c r="AU180" s="184" t="s">
        <v>85</v>
      </c>
      <c r="AY180" s="19" t="s">
        <v>216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9" t="s">
        <v>83</v>
      </c>
      <c r="BK180" s="185">
        <f>ROUND(I180*H180,2)</f>
        <v>0</v>
      </c>
      <c r="BL180" s="19" t="s">
        <v>223</v>
      </c>
      <c r="BM180" s="184" t="s">
        <v>351</v>
      </c>
    </row>
    <row r="181" spans="1:65" s="2" customFormat="1" ht="11.25">
      <c r="A181" s="36"/>
      <c r="B181" s="37"/>
      <c r="C181" s="38"/>
      <c r="D181" s="186" t="s">
        <v>225</v>
      </c>
      <c r="E181" s="38"/>
      <c r="F181" s="187" t="s">
        <v>352</v>
      </c>
      <c r="G181" s="38"/>
      <c r="H181" s="38"/>
      <c r="I181" s="188"/>
      <c r="J181" s="38"/>
      <c r="K181" s="38"/>
      <c r="L181" s="41"/>
      <c r="M181" s="189"/>
      <c r="N181" s="190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225</v>
      </c>
      <c r="AU181" s="19" t="s">
        <v>85</v>
      </c>
    </row>
    <row r="182" spans="1:65" s="13" customFormat="1" ht="11.25">
      <c r="B182" s="191"/>
      <c r="C182" s="192"/>
      <c r="D182" s="193" t="s">
        <v>227</v>
      </c>
      <c r="E182" s="194" t="s">
        <v>19</v>
      </c>
      <c r="F182" s="195" t="s">
        <v>353</v>
      </c>
      <c r="G182" s="192"/>
      <c r="H182" s="194" t="s">
        <v>19</v>
      </c>
      <c r="I182" s="196"/>
      <c r="J182" s="192"/>
      <c r="K182" s="192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227</v>
      </c>
      <c r="AU182" s="201" t="s">
        <v>85</v>
      </c>
      <c r="AV182" s="13" t="s">
        <v>83</v>
      </c>
      <c r="AW182" s="13" t="s">
        <v>36</v>
      </c>
      <c r="AX182" s="13" t="s">
        <v>75</v>
      </c>
      <c r="AY182" s="201" t="s">
        <v>216</v>
      </c>
    </row>
    <row r="183" spans="1:65" s="14" customFormat="1" ht="11.25">
      <c r="B183" s="202"/>
      <c r="C183" s="203"/>
      <c r="D183" s="193" t="s">
        <v>227</v>
      </c>
      <c r="E183" s="204" t="s">
        <v>19</v>
      </c>
      <c r="F183" s="205" t="s">
        <v>167</v>
      </c>
      <c r="G183" s="203"/>
      <c r="H183" s="206">
        <v>80</v>
      </c>
      <c r="I183" s="207"/>
      <c r="J183" s="203"/>
      <c r="K183" s="203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227</v>
      </c>
      <c r="AU183" s="212" t="s">
        <v>85</v>
      </c>
      <c r="AV183" s="14" t="s">
        <v>85</v>
      </c>
      <c r="AW183" s="14" t="s">
        <v>36</v>
      </c>
      <c r="AX183" s="14" t="s">
        <v>83</v>
      </c>
      <c r="AY183" s="212" t="s">
        <v>216</v>
      </c>
    </row>
    <row r="184" spans="1:65" s="2" customFormat="1" ht="33" customHeight="1">
      <c r="A184" s="36"/>
      <c r="B184" s="37"/>
      <c r="C184" s="173" t="s">
        <v>354</v>
      </c>
      <c r="D184" s="173" t="s">
        <v>219</v>
      </c>
      <c r="E184" s="174" t="s">
        <v>355</v>
      </c>
      <c r="F184" s="175" t="s">
        <v>356</v>
      </c>
      <c r="G184" s="176" t="s">
        <v>88</v>
      </c>
      <c r="H184" s="177">
        <v>1654.1</v>
      </c>
      <c r="I184" s="178"/>
      <c r="J184" s="179">
        <f>ROUND(I184*H184,2)</f>
        <v>0</v>
      </c>
      <c r="K184" s="175" t="s">
        <v>222</v>
      </c>
      <c r="L184" s="41"/>
      <c r="M184" s="180" t="s">
        <v>19</v>
      </c>
      <c r="N184" s="181" t="s">
        <v>46</v>
      </c>
      <c r="O184" s="66"/>
      <c r="P184" s="182">
        <f>O184*H184</f>
        <v>0</v>
      </c>
      <c r="Q184" s="182">
        <v>7.3499999999999998E-3</v>
      </c>
      <c r="R184" s="182">
        <f>Q184*H184</f>
        <v>12.157634999999999</v>
      </c>
      <c r="S184" s="182">
        <v>0</v>
      </c>
      <c r="T184" s="18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4" t="s">
        <v>223</v>
      </c>
      <c r="AT184" s="184" t="s">
        <v>219</v>
      </c>
      <c r="AU184" s="184" t="s">
        <v>85</v>
      </c>
      <c r="AY184" s="19" t="s">
        <v>216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9" t="s">
        <v>83</v>
      </c>
      <c r="BK184" s="185">
        <f>ROUND(I184*H184,2)</f>
        <v>0</v>
      </c>
      <c r="BL184" s="19" t="s">
        <v>223</v>
      </c>
      <c r="BM184" s="184" t="s">
        <v>357</v>
      </c>
    </row>
    <row r="185" spans="1:65" s="2" customFormat="1" ht="11.25">
      <c r="A185" s="36"/>
      <c r="B185" s="37"/>
      <c r="C185" s="38"/>
      <c r="D185" s="186" t="s">
        <v>225</v>
      </c>
      <c r="E185" s="38"/>
      <c r="F185" s="187" t="s">
        <v>358</v>
      </c>
      <c r="G185" s="38"/>
      <c r="H185" s="38"/>
      <c r="I185" s="188"/>
      <c r="J185" s="38"/>
      <c r="K185" s="38"/>
      <c r="L185" s="41"/>
      <c r="M185" s="189"/>
      <c r="N185" s="190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225</v>
      </c>
      <c r="AU185" s="19" t="s">
        <v>85</v>
      </c>
    </row>
    <row r="186" spans="1:65" s="13" customFormat="1" ht="11.25">
      <c r="B186" s="191"/>
      <c r="C186" s="192"/>
      <c r="D186" s="193" t="s">
        <v>227</v>
      </c>
      <c r="E186" s="194" t="s">
        <v>19</v>
      </c>
      <c r="F186" s="195" t="s">
        <v>359</v>
      </c>
      <c r="G186" s="192"/>
      <c r="H186" s="194" t="s">
        <v>19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227</v>
      </c>
      <c r="AU186" s="201" t="s">
        <v>85</v>
      </c>
      <c r="AV186" s="13" t="s">
        <v>83</v>
      </c>
      <c r="AW186" s="13" t="s">
        <v>36</v>
      </c>
      <c r="AX186" s="13" t="s">
        <v>75</v>
      </c>
      <c r="AY186" s="201" t="s">
        <v>216</v>
      </c>
    </row>
    <row r="187" spans="1:65" s="13" customFormat="1" ht="11.25">
      <c r="B187" s="191"/>
      <c r="C187" s="192"/>
      <c r="D187" s="193" t="s">
        <v>227</v>
      </c>
      <c r="E187" s="194" t="s">
        <v>19</v>
      </c>
      <c r="F187" s="195" t="s">
        <v>360</v>
      </c>
      <c r="G187" s="192"/>
      <c r="H187" s="194" t="s">
        <v>19</v>
      </c>
      <c r="I187" s="196"/>
      <c r="J187" s="192"/>
      <c r="K187" s="192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227</v>
      </c>
      <c r="AU187" s="201" t="s">
        <v>85</v>
      </c>
      <c r="AV187" s="13" t="s">
        <v>83</v>
      </c>
      <c r="AW187" s="13" t="s">
        <v>36</v>
      </c>
      <c r="AX187" s="13" t="s">
        <v>75</v>
      </c>
      <c r="AY187" s="201" t="s">
        <v>216</v>
      </c>
    </row>
    <row r="188" spans="1:65" s="14" customFormat="1" ht="11.25">
      <c r="B188" s="202"/>
      <c r="C188" s="203"/>
      <c r="D188" s="193" t="s">
        <v>227</v>
      </c>
      <c r="E188" s="204" t="s">
        <v>19</v>
      </c>
      <c r="F188" s="205" t="s">
        <v>164</v>
      </c>
      <c r="G188" s="203"/>
      <c r="H188" s="206">
        <v>1654.1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227</v>
      </c>
      <c r="AU188" s="212" t="s">
        <v>85</v>
      </c>
      <c r="AV188" s="14" t="s">
        <v>85</v>
      </c>
      <c r="AW188" s="14" t="s">
        <v>36</v>
      </c>
      <c r="AX188" s="14" t="s">
        <v>75</v>
      </c>
      <c r="AY188" s="212" t="s">
        <v>216</v>
      </c>
    </row>
    <row r="189" spans="1:65" s="15" customFormat="1" ht="11.25">
      <c r="B189" s="223"/>
      <c r="C189" s="224"/>
      <c r="D189" s="193" t="s">
        <v>227</v>
      </c>
      <c r="E189" s="225" t="s">
        <v>19</v>
      </c>
      <c r="F189" s="226" t="s">
        <v>325</v>
      </c>
      <c r="G189" s="224"/>
      <c r="H189" s="227">
        <v>1654.1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227</v>
      </c>
      <c r="AU189" s="233" t="s">
        <v>85</v>
      </c>
      <c r="AV189" s="15" t="s">
        <v>223</v>
      </c>
      <c r="AW189" s="15" t="s">
        <v>36</v>
      </c>
      <c r="AX189" s="15" t="s">
        <v>83</v>
      </c>
      <c r="AY189" s="233" t="s">
        <v>216</v>
      </c>
    </row>
    <row r="190" spans="1:65" s="2" customFormat="1" ht="33" customHeight="1">
      <c r="A190" s="36"/>
      <c r="B190" s="37"/>
      <c r="C190" s="173" t="s">
        <v>361</v>
      </c>
      <c r="D190" s="173" t="s">
        <v>219</v>
      </c>
      <c r="E190" s="174" t="s">
        <v>362</v>
      </c>
      <c r="F190" s="175" t="s">
        <v>363</v>
      </c>
      <c r="G190" s="176" t="s">
        <v>88</v>
      </c>
      <c r="H190" s="177">
        <v>1654.1</v>
      </c>
      <c r="I190" s="178"/>
      <c r="J190" s="179">
        <f>ROUND(I190*H190,2)</f>
        <v>0</v>
      </c>
      <c r="K190" s="175" t="s">
        <v>222</v>
      </c>
      <c r="L190" s="41"/>
      <c r="M190" s="180" t="s">
        <v>19</v>
      </c>
      <c r="N190" s="181" t="s">
        <v>46</v>
      </c>
      <c r="O190" s="66"/>
      <c r="P190" s="182">
        <f>O190*H190</f>
        <v>0</v>
      </c>
      <c r="Q190" s="182">
        <v>4.3800000000000002E-3</v>
      </c>
      <c r="R190" s="182">
        <f>Q190*H190</f>
        <v>7.2449579999999996</v>
      </c>
      <c r="S190" s="182">
        <v>0</v>
      </c>
      <c r="T190" s="18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4" t="s">
        <v>223</v>
      </c>
      <c r="AT190" s="184" t="s">
        <v>219</v>
      </c>
      <c r="AU190" s="184" t="s">
        <v>85</v>
      </c>
      <c r="AY190" s="19" t="s">
        <v>216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9" t="s">
        <v>83</v>
      </c>
      <c r="BK190" s="185">
        <f>ROUND(I190*H190,2)</f>
        <v>0</v>
      </c>
      <c r="BL190" s="19" t="s">
        <v>223</v>
      </c>
      <c r="BM190" s="184" t="s">
        <v>364</v>
      </c>
    </row>
    <row r="191" spans="1:65" s="2" customFormat="1" ht="11.25">
      <c r="A191" s="36"/>
      <c r="B191" s="37"/>
      <c r="C191" s="38"/>
      <c r="D191" s="186" t="s">
        <v>225</v>
      </c>
      <c r="E191" s="38"/>
      <c r="F191" s="187" t="s">
        <v>365</v>
      </c>
      <c r="G191" s="38"/>
      <c r="H191" s="38"/>
      <c r="I191" s="188"/>
      <c r="J191" s="38"/>
      <c r="K191" s="38"/>
      <c r="L191" s="41"/>
      <c r="M191" s="189"/>
      <c r="N191" s="190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225</v>
      </c>
      <c r="AU191" s="19" t="s">
        <v>85</v>
      </c>
    </row>
    <row r="192" spans="1:65" s="13" customFormat="1" ht="11.25">
      <c r="B192" s="191"/>
      <c r="C192" s="192"/>
      <c r="D192" s="193" t="s">
        <v>227</v>
      </c>
      <c r="E192" s="194" t="s">
        <v>19</v>
      </c>
      <c r="F192" s="195" t="s">
        <v>366</v>
      </c>
      <c r="G192" s="192"/>
      <c r="H192" s="194" t="s">
        <v>19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227</v>
      </c>
      <c r="AU192" s="201" t="s">
        <v>85</v>
      </c>
      <c r="AV192" s="13" t="s">
        <v>83</v>
      </c>
      <c r="AW192" s="13" t="s">
        <v>36</v>
      </c>
      <c r="AX192" s="13" t="s">
        <v>75</v>
      </c>
      <c r="AY192" s="201" t="s">
        <v>216</v>
      </c>
    </row>
    <row r="193" spans="1:65" s="13" customFormat="1" ht="11.25">
      <c r="B193" s="191"/>
      <c r="C193" s="192"/>
      <c r="D193" s="193" t="s">
        <v>227</v>
      </c>
      <c r="E193" s="194" t="s">
        <v>19</v>
      </c>
      <c r="F193" s="195" t="s">
        <v>360</v>
      </c>
      <c r="G193" s="192"/>
      <c r="H193" s="194" t="s">
        <v>19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227</v>
      </c>
      <c r="AU193" s="201" t="s">
        <v>85</v>
      </c>
      <c r="AV193" s="13" t="s">
        <v>83</v>
      </c>
      <c r="AW193" s="13" t="s">
        <v>36</v>
      </c>
      <c r="AX193" s="13" t="s">
        <v>75</v>
      </c>
      <c r="AY193" s="201" t="s">
        <v>216</v>
      </c>
    </row>
    <row r="194" spans="1:65" s="14" customFormat="1" ht="11.25">
      <c r="B194" s="202"/>
      <c r="C194" s="203"/>
      <c r="D194" s="193" t="s">
        <v>227</v>
      </c>
      <c r="E194" s="204" t="s">
        <v>19</v>
      </c>
      <c r="F194" s="205" t="s">
        <v>164</v>
      </c>
      <c r="G194" s="203"/>
      <c r="H194" s="206">
        <v>1654.1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227</v>
      </c>
      <c r="AU194" s="212" t="s">
        <v>85</v>
      </c>
      <c r="AV194" s="14" t="s">
        <v>85</v>
      </c>
      <c r="AW194" s="14" t="s">
        <v>36</v>
      </c>
      <c r="AX194" s="14" t="s">
        <v>75</v>
      </c>
      <c r="AY194" s="212" t="s">
        <v>216</v>
      </c>
    </row>
    <row r="195" spans="1:65" s="15" customFormat="1" ht="11.25">
      <c r="B195" s="223"/>
      <c r="C195" s="224"/>
      <c r="D195" s="193" t="s">
        <v>227</v>
      </c>
      <c r="E195" s="225" t="s">
        <v>19</v>
      </c>
      <c r="F195" s="226" t="s">
        <v>325</v>
      </c>
      <c r="G195" s="224"/>
      <c r="H195" s="227">
        <v>1654.1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227</v>
      </c>
      <c r="AU195" s="233" t="s">
        <v>85</v>
      </c>
      <c r="AV195" s="15" t="s">
        <v>223</v>
      </c>
      <c r="AW195" s="15" t="s">
        <v>36</v>
      </c>
      <c r="AX195" s="15" t="s">
        <v>83</v>
      </c>
      <c r="AY195" s="233" t="s">
        <v>216</v>
      </c>
    </row>
    <row r="196" spans="1:65" s="2" customFormat="1" ht="55.5" customHeight="1">
      <c r="A196" s="36"/>
      <c r="B196" s="37"/>
      <c r="C196" s="173" t="s">
        <v>367</v>
      </c>
      <c r="D196" s="173" t="s">
        <v>219</v>
      </c>
      <c r="E196" s="174" t="s">
        <v>368</v>
      </c>
      <c r="F196" s="175" t="s">
        <v>369</v>
      </c>
      <c r="G196" s="176" t="s">
        <v>88</v>
      </c>
      <c r="H196" s="177">
        <v>158.97</v>
      </c>
      <c r="I196" s="178"/>
      <c r="J196" s="179">
        <f>ROUND(I196*H196,2)</f>
        <v>0</v>
      </c>
      <c r="K196" s="175" t="s">
        <v>222</v>
      </c>
      <c r="L196" s="41"/>
      <c r="M196" s="180" t="s">
        <v>19</v>
      </c>
      <c r="N196" s="181" t="s">
        <v>46</v>
      </c>
      <c r="O196" s="66"/>
      <c r="P196" s="182">
        <f>O196*H196</f>
        <v>0</v>
      </c>
      <c r="Q196" s="182">
        <v>3.2799999999999999E-3</v>
      </c>
      <c r="R196" s="182">
        <f>Q196*H196</f>
        <v>0.52142159999999993</v>
      </c>
      <c r="S196" s="182">
        <v>0</v>
      </c>
      <c r="T196" s="18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4" t="s">
        <v>223</v>
      </c>
      <c r="AT196" s="184" t="s">
        <v>219</v>
      </c>
      <c r="AU196" s="184" t="s">
        <v>85</v>
      </c>
      <c r="AY196" s="19" t="s">
        <v>216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9" t="s">
        <v>83</v>
      </c>
      <c r="BK196" s="185">
        <f>ROUND(I196*H196,2)</f>
        <v>0</v>
      </c>
      <c r="BL196" s="19" t="s">
        <v>223</v>
      </c>
      <c r="BM196" s="184" t="s">
        <v>370</v>
      </c>
    </row>
    <row r="197" spans="1:65" s="2" customFormat="1" ht="11.25">
      <c r="A197" s="36"/>
      <c r="B197" s="37"/>
      <c r="C197" s="38"/>
      <c r="D197" s="186" t="s">
        <v>225</v>
      </c>
      <c r="E197" s="38"/>
      <c r="F197" s="187" t="s">
        <v>371</v>
      </c>
      <c r="G197" s="38"/>
      <c r="H197" s="38"/>
      <c r="I197" s="188"/>
      <c r="J197" s="38"/>
      <c r="K197" s="38"/>
      <c r="L197" s="41"/>
      <c r="M197" s="189"/>
      <c r="N197" s="190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225</v>
      </c>
      <c r="AU197" s="19" t="s">
        <v>85</v>
      </c>
    </row>
    <row r="198" spans="1:65" s="13" customFormat="1" ht="11.25">
      <c r="B198" s="191"/>
      <c r="C198" s="192"/>
      <c r="D198" s="193" t="s">
        <v>227</v>
      </c>
      <c r="E198" s="194" t="s">
        <v>19</v>
      </c>
      <c r="F198" s="195" t="s">
        <v>372</v>
      </c>
      <c r="G198" s="192"/>
      <c r="H198" s="194" t="s">
        <v>19</v>
      </c>
      <c r="I198" s="196"/>
      <c r="J198" s="192"/>
      <c r="K198" s="192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227</v>
      </c>
      <c r="AU198" s="201" t="s">
        <v>85</v>
      </c>
      <c r="AV198" s="13" t="s">
        <v>83</v>
      </c>
      <c r="AW198" s="13" t="s">
        <v>36</v>
      </c>
      <c r="AX198" s="13" t="s">
        <v>75</v>
      </c>
      <c r="AY198" s="201" t="s">
        <v>216</v>
      </c>
    </row>
    <row r="199" spans="1:65" s="14" customFormat="1" ht="11.25">
      <c r="B199" s="202"/>
      <c r="C199" s="203"/>
      <c r="D199" s="193" t="s">
        <v>227</v>
      </c>
      <c r="E199" s="204" t="s">
        <v>19</v>
      </c>
      <c r="F199" s="205" t="s">
        <v>373</v>
      </c>
      <c r="G199" s="203"/>
      <c r="H199" s="206">
        <v>129.36000000000001</v>
      </c>
      <c r="I199" s="207"/>
      <c r="J199" s="203"/>
      <c r="K199" s="203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227</v>
      </c>
      <c r="AU199" s="212" t="s">
        <v>85</v>
      </c>
      <c r="AV199" s="14" t="s">
        <v>85</v>
      </c>
      <c r="AW199" s="14" t="s">
        <v>36</v>
      </c>
      <c r="AX199" s="14" t="s">
        <v>75</v>
      </c>
      <c r="AY199" s="212" t="s">
        <v>216</v>
      </c>
    </row>
    <row r="200" spans="1:65" s="13" customFormat="1" ht="22.5">
      <c r="B200" s="191"/>
      <c r="C200" s="192"/>
      <c r="D200" s="193" t="s">
        <v>227</v>
      </c>
      <c r="E200" s="194" t="s">
        <v>19</v>
      </c>
      <c r="F200" s="195" t="s">
        <v>374</v>
      </c>
      <c r="G200" s="192"/>
      <c r="H200" s="194" t="s">
        <v>19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227</v>
      </c>
      <c r="AU200" s="201" t="s">
        <v>85</v>
      </c>
      <c r="AV200" s="13" t="s">
        <v>83</v>
      </c>
      <c r="AW200" s="13" t="s">
        <v>36</v>
      </c>
      <c r="AX200" s="13" t="s">
        <v>75</v>
      </c>
      <c r="AY200" s="201" t="s">
        <v>216</v>
      </c>
    </row>
    <row r="201" spans="1:65" s="14" customFormat="1" ht="11.25">
      <c r="B201" s="202"/>
      <c r="C201" s="203"/>
      <c r="D201" s="193" t="s">
        <v>227</v>
      </c>
      <c r="E201" s="204" t="s">
        <v>19</v>
      </c>
      <c r="F201" s="205" t="s">
        <v>375</v>
      </c>
      <c r="G201" s="203"/>
      <c r="H201" s="206">
        <v>29.61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227</v>
      </c>
      <c r="AU201" s="212" t="s">
        <v>85</v>
      </c>
      <c r="AV201" s="14" t="s">
        <v>85</v>
      </c>
      <c r="AW201" s="14" t="s">
        <v>36</v>
      </c>
      <c r="AX201" s="14" t="s">
        <v>75</v>
      </c>
      <c r="AY201" s="212" t="s">
        <v>216</v>
      </c>
    </row>
    <row r="202" spans="1:65" s="15" customFormat="1" ht="11.25">
      <c r="B202" s="223"/>
      <c r="C202" s="224"/>
      <c r="D202" s="193" t="s">
        <v>227</v>
      </c>
      <c r="E202" s="225" t="s">
        <v>19</v>
      </c>
      <c r="F202" s="226" t="s">
        <v>325</v>
      </c>
      <c r="G202" s="224"/>
      <c r="H202" s="227">
        <v>158.97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AT202" s="233" t="s">
        <v>227</v>
      </c>
      <c r="AU202" s="233" t="s">
        <v>85</v>
      </c>
      <c r="AV202" s="15" t="s">
        <v>223</v>
      </c>
      <c r="AW202" s="15" t="s">
        <v>36</v>
      </c>
      <c r="AX202" s="15" t="s">
        <v>83</v>
      </c>
      <c r="AY202" s="233" t="s">
        <v>216</v>
      </c>
    </row>
    <row r="203" spans="1:65" s="2" customFormat="1" ht="24.2" customHeight="1">
      <c r="A203" s="36"/>
      <c r="B203" s="37"/>
      <c r="C203" s="213" t="s">
        <v>376</v>
      </c>
      <c r="D203" s="213" t="s">
        <v>289</v>
      </c>
      <c r="E203" s="214" t="s">
        <v>377</v>
      </c>
      <c r="F203" s="215" t="s">
        <v>378</v>
      </c>
      <c r="G203" s="216" t="s">
        <v>88</v>
      </c>
      <c r="H203" s="217">
        <v>110.488</v>
      </c>
      <c r="I203" s="218"/>
      <c r="J203" s="219">
        <f>ROUND(I203*H203,2)</f>
        <v>0</v>
      </c>
      <c r="K203" s="215" t="s">
        <v>222</v>
      </c>
      <c r="L203" s="220"/>
      <c r="M203" s="221" t="s">
        <v>19</v>
      </c>
      <c r="N203" s="222" t="s">
        <v>46</v>
      </c>
      <c r="O203" s="66"/>
      <c r="P203" s="182">
        <f>O203*H203</f>
        <v>0</v>
      </c>
      <c r="Q203" s="182">
        <v>2.01E-2</v>
      </c>
      <c r="R203" s="182">
        <f>Q203*H203</f>
        <v>2.2208087999999999</v>
      </c>
      <c r="S203" s="182">
        <v>0</v>
      </c>
      <c r="T203" s="18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4" t="s">
        <v>293</v>
      </c>
      <c r="AT203" s="184" t="s">
        <v>289</v>
      </c>
      <c r="AU203" s="184" t="s">
        <v>85</v>
      </c>
      <c r="AY203" s="19" t="s">
        <v>216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9" t="s">
        <v>83</v>
      </c>
      <c r="BK203" s="185">
        <f>ROUND(I203*H203,2)</f>
        <v>0</v>
      </c>
      <c r="BL203" s="19" t="s">
        <v>223</v>
      </c>
      <c r="BM203" s="184" t="s">
        <v>379</v>
      </c>
    </row>
    <row r="204" spans="1:65" s="14" customFormat="1" ht="11.25">
      <c r="B204" s="202"/>
      <c r="C204" s="203"/>
      <c r="D204" s="193" t="s">
        <v>227</v>
      </c>
      <c r="E204" s="203"/>
      <c r="F204" s="205" t="s">
        <v>380</v>
      </c>
      <c r="G204" s="203"/>
      <c r="H204" s="206">
        <v>110.488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227</v>
      </c>
      <c r="AU204" s="212" t="s">
        <v>85</v>
      </c>
      <c r="AV204" s="14" t="s">
        <v>85</v>
      </c>
      <c r="AW204" s="14" t="s">
        <v>4</v>
      </c>
      <c r="AX204" s="14" t="s">
        <v>83</v>
      </c>
      <c r="AY204" s="212" t="s">
        <v>216</v>
      </c>
    </row>
    <row r="205" spans="1:65" s="2" customFormat="1" ht="44.25" customHeight="1">
      <c r="A205" s="36"/>
      <c r="B205" s="37"/>
      <c r="C205" s="173" t="s">
        <v>381</v>
      </c>
      <c r="D205" s="173" t="s">
        <v>219</v>
      </c>
      <c r="E205" s="174" t="s">
        <v>382</v>
      </c>
      <c r="F205" s="175" t="s">
        <v>383</v>
      </c>
      <c r="G205" s="176" t="s">
        <v>88</v>
      </c>
      <c r="H205" s="177">
        <v>1654.1</v>
      </c>
      <c r="I205" s="178"/>
      <c r="J205" s="179">
        <f>ROUND(I205*H205,2)</f>
        <v>0</v>
      </c>
      <c r="K205" s="175" t="s">
        <v>222</v>
      </c>
      <c r="L205" s="41"/>
      <c r="M205" s="180" t="s">
        <v>19</v>
      </c>
      <c r="N205" s="181" t="s">
        <v>46</v>
      </c>
      <c r="O205" s="66"/>
      <c r="P205" s="182">
        <f>O205*H205</f>
        <v>0</v>
      </c>
      <c r="Q205" s="182">
        <v>2.6360000000000001E-2</v>
      </c>
      <c r="R205" s="182">
        <f>Q205*H205</f>
        <v>43.602075999999997</v>
      </c>
      <c r="S205" s="182">
        <v>0</v>
      </c>
      <c r="T205" s="18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4" t="s">
        <v>223</v>
      </c>
      <c r="AT205" s="184" t="s">
        <v>219</v>
      </c>
      <c r="AU205" s="184" t="s">
        <v>85</v>
      </c>
      <c r="AY205" s="19" t="s">
        <v>216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9" t="s">
        <v>83</v>
      </c>
      <c r="BK205" s="185">
        <f>ROUND(I205*H205,2)</f>
        <v>0</v>
      </c>
      <c r="BL205" s="19" t="s">
        <v>223</v>
      </c>
      <c r="BM205" s="184" t="s">
        <v>384</v>
      </c>
    </row>
    <row r="206" spans="1:65" s="2" customFormat="1" ht="11.25">
      <c r="A206" s="36"/>
      <c r="B206" s="37"/>
      <c r="C206" s="38"/>
      <c r="D206" s="186" t="s">
        <v>225</v>
      </c>
      <c r="E206" s="38"/>
      <c r="F206" s="187" t="s">
        <v>385</v>
      </c>
      <c r="G206" s="38"/>
      <c r="H206" s="38"/>
      <c r="I206" s="188"/>
      <c r="J206" s="38"/>
      <c r="K206" s="38"/>
      <c r="L206" s="41"/>
      <c r="M206" s="189"/>
      <c r="N206" s="190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225</v>
      </c>
      <c r="AU206" s="19" t="s">
        <v>85</v>
      </c>
    </row>
    <row r="207" spans="1:65" s="13" customFormat="1" ht="11.25">
      <c r="B207" s="191"/>
      <c r="C207" s="192"/>
      <c r="D207" s="193" t="s">
        <v>227</v>
      </c>
      <c r="E207" s="194" t="s">
        <v>19</v>
      </c>
      <c r="F207" s="195" t="s">
        <v>366</v>
      </c>
      <c r="G207" s="192"/>
      <c r="H207" s="194" t="s">
        <v>19</v>
      </c>
      <c r="I207" s="196"/>
      <c r="J207" s="192"/>
      <c r="K207" s="192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227</v>
      </c>
      <c r="AU207" s="201" t="s">
        <v>85</v>
      </c>
      <c r="AV207" s="13" t="s">
        <v>83</v>
      </c>
      <c r="AW207" s="13" t="s">
        <v>36</v>
      </c>
      <c r="AX207" s="13" t="s">
        <v>75</v>
      </c>
      <c r="AY207" s="201" t="s">
        <v>216</v>
      </c>
    </row>
    <row r="208" spans="1:65" s="13" customFormat="1" ht="11.25">
      <c r="B208" s="191"/>
      <c r="C208" s="192"/>
      <c r="D208" s="193" t="s">
        <v>227</v>
      </c>
      <c r="E208" s="194" t="s">
        <v>19</v>
      </c>
      <c r="F208" s="195" t="s">
        <v>360</v>
      </c>
      <c r="G208" s="192"/>
      <c r="H208" s="194" t="s">
        <v>19</v>
      </c>
      <c r="I208" s="196"/>
      <c r="J208" s="192"/>
      <c r="K208" s="192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227</v>
      </c>
      <c r="AU208" s="201" t="s">
        <v>85</v>
      </c>
      <c r="AV208" s="13" t="s">
        <v>83</v>
      </c>
      <c r="AW208" s="13" t="s">
        <v>36</v>
      </c>
      <c r="AX208" s="13" t="s">
        <v>75</v>
      </c>
      <c r="AY208" s="201" t="s">
        <v>216</v>
      </c>
    </row>
    <row r="209" spans="1:65" s="14" customFormat="1" ht="11.25">
      <c r="B209" s="202"/>
      <c r="C209" s="203"/>
      <c r="D209" s="193" t="s">
        <v>227</v>
      </c>
      <c r="E209" s="204" t="s">
        <v>19</v>
      </c>
      <c r="F209" s="205" t="s">
        <v>164</v>
      </c>
      <c r="G209" s="203"/>
      <c r="H209" s="206">
        <v>1654.1</v>
      </c>
      <c r="I209" s="207"/>
      <c r="J209" s="203"/>
      <c r="K209" s="203"/>
      <c r="L209" s="208"/>
      <c r="M209" s="209"/>
      <c r="N209" s="210"/>
      <c r="O209" s="210"/>
      <c r="P209" s="210"/>
      <c r="Q209" s="210"/>
      <c r="R209" s="210"/>
      <c r="S209" s="210"/>
      <c r="T209" s="211"/>
      <c r="AT209" s="212" t="s">
        <v>227</v>
      </c>
      <c r="AU209" s="212" t="s">
        <v>85</v>
      </c>
      <c r="AV209" s="14" t="s">
        <v>85</v>
      </c>
      <c r="AW209" s="14" t="s">
        <v>36</v>
      </c>
      <c r="AX209" s="14" t="s">
        <v>75</v>
      </c>
      <c r="AY209" s="212" t="s">
        <v>216</v>
      </c>
    </row>
    <row r="210" spans="1:65" s="15" customFormat="1" ht="11.25">
      <c r="B210" s="223"/>
      <c r="C210" s="224"/>
      <c r="D210" s="193" t="s">
        <v>227</v>
      </c>
      <c r="E210" s="225" t="s">
        <v>19</v>
      </c>
      <c r="F210" s="226" t="s">
        <v>325</v>
      </c>
      <c r="G210" s="224"/>
      <c r="H210" s="227">
        <v>1654.1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227</v>
      </c>
      <c r="AU210" s="233" t="s">
        <v>85</v>
      </c>
      <c r="AV210" s="15" t="s">
        <v>223</v>
      </c>
      <c r="AW210" s="15" t="s">
        <v>36</v>
      </c>
      <c r="AX210" s="15" t="s">
        <v>83</v>
      </c>
      <c r="AY210" s="233" t="s">
        <v>216</v>
      </c>
    </row>
    <row r="211" spans="1:65" s="2" customFormat="1" ht="44.25" customHeight="1">
      <c r="A211" s="36"/>
      <c r="B211" s="37"/>
      <c r="C211" s="173" t="s">
        <v>386</v>
      </c>
      <c r="D211" s="173" t="s">
        <v>219</v>
      </c>
      <c r="E211" s="174" t="s">
        <v>387</v>
      </c>
      <c r="F211" s="175" t="s">
        <v>388</v>
      </c>
      <c r="G211" s="176" t="s">
        <v>88</v>
      </c>
      <c r="H211" s="177">
        <v>391.3</v>
      </c>
      <c r="I211" s="178"/>
      <c r="J211" s="179">
        <f>ROUND(I211*H211,2)</f>
        <v>0</v>
      </c>
      <c r="K211" s="175" t="s">
        <v>222</v>
      </c>
      <c r="L211" s="41"/>
      <c r="M211" s="180" t="s">
        <v>19</v>
      </c>
      <c r="N211" s="181" t="s">
        <v>46</v>
      </c>
      <c r="O211" s="66"/>
      <c r="P211" s="182">
        <f>O211*H211</f>
        <v>0</v>
      </c>
      <c r="Q211" s="182">
        <v>7.9000000000000008E-3</v>
      </c>
      <c r="R211" s="182">
        <f>Q211*H211</f>
        <v>3.0912700000000002</v>
      </c>
      <c r="S211" s="182">
        <v>0</v>
      </c>
      <c r="T211" s="18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4" t="s">
        <v>223</v>
      </c>
      <c r="AT211" s="184" t="s">
        <v>219</v>
      </c>
      <c r="AU211" s="184" t="s">
        <v>85</v>
      </c>
      <c r="AY211" s="19" t="s">
        <v>216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9" t="s">
        <v>83</v>
      </c>
      <c r="BK211" s="185">
        <f>ROUND(I211*H211,2)</f>
        <v>0</v>
      </c>
      <c r="BL211" s="19" t="s">
        <v>223</v>
      </c>
      <c r="BM211" s="184" t="s">
        <v>389</v>
      </c>
    </row>
    <row r="212" spans="1:65" s="2" customFormat="1" ht="11.25">
      <c r="A212" s="36"/>
      <c r="B212" s="37"/>
      <c r="C212" s="38"/>
      <c r="D212" s="186" t="s">
        <v>225</v>
      </c>
      <c r="E212" s="38"/>
      <c r="F212" s="187" t="s">
        <v>390</v>
      </c>
      <c r="G212" s="38"/>
      <c r="H212" s="38"/>
      <c r="I212" s="188"/>
      <c r="J212" s="38"/>
      <c r="K212" s="38"/>
      <c r="L212" s="41"/>
      <c r="M212" s="189"/>
      <c r="N212" s="190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225</v>
      </c>
      <c r="AU212" s="19" t="s">
        <v>85</v>
      </c>
    </row>
    <row r="213" spans="1:65" s="13" customFormat="1" ht="11.25">
      <c r="B213" s="191"/>
      <c r="C213" s="192"/>
      <c r="D213" s="193" t="s">
        <v>227</v>
      </c>
      <c r="E213" s="194" t="s">
        <v>19</v>
      </c>
      <c r="F213" s="195" t="s">
        <v>391</v>
      </c>
      <c r="G213" s="192"/>
      <c r="H213" s="194" t="s">
        <v>19</v>
      </c>
      <c r="I213" s="196"/>
      <c r="J213" s="192"/>
      <c r="K213" s="192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227</v>
      </c>
      <c r="AU213" s="201" t="s">
        <v>85</v>
      </c>
      <c r="AV213" s="13" t="s">
        <v>83</v>
      </c>
      <c r="AW213" s="13" t="s">
        <v>36</v>
      </c>
      <c r="AX213" s="13" t="s">
        <v>75</v>
      </c>
      <c r="AY213" s="201" t="s">
        <v>216</v>
      </c>
    </row>
    <row r="214" spans="1:65" s="14" customFormat="1" ht="11.25">
      <c r="B214" s="202"/>
      <c r="C214" s="203"/>
      <c r="D214" s="193" t="s">
        <v>227</v>
      </c>
      <c r="E214" s="204" t="s">
        <v>19</v>
      </c>
      <c r="F214" s="205" t="s">
        <v>170</v>
      </c>
      <c r="G214" s="203"/>
      <c r="H214" s="206">
        <v>391.3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227</v>
      </c>
      <c r="AU214" s="212" t="s">
        <v>85</v>
      </c>
      <c r="AV214" s="14" t="s">
        <v>85</v>
      </c>
      <c r="AW214" s="14" t="s">
        <v>36</v>
      </c>
      <c r="AX214" s="14" t="s">
        <v>83</v>
      </c>
      <c r="AY214" s="212" t="s">
        <v>216</v>
      </c>
    </row>
    <row r="215" spans="1:65" s="2" customFormat="1" ht="44.25" customHeight="1">
      <c r="A215" s="36"/>
      <c r="B215" s="37"/>
      <c r="C215" s="173" t="s">
        <v>392</v>
      </c>
      <c r="D215" s="173" t="s">
        <v>219</v>
      </c>
      <c r="E215" s="174" t="s">
        <v>387</v>
      </c>
      <c r="F215" s="175" t="s">
        <v>388</v>
      </c>
      <c r="G215" s="176" t="s">
        <v>88</v>
      </c>
      <c r="H215" s="177">
        <v>827.05</v>
      </c>
      <c r="I215" s="178"/>
      <c r="J215" s="179">
        <f>ROUND(I215*H215,2)</f>
        <v>0</v>
      </c>
      <c r="K215" s="175" t="s">
        <v>222</v>
      </c>
      <c r="L215" s="41"/>
      <c r="M215" s="180" t="s">
        <v>19</v>
      </c>
      <c r="N215" s="181" t="s">
        <v>46</v>
      </c>
      <c r="O215" s="66"/>
      <c r="P215" s="182">
        <f>O215*H215</f>
        <v>0</v>
      </c>
      <c r="Q215" s="182">
        <v>7.9000000000000008E-3</v>
      </c>
      <c r="R215" s="182">
        <f>Q215*H215</f>
        <v>6.5336950000000007</v>
      </c>
      <c r="S215" s="182">
        <v>0</v>
      </c>
      <c r="T215" s="183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4" t="s">
        <v>223</v>
      </c>
      <c r="AT215" s="184" t="s">
        <v>219</v>
      </c>
      <c r="AU215" s="184" t="s">
        <v>85</v>
      </c>
      <c r="AY215" s="19" t="s">
        <v>216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9" t="s">
        <v>83</v>
      </c>
      <c r="BK215" s="185">
        <f>ROUND(I215*H215,2)</f>
        <v>0</v>
      </c>
      <c r="BL215" s="19" t="s">
        <v>223</v>
      </c>
      <c r="BM215" s="184" t="s">
        <v>393</v>
      </c>
    </row>
    <row r="216" spans="1:65" s="2" customFormat="1" ht="11.25">
      <c r="A216" s="36"/>
      <c r="B216" s="37"/>
      <c r="C216" s="38"/>
      <c r="D216" s="186" t="s">
        <v>225</v>
      </c>
      <c r="E216" s="38"/>
      <c r="F216" s="187" t="s">
        <v>390</v>
      </c>
      <c r="G216" s="38"/>
      <c r="H216" s="38"/>
      <c r="I216" s="188"/>
      <c r="J216" s="38"/>
      <c r="K216" s="38"/>
      <c r="L216" s="41"/>
      <c r="M216" s="189"/>
      <c r="N216" s="190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225</v>
      </c>
      <c r="AU216" s="19" t="s">
        <v>85</v>
      </c>
    </row>
    <row r="217" spans="1:65" s="13" customFormat="1" ht="22.5">
      <c r="B217" s="191"/>
      <c r="C217" s="192"/>
      <c r="D217" s="193" t="s">
        <v>227</v>
      </c>
      <c r="E217" s="194" t="s">
        <v>19</v>
      </c>
      <c r="F217" s="195" t="s">
        <v>394</v>
      </c>
      <c r="G217" s="192"/>
      <c r="H217" s="194" t="s">
        <v>19</v>
      </c>
      <c r="I217" s="196"/>
      <c r="J217" s="192"/>
      <c r="K217" s="192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227</v>
      </c>
      <c r="AU217" s="201" t="s">
        <v>85</v>
      </c>
      <c r="AV217" s="13" t="s">
        <v>83</v>
      </c>
      <c r="AW217" s="13" t="s">
        <v>36</v>
      </c>
      <c r="AX217" s="13" t="s">
        <v>75</v>
      </c>
      <c r="AY217" s="201" t="s">
        <v>216</v>
      </c>
    </row>
    <row r="218" spans="1:65" s="13" customFormat="1" ht="11.25">
      <c r="B218" s="191"/>
      <c r="C218" s="192"/>
      <c r="D218" s="193" t="s">
        <v>227</v>
      </c>
      <c r="E218" s="194" t="s">
        <v>19</v>
      </c>
      <c r="F218" s="195" t="s">
        <v>360</v>
      </c>
      <c r="G218" s="192"/>
      <c r="H218" s="194" t="s">
        <v>19</v>
      </c>
      <c r="I218" s="196"/>
      <c r="J218" s="192"/>
      <c r="K218" s="192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227</v>
      </c>
      <c r="AU218" s="201" t="s">
        <v>85</v>
      </c>
      <c r="AV218" s="13" t="s">
        <v>83</v>
      </c>
      <c r="AW218" s="13" t="s">
        <v>36</v>
      </c>
      <c r="AX218" s="13" t="s">
        <v>75</v>
      </c>
      <c r="AY218" s="201" t="s">
        <v>216</v>
      </c>
    </row>
    <row r="219" spans="1:65" s="14" customFormat="1" ht="11.25">
      <c r="B219" s="202"/>
      <c r="C219" s="203"/>
      <c r="D219" s="193" t="s">
        <v>227</v>
      </c>
      <c r="E219" s="204" t="s">
        <v>19</v>
      </c>
      <c r="F219" s="205" t="s">
        <v>395</v>
      </c>
      <c r="G219" s="203"/>
      <c r="H219" s="206">
        <v>827.05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227</v>
      </c>
      <c r="AU219" s="212" t="s">
        <v>85</v>
      </c>
      <c r="AV219" s="14" t="s">
        <v>85</v>
      </c>
      <c r="AW219" s="14" t="s">
        <v>36</v>
      </c>
      <c r="AX219" s="14" t="s">
        <v>75</v>
      </c>
      <c r="AY219" s="212" t="s">
        <v>216</v>
      </c>
    </row>
    <row r="220" spans="1:65" s="15" customFormat="1" ht="11.25">
      <c r="B220" s="223"/>
      <c r="C220" s="224"/>
      <c r="D220" s="193" t="s">
        <v>227</v>
      </c>
      <c r="E220" s="225" t="s">
        <v>19</v>
      </c>
      <c r="F220" s="226" t="s">
        <v>325</v>
      </c>
      <c r="G220" s="224"/>
      <c r="H220" s="227">
        <v>827.05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AT220" s="233" t="s">
        <v>227</v>
      </c>
      <c r="AU220" s="233" t="s">
        <v>85</v>
      </c>
      <c r="AV220" s="15" t="s">
        <v>223</v>
      </c>
      <c r="AW220" s="15" t="s">
        <v>36</v>
      </c>
      <c r="AX220" s="15" t="s">
        <v>83</v>
      </c>
      <c r="AY220" s="233" t="s">
        <v>216</v>
      </c>
    </row>
    <row r="221" spans="1:65" s="2" customFormat="1" ht="37.9" customHeight="1">
      <c r="A221" s="36"/>
      <c r="B221" s="37"/>
      <c r="C221" s="173" t="s">
        <v>142</v>
      </c>
      <c r="D221" s="173" t="s">
        <v>219</v>
      </c>
      <c r="E221" s="174" t="s">
        <v>396</v>
      </c>
      <c r="F221" s="175" t="s">
        <v>397</v>
      </c>
      <c r="G221" s="176" t="s">
        <v>88</v>
      </c>
      <c r="H221" s="177">
        <v>478</v>
      </c>
      <c r="I221" s="178"/>
      <c r="J221" s="179">
        <f>ROUND(I221*H221,2)</f>
        <v>0</v>
      </c>
      <c r="K221" s="175" t="s">
        <v>222</v>
      </c>
      <c r="L221" s="41"/>
      <c r="M221" s="180" t="s">
        <v>19</v>
      </c>
      <c r="N221" s="181" t="s">
        <v>46</v>
      </c>
      <c r="O221" s="66"/>
      <c r="P221" s="182">
        <f>O221*H221</f>
        <v>0</v>
      </c>
      <c r="Q221" s="182">
        <v>2.0000000000000002E-5</v>
      </c>
      <c r="R221" s="182">
        <f>Q221*H221</f>
        <v>9.5600000000000008E-3</v>
      </c>
      <c r="S221" s="182">
        <v>1.0000000000000001E-5</v>
      </c>
      <c r="T221" s="183">
        <f>S221*H221</f>
        <v>4.7800000000000004E-3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4" t="s">
        <v>223</v>
      </c>
      <c r="AT221" s="184" t="s">
        <v>219</v>
      </c>
      <c r="AU221" s="184" t="s">
        <v>85</v>
      </c>
      <c r="AY221" s="19" t="s">
        <v>216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9" t="s">
        <v>83</v>
      </c>
      <c r="BK221" s="185">
        <f>ROUND(I221*H221,2)</f>
        <v>0</v>
      </c>
      <c r="BL221" s="19" t="s">
        <v>223</v>
      </c>
      <c r="BM221" s="184" t="s">
        <v>398</v>
      </c>
    </row>
    <row r="222" spans="1:65" s="2" customFormat="1" ht="11.25">
      <c r="A222" s="36"/>
      <c r="B222" s="37"/>
      <c r="C222" s="38"/>
      <c r="D222" s="186" t="s">
        <v>225</v>
      </c>
      <c r="E222" s="38"/>
      <c r="F222" s="187" t="s">
        <v>399</v>
      </c>
      <c r="G222" s="38"/>
      <c r="H222" s="38"/>
      <c r="I222" s="188"/>
      <c r="J222" s="38"/>
      <c r="K222" s="38"/>
      <c r="L222" s="41"/>
      <c r="M222" s="189"/>
      <c r="N222" s="190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225</v>
      </c>
      <c r="AU222" s="19" t="s">
        <v>85</v>
      </c>
    </row>
    <row r="223" spans="1:65" s="13" customFormat="1" ht="11.25">
      <c r="B223" s="191"/>
      <c r="C223" s="192"/>
      <c r="D223" s="193" t="s">
        <v>227</v>
      </c>
      <c r="E223" s="194" t="s">
        <v>19</v>
      </c>
      <c r="F223" s="195" t="s">
        <v>400</v>
      </c>
      <c r="G223" s="192"/>
      <c r="H223" s="194" t="s">
        <v>19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227</v>
      </c>
      <c r="AU223" s="201" t="s">
        <v>85</v>
      </c>
      <c r="AV223" s="13" t="s">
        <v>83</v>
      </c>
      <c r="AW223" s="13" t="s">
        <v>36</v>
      </c>
      <c r="AX223" s="13" t="s">
        <v>75</v>
      </c>
      <c r="AY223" s="201" t="s">
        <v>216</v>
      </c>
    </row>
    <row r="224" spans="1:65" s="14" customFormat="1" ht="11.25">
      <c r="B224" s="202"/>
      <c r="C224" s="203"/>
      <c r="D224" s="193" t="s">
        <v>227</v>
      </c>
      <c r="E224" s="204" t="s">
        <v>19</v>
      </c>
      <c r="F224" s="205" t="s">
        <v>122</v>
      </c>
      <c r="G224" s="203"/>
      <c r="H224" s="206">
        <v>478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227</v>
      </c>
      <c r="AU224" s="212" t="s">
        <v>85</v>
      </c>
      <c r="AV224" s="14" t="s">
        <v>85</v>
      </c>
      <c r="AW224" s="14" t="s">
        <v>36</v>
      </c>
      <c r="AX224" s="14" t="s">
        <v>83</v>
      </c>
      <c r="AY224" s="212" t="s">
        <v>216</v>
      </c>
    </row>
    <row r="225" spans="1:65" s="2" customFormat="1" ht="33" customHeight="1">
      <c r="A225" s="36"/>
      <c r="B225" s="37"/>
      <c r="C225" s="173" t="s">
        <v>401</v>
      </c>
      <c r="D225" s="173" t="s">
        <v>219</v>
      </c>
      <c r="E225" s="174" t="s">
        <v>402</v>
      </c>
      <c r="F225" s="175" t="s">
        <v>403</v>
      </c>
      <c r="G225" s="176" t="s">
        <v>247</v>
      </c>
      <c r="H225" s="177">
        <v>1.6240000000000001</v>
      </c>
      <c r="I225" s="178"/>
      <c r="J225" s="179">
        <f>ROUND(I225*H225,2)</f>
        <v>0</v>
      </c>
      <c r="K225" s="175" t="s">
        <v>222</v>
      </c>
      <c r="L225" s="41"/>
      <c r="M225" s="180" t="s">
        <v>19</v>
      </c>
      <c r="N225" s="181" t="s">
        <v>46</v>
      </c>
      <c r="O225" s="66"/>
      <c r="P225" s="182">
        <f>O225*H225</f>
        <v>0</v>
      </c>
      <c r="Q225" s="182">
        <v>2.5018699999999998</v>
      </c>
      <c r="R225" s="182">
        <f>Q225*H225</f>
        <v>4.0630368800000003</v>
      </c>
      <c r="S225" s="182">
        <v>0</v>
      </c>
      <c r="T225" s="183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4" t="s">
        <v>223</v>
      </c>
      <c r="AT225" s="184" t="s">
        <v>219</v>
      </c>
      <c r="AU225" s="184" t="s">
        <v>85</v>
      </c>
      <c r="AY225" s="19" t="s">
        <v>216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9" t="s">
        <v>83</v>
      </c>
      <c r="BK225" s="185">
        <f>ROUND(I225*H225,2)</f>
        <v>0</v>
      </c>
      <c r="BL225" s="19" t="s">
        <v>223</v>
      </c>
      <c r="BM225" s="184" t="s">
        <v>404</v>
      </c>
    </row>
    <row r="226" spans="1:65" s="2" customFormat="1" ht="11.25">
      <c r="A226" s="36"/>
      <c r="B226" s="37"/>
      <c r="C226" s="38"/>
      <c r="D226" s="186" t="s">
        <v>225</v>
      </c>
      <c r="E226" s="38"/>
      <c r="F226" s="187" t="s">
        <v>405</v>
      </c>
      <c r="G226" s="38"/>
      <c r="H226" s="38"/>
      <c r="I226" s="188"/>
      <c r="J226" s="38"/>
      <c r="K226" s="38"/>
      <c r="L226" s="41"/>
      <c r="M226" s="189"/>
      <c r="N226" s="190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225</v>
      </c>
      <c r="AU226" s="19" t="s">
        <v>85</v>
      </c>
    </row>
    <row r="227" spans="1:65" s="13" customFormat="1" ht="11.25">
      <c r="B227" s="191"/>
      <c r="C227" s="192"/>
      <c r="D227" s="193" t="s">
        <v>227</v>
      </c>
      <c r="E227" s="194" t="s">
        <v>19</v>
      </c>
      <c r="F227" s="195" t="s">
        <v>406</v>
      </c>
      <c r="G227" s="192"/>
      <c r="H227" s="194" t="s">
        <v>19</v>
      </c>
      <c r="I227" s="196"/>
      <c r="J227" s="192"/>
      <c r="K227" s="192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227</v>
      </c>
      <c r="AU227" s="201" t="s">
        <v>85</v>
      </c>
      <c r="AV227" s="13" t="s">
        <v>83</v>
      </c>
      <c r="AW227" s="13" t="s">
        <v>36</v>
      </c>
      <c r="AX227" s="13" t="s">
        <v>75</v>
      </c>
      <c r="AY227" s="201" t="s">
        <v>216</v>
      </c>
    </row>
    <row r="228" spans="1:65" s="14" customFormat="1" ht="11.25">
      <c r="B228" s="202"/>
      <c r="C228" s="203"/>
      <c r="D228" s="193" t="s">
        <v>227</v>
      </c>
      <c r="E228" s="204" t="s">
        <v>19</v>
      </c>
      <c r="F228" s="205" t="s">
        <v>407</v>
      </c>
      <c r="G228" s="203"/>
      <c r="H228" s="206">
        <v>1.6240000000000001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227</v>
      </c>
      <c r="AU228" s="212" t="s">
        <v>85</v>
      </c>
      <c r="AV228" s="14" t="s">
        <v>85</v>
      </c>
      <c r="AW228" s="14" t="s">
        <v>36</v>
      </c>
      <c r="AX228" s="14" t="s">
        <v>83</v>
      </c>
      <c r="AY228" s="212" t="s">
        <v>216</v>
      </c>
    </row>
    <row r="229" spans="1:65" s="2" customFormat="1" ht="37.9" customHeight="1">
      <c r="A229" s="36"/>
      <c r="B229" s="37"/>
      <c r="C229" s="173" t="s">
        <v>408</v>
      </c>
      <c r="D229" s="173" t="s">
        <v>219</v>
      </c>
      <c r="E229" s="174" t="s">
        <v>409</v>
      </c>
      <c r="F229" s="175" t="s">
        <v>410</v>
      </c>
      <c r="G229" s="176" t="s">
        <v>88</v>
      </c>
      <c r="H229" s="177">
        <v>52.03</v>
      </c>
      <c r="I229" s="178"/>
      <c r="J229" s="179">
        <f>ROUND(I229*H229,2)</f>
        <v>0</v>
      </c>
      <c r="K229" s="175" t="s">
        <v>222</v>
      </c>
      <c r="L229" s="41"/>
      <c r="M229" s="180" t="s">
        <v>19</v>
      </c>
      <c r="N229" s="181" t="s">
        <v>46</v>
      </c>
      <c r="O229" s="66"/>
      <c r="P229" s="182">
        <f>O229*H229</f>
        <v>0</v>
      </c>
      <c r="Q229" s="182">
        <v>3.2000000000000002E-3</v>
      </c>
      <c r="R229" s="182">
        <f>Q229*H229</f>
        <v>0.16649600000000001</v>
      </c>
      <c r="S229" s="182">
        <v>0</v>
      </c>
      <c r="T229" s="18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4" t="s">
        <v>223</v>
      </c>
      <c r="AT229" s="184" t="s">
        <v>219</v>
      </c>
      <c r="AU229" s="184" t="s">
        <v>85</v>
      </c>
      <c r="AY229" s="19" t="s">
        <v>216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9" t="s">
        <v>83</v>
      </c>
      <c r="BK229" s="185">
        <f>ROUND(I229*H229,2)</f>
        <v>0</v>
      </c>
      <c r="BL229" s="19" t="s">
        <v>223</v>
      </c>
      <c r="BM229" s="184" t="s">
        <v>411</v>
      </c>
    </row>
    <row r="230" spans="1:65" s="2" customFormat="1" ht="11.25">
      <c r="A230" s="36"/>
      <c r="B230" s="37"/>
      <c r="C230" s="38"/>
      <c r="D230" s="186" t="s">
        <v>225</v>
      </c>
      <c r="E230" s="38"/>
      <c r="F230" s="187" t="s">
        <v>412</v>
      </c>
      <c r="G230" s="38"/>
      <c r="H230" s="38"/>
      <c r="I230" s="188"/>
      <c r="J230" s="38"/>
      <c r="K230" s="38"/>
      <c r="L230" s="41"/>
      <c r="M230" s="189"/>
      <c r="N230" s="190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225</v>
      </c>
      <c r="AU230" s="19" t="s">
        <v>85</v>
      </c>
    </row>
    <row r="231" spans="1:65" s="13" customFormat="1" ht="11.25">
      <c r="B231" s="191"/>
      <c r="C231" s="192"/>
      <c r="D231" s="193" t="s">
        <v>227</v>
      </c>
      <c r="E231" s="194" t="s">
        <v>19</v>
      </c>
      <c r="F231" s="195" t="s">
        <v>413</v>
      </c>
      <c r="G231" s="192"/>
      <c r="H231" s="194" t="s">
        <v>19</v>
      </c>
      <c r="I231" s="196"/>
      <c r="J231" s="192"/>
      <c r="K231" s="192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227</v>
      </c>
      <c r="AU231" s="201" t="s">
        <v>85</v>
      </c>
      <c r="AV231" s="13" t="s">
        <v>83</v>
      </c>
      <c r="AW231" s="13" t="s">
        <v>36</v>
      </c>
      <c r="AX231" s="13" t="s">
        <v>75</v>
      </c>
      <c r="AY231" s="201" t="s">
        <v>216</v>
      </c>
    </row>
    <row r="232" spans="1:65" s="14" customFormat="1" ht="11.25">
      <c r="B232" s="202"/>
      <c r="C232" s="203"/>
      <c r="D232" s="193" t="s">
        <v>227</v>
      </c>
      <c r="E232" s="204" t="s">
        <v>19</v>
      </c>
      <c r="F232" s="205" t="s">
        <v>414</v>
      </c>
      <c r="G232" s="203"/>
      <c r="H232" s="206">
        <v>26.51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227</v>
      </c>
      <c r="AU232" s="212" t="s">
        <v>85</v>
      </c>
      <c r="AV232" s="14" t="s">
        <v>85</v>
      </c>
      <c r="AW232" s="14" t="s">
        <v>36</v>
      </c>
      <c r="AX232" s="14" t="s">
        <v>75</v>
      </c>
      <c r="AY232" s="212" t="s">
        <v>216</v>
      </c>
    </row>
    <row r="233" spans="1:65" s="13" customFormat="1" ht="11.25">
      <c r="B233" s="191"/>
      <c r="C233" s="192"/>
      <c r="D233" s="193" t="s">
        <v>227</v>
      </c>
      <c r="E233" s="194" t="s">
        <v>19</v>
      </c>
      <c r="F233" s="195" t="s">
        <v>415</v>
      </c>
      <c r="G233" s="192"/>
      <c r="H233" s="194" t="s">
        <v>19</v>
      </c>
      <c r="I233" s="196"/>
      <c r="J233" s="192"/>
      <c r="K233" s="192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227</v>
      </c>
      <c r="AU233" s="201" t="s">
        <v>85</v>
      </c>
      <c r="AV233" s="13" t="s">
        <v>83</v>
      </c>
      <c r="AW233" s="13" t="s">
        <v>36</v>
      </c>
      <c r="AX233" s="13" t="s">
        <v>75</v>
      </c>
      <c r="AY233" s="201" t="s">
        <v>216</v>
      </c>
    </row>
    <row r="234" spans="1:65" s="14" customFormat="1" ht="11.25">
      <c r="B234" s="202"/>
      <c r="C234" s="203"/>
      <c r="D234" s="193" t="s">
        <v>227</v>
      </c>
      <c r="E234" s="204" t="s">
        <v>19</v>
      </c>
      <c r="F234" s="205" t="s">
        <v>416</v>
      </c>
      <c r="G234" s="203"/>
      <c r="H234" s="206">
        <v>25.52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227</v>
      </c>
      <c r="AU234" s="212" t="s">
        <v>85</v>
      </c>
      <c r="AV234" s="14" t="s">
        <v>85</v>
      </c>
      <c r="AW234" s="14" t="s">
        <v>36</v>
      </c>
      <c r="AX234" s="14" t="s">
        <v>75</v>
      </c>
      <c r="AY234" s="212" t="s">
        <v>216</v>
      </c>
    </row>
    <row r="235" spans="1:65" s="15" customFormat="1" ht="11.25">
      <c r="B235" s="223"/>
      <c r="C235" s="224"/>
      <c r="D235" s="193" t="s">
        <v>227</v>
      </c>
      <c r="E235" s="225" t="s">
        <v>19</v>
      </c>
      <c r="F235" s="226" t="s">
        <v>325</v>
      </c>
      <c r="G235" s="224"/>
      <c r="H235" s="227">
        <v>52.03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227</v>
      </c>
      <c r="AU235" s="233" t="s">
        <v>85</v>
      </c>
      <c r="AV235" s="15" t="s">
        <v>223</v>
      </c>
      <c r="AW235" s="15" t="s">
        <v>36</v>
      </c>
      <c r="AX235" s="15" t="s">
        <v>83</v>
      </c>
      <c r="AY235" s="233" t="s">
        <v>216</v>
      </c>
    </row>
    <row r="236" spans="1:65" s="2" customFormat="1" ht="24.2" customHeight="1">
      <c r="A236" s="36"/>
      <c r="B236" s="37"/>
      <c r="C236" s="213" t="s">
        <v>417</v>
      </c>
      <c r="D236" s="213" t="s">
        <v>289</v>
      </c>
      <c r="E236" s="214" t="s">
        <v>418</v>
      </c>
      <c r="F236" s="215" t="s">
        <v>419</v>
      </c>
      <c r="G236" s="216" t="s">
        <v>88</v>
      </c>
      <c r="H236" s="217">
        <v>53.070999999999998</v>
      </c>
      <c r="I236" s="218"/>
      <c r="J236" s="219">
        <f>ROUND(I236*H236,2)</f>
        <v>0</v>
      </c>
      <c r="K236" s="215" t="s">
        <v>222</v>
      </c>
      <c r="L236" s="220"/>
      <c r="M236" s="221" t="s">
        <v>19</v>
      </c>
      <c r="N236" s="222" t="s">
        <v>46</v>
      </c>
      <c r="O236" s="66"/>
      <c r="P236" s="182">
        <f>O236*H236</f>
        <v>0</v>
      </c>
      <c r="Q236" s="182">
        <v>8.7999999999999995E-2</v>
      </c>
      <c r="R236" s="182">
        <f>Q236*H236</f>
        <v>4.670248</v>
      </c>
      <c r="S236" s="182">
        <v>0</v>
      </c>
      <c r="T236" s="18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4" t="s">
        <v>293</v>
      </c>
      <c r="AT236" s="184" t="s">
        <v>289</v>
      </c>
      <c r="AU236" s="184" t="s">
        <v>85</v>
      </c>
      <c r="AY236" s="19" t="s">
        <v>216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9" t="s">
        <v>83</v>
      </c>
      <c r="BK236" s="185">
        <f>ROUND(I236*H236,2)</f>
        <v>0</v>
      </c>
      <c r="BL236" s="19" t="s">
        <v>223</v>
      </c>
      <c r="BM236" s="184" t="s">
        <v>420</v>
      </c>
    </row>
    <row r="237" spans="1:65" s="14" customFormat="1" ht="11.25">
      <c r="B237" s="202"/>
      <c r="C237" s="203"/>
      <c r="D237" s="193" t="s">
        <v>227</v>
      </c>
      <c r="E237" s="203"/>
      <c r="F237" s="205" t="s">
        <v>421</v>
      </c>
      <c r="G237" s="203"/>
      <c r="H237" s="206">
        <v>53.070999999999998</v>
      </c>
      <c r="I237" s="207"/>
      <c r="J237" s="203"/>
      <c r="K237" s="203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227</v>
      </c>
      <c r="AU237" s="212" t="s">
        <v>85</v>
      </c>
      <c r="AV237" s="14" t="s">
        <v>85</v>
      </c>
      <c r="AW237" s="14" t="s">
        <v>4</v>
      </c>
      <c r="AX237" s="14" t="s">
        <v>83</v>
      </c>
      <c r="AY237" s="212" t="s">
        <v>216</v>
      </c>
    </row>
    <row r="238" spans="1:65" s="12" customFormat="1" ht="22.9" customHeight="1">
      <c r="B238" s="157"/>
      <c r="C238" s="158"/>
      <c r="D238" s="159" t="s">
        <v>74</v>
      </c>
      <c r="E238" s="171" t="s">
        <v>98</v>
      </c>
      <c r="F238" s="171" t="s">
        <v>422</v>
      </c>
      <c r="G238" s="158"/>
      <c r="H238" s="158"/>
      <c r="I238" s="161"/>
      <c r="J238" s="172">
        <f>BK238</f>
        <v>0</v>
      </c>
      <c r="K238" s="158"/>
      <c r="L238" s="163"/>
      <c r="M238" s="164"/>
      <c r="N238" s="165"/>
      <c r="O238" s="165"/>
      <c r="P238" s="166">
        <f>SUM(P239:P327)</f>
        <v>0</v>
      </c>
      <c r="Q238" s="165"/>
      <c r="R238" s="166">
        <f>SUM(R239:R327)</f>
        <v>1.3860194999999997</v>
      </c>
      <c r="S238" s="165"/>
      <c r="T238" s="167">
        <f>SUM(T239:T327)</f>
        <v>135.148878</v>
      </c>
      <c r="AR238" s="168" t="s">
        <v>83</v>
      </c>
      <c r="AT238" s="169" t="s">
        <v>74</v>
      </c>
      <c r="AU238" s="169" t="s">
        <v>83</v>
      </c>
      <c r="AY238" s="168" t="s">
        <v>216</v>
      </c>
      <c r="BK238" s="170">
        <f>SUM(BK239:BK327)</f>
        <v>0</v>
      </c>
    </row>
    <row r="239" spans="1:65" s="2" customFormat="1" ht="49.15" customHeight="1">
      <c r="A239" s="36"/>
      <c r="B239" s="37"/>
      <c r="C239" s="173" t="s">
        <v>423</v>
      </c>
      <c r="D239" s="173" t="s">
        <v>219</v>
      </c>
      <c r="E239" s="174" t="s">
        <v>424</v>
      </c>
      <c r="F239" s="175" t="s">
        <v>425</v>
      </c>
      <c r="G239" s="176" t="s">
        <v>97</v>
      </c>
      <c r="H239" s="177">
        <v>8.25</v>
      </c>
      <c r="I239" s="178"/>
      <c r="J239" s="179">
        <f>ROUND(I239*H239,2)</f>
        <v>0</v>
      </c>
      <c r="K239" s="175" t="s">
        <v>222</v>
      </c>
      <c r="L239" s="41"/>
      <c r="M239" s="180" t="s">
        <v>19</v>
      </c>
      <c r="N239" s="181" t="s">
        <v>46</v>
      </c>
      <c r="O239" s="66"/>
      <c r="P239" s="182">
        <f>O239*H239</f>
        <v>0</v>
      </c>
      <c r="Q239" s="182">
        <v>0.14041999999999999</v>
      </c>
      <c r="R239" s="182">
        <f>Q239*H239</f>
        <v>1.1584649999999999</v>
      </c>
      <c r="S239" s="182">
        <v>0</v>
      </c>
      <c r="T239" s="183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4" t="s">
        <v>223</v>
      </c>
      <c r="AT239" s="184" t="s">
        <v>219</v>
      </c>
      <c r="AU239" s="184" t="s">
        <v>85</v>
      </c>
      <c r="AY239" s="19" t="s">
        <v>216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9" t="s">
        <v>83</v>
      </c>
      <c r="BK239" s="185">
        <f>ROUND(I239*H239,2)</f>
        <v>0</v>
      </c>
      <c r="BL239" s="19" t="s">
        <v>223</v>
      </c>
      <c r="BM239" s="184" t="s">
        <v>426</v>
      </c>
    </row>
    <row r="240" spans="1:65" s="2" customFormat="1" ht="11.25">
      <c r="A240" s="36"/>
      <c r="B240" s="37"/>
      <c r="C240" s="38"/>
      <c r="D240" s="186" t="s">
        <v>225</v>
      </c>
      <c r="E240" s="38"/>
      <c r="F240" s="187" t="s">
        <v>427</v>
      </c>
      <c r="G240" s="38"/>
      <c r="H240" s="38"/>
      <c r="I240" s="188"/>
      <c r="J240" s="38"/>
      <c r="K240" s="38"/>
      <c r="L240" s="41"/>
      <c r="M240" s="189"/>
      <c r="N240" s="190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225</v>
      </c>
      <c r="AU240" s="19" t="s">
        <v>85</v>
      </c>
    </row>
    <row r="241" spans="1:65" s="13" customFormat="1" ht="11.25">
      <c r="B241" s="191"/>
      <c r="C241" s="192"/>
      <c r="D241" s="193" t="s">
        <v>227</v>
      </c>
      <c r="E241" s="194" t="s">
        <v>19</v>
      </c>
      <c r="F241" s="195" t="s">
        <v>428</v>
      </c>
      <c r="G241" s="192"/>
      <c r="H241" s="194" t="s">
        <v>19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227</v>
      </c>
      <c r="AU241" s="201" t="s">
        <v>85</v>
      </c>
      <c r="AV241" s="13" t="s">
        <v>83</v>
      </c>
      <c r="AW241" s="13" t="s">
        <v>36</v>
      </c>
      <c r="AX241" s="13" t="s">
        <v>75</v>
      </c>
      <c r="AY241" s="201" t="s">
        <v>216</v>
      </c>
    </row>
    <row r="242" spans="1:65" s="14" customFormat="1" ht="11.25">
      <c r="B242" s="202"/>
      <c r="C242" s="203"/>
      <c r="D242" s="193" t="s">
        <v>227</v>
      </c>
      <c r="E242" s="204" t="s">
        <v>19</v>
      </c>
      <c r="F242" s="205" t="s">
        <v>429</v>
      </c>
      <c r="G242" s="203"/>
      <c r="H242" s="206">
        <v>8.25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227</v>
      </c>
      <c r="AU242" s="212" t="s">
        <v>85</v>
      </c>
      <c r="AV242" s="14" t="s">
        <v>85</v>
      </c>
      <c r="AW242" s="14" t="s">
        <v>36</v>
      </c>
      <c r="AX242" s="14" t="s">
        <v>83</v>
      </c>
      <c r="AY242" s="212" t="s">
        <v>216</v>
      </c>
    </row>
    <row r="243" spans="1:65" s="2" customFormat="1" ht="21.75" customHeight="1">
      <c r="A243" s="36"/>
      <c r="B243" s="37"/>
      <c r="C243" s="213" t="s">
        <v>430</v>
      </c>
      <c r="D243" s="213" t="s">
        <v>289</v>
      </c>
      <c r="E243" s="214" t="s">
        <v>431</v>
      </c>
      <c r="F243" s="215" t="s">
        <v>432</v>
      </c>
      <c r="G243" s="216" t="s">
        <v>97</v>
      </c>
      <c r="H243" s="217">
        <v>8.4149999999999991</v>
      </c>
      <c r="I243" s="218"/>
      <c r="J243" s="219">
        <f>ROUND(I243*H243,2)</f>
        <v>0</v>
      </c>
      <c r="K243" s="215" t="s">
        <v>222</v>
      </c>
      <c r="L243" s="220"/>
      <c r="M243" s="221" t="s">
        <v>19</v>
      </c>
      <c r="N243" s="222" t="s">
        <v>46</v>
      </c>
      <c r="O243" s="66"/>
      <c r="P243" s="182">
        <f>O243*H243</f>
        <v>0</v>
      </c>
      <c r="Q243" s="182">
        <v>2.63E-2</v>
      </c>
      <c r="R243" s="182">
        <f>Q243*H243</f>
        <v>0.22131449999999997</v>
      </c>
      <c r="S243" s="182">
        <v>0</v>
      </c>
      <c r="T243" s="183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4" t="s">
        <v>293</v>
      </c>
      <c r="AT243" s="184" t="s">
        <v>289</v>
      </c>
      <c r="AU243" s="184" t="s">
        <v>85</v>
      </c>
      <c r="AY243" s="19" t="s">
        <v>216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9" t="s">
        <v>83</v>
      </c>
      <c r="BK243" s="185">
        <f>ROUND(I243*H243,2)</f>
        <v>0</v>
      </c>
      <c r="BL243" s="19" t="s">
        <v>223</v>
      </c>
      <c r="BM243" s="184" t="s">
        <v>433</v>
      </c>
    </row>
    <row r="244" spans="1:65" s="14" customFormat="1" ht="11.25">
      <c r="B244" s="202"/>
      <c r="C244" s="203"/>
      <c r="D244" s="193" t="s">
        <v>227</v>
      </c>
      <c r="E244" s="203"/>
      <c r="F244" s="205" t="s">
        <v>434</v>
      </c>
      <c r="G244" s="203"/>
      <c r="H244" s="206">
        <v>8.4149999999999991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227</v>
      </c>
      <c r="AU244" s="212" t="s">
        <v>85</v>
      </c>
      <c r="AV244" s="14" t="s">
        <v>85</v>
      </c>
      <c r="AW244" s="14" t="s">
        <v>4</v>
      </c>
      <c r="AX244" s="14" t="s">
        <v>83</v>
      </c>
      <c r="AY244" s="212" t="s">
        <v>216</v>
      </c>
    </row>
    <row r="245" spans="1:65" s="2" customFormat="1" ht="44.25" customHeight="1">
      <c r="A245" s="36"/>
      <c r="B245" s="37"/>
      <c r="C245" s="173" t="s">
        <v>435</v>
      </c>
      <c r="D245" s="173" t="s">
        <v>219</v>
      </c>
      <c r="E245" s="174" t="s">
        <v>436</v>
      </c>
      <c r="F245" s="175" t="s">
        <v>437</v>
      </c>
      <c r="G245" s="176" t="s">
        <v>88</v>
      </c>
      <c r="H245" s="177">
        <v>463</v>
      </c>
      <c r="I245" s="178"/>
      <c r="J245" s="179">
        <f>ROUND(I245*H245,2)</f>
        <v>0</v>
      </c>
      <c r="K245" s="175" t="s">
        <v>222</v>
      </c>
      <c r="L245" s="41"/>
      <c r="M245" s="180" t="s">
        <v>19</v>
      </c>
      <c r="N245" s="181" t="s">
        <v>46</v>
      </c>
      <c r="O245" s="6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4" t="s">
        <v>223</v>
      </c>
      <c r="AT245" s="184" t="s">
        <v>219</v>
      </c>
      <c r="AU245" s="184" t="s">
        <v>85</v>
      </c>
      <c r="AY245" s="19" t="s">
        <v>216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9" t="s">
        <v>83</v>
      </c>
      <c r="BK245" s="185">
        <f>ROUND(I245*H245,2)</f>
        <v>0</v>
      </c>
      <c r="BL245" s="19" t="s">
        <v>223</v>
      </c>
      <c r="BM245" s="184" t="s">
        <v>438</v>
      </c>
    </row>
    <row r="246" spans="1:65" s="2" customFormat="1" ht="11.25">
      <c r="A246" s="36"/>
      <c r="B246" s="37"/>
      <c r="C246" s="38"/>
      <c r="D246" s="186" t="s">
        <v>225</v>
      </c>
      <c r="E246" s="38"/>
      <c r="F246" s="187" t="s">
        <v>439</v>
      </c>
      <c r="G246" s="38"/>
      <c r="H246" s="38"/>
      <c r="I246" s="188"/>
      <c r="J246" s="38"/>
      <c r="K246" s="38"/>
      <c r="L246" s="41"/>
      <c r="M246" s="189"/>
      <c r="N246" s="190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225</v>
      </c>
      <c r="AU246" s="19" t="s">
        <v>85</v>
      </c>
    </row>
    <row r="247" spans="1:65" s="13" customFormat="1" ht="11.25">
      <c r="B247" s="191"/>
      <c r="C247" s="192"/>
      <c r="D247" s="193" t="s">
        <v>227</v>
      </c>
      <c r="E247" s="194" t="s">
        <v>19</v>
      </c>
      <c r="F247" s="195" t="s">
        <v>440</v>
      </c>
      <c r="G247" s="192"/>
      <c r="H247" s="194" t="s">
        <v>19</v>
      </c>
      <c r="I247" s="196"/>
      <c r="J247" s="192"/>
      <c r="K247" s="192"/>
      <c r="L247" s="197"/>
      <c r="M247" s="198"/>
      <c r="N247" s="199"/>
      <c r="O247" s="199"/>
      <c r="P247" s="199"/>
      <c r="Q247" s="199"/>
      <c r="R247" s="199"/>
      <c r="S247" s="199"/>
      <c r="T247" s="200"/>
      <c r="AT247" s="201" t="s">
        <v>227</v>
      </c>
      <c r="AU247" s="201" t="s">
        <v>85</v>
      </c>
      <c r="AV247" s="13" t="s">
        <v>83</v>
      </c>
      <c r="AW247" s="13" t="s">
        <v>36</v>
      </c>
      <c r="AX247" s="13" t="s">
        <v>75</v>
      </c>
      <c r="AY247" s="201" t="s">
        <v>216</v>
      </c>
    </row>
    <row r="248" spans="1:65" s="14" customFormat="1" ht="11.25">
      <c r="B248" s="202"/>
      <c r="C248" s="203"/>
      <c r="D248" s="193" t="s">
        <v>227</v>
      </c>
      <c r="E248" s="204" t="s">
        <v>19</v>
      </c>
      <c r="F248" s="205" t="s">
        <v>86</v>
      </c>
      <c r="G248" s="203"/>
      <c r="H248" s="206">
        <v>463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227</v>
      </c>
      <c r="AU248" s="212" t="s">
        <v>85</v>
      </c>
      <c r="AV248" s="14" t="s">
        <v>85</v>
      </c>
      <c r="AW248" s="14" t="s">
        <v>36</v>
      </c>
      <c r="AX248" s="14" t="s">
        <v>83</v>
      </c>
      <c r="AY248" s="212" t="s">
        <v>216</v>
      </c>
    </row>
    <row r="249" spans="1:65" s="2" customFormat="1" ht="44.25" customHeight="1">
      <c r="A249" s="36"/>
      <c r="B249" s="37"/>
      <c r="C249" s="173" t="s">
        <v>83</v>
      </c>
      <c r="D249" s="173" t="s">
        <v>219</v>
      </c>
      <c r="E249" s="174" t="s">
        <v>441</v>
      </c>
      <c r="F249" s="175" t="s">
        <v>442</v>
      </c>
      <c r="G249" s="176" t="s">
        <v>88</v>
      </c>
      <c r="H249" s="177">
        <v>1553</v>
      </c>
      <c r="I249" s="178"/>
      <c r="J249" s="179">
        <f>ROUND(I249*H249,2)</f>
        <v>0</v>
      </c>
      <c r="K249" s="175" t="s">
        <v>222</v>
      </c>
      <c r="L249" s="41"/>
      <c r="M249" s="180" t="s">
        <v>19</v>
      </c>
      <c r="N249" s="181" t="s">
        <v>46</v>
      </c>
      <c r="O249" s="66"/>
      <c r="P249" s="182">
        <f>O249*H249</f>
        <v>0</v>
      </c>
      <c r="Q249" s="182">
        <v>0</v>
      </c>
      <c r="R249" s="182">
        <f>Q249*H249</f>
        <v>0</v>
      </c>
      <c r="S249" s="182">
        <v>0</v>
      </c>
      <c r="T249" s="18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4" t="s">
        <v>223</v>
      </c>
      <c r="AT249" s="184" t="s">
        <v>219</v>
      </c>
      <c r="AU249" s="184" t="s">
        <v>85</v>
      </c>
      <c r="AY249" s="19" t="s">
        <v>216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9" t="s">
        <v>83</v>
      </c>
      <c r="BK249" s="185">
        <f>ROUND(I249*H249,2)</f>
        <v>0</v>
      </c>
      <c r="BL249" s="19" t="s">
        <v>223</v>
      </c>
      <c r="BM249" s="184" t="s">
        <v>443</v>
      </c>
    </row>
    <row r="250" spans="1:65" s="2" customFormat="1" ht="11.25">
      <c r="A250" s="36"/>
      <c r="B250" s="37"/>
      <c r="C250" s="38"/>
      <c r="D250" s="186" t="s">
        <v>225</v>
      </c>
      <c r="E250" s="38"/>
      <c r="F250" s="187" t="s">
        <v>444</v>
      </c>
      <c r="G250" s="38"/>
      <c r="H250" s="38"/>
      <c r="I250" s="188"/>
      <c r="J250" s="38"/>
      <c r="K250" s="38"/>
      <c r="L250" s="41"/>
      <c r="M250" s="189"/>
      <c r="N250" s="190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225</v>
      </c>
      <c r="AU250" s="19" t="s">
        <v>85</v>
      </c>
    </row>
    <row r="251" spans="1:65" s="13" customFormat="1" ht="11.25">
      <c r="B251" s="191"/>
      <c r="C251" s="192"/>
      <c r="D251" s="193" t="s">
        <v>227</v>
      </c>
      <c r="E251" s="194" t="s">
        <v>19</v>
      </c>
      <c r="F251" s="195" t="s">
        <v>445</v>
      </c>
      <c r="G251" s="192"/>
      <c r="H251" s="194" t="s">
        <v>19</v>
      </c>
      <c r="I251" s="196"/>
      <c r="J251" s="192"/>
      <c r="K251" s="192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227</v>
      </c>
      <c r="AU251" s="201" t="s">
        <v>85</v>
      </c>
      <c r="AV251" s="13" t="s">
        <v>83</v>
      </c>
      <c r="AW251" s="13" t="s">
        <v>36</v>
      </c>
      <c r="AX251" s="13" t="s">
        <v>75</v>
      </c>
      <c r="AY251" s="201" t="s">
        <v>216</v>
      </c>
    </row>
    <row r="252" spans="1:65" s="14" customFormat="1" ht="11.25">
      <c r="B252" s="202"/>
      <c r="C252" s="203"/>
      <c r="D252" s="193" t="s">
        <v>227</v>
      </c>
      <c r="E252" s="204" t="s">
        <v>19</v>
      </c>
      <c r="F252" s="205" t="s">
        <v>91</v>
      </c>
      <c r="G252" s="203"/>
      <c r="H252" s="206">
        <v>1553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227</v>
      </c>
      <c r="AU252" s="212" t="s">
        <v>85</v>
      </c>
      <c r="AV252" s="14" t="s">
        <v>85</v>
      </c>
      <c r="AW252" s="14" t="s">
        <v>36</v>
      </c>
      <c r="AX252" s="14" t="s">
        <v>83</v>
      </c>
      <c r="AY252" s="212" t="s">
        <v>216</v>
      </c>
    </row>
    <row r="253" spans="1:65" s="2" customFormat="1" ht="49.15" customHeight="1">
      <c r="A253" s="36"/>
      <c r="B253" s="37"/>
      <c r="C253" s="173" t="s">
        <v>85</v>
      </c>
      <c r="D253" s="173" t="s">
        <v>219</v>
      </c>
      <c r="E253" s="174" t="s">
        <v>446</v>
      </c>
      <c r="F253" s="175" t="s">
        <v>447</v>
      </c>
      <c r="G253" s="176" t="s">
        <v>88</v>
      </c>
      <c r="H253" s="177">
        <v>463</v>
      </c>
      <c r="I253" s="178"/>
      <c r="J253" s="179">
        <f>ROUND(I253*H253,2)</f>
        <v>0</v>
      </c>
      <c r="K253" s="175" t="s">
        <v>222</v>
      </c>
      <c r="L253" s="41"/>
      <c r="M253" s="180" t="s">
        <v>19</v>
      </c>
      <c r="N253" s="181" t="s">
        <v>46</v>
      </c>
      <c r="O253" s="6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4" t="s">
        <v>223</v>
      </c>
      <c r="AT253" s="184" t="s">
        <v>219</v>
      </c>
      <c r="AU253" s="184" t="s">
        <v>85</v>
      </c>
      <c r="AY253" s="19" t="s">
        <v>216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9" t="s">
        <v>83</v>
      </c>
      <c r="BK253" s="185">
        <f>ROUND(I253*H253,2)</f>
        <v>0</v>
      </c>
      <c r="BL253" s="19" t="s">
        <v>223</v>
      </c>
      <c r="BM253" s="184" t="s">
        <v>448</v>
      </c>
    </row>
    <row r="254" spans="1:65" s="2" customFormat="1" ht="11.25">
      <c r="A254" s="36"/>
      <c r="B254" s="37"/>
      <c r="C254" s="38"/>
      <c r="D254" s="186" t="s">
        <v>225</v>
      </c>
      <c r="E254" s="38"/>
      <c r="F254" s="187" t="s">
        <v>449</v>
      </c>
      <c r="G254" s="38"/>
      <c r="H254" s="38"/>
      <c r="I254" s="188"/>
      <c r="J254" s="38"/>
      <c r="K254" s="38"/>
      <c r="L254" s="41"/>
      <c r="M254" s="189"/>
      <c r="N254" s="190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225</v>
      </c>
      <c r="AU254" s="19" t="s">
        <v>85</v>
      </c>
    </row>
    <row r="255" spans="1:65" s="13" customFormat="1" ht="11.25">
      <c r="B255" s="191"/>
      <c r="C255" s="192"/>
      <c r="D255" s="193" t="s">
        <v>227</v>
      </c>
      <c r="E255" s="194" t="s">
        <v>19</v>
      </c>
      <c r="F255" s="195" t="s">
        <v>450</v>
      </c>
      <c r="G255" s="192"/>
      <c r="H255" s="194" t="s">
        <v>19</v>
      </c>
      <c r="I255" s="196"/>
      <c r="J255" s="192"/>
      <c r="K255" s="192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227</v>
      </c>
      <c r="AU255" s="201" t="s">
        <v>85</v>
      </c>
      <c r="AV255" s="13" t="s">
        <v>83</v>
      </c>
      <c r="AW255" s="13" t="s">
        <v>36</v>
      </c>
      <c r="AX255" s="13" t="s">
        <v>75</v>
      </c>
      <c r="AY255" s="201" t="s">
        <v>216</v>
      </c>
    </row>
    <row r="256" spans="1:65" s="14" customFormat="1" ht="11.25">
      <c r="B256" s="202"/>
      <c r="C256" s="203"/>
      <c r="D256" s="193" t="s">
        <v>227</v>
      </c>
      <c r="E256" s="204" t="s">
        <v>19</v>
      </c>
      <c r="F256" s="205" t="s">
        <v>86</v>
      </c>
      <c r="G256" s="203"/>
      <c r="H256" s="206">
        <v>463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227</v>
      </c>
      <c r="AU256" s="212" t="s">
        <v>85</v>
      </c>
      <c r="AV256" s="14" t="s">
        <v>85</v>
      </c>
      <c r="AW256" s="14" t="s">
        <v>36</v>
      </c>
      <c r="AX256" s="14" t="s">
        <v>83</v>
      </c>
      <c r="AY256" s="212" t="s">
        <v>216</v>
      </c>
    </row>
    <row r="257" spans="1:65" s="2" customFormat="1" ht="55.5" customHeight="1">
      <c r="A257" s="36"/>
      <c r="B257" s="37"/>
      <c r="C257" s="173" t="s">
        <v>451</v>
      </c>
      <c r="D257" s="173" t="s">
        <v>219</v>
      </c>
      <c r="E257" s="174" t="s">
        <v>452</v>
      </c>
      <c r="F257" s="175" t="s">
        <v>453</v>
      </c>
      <c r="G257" s="176" t="s">
        <v>88</v>
      </c>
      <c r="H257" s="177">
        <v>1553</v>
      </c>
      <c r="I257" s="178"/>
      <c r="J257" s="179">
        <f>ROUND(I257*H257,2)</f>
        <v>0</v>
      </c>
      <c r="K257" s="175" t="s">
        <v>222</v>
      </c>
      <c r="L257" s="41"/>
      <c r="M257" s="180" t="s">
        <v>19</v>
      </c>
      <c r="N257" s="181" t="s">
        <v>46</v>
      </c>
      <c r="O257" s="66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4" t="s">
        <v>223</v>
      </c>
      <c r="AT257" s="184" t="s">
        <v>219</v>
      </c>
      <c r="AU257" s="184" t="s">
        <v>85</v>
      </c>
      <c r="AY257" s="19" t="s">
        <v>216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9" t="s">
        <v>83</v>
      </c>
      <c r="BK257" s="185">
        <f>ROUND(I257*H257,2)</f>
        <v>0</v>
      </c>
      <c r="BL257" s="19" t="s">
        <v>223</v>
      </c>
      <c r="BM257" s="184" t="s">
        <v>454</v>
      </c>
    </row>
    <row r="258" spans="1:65" s="2" customFormat="1" ht="11.25">
      <c r="A258" s="36"/>
      <c r="B258" s="37"/>
      <c r="C258" s="38"/>
      <c r="D258" s="186" t="s">
        <v>225</v>
      </c>
      <c r="E258" s="38"/>
      <c r="F258" s="187" t="s">
        <v>455</v>
      </c>
      <c r="G258" s="38"/>
      <c r="H258" s="38"/>
      <c r="I258" s="188"/>
      <c r="J258" s="38"/>
      <c r="K258" s="38"/>
      <c r="L258" s="41"/>
      <c r="M258" s="189"/>
      <c r="N258" s="190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225</v>
      </c>
      <c r="AU258" s="19" t="s">
        <v>85</v>
      </c>
    </row>
    <row r="259" spans="1:65" s="13" customFormat="1" ht="11.25">
      <c r="B259" s="191"/>
      <c r="C259" s="192"/>
      <c r="D259" s="193" t="s">
        <v>227</v>
      </c>
      <c r="E259" s="194" t="s">
        <v>19</v>
      </c>
      <c r="F259" s="195" t="s">
        <v>456</v>
      </c>
      <c r="G259" s="192"/>
      <c r="H259" s="194" t="s">
        <v>19</v>
      </c>
      <c r="I259" s="196"/>
      <c r="J259" s="192"/>
      <c r="K259" s="192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227</v>
      </c>
      <c r="AU259" s="201" t="s">
        <v>85</v>
      </c>
      <c r="AV259" s="13" t="s">
        <v>83</v>
      </c>
      <c r="AW259" s="13" t="s">
        <v>36</v>
      </c>
      <c r="AX259" s="13" t="s">
        <v>75</v>
      </c>
      <c r="AY259" s="201" t="s">
        <v>216</v>
      </c>
    </row>
    <row r="260" spans="1:65" s="14" customFormat="1" ht="11.25">
      <c r="B260" s="202"/>
      <c r="C260" s="203"/>
      <c r="D260" s="193" t="s">
        <v>227</v>
      </c>
      <c r="E260" s="204" t="s">
        <v>19</v>
      </c>
      <c r="F260" s="205" t="s">
        <v>91</v>
      </c>
      <c r="G260" s="203"/>
      <c r="H260" s="206">
        <v>1553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227</v>
      </c>
      <c r="AU260" s="212" t="s">
        <v>85</v>
      </c>
      <c r="AV260" s="14" t="s">
        <v>85</v>
      </c>
      <c r="AW260" s="14" t="s">
        <v>36</v>
      </c>
      <c r="AX260" s="14" t="s">
        <v>83</v>
      </c>
      <c r="AY260" s="212" t="s">
        <v>216</v>
      </c>
    </row>
    <row r="261" spans="1:65" s="2" customFormat="1" ht="44.25" customHeight="1">
      <c r="A261" s="36"/>
      <c r="B261" s="37"/>
      <c r="C261" s="173" t="s">
        <v>90</v>
      </c>
      <c r="D261" s="173" t="s">
        <v>219</v>
      </c>
      <c r="E261" s="174" t="s">
        <v>457</v>
      </c>
      <c r="F261" s="175" t="s">
        <v>458</v>
      </c>
      <c r="G261" s="176" t="s">
        <v>88</v>
      </c>
      <c r="H261" s="177">
        <v>463</v>
      </c>
      <c r="I261" s="178"/>
      <c r="J261" s="179">
        <f>ROUND(I261*H261,2)</f>
        <v>0</v>
      </c>
      <c r="K261" s="175" t="s">
        <v>222</v>
      </c>
      <c r="L261" s="41"/>
      <c r="M261" s="180" t="s">
        <v>19</v>
      </c>
      <c r="N261" s="181" t="s">
        <v>46</v>
      </c>
      <c r="O261" s="66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4" t="s">
        <v>223</v>
      </c>
      <c r="AT261" s="184" t="s">
        <v>219</v>
      </c>
      <c r="AU261" s="184" t="s">
        <v>85</v>
      </c>
      <c r="AY261" s="19" t="s">
        <v>216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9" t="s">
        <v>83</v>
      </c>
      <c r="BK261" s="185">
        <f>ROUND(I261*H261,2)</f>
        <v>0</v>
      </c>
      <c r="BL261" s="19" t="s">
        <v>223</v>
      </c>
      <c r="BM261" s="184" t="s">
        <v>459</v>
      </c>
    </row>
    <row r="262" spans="1:65" s="2" customFormat="1" ht="11.25">
      <c r="A262" s="36"/>
      <c r="B262" s="37"/>
      <c r="C262" s="38"/>
      <c r="D262" s="186" t="s">
        <v>225</v>
      </c>
      <c r="E262" s="38"/>
      <c r="F262" s="187" t="s">
        <v>460</v>
      </c>
      <c r="G262" s="38"/>
      <c r="H262" s="38"/>
      <c r="I262" s="188"/>
      <c r="J262" s="38"/>
      <c r="K262" s="38"/>
      <c r="L262" s="41"/>
      <c r="M262" s="189"/>
      <c r="N262" s="190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225</v>
      </c>
      <c r="AU262" s="19" t="s">
        <v>85</v>
      </c>
    </row>
    <row r="263" spans="1:65" s="13" customFormat="1" ht="11.25">
      <c r="B263" s="191"/>
      <c r="C263" s="192"/>
      <c r="D263" s="193" t="s">
        <v>227</v>
      </c>
      <c r="E263" s="194" t="s">
        <v>19</v>
      </c>
      <c r="F263" s="195" t="s">
        <v>440</v>
      </c>
      <c r="G263" s="192"/>
      <c r="H263" s="194" t="s">
        <v>19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227</v>
      </c>
      <c r="AU263" s="201" t="s">
        <v>85</v>
      </c>
      <c r="AV263" s="13" t="s">
        <v>83</v>
      </c>
      <c r="AW263" s="13" t="s">
        <v>36</v>
      </c>
      <c r="AX263" s="13" t="s">
        <v>75</v>
      </c>
      <c r="AY263" s="201" t="s">
        <v>216</v>
      </c>
    </row>
    <row r="264" spans="1:65" s="14" customFormat="1" ht="11.25">
      <c r="B264" s="202"/>
      <c r="C264" s="203"/>
      <c r="D264" s="193" t="s">
        <v>227</v>
      </c>
      <c r="E264" s="204" t="s">
        <v>19</v>
      </c>
      <c r="F264" s="205" t="s">
        <v>86</v>
      </c>
      <c r="G264" s="203"/>
      <c r="H264" s="206">
        <v>463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227</v>
      </c>
      <c r="AU264" s="212" t="s">
        <v>85</v>
      </c>
      <c r="AV264" s="14" t="s">
        <v>85</v>
      </c>
      <c r="AW264" s="14" t="s">
        <v>36</v>
      </c>
      <c r="AX264" s="14" t="s">
        <v>83</v>
      </c>
      <c r="AY264" s="212" t="s">
        <v>216</v>
      </c>
    </row>
    <row r="265" spans="1:65" s="2" customFormat="1" ht="44.25" customHeight="1">
      <c r="A265" s="36"/>
      <c r="B265" s="37"/>
      <c r="C265" s="173" t="s">
        <v>8</v>
      </c>
      <c r="D265" s="173" t="s">
        <v>219</v>
      </c>
      <c r="E265" s="174" t="s">
        <v>461</v>
      </c>
      <c r="F265" s="175" t="s">
        <v>462</v>
      </c>
      <c r="G265" s="176" t="s">
        <v>88</v>
      </c>
      <c r="H265" s="177">
        <v>1553</v>
      </c>
      <c r="I265" s="178"/>
      <c r="J265" s="179">
        <f>ROUND(I265*H265,2)</f>
        <v>0</v>
      </c>
      <c r="K265" s="175" t="s">
        <v>222</v>
      </c>
      <c r="L265" s="41"/>
      <c r="M265" s="180" t="s">
        <v>19</v>
      </c>
      <c r="N265" s="181" t="s">
        <v>46</v>
      </c>
      <c r="O265" s="66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4" t="s">
        <v>223</v>
      </c>
      <c r="AT265" s="184" t="s">
        <v>219</v>
      </c>
      <c r="AU265" s="184" t="s">
        <v>85</v>
      </c>
      <c r="AY265" s="19" t="s">
        <v>216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9" t="s">
        <v>83</v>
      </c>
      <c r="BK265" s="185">
        <f>ROUND(I265*H265,2)</f>
        <v>0</v>
      </c>
      <c r="BL265" s="19" t="s">
        <v>223</v>
      </c>
      <c r="BM265" s="184" t="s">
        <v>463</v>
      </c>
    </row>
    <row r="266" spans="1:65" s="2" customFormat="1" ht="11.25">
      <c r="A266" s="36"/>
      <c r="B266" s="37"/>
      <c r="C266" s="38"/>
      <c r="D266" s="186" t="s">
        <v>225</v>
      </c>
      <c r="E266" s="38"/>
      <c r="F266" s="187" t="s">
        <v>464</v>
      </c>
      <c r="G266" s="38"/>
      <c r="H266" s="38"/>
      <c r="I266" s="188"/>
      <c r="J266" s="38"/>
      <c r="K266" s="38"/>
      <c r="L266" s="41"/>
      <c r="M266" s="189"/>
      <c r="N266" s="190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225</v>
      </c>
      <c r="AU266" s="19" t="s">
        <v>85</v>
      </c>
    </row>
    <row r="267" spans="1:65" s="13" customFormat="1" ht="11.25">
      <c r="B267" s="191"/>
      <c r="C267" s="192"/>
      <c r="D267" s="193" t="s">
        <v>227</v>
      </c>
      <c r="E267" s="194" t="s">
        <v>19</v>
      </c>
      <c r="F267" s="195" t="s">
        <v>445</v>
      </c>
      <c r="G267" s="192"/>
      <c r="H267" s="194" t="s">
        <v>19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227</v>
      </c>
      <c r="AU267" s="201" t="s">
        <v>85</v>
      </c>
      <c r="AV267" s="13" t="s">
        <v>83</v>
      </c>
      <c r="AW267" s="13" t="s">
        <v>36</v>
      </c>
      <c r="AX267" s="13" t="s">
        <v>75</v>
      </c>
      <c r="AY267" s="201" t="s">
        <v>216</v>
      </c>
    </row>
    <row r="268" spans="1:65" s="14" customFormat="1" ht="11.25">
      <c r="B268" s="202"/>
      <c r="C268" s="203"/>
      <c r="D268" s="193" t="s">
        <v>227</v>
      </c>
      <c r="E268" s="204" t="s">
        <v>19</v>
      </c>
      <c r="F268" s="205" t="s">
        <v>91</v>
      </c>
      <c r="G268" s="203"/>
      <c r="H268" s="206">
        <v>1553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227</v>
      </c>
      <c r="AU268" s="212" t="s">
        <v>85</v>
      </c>
      <c r="AV268" s="14" t="s">
        <v>85</v>
      </c>
      <c r="AW268" s="14" t="s">
        <v>36</v>
      </c>
      <c r="AX268" s="14" t="s">
        <v>83</v>
      </c>
      <c r="AY268" s="212" t="s">
        <v>216</v>
      </c>
    </row>
    <row r="269" spans="1:65" s="2" customFormat="1" ht="24.2" customHeight="1">
      <c r="A269" s="36"/>
      <c r="B269" s="37"/>
      <c r="C269" s="173" t="s">
        <v>223</v>
      </c>
      <c r="D269" s="173" t="s">
        <v>219</v>
      </c>
      <c r="E269" s="174" t="s">
        <v>465</v>
      </c>
      <c r="F269" s="175" t="s">
        <v>466</v>
      </c>
      <c r="G269" s="176" t="s">
        <v>88</v>
      </c>
      <c r="H269" s="177">
        <v>2016</v>
      </c>
      <c r="I269" s="178"/>
      <c r="J269" s="179">
        <f>ROUND(I269*H269,2)</f>
        <v>0</v>
      </c>
      <c r="K269" s="175" t="s">
        <v>222</v>
      </c>
      <c r="L269" s="41"/>
      <c r="M269" s="180" t="s">
        <v>19</v>
      </c>
      <c r="N269" s="181" t="s">
        <v>46</v>
      </c>
      <c r="O269" s="66"/>
      <c r="P269" s="182">
        <f>O269*H269</f>
        <v>0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4" t="s">
        <v>223</v>
      </c>
      <c r="AT269" s="184" t="s">
        <v>219</v>
      </c>
      <c r="AU269" s="184" t="s">
        <v>85</v>
      </c>
      <c r="AY269" s="19" t="s">
        <v>216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9" t="s">
        <v>83</v>
      </c>
      <c r="BK269" s="185">
        <f>ROUND(I269*H269,2)</f>
        <v>0</v>
      </c>
      <c r="BL269" s="19" t="s">
        <v>223</v>
      </c>
      <c r="BM269" s="184" t="s">
        <v>467</v>
      </c>
    </row>
    <row r="270" spans="1:65" s="2" customFormat="1" ht="11.25">
      <c r="A270" s="36"/>
      <c r="B270" s="37"/>
      <c r="C270" s="38"/>
      <c r="D270" s="186" t="s">
        <v>225</v>
      </c>
      <c r="E270" s="38"/>
      <c r="F270" s="187" t="s">
        <v>468</v>
      </c>
      <c r="G270" s="38"/>
      <c r="H270" s="38"/>
      <c r="I270" s="188"/>
      <c r="J270" s="38"/>
      <c r="K270" s="38"/>
      <c r="L270" s="41"/>
      <c r="M270" s="189"/>
      <c r="N270" s="190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225</v>
      </c>
      <c r="AU270" s="19" t="s">
        <v>85</v>
      </c>
    </row>
    <row r="271" spans="1:65" s="13" customFormat="1" ht="11.25">
      <c r="B271" s="191"/>
      <c r="C271" s="192"/>
      <c r="D271" s="193" t="s">
        <v>227</v>
      </c>
      <c r="E271" s="194" t="s">
        <v>19</v>
      </c>
      <c r="F271" s="195" t="s">
        <v>400</v>
      </c>
      <c r="G271" s="192"/>
      <c r="H271" s="194" t="s">
        <v>19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227</v>
      </c>
      <c r="AU271" s="201" t="s">
        <v>85</v>
      </c>
      <c r="AV271" s="13" t="s">
        <v>83</v>
      </c>
      <c r="AW271" s="13" t="s">
        <v>36</v>
      </c>
      <c r="AX271" s="13" t="s">
        <v>75</v>
      </c>
      <c r="AY271" s="201" t="s">
        <v>216</v>
      </c>
    </row>
    <row r="272" spans="1:65" s="14" customFormat="1" ht="11.25">
      <c r="B272" s="202"/>
      <c r="C272" s="203"/>
      <c r="D272" s="193" t="s">
        <v>227</v>
      </c>
      <c r="E272" s="204" t="s">
        <v>19</v>
      </c>
      <c r="F272" s="205" t="s">
        <v>86</v>
      </c>
      <c r="G272" s="203"/>
      <c r="H272" s="206">
        <v>463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227</v>
      </c>
      <c r="AU272" s="212" t="s">
        <v>85</v>
      </c>
      <c r="AV272" s="14" t="s">
        <v>85</v>
      </c>
      <c r="AW272" s="14" t="s">
        <v>36</v>
      </c>
      <c r="AX272" s="14" t="s">
        <v>75</v>
      </c>
      <c r="AY272" s="212" t="s">
        <v>216</v>
      </c>
    </row>
    <row r="273" spans="1:65" s="14" customFormat="1" ht="11.25">
      <c r="B273" s="202"/>
      <c r="C273" s="203"/>
      <c r="D273" s="193" t="s">
        <v>227</v>
      </c>
      <c r="E273" s="204" t="s">
        <v>19</v>
      </c>
      <c r="F273" s="205" t="s">
        <v>91</v>
      </c>
      <c r="G273" s="203"/>
      <c r="H273" s="206">
        <v>1553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227</v>
      </c>
      <c r="AU273" s="212" t="s">
        <v>85</v>
      </c>
      <c r="AV273" s="14" t="s">
        <v>85</v>
      </c>
      <c r="AW273" s="14" t="s">
        <v>36</v>
      </c>
      <c r="AX273" s="14" t="s">
        <v>75</v>
      </c>
      <c r="AY273" s="212" t="s">
        <v>216</v>
      </c>
    </row>
    <row r="274" spans="1:65" s="15" customFormat="1" ht="11.25">
      <c r="B274" s="223"/>
      <c r="C274" s="224"/>
      <c r="D274" s="193" t="s">
        <v>227</v>
      </c>
      <c r="E274" s="225" t="s">
        <v>19</v>
      </c>
      <c r="F274" s="226" t="s">
        <v>325</v>
      </c>
      <c r="G274" s="224"/>
      <c r="H274" s="227">
        <v>2016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AT274" s="233" t="s">
        <v>227</v>
      </c>
      <c r="AU274" s="233" t="s">
        <v>85</v>
      </c>
      <c r="AV274" s="15" t="s">
        <v>223</v>
      </c>
      <c r="AW274" s="15" t="s">
        <v>36</v>
      </c>
      <c r="AX274" s="15" t="s">
        <v>83</v>
      </c>
      <c r="AY274" s="233" t="s">
        <v>216</v>
      </c>
    </row>
    <row r="275" spans="1:65" s="2" customFormat="1" ht="33" customHeight="1">
      <c r="A275" s="36"/>
      <c r="B275" s="37"/>
      <c r="C275" s="173" t="s">
        <v>326</v>
      </c>
      <c r="D275" s="173" t="s">
        <v>219</v>
      </c>
      <c r="E275" s="174" t="s">
        <v>469</v>
      </c>
      <c r="F275" s="175" t="s">
        <v>470</v>
      </c>
      <c r="G275" s="176" t="s">
        <v>88</v>
      </c>
      <c r="H275" s="177">
        <v>2016</v>
      </c>
      <c r="I275" s="178"/>
      <c r="J275" s="179">
        <f>ROUND(I275*H275,2)</f>
        <v>0</v>
      </c>
      <c r="K275" s="175" t="s">
        <v>222</v>
      </c>
      <c r="L275" s="41"/>
      <c r="M275" s="180" t="s">
        <v>19</v>
      </c>
      <c r="N275" s="181" t="s">
        <v>46</v>
      </c>
      <c r="O275" s="66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4" t="s">
        <v>223</v>
      </c>
      <c r="AT275" s="184" t="s">
        <v>219</v>
      </c>
      <c r="AU275" s="184" t="s">
        <v>85</v>
      </c>
      <c r="AY275" s="19" t="s">
        <v>216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9" t="s">
        <v>83</v>
      </c>
      <c r="BK275" s="185">
        <f>ROUND(I275*H275,2)</f>
        <v>0</v>
      </c>
      <c r="BL275" s="19" t="s">
        <v>223</v>
      </c>
      <c r="BM275" s="184" t="s">
        <v>471</v>
      </c>
    </row>
    <row r="276" spans="1:65" s="2" customFormat="1" ht="11.25">
      <c r="A276" s="36"/>
      <c r="B276" s="37"/>
      <c r="C276" s="38"/>
      <c r="D276" s="186" t="s">
        <v>225</v>
      </c>
      <c r="E276" s="38"/>
      <c r="F276" s="187" t="s">
        <v>472</v>
      </c>
      <c r="G276" s="38"/>
      <c r="H276" s="38"/>
      <c r="I276" s="188"/>
      <c r="J276" s="38"/>
      <c r="K276" s="38"/>
      <c r="L276" s="41"/>
      <c r="M276" s="189"/>
      <c r="N276" s="190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225</v>
      </c>
      <c r="AU276" s="19" t="s">
        <v>85</v>
      </c>
    </row>
    <row r="277" spans="1:65" s="13" customFormat="1" ht="11.25">
      <c r="B277" s="191"/>
      <c r="C277" s="192"/>
      <c r="D277" s="193" t="s">
        <v>227</v>
      </c>
      <c r="E277" s="194" t="s">
        <v>19</v>
      </c>
      <c r="F277" s="195" t="s">
        <v>473</v>
      </c>
      <c r="G277" s="192"/>
      <c r="H277" s="194" t="s">
        <v>19</v>
      </c>
      <c r="I277" s="196"/>
      <c r="J277" s="192"/>
      <c r="K277" s="192"/>
      <c r="L277" s="197"/>
      <c r="M277" s="198"/>
      <c r="N277" s="199"/>
      <c r="O277" s="199"/>
      <c r="P277" s="199"/>
      <c r="Q277" s="199"/>
      <c r="R277" s="199"/>
      <c r="S277" s="199"/>
      <c r="T277" s="200"/>
      <c r="AT277" s="201" t="s">
        <v>227</v>
      </c>
      <c r="AU277" s="201" t="s">
        <v>85</v>
      </c>
      <c r="AV277" s="13" t="s">
        <v>83</v>
      </c>
      <c r="AW277" s="13" t="s">
        <v>36</v>
      </c>
      <c r="AX277" s="13" t="s">
        <v>75</v>
      </c>
      <c r="AY277" s="201" t="s">
        <v>216</v>
      </c>
    </row>
    <row r="278" spans="1:65" s="14" customFormat="1" ht="11.25">
      <c r="B278" s="202"/>
      <c r="C278" s="203"/>
      <c r="D278" s="193" t="s">
        <v>227</v>
      </c>
      <c r="E278" s="204" t="s">
        <v>19</v>
      </c>
      <c r="F278" s="205" t="s">
        <v>86</v>
      </c>
      <c r="G278" s="203"/>
      <c r="H278" s="206">
        <v>463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227</v>
      </c>
      <c r="AU278" s="212" t="s">
        <v>85</v>
      </c>
      <c r="AV278" s="14" t="s">
        <v>85</v>
      </c>
      <c r="AW278" s="14" t="s">
        <v>36</v>
      </c>
      <c r="AX278" s="14" t="s">
        <v>75</v>
      </c>
      <c r="AY278" s="212" t="s">
        <v>216</v>
      </c>
    </row>
    <row r="279" spans="1:65" s="14" customFormat="1" ht="11.25">
      <c r="B279" s="202"/>
      <c r="C279" s="203"/>
      <c r="D279" s="193" t="s">
        <v>227</v>
      </c>
      <c r="E279" s="204" t="s">
        <v>19</v>
      </c>
      <c r="F279" s="205" t="s">
        <v>91</v>
      </c>
      <c r="G279" s="203"/>
      <c r="H279" s="206">
        <v>1553</v>
      </c>
      <c r="I279" s="207"/>
      <c r="J279" s="203"/>
      <c r="K279" s="203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227</v>
      </c>
      <c r="AU279" s="212" t="s">
        <v>85</v>
      </c>
      <c r="AV279" s="14" t="s">
        <v>85</v>
      </c>
      <c r="AW279" s="14" t="s">
        <v>36</v>
      </c>
      <c r="AX279" s="14" t="s">
        <v>75</v>
      </c>
      <c r="AY279" s="212" t="s">
        <v>216</v>
      </c>
    </row>
    <row r="280" spans="1:65" s="15" customFormat="1" ht="11.25">
      <c r="B280" s="223"/>
      <c r="C280" s="224"/>
      <c r="D280" s="193" t="s">
        <v>227</v>
      </c>
      <c r="E280" s="225" t="s">
        <v>19</v>
      </c>
      <c r="F280" s="226" t="s">
        <v>325</v>
      </c>
      <c r="G280" s="224"/>
      <c r="H280" s="227">
        <v>2016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AT280" s="233" t="s">
        <v>227</v>
      </c>
      <c r="AU280" s="233" t="s">
        <v>85</v>
      </c>
      <c r="AV280" s="15" t="s">
        <v>223</v>
      </c>
      <c r="AW280" s="15" t="s">
        <v>36</v>
      </c>
      <c r="AX280" s="15" t="s">
        <v>83</v>
      </c>
      <c r="AY280" s="233" t="s">
        <v>216</v>
      </c>
    </row>
    <row r="281" spans="1:65" s="2" customFormat="1" ht="24.2" customHeight="1">
      <c r="A281" s="36"/>
      <c r="B281" s="37"/>
      <c r="C281" s="173" t="s">
        <v>346</v>
      </c>
      <c r="D281" s="173" t="s">
        <v>219</v>
      </c>
      <c r="E281" s="174" t="s">
        <v>474</v>
      </c>
      <c r="F281" s="175" t="s">
        <v>475</v>
      </c>
      <c r="G281" s="176" t="s">
        <v>88</v>
      </c>
      <c r="H281" s="177">
        <v>2016</v>
      </c>
      <c r="I281" s="178"/>
      <c r="J281" s="179">
        <f>ROUND(I281*H281,2)</f>
        <v>0</v>
      </c>
      <c r="K281" s="175" t="s">
        <v>222</v>
      </c>
      <c r="L281" s="41"/>
      <c r="M281" s="180" t="s">
        <v>19</v>
      </c>
      <c r="N281" s="181" t="s">
        <v>46</v>
      </c>
      <c r="O281" s="66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4" t="s">
        <v>223</v>
      </c>
      <c r="AT281" s="184" t="s">
        <v>219</v>
      </c>
      <c r="AU281" s="184" t="s">
        <v>85</v>
      </c>
      <c r="AY281" s="19" t="s">
        <v>216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9" t="s">
        <v>83</v>
      </c>
      <c r="BK281" s="185">
        <f>ROUND(I281*H281,2)</f>
        <v>0</v>
      </c>
      <c r="BL281" s="19" t="s">
        <v>223</v>
      </c>
      <c r="BM281" s="184" t="s">
        <v>476</v>
      </c>
    </row>
    <row r="282" spans="1:65" s="2" customFormat="1" ht="11.25">
      <c r="A282" s="36"/>
      <c r="B282" s="37"/>
      <c r="C282" s="38"/>
      <c r="D282" s="186" t="s">
        <v>225</v>
      </c>
      <c r="E282" s="38"/>
      <c r="F282" s="187" t="s">
        <v>477</v>
      </c>
      <c r="G282" s="38"/>
      <c r="H282" s="38"/>
      <c r="I282" s="188"/>
      <c r="J282" s="38"/>
      <c r="K282" s="38"/>
      <c r="L282" s="41"/>
      <c r="M282" s="189"/>
      <c r="N282" s="190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225</v>
      </c>
      <c r="AU282" s="19" t="s">
        <v>85</v>
      </c>
    </row>
    <row r="283" spans="1:65" s="13" customFormat="1" ht="11.25">
      <c r="B283" s="191"/>
      <c r="C283" s="192"/>
      <c r="D283" s="193" t="s">
        <v>227</v>
      </c>
      <c r="E283" s="194" t="s">
        <v>19</v>
      </c>
      <c r="F283" s="195" t="s">
        <v>400</v>
      </c>
      <c r="G283" s="192"/>
      <c r="H283" s="194" t="s">
        <v>19</v>
      </c>
      <c r="I283" s="196"/>
      <c r="J283" s="192"/>
      <c r="K283" s="192"/>
      <c r="L283" s="197"/>
      <c r="M283" s="198"/>
      <c r="N283" s="199"/>
      <c r="O283" s="199"/>
      <c r="P283" s="199"/>
      <c r="Q283" s="199"/>
      <c r="R283" s="199"/>
      <c r="S283" s="199"/>
      <c r="T283" s="200"/>
      <c r="AT283" s="201" t="s">
        <v>227</v>
      </c>
      <c r="AU283" s="201" t="s">
        <v>85</v>
      </c>
      <c r="AV283" s="13" t="s">
        <v>83</v>
      </c>
      <c r="AW283" s="13" t="s">
        <v>36</v>
      </c>
      <c r="AX283" s="13" t="s">
        <v>75</v>
      </c>
      <c r="AY283" s="201" t="s">
        <v>216</v>
      </c>
    </row>
    <row r="284" spans="1:65" s="14" customFormat="1" ht="11.25">
      <c r="B284" s="202"/>
      <c r="C284" s="203"/>
      <c r="D284" s="193" t="s">
        <v>227</v>
      </c>
      <c r="E284" s="204" t="s">
        <v>19</v>
      </c>
      <c r="F284" s="205" t="s">
        <v>86</v>
      </c>
      <c r="G284" s="203"/>
      <c r="H284" s="206">
        <v>463</v>
      </c>
      <c r="I284" s="207"/>
      <c r="J284" s="203"/>
      <c r="K284" s="203"/>
      <c r="L284" s="208"/>
      <c r="M284" s="209"/>
      <c r="N284" s="210"/>
      <c r="O284" s="210"/>
      <c r="P284" s="210"/>
      <c r="Q284" s="210"/>
      <c r="R284" s="210"/>
      <c r="S284" s="210"/>
      <c r="T284" s="211"/>
      <c r="AT284" s="212" t="s">
        <v>227</v>
      </c>
      <c r="AU284" s="212" t="s">
        <v>85</v>
      </c>
      <c r="AV284" s="14" t="s">
        <v>85</v>
      </c>
      <c r="AW284" s="14" t="s">
        <v>36</v>
      </c>
      <c r="AX284" s="14" t="s">
        <v>75</v>
      </c>
      <c r="AY284" s="212" t="s">
        <v>216</v>
      </c>
    </row>
    <row r="285" spans="1:65" s="14" customFormat="1" ht="11.25">
      <c r="B285" s="202"/>
      <c r="C285" s="203"/>
      <c r="D285" s="193" t="s">
        <v>227</v>
      </c>
      <c r="E285" s="204" t="s">
        <v>19</v>
      </c>
      <c r="F285" s="205" t="s">
        <v>91</v>
      </c>
      <c r="G285" s="203"/>
      <c r="H285" s="206">
        <v>1553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227</v>
      </c>
      <c r="AU285" s="212" t="s">
        <v>85</v>
      </c>
      <c r="AV285" s="14" t="s">
        <v>85</v>
      </c>
      <c r="AW285" s="14" t="s">
        <v>36</v>
      </c>
      <c r="AX285" s="14" t="s">
        <v>75</v>
      </c>
      <c r="AY285" s="212" t="s">
        <v>216</v>
      </c>
    </row>
    <row r="286" spans="1:65" s="15" customFormat="1" ht="11.25">
      <c r="B286" s="223"/>
      <c r="C286" s="224"/>
      <c r="D286" s="193" t="s">
        <v>227</v>
      </c>
      <c r="E286" s="225" t="s">
        <v>19</v>
      </c>
      <c r="F286" s="226" t="s">
        <v>325</v>
      </c>
      <c r="G286" s="224"/>
      <c r="H286" s="227">
        <v>2016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227</v>
      </c>
      <c r="AU286" s="233" t="s">
        <v>85</v>
      </c>
      <c r="AV286" s="15" t="s">
        <v>223</v>
      </c>
      <c r="AW286" s="15" t="s">
        <v>36</v>
      </c>
      <c r="AX286" s="15" t="s">
        <v>83</v>
      </c>
      <c r="AY286" s="233" t="s">
        <v>216</v>
      </c>
    </row>
    <row r="287" spans="1:65" s="2" customFormat="1" ht="33" customHeight="1">
      <c r="A287" s="36"/>
      <c r="B287" s="37"/>
      <c r="C287" s="173" t="s">
        <v>478</v>
      </c>
      <c r="D287" s="173" t="s">
        <v>219</v>
      </c>
      <c r="E287" s="174" t="s">
        <v>479</v>
      </c>
      <c r="F287" s="175" t="s">
        <v>480</v>
      </c>
      <c r="G287" s="176" t="s">
        <v>481</v>
      </c>
      <c r="H287" s="177">
        <v>60</v>
      </c>
      <c r="I287" s="178"/>
      <c r="J287" s="179">
        <f>ROUND(I287*H287,2)</f>
        <v>0</v>
      </c>
      <c r="K287" s="175" t="s">
        <v>222</v>
      </c>
      <c r="L287" s="41"/>
      <c r="M287" s="180" t="s">
        <v>19</v>
      </c>
      <c r="N287" s="181" t="s">
        <v>46</v>
      </c>
      <c r="O287" s="66"/>
      <c r="P287" s="182">
        <f>O287*H287</f>
        <v>0</v>
      </c>
      <c r="Q287" s="182">
        <v>0</v>
      </c>
      <c r="R287" s="182">
        <f>Q287*H287</f>
        <v>0</v>
      </c>
      <c r="S287" s="182">
        <v>0</v>
      </c>
      <c r="T287" s="183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4" t="s">
        <v>223</v>
      </c>
      <c r="AT287" s="184" t="s">
        <v>219</v>
      </c>
      <c r="AU287" s="184" t="s">
        <v>85</v>
      </c>
      <c r="AY287" s="19" t="s">
        <v>216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9" t="s">
        <v>83</v>
      </c>
      <c r="BK287" s="185">
        <f>ROUND(I287*H287,2)</f>
        <v>0</v>
      </c>
      <c r="BL287" s="19" t="s">
        <v>223</v>
      </c>
      <c r="BM287" s="184" t="s">
        <v>482</v>
      </c>
    </row>
    <row r="288" spans="1:65" s="2" customFormat="1" ht="11.25">
      <c r="A288" s="36"/>
      <c r="B288" s="37"/>
      <c r="C288" s="38"/>
      <c r="D288" s="186" t="s">
        <v>225</v>
      </c>
      <c r="E288" s="38"/>
      <c r="F288" s="187" t="s">
        <v>483</v>
      </c>
      <c r="G288" s="38"/>
      <c r="H288" s="38"/>
      <c r="I288" s="188"/>
      <c r="J288" s="38"/>
      <c r="K288" s="38"/>
      <c r="L288" s="41"/>
      <c r="M288" s="189"/>
      <c r="N288" s="190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225</v>
      </c>
      <c r="AU288" s="19" t="s">
        <v>85</v>
      </c>
    </row>
    <row r="289" spans="1:65" s="13" customFormat="1" ht="11.25">
      <c r="B289" s="191"/>
      <c r="C289" s="192"/>
      <c r="D289" s="193" t="s">
        <v>227</v>
      </c>
      <c r="E289" s="194" t="s">
        <v>19</v>
      </c>
      <c r="F289" s="195" t="s">
        <v>484</v>
      </c>
      <c r="G289" s="192"/>
      <c r="H289" s="194" t="s">
        <v>19</v>
      </c>
      <c r="I289" s="196"/>
      <c r="J289" s="192"/>
      <c r="K289" s="192"/>
      <c r="L289" s="197"/>
      <c r="M289" s="198"/>
      <c r="N289" s="199"/>
      <c r="O289" s="199"/>
      <c r="P289" s="199"/>
      <c r="Q289" s="199"/>
      <c r="R289" s="199"/>
      <c r="S289" s="199"/>
      <c r="T289" s="200"/>
      <c r="AT289" s="201" t="s">
        <v>227</v>
      </c>
      <c r="AU289" s="201" t="s">
        <v>85</v>
      </c>
      <c r="AV289" s="13" t="s">
        <v>83</v>
      </c>
      <c r="AW289" s="13" t="s">
        <v>36</v>
      </c>
      <c r="AX289" s="13" t="s">
        <v>75</v>
      </c>
      <c r="AY289" s="201" t="s">
        <v>216</v>
      </c>
    </row>
    <row r="290" spans="1:65" s="14" customFormat="1" ht="11.25">
      <c r="B290" s="202"/>
      <c r="C290" s="203"/>
      <c r="D290" s="193" t="s">
        <v>227</v>
      </c>
      <c r="E290" s="204" t="s">
        <v>19</v>
      </c>
      <c r="F290" s="205" t="s">
        <v>244</v>
      </c>
      <c r="G290" s="203"/>
      <c r="H290" s="206">
        <v>60</v>
      </c>
      <c r="I290" s="207"/>
      <c r="J290" s="203"/>
      <c r="K290" s="203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227</v>
      </c>
      <c r="AU290" s="212" t="s">
        <v>85</v>
      </c>
      <c r="AV290" s="14" t="s">
        <v>85</v>
      </c>
      <c r="AW290" s="14" t="s">
        <v>36</v>
      </c>
      <c r="AX290" s="14" t="s">
        <v>83</v>
      </c>
      <c r="AY290" s="212" t="s">
        <v>216</v>
      </c>
    </row>
    <row r="291" spans="1:65" s="2" customFormat="1" ht="37.9" customHeight="1">
      <c r="A291" s="36"/>
      <c r="B291" s="37"/>
      <c r="C291" s="173" t="s">
        <v>485</v>
      </c>
      <c r="D291" s="173" t="s">
        <v>219</v>
      </c>
      <c r="E291" s="174" t="s">
        <v>486</v>
      </c>
      <c r="F291" s="175" t="s">
        <v>487</v>
      </c>
      <c r="G291" s="176" t="s">
        <v>88</v>
      </c>
      <c r="H291" s="177">
        <v>48</v>
      </c>
      <c r="I291" s="178"/>
      <c r="J291" s="179">
        <f>ROUND(I291*H291,2)</f>
        <v>0</v>
      </c>
      <c r="K291" s="175" t="s">
        <v>488</v>
      </c>
      <c r="L291" s="41"/>
      <c r="M291" s="180" t="s">
        <v>19</v>
      </c>
      <c r="N291" s="181" t="s">
        <v>46</v>
      </c>
      <c r="O291" s="66"/>
      <c r="P291" s="182">
        <f>O291*H291</f>
        <v>0</v>
      </c>
      <c r="Q291" s="182">
        <v>1.2999999999999999E-4</v>
      </c>
      <c r="R291" s="182">
        <f>Q291*H291</f>
        <v>6.239999999999999E-3</v>
      </c>
      <c r="S291" s="182">
        <v>0</v>
      </c>
      <c r="T291" s="183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4" t="s">
        <v>223</v>
      </c>
      <c r="AT291" s="184" t="s">
        <v>219</v>
      </c>
      <c r="AU291" s="184" t="s">
        <v>85</v>
      </c>
      <c r="AY291" s="19" t="s">
        <v>216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9" t="s">
        <v>83</v>
      </c>
      <c r="BK291" s="185">
        <f>ROUND(I291*H291,2)</f>
        <v>0</v>
      </c>
      <c r="BL291" s="19" t="s">
        <v>223</v>
      </c>
      <c r="BM291" s="184" t="s">
        <v>489</v>
      </c>
    </row>
    <row r="292" spans="1:65" s="2" customFormat="1" ht="11.25">
      <c r="A292" s="36"/>
      <c r="B292" s="37"/>
      <c r="C292" s="38"/>
      <c r="D292" s="186" t="s">
        <v>225</v>
      </c>
      <c r="E292" s="38"/>
      <c r="F292" s="187" t="s">
        <v>490</v>
      </c>
      <c r="G292" s="38"/>
      <c r="H292" s="38"/>
      <c r="I292" s="188"/>
      <c r="J292" s="38"/>
      <c r="K292" s="38"/>
      <c r="L292" s="41"/>
      <c r="M292" s="189"/>
      <c r="N292" s="190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225</v>
      </c>
      <c r="AU292" s="19" t="s">
        <v>85</v>
      </c>
    </row>
    <row r="293" spans="1:65" s="13" customFormat="1" ht="11.25">
      <c r="B293" s="191"/>
      <c r="C293" s="192"/>
      <c r="D293" s="193" t="s">
        <v>227</v>
      </c>
      <c r="E293" s="194" t="s">
        <v>19</v>
      </c>
      <c r="F293" s="195" t="s">
        <v>491</v>
      </c>
      <c r="G293" s="192"/>
      <c r="H293" s="194" t="s">
        <v>19</v>
      </c>
      <c r="I293" s="196"/>
      <c r="J293" s="192"/>
      <c r="K293" s="192"/>
      <c r="L293" s="197"/>
      <c r="M293" s="198"/>
      <c r="N293" s="199"/>
      <c r="O293" s="199"/>
      <c r="P293" s="199"/>
      <c r="Q293" s="199"/>
      <c r="R293" s="199"/>
      <c r="S293" s="199"/>
      <c r="T293" s="200"/>
      <c r="AT293" s="201" t="s">
        <v>227</v>
      </c>
      <c r="AU293" s="201" t="s">
        <v>85</v>
      </c>
      <c r="AV293" s="13" t="s">
        <v>83</v>
      </c>
      <c r="AW293" s="13" t="s">
        <v>36</v>
      </c>
      <c r="AX293" s="13" t="s">
        <v>75</v>
      </c>
      <c r="AY293" s="201" t="s">
        <v>216</v>
      </c>
    </row>
    <row r="294" spans="1:65" s="14" customFormat="1" ht="11.25">
      <c r="B294" s="202"/>
      <c r="C294" s="203"/>
      <c r="D294" s="193" t="s">
        <v>227</v>
      </c>
      <c r="E294" s="204" t="s">
        <v>19</v>
      </c>
      <c r="F294" s="205" t="s">
        <v>492</v>
      </c>
      <c r="G294" s="203"/>
      <c r="H294" s="206">
        <v>48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227</v>
      </c>
      <c r="AU294" s="212" t="s">
        <v>85</v>
      </c>
      <c r="AV294" s="14" t="s">
        <v>85</v>
      </c>
      <c r="AW294" s="14" t="s">
        <v>36</v>
      </c>
      <c r="AX294" s="14" t="s">
        <v>83</v>
      </c>
      <c r="AY294" s="212" t="s">
        <v>216</v>
      </c>
    </row>
    <row r="295" spans="1:65" s="2" customFormat="1" ht="24.2" customHeight="1">
      <c r="A295" s="36"/>
      <c r="B295" s="37"/>
      <c r="C295" s="173" t="s">
        <v>493</v>
      </c>
      <c r="D295" s="173" t="s">
        <v>219</v>
      </c>
      <c r="E295" s="174" t="s">
        <v>494</v>
      </c>
      <c r="F295" s="175" t="s">
        <v>495</v>
      </c>
      <c r="G295" s="176" t="s">
        <v>247</v>
      </c>
      <c r="H295" s="177">
        <v>1.6240000000000001</v>
      </c>
      <c r="I295" s="178"/>
      <c r="J295" s="179">
        <f>ROUND(I295*H295,2)</f>
        <v>0</v>
      </c>
      <c r="K295" s="175" t="s">
        <v>222</v>
      </c>
      <c r="L295" s="41"/>
      <c r="M295" s="180" t="s">
        <v>19</v>
      </c>
      <c r="N295" s="181" t="s">
        <v>46</v>
      </c>
      <c r="O295" s="66"/>
      <c r="P295" s="182">
        <f>O295*H295</f>
        <v>0</v>
      </c>
      <c r="Q295" s="182">
        <v>0</v>
      </c>
      <c r="R295" s="182">
        <f>Q295*H295</f>
        <v>0</v>
      </c>
      <c r="S295" s="182">
        <v>2.2000000000000002</v>
      </c>
      <c r="T295" s="183">
        <f>S295*H295</f>
        <v>3.5728000000000004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4" t="s">
        <v>223</v>
      </c>
      <c r="AT295" s="184" t="s">
        <v>219</v>
      </c>
      <c r="AU295" s="184" t="s">
        <v>85</v>
      </c>
      <c r="AY295" s="19" t="s">
        <v>216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9" t="s">
        <v>83</v>
      </c>
      <c r="BK295" s="185">
        <f>ROUND(I295*H295,2)</f>
        <v>0</v>
      </c>
      <c r="BL295" s="19" t="s">
        <v>223</v>
      </c>
      <c r="BM295" s="184" t="s">
        <v>496</v>
      </c>
    </row>
    <row r="296" spans="1:65" s="2" customFormat="1" ht="11.25">
      <c r="A296" s="36"/>
      <c r="B296" s="37"/>
      <c r="C296" s="38"/>
      <c r="D296" s="186" t="s">
        <v>225</v>
      </c>
      <c r="E296" s="38"/>
      <c r="F296" s="187" t="s">
        <v>497</v>
      </c>
      <c r="G296" s="38"/>
      <c r="H296" s="38"/>
      <c r="I296" s="188"/>
      <c r="J296" s="38"/>
      <c r="K296" s="38"/>
      <c r="L296" s="41"/>
      <c r="M296" s="189"/>
      <c r="N296" s="190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225</v>
      </c>
      <c r="AU296" s="19" t="s">
        <v>85</v>
      </c>
    </row>
    <row r="297" spans="1:65" s="13" customFormat="1" ht="11.25">
      <c r="B297" s="191"/>
      <c r="C297" s="192"/>
      <c r="D297" s="193" t="s">
        <v>227</v>
      </c>
      <c r="E297" s="194" t="s">
        <v>19</v>
      </c>
      <c r="F297" s="195" t="s">
        <v>498</v>
      </c>
      <c r="G297" s="192"/>
      <c r="H297" s="194" t="s">
        <v>19</v>
      </c>
      <c r="I297" s="196"/>
      <c r="J297" s="192"/>
      <c r="K297" s="192"/>
      <c r="L297" s="197"/>
      <c r="M297" s="198"/>
      <c r="N297" s="199"/>
      <c r="O297" s="199"/>
      <c r="P297" s="199"/>
      <c r="Q297" s="199"/>
      <c r="R297" s="199"/>
      <c r="S297" s="199"/>
      <c r="T297" s="200"/>
      <c r="AT297" s="201" t="s">
        <v>227</v>
      </c>
      <c r="AU297" s="201" t="s">
        <v>85</v>
      </c>
      <c r="AV297" s="13" t="s">
        <v>83</v>
      </c>
      <c r="AW297" s="13" t="s">
        <v>36</v>
      </c>
      <c r="AX297" s="13" t="s">
        <v>75</v>
      </c>
      <c r="AY297" s="201" t="s">
        <v>216</v>
      </c>
    </row>
    <row r="298" spans="1:65" s="14" customFormat="1" ht="11.25">
      <c r="B298" s="202"/>
      <c r="C298" s="203"/>
      <c r="D298" s="193" t="s">
        <v>227</v>
      </c>
      <c r="E298" s="204" t="s">
        <v>19</v>
      </c>
      <c r="F298" s="205" t="s">
        <v>407</v>
      </c>
      <c r="G298" s="203"/>
      <c r="H298" s="206">
        <v>1.6240000000000001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227</v>
      </c>
      <c r="AU298" s="212" t="s">
        <v>85</v>
      </c>
      <c r="AV298" s="14" t="s">
        <v>85</v>
      </c>
      <c r="AW298" s="14" t="s">
        <v>36</v>
      </c>
      <c r="AX298" s="14" t="s">
        <v>83</v>
      </c>
      <c r="AY298" s="212" t="s">
        <v>216</v>
      </c>
    </row>
    <row r="299" spans="1:65" s="2" customFormat="1" ht="44.25" customHeight="1">
      <c r="A299" s="36"/>
      <c r="B299" s="37"/>
      <c r="C299" s="173" t="s">
        <v>499</v>
      </c>
      <c r="D299" s="173" t="s">
        <v>219</v>
      </c>
      <c r="E299" s="174" t="s">
        <v>500</v>
      </c>
      <c r="F299" s="175" t="s">
        <v>501</v>
      </c>
      <c r="G299" s="176" t="s">
        <v>88</v>
      </c>
      <c r="H299" s="177">
        <v>1820.8</v>
      </c>
      <c r="I299" s="178"/>
      <c r="J299" s="179">
        <f>ROUND(I299*H299,2)</f>
        <v>0</v>
      </c>
      <c r="K299" s="175" t="s">
        <v>222</v>
      </c>
      <c r="L299" s="41"/>
      <c r="M299" s="180" t="s">
        <v>19</v>
      </c>
      <c r="N299" s="181" t="s">
        <v>46</v>
      </c>
      <c r="O299" s="66"/>
      <c r="P299" s="182">
        <f>O299*H299</f>
        <v>0</v>
      </c>
      <c r="Q299" s="182">
        <v>0</v>
      </c>
      <c r="R299" s="182">
        <f>Q299*H299</f>
        <v>0</v>
      </c>
      <c r="S299" s="182">
        <v>7.1999999999999995E-2</v>
      </c>
      <c r="T299" s="183">
        <f>S299*H299</f>
        <v>131.0976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4" t="s">
        <v>223</v>
      </c>
      <c r="AT299" s="184" t="s">
        <v>219</v>
      </c>
      <c r="AU299" s="184" t="s">
        <v>85</v>
      </c>
      <c r="AY299" s="19" t="s">
        <v>216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9" t="s">
        <v>83</v>
      </c>
      <c r="BK299" s="185">
        <f>ROUND(I299*H299,2)</f>
        <v>0</v>
      </c>
      <c r="BL299" s="19" t="s">
        <v>223</v>
      </c>
      <c r="BM299" s="184" t="s">
        <v>502</v>
      </c>
    </row>
    <row r="300" spans="1:65" s="2" customFormat="1" ht="11.25">
      <c r="A300" s="36"/>
      <c r="B300" s="37"/>
      <c r="C300" s="38"/>
      <c r="D300" s="186" t="s">
        <v>225</v>
      </c>
      <c r="E300" s="38"/>
      <c r="F300" s="187" t="s">
        <v>503</v>
      </c>
      <c r="G300" s="38"/>
      <c r="H300" s="38"/>
      <c r="I300" s="188"/>
      <c r="J300" s="38"/>
      <c r="K300" s="38"/>
      <c r="L300" s="41"/>
      <c r="M300" s="189"/>
      <c r="N300" s="190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225</v>
      </c>
      <c r="AU300" s="19" t="s">
        <v>85</v>
      </c>
    </row>
    <row r="301" spans="1:65" s="13" customFormat="1" ht="11.25">
      <c r="B301" s="191"/>
      <c r="C301" s="192"/>
      <c r="D301" s="193" t="s">
        <v>227</v>
      </c>
      <c r="E301" s="194" t="s">
        <v>19</v>
      </c>
      <c r="F301" s="195" t="s">
        <v>504</v>
      </c>
      <c r="G301" s="192"/>
      <c r="H301" s="194" t="s">
        <v>19</v>
      </c>
      <c r="I301" s="196"/>
      <c r="J301" s="192"/>
      <c r="K301" s="192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227</v>
      </c>
      <c r="AU301" s="201" t="s">
        <v>85</v>
      </c>
      <c r="AV301" s="13" t="s">
        <v>83</v>
      </c>
      <c r="AW301" s="13" t="s">
        <v>36</v>
      </c>
      <c r="AX301" s="13" t="s">
        <v>75</v>
      </c>
      <c r="AY301" s="201" t="s">
        <v>216</v>
      </c>
    </row>
    <row r="302" spans="1:65" s="14" customFormat="1" ht="11.25">
      <c r="B302" s="202"/>
      <c r="C302" s="203"/>
      <c r="D302" s="193" t="s">
        <v>227</v>
      </c>
      <c r="E302" s="204" t="s">
        <v>19</v>
      </c>
      <c r="F302" s="205" t="s">
        <v>102</v>
      </c>
      <c r="G302" s="203"/>
      <c r="H302" s="206">
        <v>1820.8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227</v>
      </c>
      <c r="AU302" s="212" t="s">
        <v>85</v>
      </c>
      <c r="AV302" s="14" t="s">
        <v>85</v>
      </c>
      <c r="AW302" s="14" t="s">
        <v>36</v>
      </c>
      <c r="AX302" s="14" t="s">
        <v>83</v>
      </c>
      <c r="AY302" s="212" t="s">
        <v>216</v>
      </c>
    </row>
    <row r="303" spans="1:65" s="2" customFormat="1" ht="33" customHeight="1">
      <c r="A303" s="36"/>
      <c r="B303" s="37"/>
      <c r="C303" s="173" t="s">
        <v>505</v>
      </c>
      <c r="D303" s="173" t="s">
        <v>219</v>
      </c>
      <c r="E303" s="174" t="s">
        <v>506</v>
      </c>
      <c r="F303" s="175" t="s">
        <v>507</v>
      </c>
      <c r="G303" s="176" t="s">
        <v>88</v>
      </c>
      <c r="H303" s="177">
        <v>100.1</v>
      </c>
      <c r="I303" s="178"/>
      <c r="J303" s="179">
        <f>ROUND(I303*H303,2)</f>
        <v>0</v>
      </c>
      <c r="K303" s="175" t="s">
        <v>222</v>
      </c>
      <c r="L303" s="41"/>
      <c r="M303" s="180" t="s">
        <v>19</v>
      </c>
      <c r="N303" s="181" t="s">
        <v>46</v>
      </c>
      <c r="O303" s="66"/>
      <c r="P303" s="182">
        <f>O303*H303</f>
        <v>0</v>
      </c>
      <c r="Q303" s="182">
        <v>0</v>
      </c>
      <c r="R303" s="182">
        <f>Q303*H303</f>
        <v>0</v>
      </c>
      <c r="S303" s="182">
        <v>4.7800000000000004E-3</v>
      </c>
      <c r="T303" s="183">
        <f>S303*H303</f>
        <v>0.47847800000000001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4" t="s">
        <v>223</v>
      </c>
      <c r="AT303" s="184" t="s">
        <v>219</v>
      </c>
      <c r="AU303" s="184" t="s">
        <v>85</v>
      </c>
      <c r="AY303" s="19" t="s">
        <v>216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9" t="s">
        <v>83</v>
      </c>
      <c r="BK303" s="185">
        <f>ROUND(I303*H303,2)</f>
        <v>0</v>
      </c>
      <c r="BL303" s="19" t="s">
        <v>223</v>
      </c>
      <c r="BM303" s="184" t="s">
        <v>508</v>
      </c>
    </row>
    <row r="304" spans="1:65" s="2" customFormat="1" ht="11.25">
      <c r="A304" s="36"/>
      <c r="B304" s="37"/>
      <c r="C304" s="38"/>
      <c r="D304" s="186" t="s">
        <v>225</v>
      </c>
      <c r="E304" s="38"/>
      <c r="F304" s="187" t="s">
        <v>509</v>
      </c>
      <c r="G304" s="38"/>
      <c r="H304" s="38"/>
      <c r="I304" s="188"/>
      <c r="J304" s="38"/>
      <c r="K304" s="38"/>
      <c r="L304" s="41"/>
      <c r="M304" s="189"/>
      <c r="N304" s="190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225</v>
      </c>
      <c r="AU304" s="19" t="s">
        <v>85</v>
      </c>
    </row>
    <row r="305" spans="1:65" s="13" customFormat="1" ht="11.25">
      <c r="B305" s="191"/>
      <c r="C305" s="192"/>
      <c r="D305" s="193" t="s">
        <v>227</v>
      </c>
      <c r="E305" s="194" t="s">
        <v>19</v>
      </c>
      <c r="F305" s="195" t="s">
        <v>510</v>
      </c>
      <c r="G305" s="192"/>
      <c r="H305" s="194" t="s">
        <v>19</v>
      </c>
      <c r="I305" s="196"/>
      <c r="J305" s="192"/>
      <c r="K305" s="192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227</v>
      </c>
      <c r="AU305" s="201" t="s">
        <v>85</v>
      </c>
      <c r="AV305" s="13" t="s">
        <v>83</v>
      </c>
      <c r="AW305" s="13" t="s">
        <v>36</v>
      </c>
      <c r="AX305" s="13" t="s">
        <v>75</v>
      </c>
      <c r="AY305" s="201" t="s">
        <v>216</v>
      </c>
    </row>
    <row r="306" spans="1:65" s="14" customFormat="1" ht="11.25">
      <c r="B306" s="202"/>
      <c r="C306" s="203"/>
      <c r="D306" s="193" t="s">
        <v>227</v>
      </c>
      <c r="E306" s="204" t="s">
        <v>19</v>
      </c>
      <c r="F306" s="205" t="s">
        <v>105</v>
      </c>
      <c r="G306" s="203"/>
      <c r="H306" s="206">
        <v>20.100000000000001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227</v>
      </c>
      <c r="AU306" s="212" t="s">
        <v>85</v>
      </c>
      <c r="AV306" s="14" t="s">
        <v>85</v>
      </c>
      <c r="AW306" s="14" t="s">
        <v>36</v>
      </c>
      <c r="AX306" s="14" t="s">
        <v>75</v>
      </c>
      <c r="AY306" s="212" t="s">
        <v>216</v>
      </c>
    </row>
    <row r="307" spans="1:65" s="13" customFormat="1" ht="11.25">
      <c r="B307" s="191"/>
      <c r="C307" s="192"/>
      <c r="D307" s="193" t="s">
        <v>227</v>
      </c>
      <c r="E307" s="194" t="s">
        <v>19</v>
      </c>
      <c r="F307" s="195" t="s">
        <v>353</v>
      </c>
      <c r="G307" s="192"/>
      <c r="H307" s="194" t="s">
        <v>19</v>
      </c>
      <c r="I307" s="196"/>
      <c r="J307" s="192"/>
      <c r="K307" s="192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227</v>
      </c>
      <c r="AU307" s="201" t="s">
        <v>85</v>
      </c>
      <c r="AV307" s="13" t="s">
        <v>83</v>
      </c>
      <c r="AW307" s="13" t="s">
        <v>36</v>
      </c>
      <c r="AX307" s="13" t="s">
        <v>75</v>
      </c>
      <c r="AY307" s="201" t="s">
        <v>216</v>
      </c>
    </row>
    <row r="308" spans="1:65" s="14" customFormat="1" ht="11.25">
      <c r="B308" s="202"/>
      <c r="C308" s="203"/>
      <c r="D308" s="193" t="s">
        <v>227</v>
      </c>
      <c r="E308" s="204" t="s">
        <v>19</v>
      </c>
      <c r="F308" s="205" t="s">
        <v>167</v>
      </c>
      <c r="G308" s="203"/>
      <c r="H308" s="206">
        <v>80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227</v>
      </c>
      <c r="AU308" s="212" t="s">
        <v>85</v>
      </c>
      <c r="AV308" s="14" t="s">
        <v>85</v>
      </c>
      <c r="AW308" s="14" t="s">
        <v>36</v>
      </c>
      <c r="AX308" s="14" t="s">
        <v>75</v>
      </c>
      <c r="AY308" s="212" t="s">
        <v>216</v>
      </c>
    </row>
    <row r="309" spans="1:65" s="15" customFormat="1" ht="11.25">
      <c r="B309" s="223"/>
      <c r="C309" s="224"/>
      <c r="D309" s="193" t="s">
        <v>227</v>
      </c>
      <c r="E309" s="225" t="s">
        <v>19</v>
      </c>
      <c r="F309" s="226" t="s">
        <v>325</v>
      </c>
      <c r="G309" s="224"/>
      <c r="H309" s="227">
        <v>100.1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AT309" s="233" t="s">
        <v>227</v>
      </c>
      <c r="AU309" s="233" t="s">
        <v>85</v>
      </c>
      <c r="AV309" s="15" t="s">
        <v>223</v>
      </c>
      <c r="AW309" s="15" t="s">
        <v>36</v>
      </c>
      <c r="AX309" s="15" t="s">
        <v>83</v>
      </c>
      <c r="AY309" s="233" t="s">
        <v>216</v>
      </c>
    </row>
    <row r="310" spans="1:65" s="2" customFormat="1" ht="24.2" customHeight="1">
      <c r="A310" s="36"/>
      <c r="B310" s="37"/>
      <c r="C310" s="173" t="s">
        <v>511</v>
      </c>
      <c r="D310" s="173" t="s">
        <v>219</v>
      </c>
      <c r="E310" s="174" t="s">
        <v>512</v>
      </c>
      <c r="F310" s="175" t="s">
        <v>513</v>
      </c>
      <c r="G310" s="176" t="s">
        <v>88</v>
      </c>
      <c r="H310" s="177">
        <v>1840.9</v>
      </c>
      <c r="I310" s="178"/>
      <c r="J310" s="179">
        <f>ROUND(I310*H310,2)</f>
        <v>0</v>
      </c>
      <c r="K310" s="175" t="s">
        <v>222</v>
      </c>
      <c r="L310" s="41"/>
      <c r="M310" s="180" t="s">
        <v>19</v>
      </c>
      <c r="N310" s="181" t="s">
        <v>46</v>
      </c>
      <c r="O310" s="66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4" t="s">
        <v>223</v>
      </c>
      <c r="AT310" s="184" t="s">
        <v>219</v>
      </c>
      <c r="AU310" s="184" t="s">
        <v>85</v>
      </c>
      <c r="AY310" s="19" t="s">
        <v>216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9" t="s">
        <v>83</v>
      </c>
      <c r="BK310" s="185">
        <f>ROUND(I310*H310,2)</f>
        <v>0</v>
      </c>
      <c r="BL310" s="19" t="s">
        <v>223</v>
      </c>
      <c r="BM310" s="184" t="s">
        <v>514</v>
      </c>
    </row>
    <row r="311" spans="1:65" s="2" customFormat="1" ht="11.25">
      <c r="A311" s="36"/>
      <c r="B311" s="37"/>
      <c r="C311" s="38"/>
      <c r="D311" s="186" t="s">
        <v>225</v>
      </c>
      <c r="E311" s="38"/>
      <c r="F311" s="187" t="s">
        <v>515</v>
      </c>
      <c r="G311" s="38"/>
      <c r="H311" s="38"/>
      <c r="I311" s="188"/>
      <c r="J311" s="38"/>
      <c r="K311" s="38"/>
      <c r="L311" s="41"/>
      <c r="M311" s="189"/>
      <c r="N311" s="190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225</v>
      </c>
      <c r="AU311" s="19" t="s">
        <v>85</v>
      </c>
    </row>
    <row r="312" spans="1:65" s="13" customFormat="1" ht="11.25">
      <c r="B312" s="191"/>
      <c r="C312" s="192"/>
      <c r="D312" s="193" t="s">
        <v>227</v>
      </c>
      <c r="E312" s="194" t="s">
        <v>19</v>
      </c>
      <c r="F312" s="195" t="s">
        <v>400</v>
      </c>
      <c r="G312" s="192"/>
      <c r="H312" s="194" t="s">
        <v>19</v>
      </c>
      <c r="I312" s="196"/>
      <c r="J312" s="192"/>
      <c r="K312" s="192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227</v>
      </c>
      <c r="AU312" s="201" t="s">
        <v>85</v>
      </c>
      <c r="AV312" s="13" t="s">
        <v>83</v>
      </c>
      <c r="AW312" s="13" t="s">
        <v>36</v>
      </c>
      <c r="AX312" s="13" t="s">
        <v>75</v>
      </c>
      <c r="AY312" s="201" t="s">
        <v>216</v>
      </c>
    </row>
    <row r="313" spans="1:65" s="14" customFormat="1" ht="11.25">
      <c r="B313" s="202"/>
      <c r="C313" s="203"/>
      <c r="D313" s="193" t="s">
        <v>227</v>
      </c>
      <c r="E313" s="204" t="s">
        <v>19</v>
      </c>
      <c r="F313" s="205" t="s">
        <v>102</v>
      </c>
      <c r="G313" s="203"/>
      <c r="H313" s="206">
        <v>1820.8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227</v>
      </c>
      <c r="AU313" s="212" t="s">
        <v>85</v>
      </c>
      <c r="AV313" s="14" t="s">
        <v>85</v>
      </c>
      <c r="AW313" s="14" t="s">
        <v>36</v>
      </c>
      <c r="AX313" s="14" t="s">
        <v>75</v>
      </c>
      <c r="AY313" s="212" t="s">
        <v>216</v>
      </c>
    </row>
    <row r="314" spans="1:65" s="14" customFormat="1" ht="11.25">
      <c r="B314" s="202"/>
      <c r="C314" s="203"/>
      <c r="D314" s="193" t="s">
        <v>227</v>
      </c>
      <c r="E314" s="204" t="s">
        <v>19</v>
      </c>
      <c r="F314" s="205" t="s">
        <v>105</v>
      </c>
      <c r="G314" s="203"/>
      <c r="H314" s="206">
        <v>20.100000000000001</v>
      </c>
      <c r="I314" s="207"/>
      <c r="J314" s="203"/>
      <c r="K314" s="203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227</v>
      </c>
      <c r="AU314" s="212" t="s">
        <v>85</v>
      </c>
      <c r="AV314" s="14" t="s">
        <v>85</v>
      </c>
      <c r="AW314" s="14" t="s">
        <v>36</v>
      </c>
      <c r="AX314" s="14" t="s">
        <v>75</v>
      </c>
      <c r="AY314" s="212" t="s">
        <v>216</v>
      </c>
    </row>
    <row r="315" spans="1:65" s="15" customFormat="1" ht="11.25">
      <c r="B315" s="223"/>
      <c r="C315" s="224"/>
      <c r="D315" s="193" t="s">
        <v>227</v>
      </c>
      <c r="E315" s="225" t="s">
        <v>19</v>
      </c>
      <c r="F315" s="226" t="s">
        <v>325</v>
      </c>
      <c r="G315" s="224"/>
      <c r="H315" s="227">
        <v>1840.9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AT315" s="233" t="s">
        <v>227</v>
      </c>
      <c r="AU315" s="233" t="s">
        <v>85</v>
      </c>
      <c r="AV315" s="15" t="s">
        <v>223</v>
      </c>
      <c r="AW315" s="15" t="s">
        <v>36</v>
      </c>
      <c r="AX315" s="15" t="s">
        <v>83</v>
      </c>
      <c r="AY315" s="233" t="s">
        <v>216</v>
      </c>
    </row>
    <row r="316" spans="1:65" s="2" customFormat="1" ht="24.2" customHeight="1">
      <c r="A316" s="36"/>
      <c r="B316" s="37"/>
      <c r="C316" s="173" t="s">
        <v>293</v>
      </c>
      <c r="D316" s="173" t="s">
        <v>219</v>
      </c>
      <c r="E316" s="174" t="s">
        <v>516</v>
      </c>
      <c r="F316" s="175" t="s">
        <v>517</v>
      </c>
      <c r="G316" s="176" t="s">
        <v>88</v>
      </c>
      <c r="H316" s="177">
        <v>2016</v>
      </c>
      <c r="I316" s="178"/>
      <c r="J316" s="179">
        <f>ROUND(I316*H316,2)</f>
        <v>0</v>
      </c>
      <c r="K316" s="175" t="s">
        <v>222</v>
      </c>
      <c r="L316" s="41"/>
      <c r="M316" s="180" t="s">
        <v>19</v>
      </c>
      <c r="N316" s="181" t="s">
        <v>46</v>
      </c>
      <c r="O316" s="66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4" t="s">
        <v>223</v>
      </c>
      <c r="AT316" s="184" t="s">
        <v>219</v>
      </c>
      <c r="AU316" s="184" t="s">
        <v>85</v>
      </c>
      <c r="AY316" s="19" t="s">
        <v>216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9" t="s">
        <v>83</v>
      </c>
      <c r="BK316" s="185">
        <f>ROUND(I316*H316,2)</f>
        <v>0</v>
      </c>
      <c r="BL316" s="19" t="s">
        <v>223</v>
      </c>
      <c r="BM316" s="184" t="s">
        <v>518</v>
      </c>
    </row>
    <row r="317" spans="1:65" s="2" customFormat="1" ht="11.25">
      <c r="A317" s="36"/>
      <c r="B317" s="37"/>
      <c r="C317" s="38"/>
      <c r="D317" s="186" t="s">
        <v>225</v>
      </c>
      <c r="E317" s="38"/>
      <c r="F317" s="187" t="s">
        <v>519</v>
      </c>
      <c r="G317" s="38"/>
      <c r="H317" s="38"/>
      <c r="I317" s="188"/>
      <c r="J317" s="38"/>
      <c r="K317" s="38"/>
      <c r="L317" s="41"/>
      <c r="M317" s="189"/>
      <c r="N317" s="190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225</v>
      </c>
      <c r="AU317" s="19" t="s">
        <v>85</v>
      </c>
    </row>
    <row r="318" spans="1:65" s="13" customFormat="1" ht="11.25">
      <c r="B318" s="191"/>
      <c r="C318" s="192"/>
      <c r="D318" s="193" t="s">
        <v>227</v>
      </c>
      <c r="E318" s="194" t="s">
        <v>19</v>
      </c>
      <c r="F318" s="195" t="s">
        <v>400</v>
      </c>
      <c r="G318" s="192"/>
      <c r="H318" s="194" t="s">
        <v>19</v>
      </c>
      <c r="I318" s="196"/>
      <c r="J318" s="192"/>
      <c r="K318" s="192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227</v>
      </c>
      <c r="AU318" s="201" t="s">
        <v>85</v>
      </c>
      <c r="AV318" s="13" t="s">
        <v>83</v>
      </c>
      <c r="AW318" s="13" t="s">
        <v>36</v>
      </c>
      <c r="AX318" s="13" t="s">
        <v>75</v>
      </c>
      <c r="AY318" s="201" t="s">
        <v>216</v>
      </c>
    </row>
    <row r="319" spans="1:65" s="14" customFormat="1" ht="11.25">
      <c r="B319" s="202"/>
      <c r="C319" s="203"/>
      <c r="D319" s="193" t="s">
        <v>227</v>
      </c>
      <c r="E319" s="204" t="s">
        <v>19</v>
      </c>
      <c r="F319" s="205" t="s">
        <v>86</v>
      </c>
      <c r="G319" s="203"/>
      <c r="H319" s="206">
        <v>463</v>
      </c>
      <c r="I319" s="207"/>
      <c r="J319" s="203"/>
      <c r="K319" s="203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227</v>
      </c>
      <c r="AU319" s="212" t="s">
        <v>85</v>
      </c>
      <c r="AV319" s="14" t="s">
        <v>85</v>
      </c>
      <c r="AW319" s="14" t="s">
        <v>36</v>
      </c>
      <c r="AX319" s="14" t="s">
        <v>75</v>
      </c>
      <c r="AY319" s="212" t="s">
        <v>216</v>
      </c>
    </row>
    <row r="320" spans="1:65" s="14" customFormat="1" ht="11.25">
      <c r="B320" s="202"/>
      <c r="C320" s="203"/>
      <c r="D320" s="193" t="s">
        <v>227</v>
      </c>
      <c r="E320" s="204" t="s">
        <v>19</v>
      </c>
      <c r="F320" s="205" t="s">
        <v>91</v>
      </c>
      <c r="G320" s="203"/>
      <c r="H320" s="206">
        <v>1553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227</v>
      </c>
      <c r="AU320" s="212" t="s">
        <v>85</v>
      </c>
      <c r="AV320" s="14" t="s">
        <v>85</v>
      </c>
      <c r="AW320" s="14" t="s">
        <v>36</v>
      </c>
      <c r="AX320" s="14" t="s">
        <v>75</v>
      </c>
      <c r="AY320" s="212" t="s">
        <v>216</v>
      </c>
    </row>
    <row r="321" spans="1:65" s="15" customFormat="1" ht="11.25">
      <c r="B321" s="223"/>
      <c r="C321" s="224"/>
      <c r="D321" s="193" t="s">
        <v>227</v>
      </c>
      <c r="E321" s="225" t="s">
        <v>19</v>
      </c>
      <c r="F321" s="226" t="s">
        <v>325</v>
      </c>
      <c r="G321" s="224"/>
      <c r="H321" s="227">
        <v>2016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227</v>
      </c>
      <c r="AU321" s="233" t="s">
        <v>85</v>
      </c>
      <c r="AV321" s="15" t="s">
        <v>223</v>
      </c>
      <c r="AW321" s="15" t="s">
        <v>36</v>
      </c>
      <c r="AX321" s="15" t="s">
        <v>83</v>
      </c>
      <c r="AY321" s="233" t="s">
        <v>216</v>
      </c>
    </row>
    <row r="322" spans="1:65" s="2" customFormat="1" ht="44.25" customHeight="1">
      <c r="A322" s="36"/>
      <c r="B322" s="37"/>
      <c r="C322" s="173" t="s">
        <v>98</v>
      </c>
      <c r="D322" s="173" t="s">
        <v>219</v>
      </c>
      <c r="E322" s="174" t="s">
        <v>520</v>
      </c>
      <c r="F322" s="175" t="s">
        <v>521</v>
      </c>
      <c r="G322" s="176" t="s">
        <v>88</v>
      </c>
      <c r="H322" s="177">
        <v>2016</v>
      </c>
      <c r="I322" s="178"/>
      <c r="J322" s="179">
        <f>ROUND(I322*H322,2)</f>
        <v>0</v>
      </c>
      <c r="K322" s="175" t="s">
        <v>222</v>
      </c>
      <c r="L322" s="41"/>
      <c r="M322" s="180" t="s">
        <v>19</v>
      </c>
      <c r="N322" s="181" t="s">
        <v>46</v>
      </c>
      <c r="O322" s="66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4" t="s">
        <v>223</v>
      </c>
      <c r="AT322" s="184" t="s">
        <v>219</v>
      </c>
      <c r="AU322" s="184" t="s">
        <v>85</v>
      </c>
      <c r="AY322" s="19" t="s">
        <v>216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9" t="s">
        <v>83</v>
      </c>
      <c r="BK322" s="185">
        <f>ROUND(I322*H322,2)</f>
        <v>0</v>
      </c>
      <c r="BL322" s="19" t="s">
        <v>223</v>
      </c>
      <c r="BM322" s="184" t="s">
        <v>522</v>
      </c>
    </row>
    <row r="323" spans="1:65" s="2" customFormat="1" ht="11.25">
      <c r="A323" s="36"/>
      <c r="B323" s="37"/>
      <c r="C323" s="38"/>
      <c r="D323" s="186" t="s">
        <v>225</v>
      </c>
      <c r="E323" s="38"/>
      <c r="F323" s="187" t="s">
        <v>523</v>
      </c>
      <c r="G323" s="38"/>
      <c r="H323" s="38"/>
      <c r="I323" s="188"/>
      <c r="J323" s="38"/>
      <c r="K323" s="38"/>
      <c r="L323" s="41"/>
      <c r="M323" s="189"/>
      <c r="N323" s="190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225</v>
      </c>
      <c r="AU323" s="19" t="s">
        <v>85</v>
      </c>
    </row>
    <row r="324" spans="1:65" s="13" customFormat="1" ht="11.25">
      <c r="B324" s="191"/>
      <c r="C324" s="192"/>
      <c r="D324" s="193" t="s">
        <v>227</v>
      </c>
      <c r="E324" s="194" t="s">
        <v>19</v>
      </c>
      <c r="F324" s="195" t="s">
        <v>524</v>
      </c>
      <c r="G324" s="192"/>
      <c r="H324" s="194" t="s">
        <v>19</v>
      </c>
      <c r="I324" s="196"/>
      <c r="J324" s="192"/>
      <c r="K324" s="192"/>
      <c r="L324" s="197"/>
      <c r="M324" s="198"/>
      <c r="N324" s="199"/>
      <c r="O324" s="199"/>
      <c r="P324" s="199"/>
      <c r="Q324" s="199"/>
      <c r="R324" s="199"/>
      <c r="S324" s="199"/>
      <c r="T324" s="200"/>
      <c r="AT324" s="201" t="s">
        <v>227</v>
      </c>
      <c r="AU324" s="201" t="s">
        <v>85</v>
      </c>
      <c r="AV324" s="13" t="s">
        <v>83</v>
      </c>
      <c r="AW324" s="13" t="s">
        <v>36</v>
      </c>
      <c r="AX324" s="13" t="s">
        <v>75</v>
      </c>
      <c r="AY324" s="201" t="s">
        <v>216</v>
      </c>
    </row>
    <row r="325" spans="1:65" s="14" customFormat="1" ht="11.25">
      <c r="B325" s="202"/>
      <c r="C325" s="203"/>
      <c r="D325" s="193" t="s">
        <v>227</v>
      </c>
      <c r="E325" s="204" t="s">
        <v>19</v>
      </c>
      <c r="F325" s="205" t="s">
        <v>86</v>
      </c>
      <c r="G325" s="203"/>
      <c r="H325" s="206">
        <v>463</v>
      </c>
      <c r="I325" s="207"/>
      <c r="J325" s="203"/>
      <c r="K325" s="203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227</v>
      </c>
      <c r="AU325" s="212" t="s">
        <v>85</v>
      </c>
      <c r="AV325" s="14" t="s">
        <v>85</v>
      </c>
      <c r="AW325" s="14" t="s">
        <v>36</v>
      </c>
      <c r="AX325" s="14" t="s">
        <v>75</v>
      </c>
      <c r="AY325" s="212" t="s">
        <v>216</v>
      </c>
    </row>
    <row r="326" spans="1:65" s="14" customFormat="1" ht="11.25">
      <c r="B326" s="202"/>
      <c r="C326" s="203"/>
      <c r="D326" s="193" t="s">
        <v>227</v>
      </c>
      <c r="E326" s="204" t="s">
        <v>19</v>
      </c>
      <c r="F326" s="205" t="s">
        <v>91</v>
      </c>
      <c r="G326" s="203"/>
      <c r="H326" s="206">
        <v>1553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227</v>
      </c>
      <c r="AU326" s="212" t="s">
        <v>85</v>
      </c>
      <c r="AV326" s="14" t="s">
        <v>85</v>
      </c>
      <c r="AW326" s="14" t="s">
        <v>36</v>
      </c>
      <c r="AX326" s="14" t="s">
        <v>75</v>
      </c>
      <c r="AY326" s="212" t="s">
        <v>216</v>
      </c>
    </row>
    <row r="327" spans="1:65" s="15" customFormat="1" ht="11.25">
      <c r="B327" s="223"/>
      <c r="C327" s="224"/>
      <c r="D327" s="193" t="s">
        <v>227</v>
      </c>
      <c r="E327" s="225" t="s">
        <v>19</v>
      </c>
      <c r="F327" s="226" t="s">
        <v>325</v>
      </c>
      <c r="G327" s="224"/>
      <c r="H327" s="227">
        <v>2016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AT327" s="233" t="s">
        <v>227</v>
      </c>
      <c r="AU327" s="233" t="s">
        <v>85</v>
      </c>
      <c r="AV327" s="15" t="s">
        <v>223</v>
      </c>
      <c r="AW327" s="15" t="s">
        <v>36</v>
      </c>
      <c r="AX327" s="15" t="s">
        <v>83</v>
      </c>
      <c r="AY327" s="233" t="s">
        <v>216</v>
      </c>
    </row>
    <row r="328" spans="1:65" s="12" customFormat="1" ht="22.9" customHeight="1">
      <c r="B328" s="157"/>
      <c r="C328" s="158"/>
      <c r="D328" s="159" t="s">
        <v>74</v>
      </c>
      <c r="E328" s="171" t="s">
        <v>525</v>
      </c>
      <c r="F328" s="171" t="s">
        <v>526</v>
      </c>
      <c r="G328" s="158"/>
      <c r="H328" s="158"/>
      <c r="I328" s="161"/>
      <c r="J328" s="172">
        <f>BK328</f>
        <v>0</v>
      </c>
      <c r="K328" s="158"/>
      <c r="L328" s="163"/>
      <c r="M328" s="164"/>
      <c r="N328" s="165"/>
      <c r="O328" s="165"/>
      <c r="P328" s="166">
        <f>SUM(P329:P350)</f>
        <v>0</v>
      </c>
      <c r="Q328" s="165"/>
      <c r="R328" s="166">
        <f>SUM(R329:R350)</f>
        <v>0</v>
      </c>
      <c r="S328" s="165"/>
      <c r="T328" s="167">
        <f>SUM(T329:T350)</f>
        <v>0</v>
      </c>
      <c r="AR328" s="168" t="s">
        <v>83</v>
      </c>
      <c r="AT328" s="169" t="s">
        <v>74</v>
      </c>
      <c r="AU328" s="169" t="s">
        <v>83</v>
      </c>
      <c r="AY328" s="168" t="s">
        <v>216</v>
      </c>
      <c r="BK328" s="170">
        <f>SUM(BK329:BK350)</f>
        <v>0</v>
      </c>
    </row>
    <row r="329" spans="1:65" s="2" customFormat="1" ht="24.2" customHeight="1">
      <c r="A329" s="36"/>
      <c r="B329" s="37"/>
      <c r="C329" s="173" t="s">
        <v>527</v>
      </c>
      <c r="D329" s="173" t="s">
        <v>219</v>
      </c>
      <c r="E329" s="174" t="s">
        <v>528</v>
      </c>
      <c r="F329" s="175" t="s">
        <v>529</v>
      </c>
      <c r="G329" s="176" t="s">
        <v>97</v>
      </c>
      <c r="H329" s="177">
        <v>9</v>
      </c>
      <c r="I329" s="178"/>
      <c r="J329" s="179">
        <f>ROUND(I329*H329,2)</f>
        <v>0</v>
      </c>
      <c r="K329" s="175" t="s">
        <v>222</v>
      </c>
      <c r="L329" s="41"/>
      <c r="M329" s="180" t="s">
        <v>19</v>
      </c>
      <c r="N329" s="181" t="s">
        <v>46</v>
      </c>
      <c r="O329" s="66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4" t="s">
        <v>223</v>
      </c>
      <c r="AT329" s="184" t="s">
        <v>219</v>
      </c>
      <c r="AU329" s="184" t="s">
        <v>85</v>
      </c>
      <c r="AY329" s="19" t="s">
        <v>216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9" t="s">
        <v>83</v>
      </c>
      <c r="BK329" s="185">
        <f>ROUND(I329*H329,2)</f>
        <v>0</v>
      </c>
      <c r="BL329" s="19" t="s">
        <v>223</v>
      </c>
      <c r="BM329" s="184" t="s">
        <v>530</v>
      </c>
    </row>
    <row r="330" spans="1:65" s="2" customFormat="1" ht="11.25">
      <c r="A330" s="36"/>
      <c r="B330" s="37"/>
      <c r="C330" s="38"/>
      <c r="D330" s="186" t="s">
        <v>225</v>
      </c>
      <c r="E330" s="38"/>
      <c r="F330" s="187" t="s">
        <v>531</v>
      </c>
      <c r="G330" s="38"/>
      <c r="H330" s="38"/>
      <c r="I330" s="188"/>
      <c r="J330" s="38"/>
      <c r="K330" s="38"/>
      <c r="L330" s="41"/>
      <c r="M330" s="189"/>
      <c r="N330" s="190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225</v>
      </c>
      <c r="AU330" s="19" t="s">
        <v>85</v>
      </c>
    </row>
    <row r="331" spans="1:65" s="13" customFormat="1" ht="11.25">
      <c r="B331" s="191"/>
      <c r="C331" s="192"/>
      <c r="D331" s="193" t="s">
        <v>227</v>
      </c>
      <c r="E331" s="194" t="s">
        <v>19</v>
      </c>
      <c r="F331" s="195" t="s">
        <v>532</v>
      </c>
      <c r="G331" s="192"/>
      <c r="H331" s="194" t="s">
        <v>19</v>
      </c>
      <c r="I331" s="196"/>
      <c r="J331" s="192"/>
      <c r="K331" s="192"/>
      <c r="L331" s="197"/>
      <c r="M331" s="198"/>
      <c r="N331" s="199"/>
      <c r="O331" s="199"/>
      <c r="P331" s="199"/>
      <c r="Q331" s="199"/>
      <c r="R331" s="199"/>
      <c r="S331" s="199"/>
      <c r="T331" s="200"/>
      <c r="AT331" s="201" t="s">
        <v>227</v>
      </c>
      <c r="AU331" s="201" t="s">
        <v>85</v>
      </c>
      <c r="AV331" s="13" t="s">
        <v>83</v>
      </c>
      <c r="AW331" s="13" t="s">
        <v>36</v>
      </c>
      <c r="AX331" s="13" t="s">
        <v>75</v>
      </c>
      <c r="AY331" s="201" t="s">
        <v>216</v>
      </c>
    </row>
    <row r="332" spans="1:65" s="14" customFormat="1" ht="11.25">
      <c r="B332" s="202"/>
      <c r="C332" s="203"/>
      <c r="D332" s="193" t="s">
        <v>227</v>
      </c>
      <c r="E332" s="204" t="s">
        <v>19</v>
      </c>
      <c r="F332" s="205" t="s">
        <v>95</v>
      </c>
      <c r="G332" s="203"/>
      <c r="H332" s="206">
        <v>9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227</v>
      </c>
      <c r="AU332" s="212" t="s">
        <v>85</v>
      </c>
      <c r="AV332" s="14" t="s">
        <v>85</v>
      </c>
      <c r="AW332" s="14" t="s">
        <v>36</v>
      </c>
      <c r="AX332" s="14" t="s">
        <v>83</v>
      </c>
      <c r="AY332" s="212" t="s">
        <v>216</v>
      </c>
    </row>
    <row r="333" spans="1:65" s="2" customFormat="1" ht="24.2" customHeight="1">
      <c r="A333" s="36"/>
      <c r="B333" s="37"/>
      <c r="C333" s="173" t="s">
        <v>533</v>
      </c>
      <c r="D333" s="173" t="s">
        <v>219</v>
      </c>
      <c r="E333" s="174" t="s">
        <v>534</v>
      </c>
      <c r="F333" s="175" t="s">
        <v>535</v>
      </c>
      <c r="G333" s="176" t="s">
        <v>97</v>
      </c>
      <c r="H333" s="177">
        <v>15</v>
      </c>
      <c r="I333" s="178"/>
      <c r="J333" s="179">
        <f>ROUND(I333*H333,2)</f>
        <v>0</v>
      </c>
      <c r="K333" s="175" t="s">
        <v>222</v>
      </c>
      <c r="L333" s="41"/>
      <c r="M333" s="180" t="s">
        <v>19</v>
      </c>
      <c r="N333" s="181" t="s">
        <v>46</v>
      </c>
      <c r="O333" s="66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4" t="s">
        <v>223</v>
      </c>
      <c r="AT333" s="184" t="s">
        <v>219</v>
      </c>
      <c r="AU333" s="184" t="s">
        <v>85</v>
      </c>
      <c r="AY333" s="19" t="s">
        <v>216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9" t="s">
        <v>83</v>
      </c>
      <c r="BK333" s="185">
        <f>ROUND(I333*H333,2)</f>
        <v>0</v>
      </c>
      <c r="BL333" s="19" t="s">
        <v>223</v>
      </c>
      <c r="BM333" s="184" t="s">
        <v>536</v>
      </c>
    </row>
    <row r="334" spans="1:65" s="2" customFormat="1" ht="11.25">
      <c r="A334" s="36"/>
      <c r="B334" s="37"/>
      <c r="C334" s="38"/>
      <c r="D334" s="186" t="s">
        <v>225</v>
      </c>
      <c r="E334" s="38"/>
      <c r="F334" s="187" t="s">
        <v>537</v>
      </c>
      <c r="G334" s="38"/>
      <c r="H334" s="38"/>
      <c r="I334" s="188"/>
      <c r="J334" s="38"/>
      <c r="K334" s="38"/>
      <c r="L334" s="41"/>
      <c r="M334" s="189"/>
      <c r="N334" s="190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225</v>
      </c>
      <c r="AU334" s="19" t="s">
        <v>85</v>
      </c>
    </row>
    <row r="335" spans="1:65" s="13" customFormat="1" ht="11.25">
      <c r="B335" s="191"/>
      <c r="C335" s="192"/>
      <c r="D335" s="193" t="s">
        <v>227</v>
      </c>
      <c r="E335" s="194" t="s">
        <v>19</v>
      </c>
      <c r="F335" s="195" t="s">
        <v>538</v>
      </c>
      <c r="G335" s="192"/>
      <c r="H335" s="194" t="s">
        <v>19</v>
      </c>
      <c r="I335" s="196"/>
      <c r="J335" s="192"/>
      <c r="K335" s="192"/>
      <c r="L335" s="197"/>
      <c r="M335" s="198"/>
      <c r="N335" s="199"/>
      <c r="O335" s="199"/>
      <c r="P335" s="199"/>
      <c r="Q335" s="199"/>
      <c r="R335" s="199"/>
      <c r="S335" s="199"/>
      <c r="T335" s="200"/>
      <c r="AT335" s="201" t="s">
        <v>227</v>
      </c>
      <c r="AU335" s="201" t="s">
        <v>85</v>
      </c>
      <c r="AV335" s="13" t="s">
        <v>83</v>
      </c>
      <c r="AW335" s="13" t="s">
        <v>36</v>
      </c>
      <c r="AX335" s="13" t="s">
        <v>75</v>
      </c>
      <c r="AY335" s="201" t="s">
        <v>216</v>
      </c>
    </row>
    <row r="336" spans="1:65" s="14" customFormat="1" ht="11.25">
      <c r="B336" s="202"/>
      <c r="C336" s="203"/>
      <c r="D336" s="193" t="s">
        <v>227</v>
      </c>
      <c r="E336" s="204" t="s">
        <v>19</v>
      </c>
      <c r="F336" s="205" t="s">
        <v>99</v>
      </c>
      <c r="G336" s="203"/>
      <c r="H336" s="206">
        <v>15</v>
      </c>
      <c r="I336" s="207"/>
      <c r="J336" s="203"/>
      <c r="K336" s="203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227</v>
      </c>
      <c r="AU336" s="212" t="s">
        <v>85</v>
      </c>
      <c r="AV336" s="14" t="s">
        <v>85</v>
      </c>
      <c r="AW336" s="14" t="s">
        <v>36</v>
      </c>
      <c r="AX336" s="14" t="s">
        <v>83</v>
      </c>
      <c r="AY336" s="212" t="s">
        <v>216</v>
      </c>
    </row>
    <row r="337" spans="1:65" s="2" customFormat="1" ht="37.9" customHeight="1">
      <c r="A337" s="36"/>
      <c r="B337" s="37"/>
      <c r="C337" s="173" t="s">
        <v>101</v>
      </c>
      <c r="D337" s="173" t="s">
        <v>219</v>
      </c>
      <c r="E337" s="174" t="s">
        <v>539</v>
      </c>
      <c r="F337" s="175" t="s">
        <v>540</v>
      </c>
      <c r="G337" s="176" t="s">
        <v>97</v>
      </c>
      <c r="H337" s="177">
        <v>9</v>
      </c>
      <c r="I337" s="178"/>
      <c r="J337" s="179">
        <f>ROUND(I337*H337,2)</f>
        <v>0</v>
      </c>
      <c r="K337" s="175" t="s">
        <v>222</v>
      </c>
      <c r="L337" s="41"/>
      <c r="M337" s="180" t="s">
        <v>19</v>
      </c>
      <c r="N337" s="181" t="s">
        <v>46</v>
      </c>
      <c r="O337" s="66"/>
      <c r="P337" s="182">
        <f>O337*H337</f>
        <v>0</v>
      </c>
      <c r="Q337" s="182">
        <v>0</v>
      </c>
      <c r="R337" s="182">
        <f>Q337*H337</f>
        <v>0</v>
      </c>
      <c r="S337" s="182">
        <v>0</v>
      </c>
      <c r="T337" s="183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4" t="s">
        <v>223</v>
      </c>
      <c r="AT337" s="184" t="s">
        <v>219</v>
      </c>
      <c r="AU337" s="184" t="s">
        <v>85</v>
      </c>
      <c r="AY337" s="19" t="s">
        <v>216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9" t="s">
        <v>83</v>
      </c>
      <c r="BK337" s="185">
        <f>ROUND(I337*H337,2)</f>
        <v>0</v>
      </c>
      <c r="BL337" s="19" t="s">
        <v>223</v>
      </c>
      <c r="BM337" s="184" t="s">
        <v>541</v>
      </c>
    </row>
    <row r="338" spans="1:65" s="2" customFormat="1" ht="11.25">
      <c r="A338" s="36"/>
      <c r="B338" s="37"/>
      <c r="C338" s="38"/>
      <c r="D338" s="186" t="s">
        <v>225</v>
      </c>
      <c r="E338" s="38"/>
      <c r="F338" s="187" t="s">
        <v>542</v>
      </c>
      <c r="G338" s="38"/>
      <c r="H338" s="38"/>
      <c r="I338" s="188"/>
      <c r="J338" s="38"/>
      <c r="K338" s="38"/>
      <c r="L338" s="41"/>
      <c r="M338" s="189"/>
      <c r="N338" s="190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225</v>
      </c>
      <c r="AU338" s="19" t="s">
        <v>85</v>
      </c>
    </row>
    <row r="339" spans="1:65" s="13" customFormat="1" ht="11.25">
      <c r="B339" s="191"/>
      <c r="C339" s="192"/>
      <c r="D339" s="193" t="s">
        <v>227</v>
      </c>
      <c r="E339" s="194" t="s">
        <v>19</v>
      </c>
      <c r="F339" s="195" t="s">
        <v>543</v>
      </c>
      <c r="G339" s="192"/>
      <c r="H339" s="194" t="s">
        <v>19</v>
      </c>
      <c r="I339" s="196"/>
      <c r="J339" s="192"/>
      <c r="K339" s="192"/>
      <c r="L339" s="197"/>
      <c r="M339" s="198"/>
      <c r="N339" s="199"/>
      <c r="O339" s="199"/>
      <c r="P339" s="199"/>
      <c r="Q339" s="199"/>
      <c r="R339" s="199"/>
      <c r="S339" s="199"/>
      <c r="T339" s="200"/>
      <c r="AT339" s="201" t="s">
        <v>227</v>
      </c>
      <c r="AU339" s="201" t="s">
        <v>85</v>
      </c>
      <c r="AV339" s="13" t="s">
        <v>83</v>
      </c>
      <c r="AW339" s="13" t="s">
        <v>36</v>
      </c>
      <c r="AX339" s="13" t="s">
        <v>75</v>
      </c>
      <c r="AY339" s="201" t="s">
        <v>216</v>
      </c>
    </row>
    <row r="340" spans="1:65" s="14" customFormat="1" ht="11.25">
      <c r="B340" s="202"/>
      <c r="C340" s="203"/>
      <c r="D340" s="193" t="s">
        <v>227</v>
      </c>
      <c r="E340" s="204" t="s">
        <v>19</v>
      </c>
      <c r="F340" s="205" t="s">
        <v>95</v>
      </c>
      <c r="G340" s="203"/>
      <c r="H340" s="206">
        <v>9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227</v>
      </c>
      <c r="AU340" s="212" t="s">
        <v>85</v>
      </c>
      <c r="AV340" s="14" t="s">
        <v>85</v>
      </c>
      <c r="AW340" s="14" t="s">
        <v>36</v>
      </c>
      <c r="AX340" s="14" t="s">
        <v>83</v>
      </c>
      <c r="AY340" s="212" t="s">
        <v>216</v>
      </c>
    </row>
    <row r="341" spans="1:65" s="2" customFormat="1" ht="37.9" customHeight="1">
      <c r="A341" s="36"/>
      <c r="B341" s="37"/>
      <c r="C341" s="173" t="s">
        <v>544</v>
      </c>
      <c r="D341" s="173" t="s">
        <v>219</v>
      </c>
      <c r="E341" s="174" t="s">
        <v>545</v>
      </c>
      <c r="F341" s="175" t="s">
        <v>546</v>
      </c>
      <c r="G341" s="176" t="s">
        <v>97</v>
      </c>
      <c r="H341" s="177">
        <v>15</v>
      </c>
      <c r="I341" s="178"/>
      <c r="J341" s="179">
        <f>ROUND(I341*H341,2)</f>
        <v>0</v>
      </c>
      <c r="K341" s="175" t="s">
        <v>222</v>
      </c>
      <c r="L341" s="41"/>
      <c r="M341" s="180" t="s">
        <v>19</v>
      </c>
      <c r="N341" s="181" t="s">
        <v>46</v>
      </c>
      <c r="O341" s="66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4" t="s">
        <v>223</v>
      </c>
      <c r="AT341" s="184" t="s">
        <v>219</v>
      </c>
      <c r="AU341" s="184" t="s">
        <v>85</v>
      </c>
      <c r="AY341" s="19" t="s">
        <v>216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9" t="s">
        <v>83</v>
      </c>
      <c r="BK341" s="185">
        <f>ROUND(I341*H341,2)</f>
        <v>0</v>
      </c>
      <c r="BL341" s="19" t="s">
        <v>223</v>
      </c>
      <c r="BM341" s="184" t="s">
        <v>547</v>
      </c>
    </row>
    <row r="342" spans="1:65" s="2" customFormat="1" ht="11.25">
      <c r="A342" s="36"/>
      <c r="B342" s="37"/>
      <c r="C342" s="38"/>
      <c r="D342" s="186" t="s">
        <v>225</v>
      </c>
      <c r="E342" s="38"/>
      <c r="F342" s="187" t="s">
        <v>548</v>
      </c>
      <c r="G342" s="38"/>
      <c r="H342" s="38"/>
      <c r="I342" s="188"/>
      <c r="J342" s="38"/>
      <c r="K342" s="38"/>
      <c r="L342" s="41"/>
      <c r="M342" s="189"/>
      <c r="N342" s="190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225</v>
      </c>
      <c r="AU342" s="19" t="s">
        <v>85</v>
      </c>
    </row>
    <row r="343" spans="1:65" s="13" customFormat="1" ht="11.25">
      <c r="B343" s="191"/>
      <c r="C343" s="192"/>
      <c r="D343" s="193" t="s">
        <v>227</v>
      </c>
      <c r="E343" s="194" t="s">
        <v>19</v>
      </c>
      <c r="F343" s="195" t="s">
        <v>549</v>
      </c>
      <c r="G343" s="192"/>
      <c r="H343" s="194" t="s">
        <v>19</v>
      </c>
      <c r="I343" s="196"/>
      <c r="J343" s="192"/>
      <c r="K343" s="192"/>
      <c r="L343" s="197"/>
      <c r="M343" s="198"/>
      <c r="N343" s="199"/>
      <c r="O343" s="199"/>
      <c r="P343" s="199"/>
      <c r="Q343" s="199"/>
      <c r="R343" s="199"/>
      <c r="S343" s="199"/>
      <c r="T343" s="200"/>
      <c r="AT343" s="201" t="s">
        <v>227</v>
      </c>
      <c r="AU343" s="201" t="s">
        <v>85</v>
      </c>
      <c r="AV343" s="13" t="s">
        <v>83</v>
      </c>
      <c r="AW343" s="13" t="s">
        <v>36</v>
      </c>
      <c r="AX343" s="13" t="s">
        <v>75</v>
      </c>
      <c r="AY343" s="201" t="s">
        <v>216</v>
      </c>
    </row>
    <row r="344" spans="1:65" s="14" customFormat="1" ht="11.25">
      <c r="B344" s="202"/>
      <c r="C344" s="203"/>
      <c r="D344" s="193" t="s">
        <v>227</v>
      </c>
      <c r="E344" s="204" t="s">
        <v>19</v>
      </c>
      <c r="F344" s="205" t="s">
        <v>99</v>
      </c>
      <c r="G344" s="203"/>
      <c r="H344" s="206">
        <v>15</v>
      </c>
      <c r="I344" s="207"/>
      <c r="J344" s="203"/>
      <c r="K344" s="203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227</v>
      </c>
      <c r="AU344" s="212" t="s">
        <v>85</v>
      </c>
      <c r="AV344" s="14" t="s">
        <v>85</v>
      </c>
      <c r="AW344" s="14" t="s">
        <v>36</v>
      </c>
      <c r="AX344" s="14" t="s">
        <v>83</v>
      </c>
      <c r="AY344" s="212" t="s">
        <v>216</v>
      </c>
    </row>
    <row r="345" spans="1:65" s="2" customFormat="1" ht="33" customHeight="1">
      <c r="A345" s="36"/>
      <c r="B345" s="37"/>
      <c r="C345" s="173" t="s">
        <v>550</v>
      </c>
      <c r="D345" s="173" t="s">
        <v>219</v>
      </c>
      <c r="E345" s="174" t="s">
        <v>551</v>
      </c>
      <c r="F345" s="175" t="s">
        <v>552</v>
      </c>
      <c r="G345" s="176" t="s">
        <v>272</v>
      </c>
      <c r="H345" s="177">
        <v>140.035</v>
      </c>
      <c r="I345" s="178"/>
      <c r="J345" s="179">
        <f>ROUND(I345*H345,2)</f>
        <v>0</v>
      </c>
      <c r="K345" s="175" t="s">
        <v>222</v>
      </c>
      <c r="L345" s="41"/>
      <c r="M345" s="180" t="s">
        <v>19</v>
      </c>
      <c r="N345" s="181" t="s">
        <v>46</v>
      </c>
      <c r="O345" s="66"/>
      <c r="P345" s="182">
        <f>O345*H345</f>
        <v>0</v>
      </c>
      <c r="Q345" s="182">
        <v>0</v>
      </c>
      <c r="R345" s="182">
        <f>Q345*H345</f>
        <v>0</v>
      </c>
      <c r="S345" s="182">
        <v>0</v>
      </c>
      <c r="T345" s="183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4" t="s">
        <v>223</v>
      </c>
      <c r="AT345" s="184" t="s">
        <v>219</v>
      </c>
      <c r="AU345" s="184" t="s">
        <v>85</v>
      </c>
      <c r="AY345" s="19" t="s">
        <v>216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9" t="s">
        <v>83</v>
      </c>
      <c r="BK345" s="185">
        <f>ROUND(I345*H345,2)</f>
        <v>0</v>
      </c>
      <c r="BL345" s="19" t="s">
        <v>223</v>
      </c>
      <c r="BM345" s="184" t="s">
        <v>553</v>
      </c>
    </row>
    <row r="346" spans="1:65" s="2" customFormat="1" ht="11.25">
      <c r="A346" s="36"/>
      <c r="B346" s="37"/>
      <c r="C346" s="38"/>
      <c r="D346" s="186" t="s">
        <v>225</v>
      </c>
      <c r="E346" s="38"/>
      <c r="F346" s="187" t="s">
        <v>554</v>
      </c>
      <c r="G346" s="38"/>
      <c r="H346" s="38"/>
      <c r="I346" s="188"/>
      <c r="J346" s="38"/>
      <c r="K346" s="38"/>
      <c r="L346" s="41"/>
      <c r="M346" s="189"/>
      <c r="N346" s="190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225</v>
      </c>
      <c r="AU346" s="19" t="s">
        <v>85</v>
      </c>
    </row>
    <row r="347" spans="1:65" s="2" customFormat="1" ht="44.25" customHeight="1">
      <c r="A347" s="36"/>
      <c r="B347" s="37"/>
      <c r="C347" s="173" t="s">
        <v>555</v>
      </c>
      <c r="D347" s="173" t="s">
        <v>219</v>
      </c>
      <c r="E347" s="174" t="s">
        <v>556</v>
      </c>
      <c r="F347" s="175" t="s">
        <v>557</v>
      </c>
      <c r="G347" s="176" t="s">
        <v>272</v>
      </c>
      <c r="H347" s="177">
        <v>140.035</v>
      </c>
      <c r="I347" s="178"/>
      <c r="J347" s="179">
        <f>ROUND(I347*H347,2)</f>
        <v>0</v>
      </c>
      <c r="K347" s="175" t="s">
        <v>222</v>
      </c>
      <c r="L347" s="41"/>
      <c r="M347" s="180" t="s">
        <v>19</v>
      </c>
      <c r="N347" s="181" t="s">
        <v>46</v>
      </c>
      <c r="O347" s="66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4" t="s">
        <v>223</v>
      </c>
      <c r="AT347" s="184" t="s">
        <v>219</v>
      </c>
      <c r="AU347" s="184" t="s">
        <v>85</v>
      </c>
      <c r="AY347" s="19" t="s">
        <v>216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9" t="s">
        <v>83</v>
      </c>
      <c r="BK347" s="185">
        <f>ROUND(I347*H347,2)</f>
        <v>0</v>
      </c>
      <c r="BL347" s="19" t="s">
        <v>223</v>
      </c>
      <c r="BM347" s="184" t="s">
        <v>558</v>
      </c>
    </row>
    <row r="348" spans="1:65" s="2" customFormat="1" ht="11.25">
      <c r="A348" s="36"/>
      <c r="B348" s="37"/>
      <c r="C348" s="38"/>
      <c r="D348" s="186" t="s">
        <v>225</v>
      </c>
      <c r="E348" s="38"/>
      <c r="F348" s="187" t="s">
        <v>559</v>
      </c>
      <c r="G348" s="38"/>
      <c r="H348" s="38"/>
      <c r="I348" s="188"/>
      <c r="J348" s="38"/>
      <c r="K348" s="38"/>
      <c r="L348" s="41"/>
      <c r="M348" s="189"/>
      <c r="N348" s="190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225</v>
      </c>
      <c r="AU348" s="19" t="s">
        <v>85</v>
      </c>
    </row>
    <row r="349" spans="1:65" s="2" customFormat="1" ht="49.15" customHeight="1">
      <c r="A349" s="36"/>
      <c r="B349" s="37"/>
      <c r="C349" s="173" t="s">
        <v>560</v>
      </c>
      <c r="D349" s="173" t="s">
        <v>219</v>
      </c>
      <c r="E349" s="174" t="s">
        <v>561</v>
      </c>
      <c r="F349" s="175" t="s">
        <v>562</v>
      </c>
      <c r="G349" s="176" t="s">
        <v>272</v>
      </c>
      <c r="H349" s="177">
        <v>140.035</v>
      </c>
      <c r="I349" s="178"/>
      <c r="J349" s="179">
        <f>ROUND(I349*H349,2)</f>
        <v>0</v>
      </c>
      <c r="K349" s="175" t="s">
        <v>222</v>
      </c>
      <c r="L349" s="41"/>
      <c r="M349" s="180" t="s">
        <v>19</v>
      </c>
      <c r="N349" s="181" t="s">
        <v>46</v>
      </c>
      <c r="O349" s="66"/>
      <c r="P349" s="182">
        <f>O349*H349</f>
        <v>0</v>
      </c>
      <c r="Q349" s="182">
        <v>0</v>
      </c>
      <c r="R349" s="182">
        <f>Q349*H349</f>
        <v>0</v>
      </c>
      <c r="S349" s="182">
        <v>0</v>
      </c>
      <c r="T349" s="183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4" t="s">
        <v>223</v>
      </c>
      <c r="AT349" s="184" t="s">
        <v>219</v>
      </c>
      <c r="AU349" s="184" t="s">
        <v>85</v>
      </c>
      <c r="AY349" s="19" t="s">
        <v>216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9" t="s">
        <v>83</v>
      </c>
      <c r="BK349" s="185">
        <f>ROUND(I349*H349,2)</f>
        <v>0</v>
      </c>
      <c r="BL349" s="19" t="s">
        <v>223</v>
      </c>
      <c r="BM349" s="184" t="s">
        <v>563</v>
      </c>
    </row>
    <row r="350" spans="1:65" s="2" customFormat="1" ht="11.25">
      <c r="A350" s="36"/>
      <c r="B350" s="37"/>
      <c r="C350" s="38"/>
      <c r="D350" s="186" t="s">
        <v>225</v>
      </c>
      <c r="E350" s="38"/>
      <c r="F350" s="187" t="s">
        <v>564</v>
      </c>
      <c r="G350" s="38"/>
      <c r="H350" s="38"/>
      <c r="I350" s="188"/>
      <c r="J350" s="38"/>
      <c r="K350" s="38"/>
      <c r="L350" s="41"/>
      <c r="M350" s="189"/>
      <c r="N350" s="190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225</v>
      </c>
      <c r="AU350" s="19" t="s">
        <v>85</v>
      </c>
    </row>
    <row r="351" spans="1:65" s="12" customFormat="1" ht="22.9" customHeight="1">
      <c r="B351" s="157"/>
      <c r="C351" s="158"/>
      <c r="D351" s="159" t="s">
        <v>74</v>
      </c>
      <c r="E351" s="171" t="s">
        <v>565</v>
      </c>
      <c r="F351" s="171" t="s">
        <v>566</v>
      </c>
      <c r="G351" s="158"/>
      <c r="H351" s="158"/>
      <c r="I351" s="161"/>
      <c r="J351" s="172">
        <f>BK351</f>
        <v>0</v>
      </c>
      <c r="K351" s="158"/>
      <c r="L351" s="163"/>
      <c r="M351" s="164"/>
      <c r="N351" s="165"/>
      <c r="O351" s="165"/>
      <c r="P351" s="166">
        <f>SUM(P352:P353)</f>
        <v>0</v>
      </c>
      <c r="Q351" s="165"/>
      <c r="R351" s="166">
        <f>SUM(R352:R353)</f>
        <v>0</v>
      </c>
      <c r="S351" s="165"/>
      <c r="T351" s="167">
        <f>SUM(T352:T353)</f>
        <v>0</v>
      </c>
      <c r="AR351" s="168" t="s">
        <v>83</v>
      </c>
      <c r="AT351" s="169" t="s">
        <v>74</v>
      </c>
      <c r="AU351" s="169" t="s">
        <v>83</v>
      </c>
      <c r="AY351" s="168" t="s">
        <v>216</v>
      </c>
      <c r="BK351" s="170">
        <f>SUM(BK352:BK353)</f>
        <v>0</v>
      </c>
    </row>
    <row r="352" spans="1:65" s="2" customFormat="1" ht="62.65" customHeight="1">
      <c r="A352" s="36"/>
      <c r="B352" s="37"/>
      <c r="C352" s="173" t="s">
        <v>567</v>
      </c>
      <c r="D352" s="173" t="s">
        <v>219</v>
      </c>
      <c r="E352" s="174" t="s">
        <v>568</v>
      </c>
      <c r="F352" s="175" t="s">
        <v>569</v>
      </c>
      <c r="G352" s="176" t="s">
        <v>272</v>
      </c>
      <c r="H352" s="177">
        <v>90.947000000000003</v>
      </c>
      <c r="I352" s="178"/>
      <c r="J352" s="179">
        <f>ROUND(I352*H352,2)</f>
        <v>0</v>
      </c>
      <c r="K352" s="175" t="s">
        <v>222</v>
      </c>
      <c r="L352" s="41"/>
      <c r="M352" s="180" t="s">
        <v>19</v>
      </c>
      <c r="N352" s="181" t="s">
        <v>46</v>
      </c>
      <c r="O352" s="66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4" t="s">
        <v>223</v>
      </c>
      <c r="AT352" s="184" t="s">
        <v>219</v>
      </c>
      <c r="AU352" s="184" t="s">
        <v>85</v>
      </c>
      <c r="AY352" s="19" t="s">
        <v>216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9" t="s">
        <v>83</v>
      </c>
      <c r="BK352" s="185">
        <f>ROUND(I352*H352,2)</f>
        <v>0</v>
      </c>
      <c r="BL352" s="19" t="s">
        <v>223</v>
      </c>
      <c r="BM352" s="184" t="s">
        <v>570</v>
      </c>
    </row>
    <row r="353" spans="1:65" s="2" customFormat="1" ht="11.25">
      <c r="A353" s="36"/>
      <c r="B353" s="37"/>
      <c r="C353" s="38"/>
      <c r="D353" s="186" t="s">
        <v>225</v>
      </c>
      <c r="E353" s="38"/>
      <c r="F353" s="187" t="s">
        <v>571</v>
      </c>
      <c r="G353" s="38"/>
      <c r="H353" s="38"/>
      <c r="I353" s="188"/>
      <c r="J353" s="38"/>
      <c r="K353" s="38"/>
      <c r="L353" s="41"/>
      <c r="M353" s="189"/>
      <c r="N353" s="190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225</v>
      </c>
      <c r="AU353" s="19" t="s">
        <v>85</v>
      </c>
    </row>
    <row r="354" spans="1:65" s="12" customFormat="1" ht="25.9" customHeight="1">
      <c r="B354" s="157"/>
      <c r="C354" s="158"/>
      <c r="D354" s="159" t="s">
        <v>74</v>
      </c>
      <c r="E354" s="160" t="s">
        <v>572</v>
      </c>
      <c r="F354" s="160" t="s">
        <v>573</v>
      </c>
      <c r="G354" s="158"/>
      <c r="H354" s="158"/>
      <c r="I354" s="161"/>
      <c r="J354" s="162">
        <f>BK354</f>
        <v>0</v>
      </c>
      <c r="K354" s="158"/>
      <c r="L354" s="163"/>
      <c r="M354" s="164"/>
      <c r="N354" s="165"/>
      <c r="O354" s="165"/>
      <c r="P354" s="166">
        <f>P355+P362+P414+P429+P488+P518+P538+P561</f>
        <v>0</v>
      </c>
      <c r="Q354" s="165"/>
      <c r="R354" s="166">
        <f>R355+R362+R414+R429+R488+R518+R538+R561</f>
        <v>3.8750454999999997</v>
      </c>
      <c r="S354" s="165"/>
      <c r="T354" s="167">
        <f>T355+T362+T414+T429+T488+T518+T538+T561</f>
        <v>2.7287949999999999</v>
      </c>
      <c r="AR354" s="168" t="s">
        <v>85</v>
      </c>
      <c r="AT354" s="169" t="s">
        <v>74</v>
      </c>
      <c r="AU354" s="169" t="s">
        <v>75</v>
      </c>
      <c r="AY354" s="168" t="s">
        <v>216</v>
      </c>
      <c r="BK354" s="170">
        <f>BK355+BK362+BK414+BK429+BK488+BK518+BK538+BK561</f>
        <v>0</v>
      </c>
    </row>
    <row r="355" spans="1:65" s="12" customFormat="1" ht="22.9" customHeight="1">
      <c r="B355" s="157"/>
      <c r="C355" s="158"/>
      <c r="D355" s="159" t="s">
        <v>74</v>
      </c>
      <c r="E355" s="171" t="s">
        <v>574</v>
      </c>
      <c r="F355" s="171" t="s">
        <v>575</v>
      </c>
      <c r="G355" s="158"/>
      <c r="H355" s="158"/>
      <c r="I355" s="161"/>
      <c r="J355" s="172">
        <f>BK355</f>
        <v>0</v>
      </c>
      <c r="K355" s="158"/>
      <c r="L355" s="163"/>
      <c r="M355" s="164"/>
      <c r="N355" s="165"/>
      <c r="O355" s="165"/>
      <c r="P355" s="166">
        <f>SUM(P356:P361)</f>
        <v>0</v>
      </c>
      <c r="Q355" s="165"/>
      <c r="R355" s="166">
        <f>SUM(R356:R361)</f>
        <v>3.3E-3</v>
      </c>
      <c r="S355" s="165"/>
      <c r="T355" s="167">
        <f>SUM(T356:T361)</f>
        <v>0</v>
      </c>
      <c r="AR355" s="168" t="s">
        <v>85</v>
      </c>
      <c r="AT355" s="169" t="s">
        <v>74</v>
      </c>
      <c r="AU355" s="169" t="s">
        <v>83</v>
      </c>
      <c r="AY355" s="168" t="s">
        <v>216</v>
      </c>
      <c r="BK355" s="170">
        <f>SUM(BK356:BK361)</f>
        <v>0</v>
      </c>
    </row>
    <row r="356" spans="1:65" s="2" customFormat="1" ht="44.25" customHeight="1">
      <c r="A356" s="36"/>
      <c r="B356" s="37"/>
      <c r="C356" s="173" t="s">
        <v>576</v>
      </c>
      <c r="D356" s="173" t="s">
        <v>219</v>
      </c>
      <c r="E356" s="174" t="s">
        <v>577</v>
      </c>
      <c r="F356" s="175" t="s">
        <v>578</v>
      </c>
      <c r="G356" s="176" t="s">
        <v>88</v>
      </c>
      <c r="H356" s="177">
        <v>4.125</v>
      </c>
      <c r="I356" s="178"/>
      <c r="J356" s="179">
        <f>ROUND(I356*H356,2)</f>
        <v>0</v>
      </c>
      <c r="K356" s="175" t="s">
        <v>222</v>
      </c>
      <c r="L356" s="41"/>
      <c r="M356" s="180" t="s">
        <v>19</v>
      </c>
      <c r="N356" s="181" t="s">
        <v>46</v>
      </c>
      <c r="O356" s="66"/>
      <c r="P356" s="182">
        <f>O356*H356</f>
        <v>0</v>
      </c>
      <c r="Q356" s="182">
        <v>8.0000000000000004E-4</v>
      </c>
      <c r="R356" s="182">
        <f>Q356*H356</f>
        <v>3.3E-3</v>
      </c>
      <c r="S356" s="182">
        <v>0</v>
      </c>
      <c r="T356" s="183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4" t="s">
        <v>544</v>
      </c>
      <c r="AT356" s="184" t="s">
        <v>219</v>
      </c>
      <c r="AU356" s="184" t="s">
        <v>85</v>
      </c>
      <c r="AY356" s="19" t="s">
        <v>216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9" t="s">
        <v>83</v>
      </c>
      <c r="BK356" s="185">
        <f>ROUND(I356*H356,2)</f>
        <v>0</v>
      </c>
      <c r="BL356" s="19" t="s">
        <v>544</v>
      </c>
      <c r="BM356" s="184" t="s">
        <v>579</v>
      </c>
    </row>
    <row r="357" spans="1:65" s="2" customFormat="1" ht="11.25">
      <c r="A357" s="36"/>
      <c r="B357" s="37"/>
      <c r="C357" s="38"/>
      <c r="D357" s="186" t="s">
        <v>225</v>
      </c>
      <c r="E357" s="38"/>
      <c r="F357" s="187" t="s">
        <v>580</v>
      </c>
      <c r="G357" s="38"/>
      <c r="H357" s="38"/>
      <c r="I357" s="188"/>
      <c r="J357" s="38"/>
      <c r="K357" s="38"/>
      <c r="L357" s="41"/>
      <c r="M357" s="189"/>
      <c r="N357" s="190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225</v>
      </c>
      <c r="AU357" s="19" t="s">
        <v>85</v>
      </c>
    </row>
    <row r="358" spans="1:65" s="13" customFormat="1" ht="11.25">
      <c r="B358" s="191"/>
      <c r="C358" s="192"/>
      <c r="D358" s="193" t="s">
        <v>227</v>
      </c>
      <c r="E358" s="194" t="s">
        <v>19</v>
      </c>
      <c r="F358" s="195" t="s">
        <v>581</v>
      </c>
      <c r="G358" s="192"/>
      <c r="H358" s="194" t="s">
        <v>19</v>
      </c>
      <c r="I358" s="196"/>
      <c r="J358" s="192"/>
      <c r="K358" s="192"/>
      <c r="L358" s="197"/>
      <c r="M358" s="198"/>
      <c r="N358" s="199"/>
      <c r="O358" s="199"/>
      <c r="P358" s="199"/>
      <c r="Q358" s="199"/>
      <c r="R358" s="199"/>
      <c r="S358" s="199"/>
      <c r="T358" s="200"/>
      <c r="AT358" s="201" t="s">
        <v>227</v>
      </c>
      <c r="AU358" s="201" t="s">
        <v>85</v>
      </c>
      <c r="AV358" s="13" t="s">
        <v>83</v>
      </c>
      <c r="AW358" s="13" t="s">
        <v>36</v>
      </c>
      <c r="AX358" s="13" t="s">
        <v>75</v>
      </c>
      <c r="AY358" s="201" t="s">
        <v>216</v>
      </c>
    </row>
    <row r="359" spans="1:65" s="14" customFormat="1" ht="11.25">
      <c r="B359" s="202"/>
      <c r="C359" s="203"/>
      <c r="D359" s="193" t="s">
        <v>227</v>
      </c>
      <c r="E359" s="204" t="s">
        <v>19</v>
      </c>
      <c r="F359" s="205" t="s">
        <v>334</v>
      </c>
      <c r="G359" s="203"/>
      <c r="H359" s="206">
        <v>4.125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227</v>
      </c>
      <c r="AU359" s="212" t="s">
        <v>85</v>
      </c>
      <c r="AV359" s="14" t="s">
        <v>85</v>
      </c>
      <c r="AW359" s="14" t="s">
        <v>36</v>
      </c>
      <c r="AX359" s="14" t="s">
        <v>83</v>
      </c>
      <c r="AY359" s="212" t="s">
        <v>216</v>
      </c>
    </row>
    <row r="360" spans="1:65" s="2" customFormat="1" ht="49.15" customHeight="1">
      <c r="A360" s="36"/>
      <c r="B360" s="37"/>
      <c r="C360" s="173" t="s">
        <v>582</v>
      </c>
      <c r="D360" s="173" t="s">
        <v>219</v>
      </c>
      <c r="E360" s="174" t="s">
        <v>583</v>
      </c>
      <c r="F360" s="175" t="s">
        <v>584</v>
      </c>
      <c r="G360" s="176" t="s">
        <v>272</v>
      </c>
      <c r="H360" s="177">
        <v>3.0000000000000001E-3</v>
      </c>
      <c r="I360" s="178"/>
      <c r="J360" s="179">
        <f>ROUND(I360*H360,2)</f>
        <v>0</v>
      </c>
      <c r="K360" s="175" t="s">
        <v>222</v>
      </c>
      <c r="L360" s="41"/>
      <c r="M360" s="180" t="s">
        <v>19</v>
      </c>
      <c r="N360" s="181" t="s">
        <v>46</v>
      </c>
      <c r="O360" s="66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4" t="s">
        <v>544</v>
      </c>
      <c r="AT360" s="184" t="s">
        <v>219</v>
      </c>
      <c r="AU360" s="184" t="s">
        <v>85</v>
      </c>
      <c r="AY360" s="19" t="s">
        <v>216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9" t="s">
        <v>83</v>
      </c>
      <c r="BK360" s="185">
        <f>ROUND(I360*H360,2)</f>
        <v>0</v>
      </c>
      <c r="BL360" s="19" t="s">
        <v>544</v>
      </c>
      <c r="BM360" s="184" t="s">
        <v>585</v>
      </c>
    </row>
    <row r="361" spans="1:65" s="2" customFormat="1" ht="11.25">
      <c r="A361" s="36"/>
      <c r="B361" s="37"/>
      <c r="C361" s="38"/>
      <c r="D361" s="186" t="s">
        <v>225</v>
      </c>
      <c r="E361" s="38"/>
      <c r="F361" s="187" t="s">
        <v>586</v>
      </c>
      <c r="G361" s="38"/>
      <c r="H361" s="38"/>
      <c r="I361" s="188"/>
      <c r="J361" s="38"/>
      <c r="K361" s="38"/>
      <c r="L361" s="41"/>
      <c r="M361" s="189"/>
      <c r="N361" s="190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225</v>
      </c>
      <c r="AU361" s="19" t="s">
        <v>85</v>
      </c>
    </row>
    <row r="362" spans="1:65" s="12" customFormat="1" ht="22.9" customHeight="1">
      <c r="B362" s="157"/>
      <c r="C362" s="158"/>
      <c r="D362" s="159" t="s">
        <v>74</v>
      </c>
      <c r="E362" s="171" t="s">
        <v>587</v>
      </c>
      <c r="F362" s="171" t="s">
        <v>588</v>
      </c>
      <c r="G362" s="158"/>
      <c r="H362" s="158"/>
      <c r="I362" s="161"/>
      <c r="J362" s="172">
        <f>BK362</f>
        <v>0</v>
      </c>
      <c r="K362" s="158"/>
      <c r="L362" s="163"/>
      <c r="M362" s="164"/>
      <c r="N362" s="165"/>
      <c r="O362" s="165"/>
      <c r="P362" s="166">
        <f>SUM(P363:P413)</f>
        <v>0</v>
      </c>
      <c r="Q362" s="165"/>
      <c r="R362" s="166">
        <f>SUM(R363:R413)</f>
        <v>0.35180488000000004</v>
      </c>
      <c r="S362" s="165"/>
      <c r="T362" s="167">
        <f>SUM(T363:T413)</f>
        <v>0</v>
      </c>
      <c r="AR362" s="168" t="s">
        <v>85</v>
      </c>
      <c r="AT362" s="169" t="s">
        <v>74</v>
      </c>
      <c r="AU362" s="169" t="s">
        <v>83</v>
      </c>
      <c r="AY362" s="168" t="s">
        <v>216</v>
      </c>
      <c r="BK362" s="170">
        <f>SUM(BK363:BK413)</f>
        <v>0</v>
      </c>
    </row>
    <row r="363" spans="1:65" s="2" customFormat="1" ht="37.9" customHeight="1">
      <c r="A363" s="36"/>
      <c r="B363" s="37"/>
      <c r="C363" s="173" t="s">
        <v>589</v>
      </c>
      <c r="D363" s="173" t="s">
        <v>219</v>
      </c>
      <c r="E363" s="174" t="s">
        <v>590</v>
      </c>
      <c r="F363" s="175" t="s">
        <v>591</v>
      </c>
      <c r="G363" s="176" t="s">
        <v>88</v>
      </c>
      <c r="H363" s="177">
        <v>25.52</v>
      </c>
      <c r="I363" s="178"/>
      <c r="J363" s="179">
        <f>ROUND(I363*H363,2)</f>
        <v>0</v>
      </c>
      <c r="K363" s="175" t="s">
        <v>222</v>
      </c>
      <c r="L363" s="41"/>
      <c r="M363" s="180" t="s">
        <v>19</v>
      </c>
      <c r="N363" s="181" t="s">
        <v>46</v>
      </c>
      <c r="O363" s="66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84" t="s">
        <v>544</v>
      </c>
      <c r="AT363" s="184" t="s">
        <v>219</v>
      </c>
      <c r="AU363" s="184" t="s">
        <v>85</v>
      </c>
      <c r="AY363" s="19" t="s">
        <v>216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9" t="s">
        <v>83</v>
      </c>
      <c r="BK363" s="185">
        <f>ROUND(I363*H363,2)</f>
        <v>0</v>
      </c>
      <c r="BL363" s="19" t="s">
        <v>544</v>
      </c>
      <c r="BM363" s="184" t="s">
        <v>592</v>
      </c>
    </row>
    <row r="364" spans="1:65" s="2" customFormat="1" ht="11.25">
      <c r="A364" s="36"/>
      <c r="B364" s="37"/>
      <c r="C364" s="38"/>
      <c r="D364" s="186" t="s">
        <v>225</v>
      </c>
      <c r="E364" s="38"/>
      <c r="F364" s="187" t="s">
        <v>593</v>
      </c>
      <c r="G364" s="38"/>
      <c r="H364" s="38"/>
      <c r="I364" s="188"/>
      <c r="J364" s="38"/>
      <c r="K364" s="38"/>
      <c r="L364" s="41"/>
      <c r="M364" s="189"/>
      <c r="N364" s="190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225</v>
      </c>
      <c r="AU364" s="19" t="s">
        <v>85</v>
      </c>
    </row>
    <row r="365" spans="1:65" s="13" customFormat="1" ht="11.25">
      <c r="B365" s="191"/>
      <c r="C365" s="192"/>
      <c r="D365" s="193" t="s">
        <v>227</v>
      </c>
      <c r="E365" s="194" t="s">
        <v>19</v>
      </c>
      <c r="F365" s="195" t="s">
        <v>406</v>
      </c>
      <c r="G365" s="192"/>
      <c r="H365" s="194" t="s">
        <v>19</v>
      </c>
      <c r="I365" s="196"/>
      <c r="J365" s="192"/>
      <c r="K365" s="192"/>
      <c r="L365" s="197"/>
      <c r="M365" s="198"/>
      <c r="N365" s="199"/>
      <c r="O365" s="199"/>
      <c r="P365" s="199"/>
      <c r="Q365" s="199"/>
      <c r="R365" s="199"/>
      <c r="S365" s="199"/>
      <c r="T365" s="200"/>
      <c r="AT365" s="201" t="s">
        <v>227</v>
      </c>
      <c r="AU365" s="201" t="s">
        <v>85</v>
      </c>
      <c r="AV365" s="13" t="s">
        <v>83</v>
      </c>
      <c r="AW365" s="13" t="s">
        <v>36</v>
      </c>
      <c r="AX365" s="13" t="s">
        <v>75</v>
      </c>
      <c r="AY365" s="201" t="s">
        <v>216</v>
      </c>
    </row>
    <row r="366" spans="1:65" s="14" customFormat="1" ht="11.25">
      <c r="B366" s="202"/>
      <c r="C366" s="203"/>
      <c r="D366" s="193" t="s">
        <v>227</v>
      </c>
      <c r="E366" s="204" t="s">
        <v>19</v>
      </c>
      <c r="F366" s="205" t="s">
        <v>416</v>
      </c>
      <c r="G366" s="203"/>
      <c r="H366" s="206">
        <v>25.52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227</v>
      </c>
      <c r="AU366" s="212" t="s">
        <v>85</v>
      </c>
      <c r="AV366" s="14" t="s">
        <v>85</v>
      </c>
      <c r="AW366" s="14" t="s">
        <v>36</v>
      </c>
      <c r="AX366" s="14" t="s">
        <v>83</v>
      </c>
      <c r="AY366" s="212" t="s">
        <v>216</v>
      </c>
    </row>
    <row r="367" spans="1:65" s="2" customFormat="1" ht="16.5" customHeight="1">
      <c r="A367" s="36"/>
      <c r="B367" s="37"/>
      <c r="C367" s="213" t="s">
        <v>594</v>
      </c>
      <c r="D367" s="213" t="s">
        <v>289</v>
      </c>
      <c r="E367" s="214" t="s">
        <v>595</v>
      </c>
      <c r="F367" s="215" t="s">
        <v>596</v>
      </c>
      <c r="G367" s="216" t="s">
        <v>272</v>
      </c>
      <c r="H367" s="217">
        <v>8.0000000000000002E-3</v>
      </c>
      <c r="I367" s="218"/>
      <c r="J367" s="219">
        <f>ROUND(I367*H367,2)</f>
        <v>0</v>
      </c>
      <c r="K367" s="215" t="s">
        <v>222</v>
      </c>
      <c r="L367" s="220"/>
      <c r="M367" s="221" t="s">
        <v>19</v>
      </c>
      <c r="N367" s="222" t="s">
        <v>46</v>
      </c>
      <c r="O367" s="66"/>
      <c r="P367" s="182">
        <f>O367*H367</f>
        <v>0</v>
      </c>
      <c r="Q367" s="182">
        <v>1</v>
      </c>
      <c r="R367" s="182">
        <f>Q367*H367</f>
        <v>8.0000000000000002E-3</v>
      </c>
      <c r="S367" s="182">
        <v>0</v>
      </c>
      <c r="T367" s="183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4" t="s">
        <v>597</v>
      </c>
      <c r="AT367" s="184" t="s">
        <v>289</v>
      </c>
      <c r="AU367" s="184" t="s">
        <v>85</v>
      </c>
      <c r="AY367" s="19" t="s">
        <v>216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9" t="s">
        <v>83</v>
      </c>
      <c r="BK367" s="185">
        <f>ROUND(I367*H367,2)</f>
        <v>0</v>
      </c>
      <c r="BL367" s="19" t="s">
        <v>544</v>
      </c>
      <c r="BM367" s="184" t="s">
        <v>598</v>
      </c>
    </row>
    <row r="368" spans="1:65" s="14" customFormat="1" ht="11.25">
      <c r="B368" s="202"/>
      <c r="C368" s="203"/>
      <c r="D368" s="193" t="s">
        <v>227</v>
      </c>
      <c r="E368" s="203"/>
      <c r="F368" s="205" t="s">
        <v>599</v>
      </c>
      <c r="G368" s="203"/>
      <c r="H368" s="206">
        <v>8.0000000000000002E-3</v>
      </c>
      <c r="I368" s="207"/>
      <c r="J368" s="203"/>
      <c r="K368" s="203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227</v>
      </c>
      <c r="AU368" s="212" t="s">
        <v>85</v>
      </c>
      <c r="AV368" s="14" t="s">
        <v>85</v>
      </c>
      <c r="AW368" s="14" t="s">
        <v>4</v>
      </c>
      <c r="AX368" s="14" t="s">
        <v>83</v>
      </c>
      <c r="AY368" s="212" t="s">
        <v>216</v>
      </c>
    </row>
    <row r="369" spans="1:65" s="2" customFormat="1" ht="24.2" customHeight="1">
      <c r="A369" s="36"/>
      <c r="B369" s="37"/>
      <c r="C369" s="173" t="s">
        <v>600</v>
      </c>
      <c r="D369" s="173" t="s">
        <v>219</v>
      </c>
      <c r="E369" s="174" t="s">
        <v>601</v>
      </c>
      <c r="F369" s="175" t="s">
        <v>602</v>
      </c>
      <c r="G369" s="176" t="s">
        <v>88</v>
      </c>
      <c r="H369" s="177">
        <v>25.52</v>
      </c>
      <c r="I369" s="178"/>
      <c r="J369" s="179">
        <f>ROUND(I369*H369,2)</f>
        <v>0</v>
      </c>
      <c r="K369" s="175" t="s">
        <v>222</v>
      </c>
      <c r="L369" s="41"/>
      <c r="M369" s="180" t="s">
        <v>19</v>
      </c>
      <c r="N369" s="181" t="s">
        <v>46</v>
      </c>
      <c r="O369" s="66"/>
      <c r="P369" s="182">
        <f>O369*H369</f>
        <v>0</v>
      </c>
      <c r="Q369" s="182">
        <v>8.8000000000000003E-4</v>
      </c>
      <c r="R369" s="182">
        <f>Q369*H369</f>
        <v>2.2457600000000001E-2</v>
      </c>
      <c r="S369" s="182">
        <v>0</v>
      </c>
      <c r="T369" s="183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4" t="s">
        <v>544</v>
      </c>
      <c r="AT369" s="184" t="s">
        <v>219</v>
      </c>
      <c r="AU369" s="184" t="s">
        <v>85</v>
      </c>
      <c r="AY369" s="19" t="s">
        <v>216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9" t="s">
        <v>83</v>
      </c>
      <c r="BK369" s="185">
        <f>ROUND(I369*H369,2)</f>
        <v>0</v>
      </c>
      <c r="BL369" s="19" t="s">
        <v>544</v>
      </c>
      <c r="BM369" s="184" t="s">
        <v>603</v>
      </c>
    </row>
    <row r="370" spans="1:65" s="2" customFormat="1" ht="11.25">
      <c r="A370" s="36"/>
      <c r="B370" s="37"/>
      <c r="C370" s="38"/>
      <c r="D370" s="186" t="s">
        <v>225</v>
      </c>
      <c r="E370" s="38"/>
      <c r="F370" s="187" t="s">
        <v>604</v>
      </c>
      <c r="G370" s="38"/>
      <c r="H370" s="38"/>
      <c r="I370" s="188"/>
      <c r="J370" s="38"/>
      <c r="K370" s="38"/>
      <c r="L370" s="41"/>
      <c r="M370" s="189"/>
      <c r="N370" s="190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225</v>
      </c>
      <c r="AU370" s="19" t="s">
        <v>85</v>
      </c>
    </row>
    <row r="371" spans="1:65" s="13" customFormat="1" ht="11.25">
      <c r="B371" s="191"/>
      <c r="C371" s="192"/>
      <c r="D371" s="193" t="s">
        <v>227</v>
      </c>
      <c r="E371" s="194" t="s">
        <v>19</v>
      </c>
      <c r="F371" s="195" t="s">
        <v>406</v>
      </c>
      <c r="G371" s="192"/>
      <c r="H371" s="194" t="s">
        <v>19</v>
      </c>
      <c r="I371" s="196"/>
      <c r="J371" s="192"/>
      <c r="K371" s="192"/>
      <c r="L371" s="197"/>
      <c r="M371" s="198"/>
      <c r="N371" s="199"/>
      <c r="O371" s="199"/>
      <c r="P371" s="199"/>
      <c r="Q371" s="199"/>
      <c r="R371" s="199"/>
      <c r="S371" s="199"/>
      <c r="T371" s="200"/>
      <c r="AT371" s="201" t="s">
        <v>227</v>
      </c>
      <c r="AU371" s="201" t="s">
        <v>85</v>
      </c>
      <c r="AV371" s="13" t="s">
        <v>83</v>
      </c>
      <c r="AW371" s="13" t="s">
        <v>36</v>
      </c>
      <c r="AX371" s="13" t="s">
        <v>75</v>
      </c>
      <c r="AY371" s="201" t="s">
        <v>216</v>
      </c>
    </row>
    <row r="372" spans="1:65" s="14" customFormat="1" ht="11.25">
      <c r="B372" s="202"/>
      <c r="C372" s="203"/>
      <c r="D372" s="193" t="s">
        <v>227</v>
      </c>
      <c r="E372" s="204" t="s">
        <v>19</v>
      </c>
      <c r="F372" s="205" t="s">
        <v>416</v>
      </c>
      <c r="G372" s="203"/>
      <c r="H372" s="206">
        <v>25.52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227</v>
      </c>
      <c r="AU372" s="212" t="s">
        <v>85</v>
      </c>
      <c r="AV372" s="14" t="s">
        <v>85</v>
      </c>
      <c r="AW372" s="14" t="s">
        <v>36</v>
      </c>
      <c r="AX372" s="14" t="s">
        <v>83</v>
      </c>
      <c r="AY372" s="212" t="s">
        <v>216</v>
      </c>
    </row>
    <row r="373" spans="1:65" s="2" customFormat="1" ht="49.15" customHeight="1">
      <c r="A373" s="36"/>
      <c r="B373" s="37"/>
      <c r="C373" s="213" t="s">
        <v>605</v>
      </c>
      <c r="D373" s="213" t="s">
        <v>289</v>
      </c>
      <c r="E373" s="214" t="s">
        <v>606</v>
      </c>
      <c r="F373" s="215" t="s">
        <v>607</v>
      </c>
      <c r="G373" s="216" t="s">
        <v>88</v>
      </c>
      <c r="H373" s="217">
        <v>29.744</v>
      </c>
      <c r="I373" s="218"/>
      <c r="J373" s="219">
        <f>ROUND(I373*H373,2)</f>
        <v>0</v>
      </c>
      <c r="K373" s="215" t="s">
        <v>222</v>
      </c>
      <c r="L373" s="220"/>
      <c r="M373" s="221" t="s">
        <v>19</v>
      </c>
      <c r="N373" s="222" t="s">
        <v>46</v>
      </c>
      <c r="O373" s="66"/>
      <c r="P373" s="182">
        <f>O373*H373</f>
        <v>0</v>
      </c>
      <c r="Q373" s="182">
        <v>5.4000000000000003E-3</v>
      </c>
      <c r="R373" s="182">
        <f>Q373*H373</f>
        <v>0.1606176</v>
      </c>
      <c r="S373" s="182">
        <v>0</v>
      </c>
      <c r="T373" s="183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4" t="s">
        <v>597</v>
      </c>
      <c r="AT373" s="184" t="s">
        <v>289</v>
      </c>
      <c r="AU373" s="184" t="s">
        <v>85</v>
      </c>
      <c r="AY373" s="19" t="s">
        <v>216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9" t="s">
        <v>83</v>
      </c>
      <c r="BK373" s="185">
        <f>ROUND(I373*H373,2)</f>
        <v>0</v>
      </c>
      <c r="BL373" s="19" t="s">
        <v>544</v>
      </c>
      <c r="BM373" s="184" t="s">
        <v>608</v>
      </c>
    </row>
    <row r="374" spans="1:65" s="14" customFormat="1" ht="11.25">
      <c r="B374" s="202"/>
      <c r="C374" s="203"/>
      <c r="D374" s="193" t="s">
        <v>227</v>
      </c>
      <c r="E374" s="203"/>
      <c r="F374" s="205" t="s">
        <v>609</v>
      </c>
      <c r="G374" s="203"/>
      <c r="H374" s="206">
        <v>29.744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227</v>
      </c>
      <c r="AU374" s="212" t="s">
        <v>85</v>
      </c>
      <c r="AV374" s="14" t="s">
        <v>85</v>
      </c>
      <c r="AW374" s="14" t="s">
        <v>4</v>
      </c>
      <c r="AX374" s="14" t="s">
        <v>83</v>
      </c>
      <c r="AY374" s="212" t="s">
        <v>216</v>
      </c>
    </row>
    <row r="375" spans="1:65" s="2" customFormat="1" ht="37.9" customHeight="1">
      <c r="A375" s="36"/>
      <c r="B375" s="37"/>
      <c r="C375" s="173" t="s">
        <v>610</v>
      </c>
      <c r="D375" s="173" t="s">
        <v>219</v>
      </c>
      <c r="E375" s="174" t="s">
        <v>611</v>
      </c>
      <c r="F375" s="175" t="s">
        <v>612</v>
      </c>
      <c r="G375" s="176" t="s">
        <v>88</v>
      </c>
      <c r="H375" s="177">
        <v>3.74</v>
      </c>
      <c r="I375" s="178"/>
      <c r="J375" s="179">
        <f>ROUND(I375*H375,2)</f>
        <v>0</v>
      </c>
      <c r="K375" s="175" t="s">
        <v>222</v>
      </c>
      <c r="L375" s="41"/>
      <c r="M375" s="180" t="s">
        <v>19</v>
      </c>
      <c r="N375" s="181" t="s">
        <v>46</v>
      </c>
      <c r="O375" s="66"/>
      <c r="P375" s="182">
        <f>O375*H375</f>
        <v>0</v>
      </c>
      <c r="Q375" s="182">
        <v>0</v>
      </c>
      <c r="R375" s="182">
        <f>Q375*H375</f>
        <v>0</v>
      </c>
      <c r="S375" s="182">
        <v>0</v>
      </c>
      <c r="T375" s="183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4" t="s">
        <v>544</v>
      </c>
      <c r="AT375" s="184" t="s">
        <v>219</v>
      </c>
      <c r="AU375" s="184" t="s">
        <v>85</v>
      </c>
      <c r="AY375" s="19" t="s">
        <v>216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9" t="s">
        <v>83</v>
      </c>
      <c r="BK375" s="185">
        <f>ROUND(I375*H375,2)</f>
        <v>0</v>
      </c>
      <c r="BL375" s="19" t="s">
        <v>544</v>
      </c>
      <c r="BM375" s="184" t="s">
        <v>613</v>
      </c>
    </row>
    <row r="376" spans="1:65" s="2" customFormat="1" ht="11.25">
      <c r="A376" s="36"/>
      <c r="B376" s="37"/>
      <c r="C376" s="38"/>
      <c r="D376" s="186" t="s">
        <v>225</v>
      </c>
      <c r="E376" s="38"/>
      <c r="F376" s="187" t="s">
        <v>614</v>
      </c>
      <c r="G376" s="38"/>
      <c r="H376" s="38"/>
      <c r="I376" s="188"/>
      <c r="J376" s="38"/>
      <c r="K376" s="38"/>
      <c r="L376" s="41"/>
      <c r="M376" s="189"/>
      <c r="N376" s="190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225</v>
      </c>
      <c r="AU376" s="19" t="s">
        <v>85</v>
      </c>
    </row>
    <row r="377" spans="1:65" s="13" customFormat="1" ht="11.25">
      <c r="B377" s="191"/>
      <c r="C377" s="192"/>
      <c r="D377" s="193" t="s">
        <v>227</v>
      </c>
      <c r="E377" s="194" t="s">
        <v>19</v>
      </c>
      <c r="F377" s="195" t="s">
        <v>615</v>
      </c>
      <c r="G377" s="192"/>
      <c r="H377" s="194" t="s">
        <v>19</v>
      </c>
      <c r="I377" s="196"/>
      <c r="J377" s="192"/>
      <c r="K377" s="192"/>
      <c r="L377" s="197"/>
      <c r="M377" s="198"/>
      <c r="N377" s="199"/>
      <c r="O377" s="199"/>
      <c r="P377" s="199"/>
      <c r="Q377" s="199"/>
      <c r="R377" s="199"/>
      <c r="S377" s="199"/>
      <c r="T377" s="200"/>
      <c r="AT377" s="201" t="s">
        <v>227</v>
      </c>
      <c r="AU377" s="201" t="s">
        <v>85</v>
      </c>
      <c r="AV377" s="13" t="s">
        <v>83</v>
      </c>
      <c r="AW377" s="13" t="s">
        <v>36</v>
      </c>
      <c r="AX377" s="13" t="s">
        <v>75</v>
      </c>
      <c r="AY377" s="201" t="s">
        <v>216</v>
      </c>
    </row>
    <row r="378" spans="1:65" s="14" customFormat="1" ht="11.25">
      <c r="B378" s="202"/>
      <c r="C378" s="203"/>
      <c r="D378" s="193" t="s">
        <v>227</v>
      </c>
      <c r="E378" s="204" t="s">
        <v>19</v>
      </c>
      <c r="F378" s="205" t="s">
        <v>616</v>
      </c>
      <c r="G378" s="203"/>
      <c r="H378" s="206">
        <v>1.87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227</v>
      </c>
      <c r="AU378" s="212" t="s">
        <v>85</v>
      </c>
      <c r="AV378" s="14" t="s">
        <v>85</v>
      </c>
      <c r="AW378" s="14" t="s">
        <v>36</v>
      </c>
      <c r="AX378" s="14" t="s">
        <v>75</v>
      </c>
      <c r="AY378" s="212" t="s">
        <v>216</v>
      </c>
    </row>
    <row r="379" spans="1:65" s="13" customFormat="1" ht="11.25">
      <c r="B379" s="191"/>
      <c r="C379" s="192"/>
      <c r="D379" s="193" t="s">
        <v>227</v>
      </c>
      <c r="E379" s="194" t="s">
        <v>19</v>
      </c>
      <c r="F379" s="195" t="s">
        <v>617</v>
      </c>
      <c r="G379" s="192"/>
      <c r="H379" s="194" t="s">
        <v>19</v>
      </c>
      <c r="I379" s="196"/>
      <c r="J379" s="192"/>
      <c r="K379" s="192"/>
      <c r="L379" s="197"/>
      <c r="M379" s="198"/>
      <c r="N379" s="199"/>
      <c r="O379" s="199"/>
      <c r="P379" s="199"/>
      <c r="Q379" s="199"/>
      <c r="R379" s="199"/>
      <c r="S379" s="199"/>
      <c r="T379" s="200"/>
      <c r="AT379" s="201" t="s">
        <v>227</v>
      </c>
      <c r="AU379" s="201" t="s">
        <v>85</v>
      </c>
      <c r="AV379" s="13" t="s">
        <v>83</v>
      </c>
      <c r="AW379" s="13" t="s">
        <v>36</v>
      </c>
      <c r="AX379" s="13" t="s">
        <v>75</v>
      </c>
      <c r="AY379" s="201" t="s">
        <v>216</v>
      </c>
    </row>
    <row r="380" spans="1:65" s="14" customFormat="1" ht="11.25">
      <c r="B380" s="202"/>
      <c r="C380" s="203"/>
      <c r="D380" s="193" t="s">
        <v>227</v>
      </c>
      <c r="E380" s="204" t="s">
        <v>19</v>
      </c>
      <c r="F380" s="205" t="s">
        <v>616</v>
      </c>
      <c r="G380" s="203"/>
      <c r="H380" s="206">
        <v>1.87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227</v>
      </c>
      <c r="AU380" s="212" t="s">
        <v>85</v>
      </c>
      <c r="AV380" s="14" t="s">
        <v>85</v>
      </c>
      <c r="AW380" s="14" t="s">
        <v>36</v>
      </c>
      <c r="AX380" s="14" t="s">
        <v>75</v>
      </c>
      <c r="AY380" s="212" t="s">
        <v>216</v>
      </c>
    </row>
    <row r="381" spans="1:65" s="15" customFormat="1" ht="11.25">
      <c r="B381" s="223"/>
      <c r="C381" s="224"/>
      <c r="D381" s="193" t="s">
        <v>227</v>
      </c>
      <c r="E381" s="225" t="s">
        <v>19</v>
      </c>
      <c r="F381" s="226" t="s">
        <v>325</v>
      </c>
      <c r="G381" s="224"/>
      <c r="H381" s="227">
        <v>3.74</v>
      </c>
      <c r="I381" s="228"/>
      <c r="J381" s="224"/>
      <c r="K381" s="224"/>
      <c r="L381" s="229"/>
      <c r="M381" s="230"/>
      <c r="N381" s="231"/>
      <c r="O381" s="231"/>
      <c r="P381" s="231"/>
      <c r="Q381" s="231"/>
      <c r="R381" s="231"/>
      <c r="S381" s="231"/>
      <c r="T381" s="232"/>
      <c r="AT381" s="233" t="s">
        <v>227</v>
      </c>
      <c r="AU381" s="233" t="s">
        <v>85</v>
      </c>
      <c r="AV381" s="15" t="s">
        <v>223</v>
      </c>
      <c r="AW381" s="15" t="s">
        <v>36</v>
      </c>
      <c r="AX381" s="15" t="s">
        <v>83</v>
      </c>
      <c r="AY381" s="233" t="s">
        <v>216</v>
      </c>
    </row>
    <row r="382" spans="1:65" s="2" customFormat="1" ht="33" customHeight="1">
      <c r="A382" s="36"/>
      <c r="B382" s="37"/>
      <c r="C382" s="213" t="s">
        <v>618</v>
      </c>
      <c r="D382" s="213" t="s">
        <v>289</v>
      </c>
      <c r="E382" s="214" t="s">
        <v>619</v>
      </c>
      <c r="F382" s="215" t="s">
        <v>620</v>
      </c>
      <c r="G382" s="216" t="s">
        <v>88</v>
      </c>
      <c r="H382" s="217">
        <v>3.74</v>
      </c>
      <c r="I382" s="218"/>
      <c r="J382" s="219">
        <f>ROUND(I382*H382,2)</f>
        <v>0</v>
      </c>
      <c r="K382" s="215" t="s">
        <v>222</v>
      </c>
      <c r="L382" s="220"/>
      <c r="M382" s="221" t="s">
        <v>19</v>
      </c>
      <c r="N382" s="222" t="s">
        <v>46</v>
      </c>
      <c r="O382" s="66"/>
      <c r="P382" s="182">
        <f>O382*H382</f>
        <v>0</v>
      </c>
      <c r="Q382" s="182">
        <v>1.9E-3</v>
      </c>
      <c r="R382" s="182">
        <f>Q382*H382</f>
        <v>7.1060000000000003E-3</v>
      </c>
      <c r="S382" s="182">
        <v>0</v>
      </c>
      <c r="T382" s="183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4" t="s">
        <v>597</v>
      </c>
      <c r="AT382" s="184" t="s">
        <v>289</v>
      </c>
      <c r="AU382" s="184" t="s">
        <v>85</v>
      </c>
      <c r="AY382" s="19" t="s">
        <v>216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9" t="s">
        <v>83</v>
      </c>
      <c r="BK382" s="185">
        <f>ROUND(I382*H382,2)</f>
        <v>0</v>
      </c>
      <c r="BL382" s="19" t="s">
        <v>544</v>
      </c>
      <c r="BM382" s="184" t="s">
        <v>621</v>
      </c>
    </row>
    <row r="383" spans="1:65" s="2" customFormat="1" ht="49.15" customHeight="1">
      <c r="A383" s="36"/>
      <c r="B383" s="37"/>
      <c r="C383" s="173" t="s">
        <v>622</v>
      </c>
      <c r="D383" s="173" t="s">
        <v>219</v>
      </c>
      <c r="E383" s="174" t="s">
        <v>623</v>
      </c>
      <c r="F383" s="175" t="s">
        <v>624</v>
      </c>
      <c r="G383" s="176" t="s">
        <v>88</v>
      </c>
      <c r="H383" s="177">
        <v>31.7</v>
      </c>
      <c r="I383" s="178"/>
      <c r="J383" s="179">
        <f>ROUND(I383*H383,2)</f>
        <v>0</v>
      </c>
      <c r="K383" s="175" t="s">
        <v>222</v>
      </c>
      <c r="L383" s="41"/>
      <c r="M383" s="180" t="s">
        <v>19</v>
      </c>
      <c r="N383" s="181" t="s">
        <v>46</v>
      </c>
      <c r="O383" s="66"/>
      <c r="P383" s="182">
        <f>O383*H383</f>
        <v>0</v>
      </c>
      <c r="Q383" s="182">
        <v>0</v>
      </c>
      <c r="R383" s="182">
        <f>Q383*H383</f>
        <v>0</v>
      </c>
      <c r="S383" s="182">
        <v>0</v>
      </c>
      <c r="T383" s="183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4" t="s">
        <v>544</v>
      </c>
      <c r="AT383" s="184" t="s">
        <v>219</v>
      </c>
      <c r="AU383" s="184" t="s">
        <v>85</v>
      </c>
      <c r="AY383" s="19" t="s">
        <v>216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9" t="s">
        <v>83</v>
      </c>
      <c r="BK383" s="185">
        <f>ROUND(I383*H383,2)</f>
        <v>0</v>
      </c>
      <c r="BL383" s="19" t="s">
        <v>544</v>
      </c>
      <c r="BM383" s="184" t="s">
        <v>625</v>
      </c>
    </row>
    <row r="384" spans="1:65" s="2" customFormat="1" ht="11.25">
      <c r="A384" s="36"/>
      <c r="B384" s="37"/>
      <c r="C384" s="38"/>
      <c r="D384" s="186" t="s">
        <v>225</v>
      </c>
      <c r="E384" s="38"/>
      <c r="F384" s="187" t="s">
        <v>626</v>
      </c>
      <c r="G384" s="38"/>
      <c r="H384" s="38"/>
      <c r="I384" s="188"/>
      <c r="J384" s="38"/>
      <c r="K384" s="38"/>
      <c r="L384" s="41"/>
      <c r="M384" s="189"/>
      <c r="N384" s="190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225</v>
      </c>
      <c r="AU384" s="19" t="s">
        <v>85</v>
      </c>
    </row>
    <row r="385" spans="1:65" s="13" customFormat="1" ht="11.25">
      <c r="B385" s="191"/>
      <c r="C385" s="192"/>
      <c r="D385" s="193" t="s">
        <v>227</v>
      </c>
      <c r="E385" s="194" t="s">
        <v>19</v>
      </c>
      <c r="F385" s="195" t="s">
        <v>627</v>
      </c>
      <c r="G385" s="192"/>
      <c r="H385" s="194" t="s">
        <v>19</v>
      </c>
      <c r="I385" s="196"/>
      <c r="J385" s="192"/>
      <c r="K385" s="192"/>
      <c r="L385" s="197"/>
      <c r="M385" s="198"/>
      <c r="N385" s="199"/>
      <c r="O385" s="199"/>
      <c r="P385" s="199"/>
      <c r="Q385" s="199"/>
      <c r="R385" s="199"/>
      <c r="S385" s="199"/>
      <c r="T385" s="200"/>
      <c r="AT385" s="201" t="s">
        <v>227</v>
      </c>
      <c r="AU385" s="201" t="s">
        <v>85</v>
      </c>
      <c r="AV385" s="13" t="s">
        <v>83</v>
      </c>
      <c r="AW385" s="13" t="s">
        <v>36</v>
      </c>
      <c r="AX385" s="13" t="s">
        <v>75</v>
      </c>
      <c r="AY385" s="201" t="s">
        <v>216</v>
      </c>
    </row>
    <row r="386" spans="1:65" s="14" customFormat="1" ht="11.25">
      <c r="B386" s="202"/>
      <c r="C386" s="203"/>
      <c r="D386" s="193" t="s">
        <v>227</v>
      </c>
      <c r="E386" s="204" t="s">
        <v>19</v>
      </c>
      <c r="F386" s="205" t="s">
        <v>416</v>
      </c>
      <c r="G386" s="203"/>
      <c r="H386" s="206">
        <v>25.52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227</v>
      </c>
      <c r="AU386" s="212" t="s">
        <v>85</v>
      </c>
      <c r="AV386" s="14" t="s">
        <v>85</v>
      </c>
      <c r="AW386" s="14" t="s">
        <v>36</v>
      </c>
      <c r="AX386" s="14" t="s">
        <v>75</v>
      </c>
      <c r="AY386" s="212" t="s">
        <v>216</v>
      </c>
    </row>
    <row r="387" spans="1:65" s="14" customFormat="1" ht="11.25">
      <c r="B387" s="202"/>
      <c r="C387" s="203"/>
      <c r="D387" s="193" t="s">
        <v>227</v>
      </c>
      <c r="E387" s="204" t="s">
        <v>19</v>
      </c>
      <c r="F387" s="205" t="s">
        <v>628</v>
      </c>
      <c r="G387" s="203"/>
      <c r="H387" s="206">
        <v>6.18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227</v>
      </c>
      <c r="AU387" s="212" t="s">
        <v>85</v>
      </c>
      <c r="AV387" s="14" t="s">
        <v>85</v>
      </c>
      <c r="AW387" s="14" t="s">
        <v>36</v>
      </c>
      <c r="AX387" s="14" t="s">
        <v>75</v>
      </c>
      <c r="AY387" s="212" t="s">
        <v>216</v>
      </c>
    </row>
    <row r="388" spans="1:65" s="15" customFormat="1" ht="11.25">
      <c r="B388" s="223"/>
      <c r="C388" s="224"/>
      <c r="D388" s="193" t="s">
        <v>227</v>
      </c>
      <c r="E388" s="225" t="s">
        <v>19</v>
      </c>
      <c r="F388" s="226" t="s">
        <v>325</v>
      </c>
      <c r="G388" s="224"/>
      <c r="H388" s="227">
        <v>31.7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AT388" s="233" t="s">
        <v>227</v>
      </c>
      <c r="AU388" s="233" t="s">
        <v>85</v>
      </c>
      <c r="AV388" s="15" t="s">
        <v>223</v>
      </c>
      <c r="AW388" s="15" t="s">
        <v>36</v>
      </c>
      <c r="AX388" s="15" t="s">
        <v>83</v>
      </c>
      <c r="AY388" s="233" t="s">
        <v>216</v>
      </c>
    </row>
    <row r="389" spans="1:65" s="2" customFormat="1" ht="33" customHeight="1">
      <c r="A389" s="36"/>
      <c r="B389" s="37"/>
      <c r="C389" s="213" t="s">
        <v>629</v>
      </c>
      <c r="D389" s="213" t="s">
        <v>289</v>
      </c>
      <c r="E389" s="214" t="s">
        <v>630</v>
      </c>
      <c r="F389" s="215" t="s">
        <v>631</v>
      </c>
      <c r="G389" s="216" t="s">
        <v>88</v>
      </c>
      <c r="H389" s="217">
        <v>36.945999999999998</v>
      </c>
      <c r="I389" s="218"/>
      <c r="J389" s="219">
        <f>ROUND(I389*H389,2)</f>
        <v>0</v>
      </c>
      <c r="K389" s="215" t="s">
        <v>222</v>
      </c>
      <c r="L389" s="220"/>
      <c r="M389" s="221" t="s">
        <v>19</v>
      </c>
      <c r="N389" s="222" t="s">
        <v>46</v>
      </c>
      <c r="O389" s="66"/>
      <c r="P389" s="182">
        <f>O389*H389</f>
        <v>0</v>
      </c>
      <c r="Q389" s="182">
        <v>2.2300000000000002E-3</v>
      </c>
      <c r="R389" s="182">
        <f>Q389*H389</f>
        <v>8.2389580000000004E-2</v>
      </c>
      <c r="S389" s="182">
        <v>0</v>
      </c>
      <c r="T389" s="183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4" t="s">
        <v>597</v>
      </c>
      <c r="AT389" s="184" t="s">
        <v>289</v>
      </c>
      <c r="AU389" s="184" t="s">
        <v>85</v>
      </c>
      <c r="AY389" s="19" t="s">
        <v>216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9" t="s">
        <v>83</v>
      </c>
      <c r="BK389" s="185">
        <f>ROUND(I389*H389,2)</f>
        <v>0</v>
      </c>
      <c r="BL389" s="19" t="s">
        <v>544</v>
      </c>
      <c r="BM389" s="184" t="s">
        <v>632</v>
      </c>
    </row>
    <row r="390" spans="1:65" s="14" customFormat="1" ht="11.25">
      <c r="B390" s="202"/>
      <c r="C390" s="203"/>
      <c r="D390" s="193" t="s">
        <v>227</v>
      </c>
      <c r="E390" s="203"/>
      <c r="F390" s="205" t="s">
        <v>633</v>
      </c>
      <c r="G390" s="203"/>
      <c r="H390" s="206">
        <v>36.945999999999998</v>
      </c>
      <c r="I390" s="207"/>
      <c r="J390" s="203"/>
      <c r="K390" s="203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227</v>
      </c>
      <c r="AU390" s="212" t="s">
        <v>85</v>
      </c>
      <c r="AV390" s="14" t="s">
        <v>85</v>
      </c>
      <c r="AW390" s="14" t="s">
        <v>4</v>
      </c>
      <c r="AX390" s="14" t="s">
        <v>83</v>
      </c>
      <c r="AY390" s="212" t="s">
        <v>216</v>
      </c>
    </row>
    <row r="391" spans="1:65" s="2" customFormat="1" ht="37.9" customHeight="1">
      <c r="A391" s="36"/>
      <c r="B391" s="37"/>
      <c r="C391" s="173" t="s">
        <v>634</v>
      </c>
      <c r="D391" s="173" t="s">
        <v>219</v>
      </c>
      <c r="E391" s="174" t="s">
        <v>635</v>
      </c>
      <c r="F391" s="175" t="s">
        <v>636</v>
      </c>
      <c r="G391" s="176" t="s">
        <v>97</v>
      </c>
      <c r="H391" s="177">
        <v>30.03</v>
      </c>
      <c r="I391" s="178"/>
      <c r="J391" s="179">
        <f>ROUND(I391*H391,2)</f>
        <v>0</v>
      </c>
      <c r="K391" s="175" t="s">
        <v>222</v>
      </c>
      <c r="L391" s="41"/>
      <c r="M391" s="180" t="s">
        <v>19</v>
      </c>
      <c r="N391" s="181" t="s">
        <v>46</v>
      </c>
      <c r="O391" s="66"/>
      <c r="P391" s="182">
        <f>O391*H391</f>
        <v>0</v>
      </c>
      <c r="Q391" s="182">
        <v>1.15E-3</v>
      </c>
      <c r="R391" s="182">
        <f>Q391*H391</f>
        <v>3.4534500000000003E-2</v>
      </c>
      <c r="S391" s="182">
        <v>0</v>
      </c>
      <c r="T391" s="183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4" t="s">
        <v>544</v>
      </c>
      <c r="AT391" s="184" t="s">
        <v>219</v>
      </c>
      <c r="AU391" s="184" t="s">
        <v>85</v>
      </c>
      <c r="AY391" s="19" t="s">
        <v>216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9" t="s">
        <v>83</v>
      </c>
      <c r="BK391" s="185">
        <f>ROUND(I391*H391,2)</f>
        <v>0</v>
      </c>
      <c r="BL391" s="19" t="s">
        <v>544</v>
      </c>
      <c r="BM391" s="184" t="s">
        <v>637</v>
      </c>
    </row>
    <row r="392" spans="1:65" s="2" customFormat="1" ht="11.25">
      <c r="A392" s="36"/>
      <c r="B392" s="37"/>
      <c r="C392" s="38"/>
      <c r="D392" s="186" t="s">
        <v>225</v>
      </c>
      <c r="E392" s="38"/>
      <c r="F392" s="187" t="s">
        <v>638</v>
      </c>
      <c r="G392" s="38"/>
      <c r="H392" s="38"/>
      <c r="I392" s="188"/>
      <c r="J392" s="38"/>
      <c r="K392" s="38"/>
      <c r="L392" s="41"/>
      <c r="M392" s="189"/>
      <c r="N392" s="190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225</v>
      </c>
      <c r="AU392" s="19" t="s">
        <v>85</v>
      </c>
    </row>
    <row r="393" spans="1:65" s="13" customFormat="1" ht="11.25">
      <c r="B393" s="191"/>
      <c r="C393" s="192"/>
      <c r="D393" s="193" t="s">
        <v>227</v>
      </c>
      <c r="E393" s="194" t="s">
        <v>19</v>
      </c>
      <c r="F393" s="195" t="s">
        <v>639</v>
      </c>
      <c r="G393" s="192"/>
      <c r="H393" s="194" t="s">
        <v>19</v>
      </c>
      <c r="I393" s="196"/>
      <c r="J393" s="192"/>
      <c r="K393" s="192"/>
      <c r="L393" s="197"/>
      <c r="M393" s="198"/>
      <c r="N393" s="199"/>
      <c r="O393" s="199"/>
      <c r="P393" s="199"/>
      <c r="Q393" s="199"/>
      <c r="R393" s="199"/>
      <c r="S393" s="199"/>
      <c r="T393" s="200"/>
      <c r="AT393" s="201" t="s">
        <v>227</v>
      </c>
      <c r="AU393" s="201" t="s">
        <v>85</v>
      </c>
      <c r="AV393" s="13" t="s">
        <v>83</v>
      </c>
      <c r="AW393" s="13" t="s">
        <v>36</v>
      </c>
      <c r="AX393" s="13" t="s">
        <v>75</v>
      </c>
      <c r="AY393" s="201" t="s">
        <v>216</v>
      </c>
    </row>
    <row r="394" spans="1:65" s="14" customFormat="1" ht="11.25">
      <c r="B394" s="202"/>
      <c r="C394" s="203"/>
      <c r="D394" s="193" t="s">
        <v>227</v>
      </c>
      <c r="E394" s="204" t="s">
        <v>19</v>
      </c>
      <c r="F394" s="205" t="s">
        <v>640</v>
      </c>
      <c r="G394" s="203"/>
      <c r="H394" s="206">
        <v>30.03</v>
      </c>
      <c r="I394" s="207"/>
      <c r="J394" s="203"/>
      <c r="K394" s="203"/>
      <c r="L394" s="208"/>
      <c r="M394" s="209"/>
      <c r="N394" s="210"/>
      <c r="O394" s="210"/>
      <c r="P394" s="210"/>
      <c r="Q394" s="210"/>
      <c r="R394" s="210"/>
      <c r="S394" s="210"/>
      <c r="T394" s="211"/>
      <c r="AT394" s="212" t="s">
        <v>227</v>
      </c>
      <c r="AU394" s="212" t="s">
        <v>85</v>
      </c>
      <c r="AV394" s="14" t="s">
        <v>85</v>
      </c>
      <c r="AW394" s="14" t="s">
        <v>36</v>
      </c>
      <c r="AX394" s="14" t="s">
        <v>75</v>
      </c>
      <c r="AY394" s="212" t="s">
        <v>216</v>
      </c>
    </row>
    <row r="395" spans="1:65" s="15" customFormat="1" ht="11.25">
      <c r="B395" s="223"/>
      <c r="C395" s="224"/>
      <c r="D395" s="193" t="s">
        <v>227</v>
      </c>
      <c r="E395" s="225" t="s">
        <v>19</v>
      </c>
      <c r="F395" s="226" t="s">
        <v>325</v>
      </c>
      <c r="G395" s="224"/>
      <c r="H395" s="227">
        <v>30.03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AT395" s="233" t="s">
        <v>227</v>
      </c>
      <c r="AU395" s="233" t="s">
        <v>85</v>
      </c>
      <c r="AV395" s="15" t="s">
        <v>223</v>
      </c>
      <c r="AW395" s="15" t="s">
        <v>36</v>
      </c>
      <c r="AX395" s="15" t="s">
        <v>83</v>
      </c>
      <c r="AY395" s="233" t="s">
        <v>216</v>
      </c>
    </row>
    <row r="396" spans="1:65" s="2" customFormat="1" ht="37.9" customHeight="1">
      <c r="A396" s="36"/>
      <c r="B396" s="37"/>
      <c r="C396" s="173" t="s">
        <v>641</v>
      </c>
      <c r="D396" s="173" t="s">
        <v>219</v>
      </c>
      <c r="E396" s="174" t="s">
        <v>642</v>
      </c>
      <c r="F396" s="175" t="s">
        <v>643</v>
      </c>
      <c r="G396" s="176" t="s">
        <v>97</v>
      </c>
      <c r="H396" s="177">
        <v>7.37</v>
      </c>
      <c r="I396" s="178"/>
      <c r="J396" s="179">
        <f>ROUND(I396*H396,2)</f>
        <v>0</v>
      </c>
      <c r="K396" s="175" t="s">
        <v>222</v>
      </c>
      <c r="L396" s="41"/>
      <c r="M396" s="180" t="s">
        <v>19</v>
      </c>
      <c r="N396" s="181" t="s">
        <v>46</v>
      </c>
      <c r="O396" s="66"/>
      <c r="P396" s="182">
        <f>O396*H396</f>
        <v>0</v>
      </c>
      <c r="Q396" s="182">
        <v>6.3000000000000003E-4</v>
      </c>
      <c r="R396" s="182">
        <f>Q396*H396</f>
        <v>4.6430999999999998E-3</v>
      </c>
      <c r="S396" s="182">
        <v>0</v>
      </c>
      <c r="T396" s="183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4" t="s">
        <v>544</v>
      </c>
      <c r="AT396" s="184" t="s">
        <v>219</v>
      </c>
      <c r="AU396" s="184" t="s">
        <v>85</v>
      </c>
      <c r="AY396" s="19" t="s">
        <v>216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9" t="s">
        <v>83</v>
      </c>
      <c r="BK396" s="185">
        <f>ROUND(I396*H396,2)</f>
        <v>0</v>
      </c>
      <c r="BL396" s="19" t="s">
        <v>544</v>
      </c>
      <c r="BM396" s="184" t="s">
        <v>644</v>
      </c>
    </row>
    <row r="397" spans="1:65" s="2" customFormat="1" ht="11.25">
      <c r="A397" s="36"/>
      <c r="B397" s="37"/>
      <c r="C397" s="38"/>
      <c r="D397" s="186" t="s">
        <v>225</v>
      </c>
      <c r="E397" s="38"/>
      <c r="F397" s="187" t="s">
        <v>645</v>
      </c>
      <c r="G397" s="38"/>
      <c r="H397" s="38"/>
      <c r="I397" s="188"/>
      <c r="J397" s="38"/>
      <c r="K397" s="38"/>
      <c r="L397" s="41"/>
      <c r="M397" s="189"/>
      <c r="N397" s="190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225</v>
      </c>
      <c r="AU397" s="19" t="s">
        <v>85</v>
      </c>
    </row>
    <row r="398" spans="1:65" s="13" customFormat="1" ht="11.25">
      <c r="B398" s="191"/>
      <c r="C398" s="192"/>
      <c r="D398" s="193" t="s">
        <v>227</v>
      </c>
      <c r="E398" s="194" t="s">
        <v>19</v>
      </c>
      <c r="F398" s="195" t="s">
        <v>646</v>
      </c>
      <c r="G398" s="192"/>
      <c r="H398" s="194" t="s">
        <v>19</v>
      </c>
      <c r="I398" s="196"/>
      <c r="J398" s="192"/>
      <c r="K398" s="192"/>
      <c r="L398" s="197"/>
      <c r="M398" s="198"/>
      <c r="N398" s="199"/>
      <c r="O398" s="199"/>
      <c r="P398" s="199"/>
      <c r="Q398" s="199"/>
      <c r="R398" s="199"/>
      <c r="S398" s="199"/>
      <c r="T398" s="200"/>
      <c r="AT398" s="201" t="s">
        <v>227</v>
      </c>
      <c r="AU398" s="201" t="s">
        <v>85</v>
      </c>
      <c r="AV398" s="13" t="s">
        <v>83</v>
      </c>
      <c r="AW398" s="13" t="s">
        <v>36</v>
      </c>
      <c r="AX398" s="13" t="s">
        <v>75</v>
      </c>
      <c r="AY398" s="201" t="s">
        <v>216</v>
      </c>
    </row>
    <row r="399" spans="1:65" s="14" customFormat="1" ht="11.25">
      <c r="B399" s="202"/>
      <c r="C399" s="203"/>
      <c r="D399" s="193" t="s">
        <v>227</v>
      </c>
      <c r="E399" s="204" t="s">
        <v>19</v>
      </c>
      <c r="F399" s="205" t="s">
        <v>647</v>
      </c>
      <c r="G399" s="203"/>
      <c r="H399" s="206">
        <v>7.37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227</v>
      </c>
      <c r="AU399" s="212" t="s">
        <v>85</v>
      </c>
      <c r="AV399" s="14" t="s">
        <v>85</v>
      </c>
      <c r="AW399" s="14" t="s">
        <v>36</v>
      </c>
      <c r="AX399" s="14" t="s">
        <v>83</v>
      </c>
      <c r="AY399" s="212" t="s">
        <v>216</v>
      </c>
    </row>
    <row r="400" spans="1:65" s="2" customFormat="1" ht="37.9" customHeight="1">
      <c r="A400" s="36"/>
      <c r="B400" s="37"/>
      <c r="C400" s="173" t="s">
        <v>648</v>
      </c>
      <c r="D400" s="173" t="s">
        <v>219</v>
      </c>
      <c r="E400" s="174" t="s">
        <v>649</v>
      </c>
      <c r="F400" s="175" t="s">
        <v>650</v>
      </c>
      <c r="G400" s="176" t="s">
        <v>97</v>
      </c>
      <c r="H400" s="177">
        <v>30.03</v>
      </c>
      <c r="I400" s="178"/>
      <c r="J400" s="179">
        <f>ROUND(I400*H400,2)</f>
        <v>0</v>
      </c>
      <c r="K400" s="175" t="s">
        <v>222</v>
      </c>
      <c r="L400" s="41"/>
      <c r="M400" s="180" t="s">
        <v>19</v>
      </c>
      <c r="N400" s="181" t="s">
        <v>46</v>
      </c>
      <c r="O400" s="66"/>
      <c r="P400" s="182">
        <f>O400*H400</f>
        <v>0</v>
      </c>
      <c r="Q400" s="182">
        <v>4.4999999999999999E-4</v>
      </c>
      <c r="R400" s="182">
        <f>Q400*H400</f>
        <v>1.3513499999999999E-2</v>
      </c>
      <c r="S400" s="182">
        <v>0</v>
      </c>
      <c r="T400" s="183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4" t="s">
        <v>544</v>
      </c>
      <c r="AT400" s="184" t="s">
        <v>219</v>
      </c>
      <c r="AU400" s="184" t="s">
        <v>85</v>
      </c>
      <c r="AY400" s="19" t="s">
        <v>216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19" t="s">
        <v>83</v>
      </c>
      <c r="BK400" s="185">
        <f>ROUND(I400*H400,2)</f>
        <v>0</v>
      </c>
      <c r="BL400" s="19" t="s">
        <v>544</v>
      </c>
      <c r="BM400" s="184" t="s">
        <v>651</v>
      </c>
    </row>
    <row r="401" spans="1:65" s="2" customFormat="1" ht="11.25">
      <c r="A401" s="36"/>
      <c r="B401" s="37"/>
      <c r="C401" s="38"/>
      <c r="D401" s="186" t="s">
        <v>225</v>
      </c>
      <c r="E401" s="38"/>
      <c r="F401" s="187" t="s">
        <v>652</v>
      </c>
      <c r="G401" s="38"/>
      <c r="H401" s="38"/>
      <c r="I401" s="188"/>
      <c r="J401" s="38"/>
      <c r="K401" s="38"/>
      <c r="L401" s="41"/>
      <c r="M401" s="189"/>
      <c r="N401" s="190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225</v>
      </c>
      <c r="AU401" s="19" t="s">
        <v>85</v>
      </c>
    </row>
    <row r="402" spans="1:65" s="13" customFormat="1" ht="11.25">
      <c r="B402" s="191"/>
      <c r="C402" s="192"/>
      <c r="D402" s="193" t="s">
        <v>227</v>
      </c>
      <c r="E402" s="194" t="s">
        <v>19</v>
      </c>
      <c r="F402" s="195" t="s">
        <v>653</v>
      </c>
      <c r="G402" s="192"/>
      <c r="H402" s="194" t="s">
        <v>19</v>
      </c>
      <c r="I402" s="196"/>
      <c r="J402" s="192"/>
      <c r="K402" s="192"/>
      <c r="L402" s="197"/>
      <c r="M402" s="198"/>
      <c r="N402" s="199"/>
      <c r="O402" s="199"/>
      <c r="P402" s="199"/>
      <c r="Q402" s="199"/>
      <c r="R402" s="199"/>
      <c r="S402" s="199"/>
      <c r="T402" s="200"/>
      <c r="AT402" s="201" t="s">
        <v>227</v>
      </c>
      <c r="AU402" s="201" t="s">
        <v>85</v>
      </c>
      <c r="AV402" s="13" t="s">
        <v>83</v>
      </c>
      <c r="AW402" s="13" t="s">
        <v>36</v>
      </c>
      <c r="AX402" s="13" t="s">
        <v>75</v>
      </c>
      <c r="AY402" s="201" t="s">
        <v>216</v>
      </c>
    </row>
    <row r="403" spans="1:65" s="14" customFormat="1" ht="11.25">
      <c r="B403" s="202"/>
      <c r="C403" s="203"/>
      <c r="D403" s="193" t="s">
        <v>227</v>
      </c>
      <c r="E403" s="204" t="s">
        <v>19</v>
      </c>
      <c r="F403" s="205" t="s">
        <v>640</v>
      </c>
      <c r="G403" s="203"/>
      <c r="H403" s="206">
        <v>30.03</v>
      </c>
      <c r="I403" s="207"/>
      <c r="J403" s="203"/>
      <c r="K403" s="203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227</v>
      </c>
      <c r="AU403" s="212" t="s">
        <v>85</v>
      </c>
      <c r="AV403" s="14" t="s">
        <v>85</v>
      </c>
      <c r="AW403" s="14" t="s">
        <v>36</v>
      </c>
      <c r="AX403" s="14" t="s">
        <v>83</v>
      </c>
      <c r="AY403" s="212" t="s">
        <v>216</v>
      </c>
    </row>
    <row r="404" spans="1:65" s="2" customFormat="1" ht="37.9" customHeight="1">
      <c r="A404" s="36"/>
      <c r="B404" s="37"/>
      <c r="C404" s="173" t="s">
        <v>654</v>
      </c>
      <c r="D404" s="173" t="s">
        <v>219</v>
      </c>
      <c r="E404" s="174" t="s">
        <v>655</v>
      </c>
      <c r="F404" s="175" t="s">
        <v>656</v>
      </c>
      <c r="G404" s="176" t="s">
        <v>88</v>
      </c>
      <c r="H404" s="177">
        <v>31.82</v>
      </c>
      <c r="I404" s="178"/>
      <c r="J404" s="179">
        <f>ROUND(I404*H404,2)</f>
        <v>0</v>
      </c>
      <c r="K404" s="175" t="s">
        <v>222</v>
      </c>
      <c r="L404" s="41"/>
      <c r="M404" s="180" t="s">
        <v>19</v>
      </c>
      <c r="N404" s="181" t="s">
        <v>46</v>
      </c>
      <c r="O404" s="66"/>
      <c r="P404" s="182">
        <f>O404*H404</f>
        <v>0</v>
      </c>
      <c r="Q404" s="182">
        <v>0</v>
      </c>
      <c r="R404" s="182">
        <f>Q404*H404</f>
        <v>0</v>
      </c>
      <c r="S404" s="182">
        <v>0</v>
      </c>
      <c r="T404" s="183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4" t="s">
        <v>544</v>
      </c>
      <c r="AT404" s="184" t="s">
        <v>219</v>
      </c>
      <c r="AU404" s="184" t="s">
        <v>85</v>
      </c>
      <c r="AY404" s="19" t="s">
        <v>216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9" t="s">
        <v>83</v>
      </c>
      <c r="BK404" s="185">
        <f>ROUND(I404*H404,2)</f>
        <v>0</v>
      </c>
      <c r="BL404" s="19" t="s">
        <v>544</v>
      </c>
      <c r="BM404" s="184" t="s">
        <v>657</v>
      </c>
    </row>
    <row r="405" spans="1:65" s="2" customFormat="1" ht="11.25">
      <c r="A405" s="36"/>
      <c r="B405" s="37"/>
      <c r="C405" s="38"/>
      <c r="D405" s="186" t="s">
        <v>225</v>
      </c>
      <c r="E405" s="38"/>
      <c r="F405" s="187" t="s">
        <v>658</v>
      </c>
      <c r="G405" s="38"/>
      <c r="H405" s="38"/>
      <c r="I405" s="188"/>
      <c r="J405" s="38"/>
      <c r="K405" s="38"/>
      <c r="L405" s="41"/>
      <c r="M405" s="189"/>
      <c r="N405" s="190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225</v>
      </c>
      <c r="AU405" s="19" t="s">
        <v>85</v>
      </c>
    </row>
    <row r="406" spans="1:65" s="13" customFormat="1" ht="11.25">
      <c r="B406" s="191"/>
      <c r="C406" s="192"/>
      <c r="D406" s="193" t="s">
        <v>227</v>
      </c>
      <c r="E406" s="194" t="s">
        <v>19</v>
      </c>
      <c r="F406" s="195" t="s">
        <v>659</v>
      </c>
      <c r="G406" s="192"/>
      <c r="H406" s="194" t="s">
        <v>19</v>
      </c>
      <c r="I406" s="196"/>
      <c r="J406" s="192"/>
      <c r="K406" s="192"/>
      <c r="L406" s="197"/>
      <c r="M406" s="198"/>
      <c r="N406" s="199"/>
      <c r="O406" s="199"/>
      <c r="P406" s="199"/>
      <c r="Q406" s="199"/>
      <c r="R406" s="199"/>
      <c r="S406" s="199"/>
      <c r="T406" s="200"/>
      <c r="AT406" s="201" t="s">
        <v>227</v>
      </c>
      <c r="AU406" s="201" t="s">
        <v>85</v>
      </c>
      <c r="AV406" s="13" t="s">
        <v>83</v>
      </c>
      <c r="AW406" s="13" t="s">
        <v>36</v>
      </c>
      <c r="AX406" s="13" t="s">
        <v>75</v>
      </c>
      <c r="AY406" s="201" t="s">
        <v>216</v>
      </c>
    </row>
    <row r="407" spans="1:65" s="14" customFormat="1" ht="11.25">
      <c r="B407" s="202"/>
      <c r="C407" s="203"/>
      <c r="D407" s="193" t="s">
        <v>227</v>
      </c>
      <c r="E407" s="204" t="s">
        <v>19</v>
      </c>
      <c r="F407" s="205" t="s">
        <v>416</v>
      </c>
      <c r="G407" s="203"/>
      <c r="H407" s="206">
        <v>25.52</v>
      </c>
      <c r="I407" s="207"/>
      <c r="J407" s="203"/>
      <c r="K407" s="203"/>
      <c r="L407" s="208"/>
      <c r="M407" s="209"/>
      <c r="N407" s="210"/>
      <c r="O407" s="210"/>
      <c r="P407" s="210"/>
      <c r="Q407" s="210"/>
      <c r="R407" s="210"/>
      <c r="S407" s="210"/>
      <c r="T407" s="211"/>
      <c r="AT407" s="212" t="s">
        <v>227</v>
      </c>
      <c r="AU407" s="212" t="s">
        <v>85</v>
      </c>
      <c r="AV407" s="14" t="s">
        <v>85</v>
      </c>
      <c r="AW407" s="14" t="s">
        <v>36</v>
      </c>
      <c r="AX407" s="14" t="s">
        <v>75</v>
      </c>
      <c r="AY407" s="212" t="s">
        <v>216</v>
      </c>
    </row>
    <row r="408" spans="1:65" s="14" customFormat="1" ht="11.25">
      <c r="B408" s="202"/>
      <c r="C408" s="203"/>
      <c r="D408" s="193" t="s">
        <v>227</v>
      </c>
      <c r="E408" s="204" t="s">
        <v>19</v>
      </c>
      <c r="F408" s="205" t="s">
        <v>660</v>
      </c>
      <c r="G408" s="203"/>
      <c r="H408" s="206">
        <v>6.3</v>
      </c>
      <c r="I408" s="207"/>
      <c r="J408" s="203"/>
      <c r="K408" s="203"/>
      <c r="L408" s="208"/>
      <c r="M408" s="209"/>
      <c r="N408" s="210"/>
      <c r="O408" s="210"/>
      <c r="P408" s="210"/>
      <c r="Q408" s="210"/>
      <c r="R408" s="210"/>
      <c r="S408" s="210"/>
      <c r="T408" s="211"/>
      <c r="AT408" s="212" t="s">
        <v>227</v>
      </c>
      <c r="AU408" s="212" t="s">
        <v>85</v>
      </c>
      <c r="AV408" s="14" t="s">
        <v>85</v>
      </c>
      <c r="AW408" s="14" t="s">
        <v>36</v>
      </c>
      <c r="AX408" s="14" t="s">
        <v>75</v>
      </c>
      <c r="AY408" s="212" t="s">
        <v>216</v>
      </c>
    </row>
    <row r="409" spans="1:65" s="15" customFormat="1" ht="11.25">
      <c r="B409" s="223"/>
      <c r="C409" s="224"/>
      <c r="D409" s="193" t="s">
        <v>227</v>
      </c>
      <c r="E409" s="225" t="s">
        <v>19</v>
      </c>
      <c r="F409" s="226" t="s">
        <v>325</v>
      </c>
      <c r="G409" s="224"/>
      <c r="H409" s="227">
        <v>31.82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AT409" s="233" t="s">
        <v>227</v>
      </c>
      <c r="AU409" s="233" t="s">
        <v>85</v>
      </c>
      <c r="AV409" s="15" t="s">
        <v>223</v>
      </c>
      <c r="AW409" s="15" t="s">
        <v>36</v>
      </c>
      <c r="AX409" s="15" t="s">
        <v>83</v>
      </c>
      <c r="AY409" s="233" t="s">
        <v>216</v>
      </c>
    </row>
    <row r="410" spans="1:65" s="2" customFormat="1" ht="16.5" customHeight="1">
      <c r="A410" s="36"/>
      <c r="B410" s="37"/>
      <c r="C410" s="213" t="s">
        <v>661</v>
      </c>
      <c r="D410" s="213" t="s">
        <v>289</v>
      </c>
      <c r="E410" s="214" t="s">
        <v>662</v>
      </c>
      <c r="F410" s="215" t="s">
        <v>663</v>
      </c>
      <c r="G410" s="216" t="s">
        <v>88</v>
      </c>
      <c r="H410" s="217">
        <v>37.085999999999999</v>
      </c>
      <c r="I410" s="218"/>
      <c r="J410" s="219">
        <f>ROUND(I410*H410,2)</f>
        <v>0</v>
      </c>
      <c r="K410" s="215" t="s">
        <v>222</v>
      </c>
      <c r="L410" s="220"/>
      <c r="M410" s="221" t="s">
        <v>19</v>
      </c>
      <c r="N410" s="222" t="s">
        <v>46</v>
      </c>
      <c r="O410" s="66"/>
      <c r="P410" s="182">
        <f>O410*H410</f>
        <v>0</v>
      </c>
      <c r="Q410" s="182">
        <v>5.0000000000000001E-4</v>
      </c>
      <c r="R410" s="182">
        <f>Q410*H410</f>
        <v>1.8543E-2</v>
      </c>
      <c r="S410" s="182">
        <v>0</v>
      </c>
      <c r="T410" s="183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4" t="s">
        <v>597</v>
      </c>
      <c r="AT410" s="184" t="s">
        <v>289</v>
      </c>
      <c r="AU410" s="184" t="s">
        <v>85</v>
      </c>
      <c r="AY410" s="19" t="s">
        <v>216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9" t="s">
        <v>83</v>
      </c>
      <c r="BK410" s="185">
        <f>ROUND(I410*H410,2)</f>
        <v>0</v>
      </c>
      <c r="BL410" s="19" t="s">
        <v>544</v>
      </c>
      <c r="BM410" s="184" t="s">
        <v>664</v>
      </c>
    </row>
    <row r="411" spans="1:65" s="14" customFormat="1" ht="11.25">
      <c r="B411" s="202"/>
      <c r="C411" s="203"/>
      <c r="D411" s="193" t="s">
        <v>227</v>
      </c>
      <c r="E411" s="203"/>
      <c r="F411" s="205" t="s">
        <v>665</v>
      </c>
      <c r="G411" s="203"/>
      <c r="H411" s="206">
        <v>37.085999999999999</v>
      </c>
      <c r="I411" s="207"/>
      <c r="J411" s="203"/>
      <c r="K411" s="203"/>
      <c r="L411" s="208"/>
      <c r="M411" s="209"/>
      <c r="N411" s="210"/>
      <c r="O411" s="210"/>
      <c r="P411" s="210"/>
      <c r="Q411" s="210"/>
      <c r="R411" s="210"/>
      <c r="S411" s="210"/>
      <c r="T411" s="211"/>
      <c r="AT411" s="212" t="s">
        <v>227</v>
      </c>
      <c r="AU411" s="212" t="s">
        <v>85</v>
      </c>
      <c r="AV411" s="14" t="s">
        <v>85</v>
      </c>
      <c r="AW411" s="14" t="s">
        <v>4</v>
      </c>
      <c r="AX411" s="14" t="s">
        <v>83</v>
      </c>
      <c r="AY411" s="212" t="s">
        <v>216</v>
      </c>
    </row>
    <row r="412" spans="1:65" s="2" customFormat="1" ht="49.15" customHeight="1">
      <c r="A412" s="36"/>
      <c r="B412" s="37"/>
      <c r="C412" s="173" t="s">
        <v>666</v>
      </c>
      <c r="D412" s="173" t="s">
        <v>219</v>
      </c>
      <c r="E412" s="174" t="s">
        <v>667</v>
      </c>
      <c r="F412" s="175" t="s">
        <v>668</v>
      </c>
      <c r="G412" s="176" t="s">
        <v>272</v>
      </c>
      <c r="H412" s="177">
        <v>0.35199999999999998</v>
      </c>
      <c r="I412" s="178"/>
      <c r="J412" s="179">
        <f>ROUND(I412*H412,2)</f>
        <v>0</v>
      </c>
      <c r="K412" s="175" t="s">
        <v>222</v>
      </c>
      <c r="L412" s="41"/>
      <c r="M412" s="180" t="s">
        <v>19</v>
      </c>
      <c r="N412" s="181" t="s">
        <v>46</v>
      </c>
      <c r="O412" s="66"/>
      <c r="P412" s="182">
        <f>O412*H412</f>
        <v>0</v>
      </c>
      <c r="Q412" s="182">
        <v>0</v>
      </c>
      <c r="R412" s="182">
        <f>Q412*H412</f>
        <v>0</v>
      </c>
      <c r="S412" s="182">
        <v>0</v>
      </c>
      <c r="T412" s="183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84" t="s">
        <v>544</v>
      </c>
      <c r="AT412" s="184" t="s">
        <v>219</v>
      </c>
      <c r="AU412" s="184" t="s">
        <v>85</v>
      </c>
      <c r="AY412" s="19" t="s">
        <v>216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19" t="s">
        <v>83</v>
      </c>
      <c r="BK412" s="185">
        <f>ROUND(I412*H412,2)</f>
        <v>0</v>
      </c>
      <c r="BL412" s="19" t="s">
        <v>544</v>
      </c>
      <c r="BM412" s="184" t="s">
        <v>669</v>
      </c>
    </row>
    <row r="413" spans="1:65" s="2" customFormat="1" ht="11.25">
      <c r="A413" s="36"/>
      <c r="B413" s="37"/>
      <c r="C413" s="38"/>
      <c r="D413" s="186" t="s">
        <v>225</v>
      </c>
      <c r="E413" s="38"/>
      <c r="F413" s="187" t="s">
        <v>670</v>
      </c>
      <c r="G413" s="38"/>
      <c r="H413" s="38"/>
      <c r="I413" s="188"/>
      <c r="J413" s="38"/>
      <c r="K413" s="38"/>
      <c r="L413" s="41"/>
      <c r="M413" s="189"/>
      <c r="N413" s="190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225</v>
      </c>
      <c r="AU413" s="19" t="s">
        <v>85</v>
      </c>
    </row>
    <row r="414" spans="1:65" s="12" customFormat="1" ht="22.9" customHeight="1">
      <c r="B414" s="157"/>
      <c r="C414" s="158"/>
      <c r="D414" s="159" t="s">
        <v>74</v>
      </c>
      <c r="E414" s="171" t="s">
        <v>671</v>
      </c>
      <c r="F414" s="171" t="s">
        <v>672</v>
      </c>
      <c r="G414" s="158"/>
      <c r="H414" s="158"/>
      <c r="I414" s="161"/>
      <c r="J414" s="172">
        <f>BK414</f>
        <v>0</v>
      </c>
      <c r="K414" s="158"/>
      <c r="L414" s="163"/>
      <c r="M414" s="164"/>
      <c r="N414" s="165"/>
      <c r="O414" s="165"/>
      <c r="P414" s="166">
        <f>SUM(P415:P428)</f>
        <v>0</v>
      </c>
      <c r="Q414" s="165"/>
      <c r="R414" s="166">
        <f>SUM(R415:R428)</f>
        <v>1.6830000000000001E-2</v>
      </c>
      <c r="S414" s="165"/>
      <c r="T414" s="167">
        <f>SUM(T415:T428)</f>
        <v>0.22653000000000001</v>
      </c>
      <c r="AR414" s="168" t="s">
        <v>85</v>
      </c>
      <c r="AT414" s="169" t="s">
        <v>74</v>
      </c>
      <c r="AU414" s="169" t="s">
        <v>83</v>
      </c>
      <c r="AY414" s="168" t="s">
        <v>216</v>
      </c>
      <c r="BK414" s="170">
        <f>SUM(BK415:BK428)</f>
        <v>0</v>
      </c>
    </row>
    <row r="415" spans="1:65" s="2" customFormat="1" ht="37.9" customHeight="1">
      <c r="A415" s="36"/>
      <c r="B415" s="37"/>
      <c r="C415" s="173" t="s">
        <v>673</v>
      </c>
      <c r="D415" s="173" t="s">
        <v>219</v>
      </c>
      <c r="E415" s="174" t="s">
        <v>674</v>
      </c>
      <c r="F415" s="175" t="s">
        <v>675</v>
      </c>
      <c r="G415" s="176" t="s">
        <v>676</v>
      </c>
      <c r="H415" s="177">
        <v>1</v>
      </c>
      <c r="I415" s="178"/>
      <c r="J415" s="179">
        <f>ROUND(I415*H415,2)</f>
        <v>0</v>
      </c>
      <c r="K415" s="175" t="s">
        <v>222</v>
      </c>
      <c r="L415" s="41"/>
      <c r="M415" s="180" t="s">
        <v>19</v>
      </c>
      <c r="N415" s="181" t="s">
        <v>46</v>
      </c>
      <c r="O415" s="66"/>
      <c r="P415" s="182">
        <f>O415*H415</f>
        <v>0</v>
      </c>
      <c r="Q415" s="182">
        <v>3.3300000000000001E-3</v>
      </c>
      <c r="R415" s="182">
        <f>Q415*H415</f>
        <v>3.3300000000000001E-3</v>
      </c>
      <c r="S415" s="182">
        <v>0</v>
      </c>
      <c r="T415" s="183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4" t="s">
        <v>544</v>
      </c>
      <c r="AT415" s="184" t="s">
        <v>219</v>
      </c>
      <c r="AU415" s="184" t="s">
        <v>85</v>
      </c>
      <c r="AY415" s="19" t="s">
        <v>216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9" t="s">
        <v>83</v>
      </c>
      <c r="BK415" s="185">
        <f>ROUND(I415*H415,2)</f>
        <v>0</v>
      </c>
      <c r="BL415" s="19" t="s">
        <v>544</v>
      </c>
      <c r="BM415" s="184" t="s">
        <v>677</v>
      </c>
    </row>
    <row r="416" spans="1:65" s="2" customFormat="1" ht="11.25">
      <c r="A416" s="36"/>
      <c r="B416" s="37"/>
      <c r="C416" s="38"/>
      <c r="D416" s="186" t="s">
        <v>225</v>
      </c>
      <c r="E416" s="38"/>
      <c r="F416" s="187" t="s">
        <v>678</v>
      </c>
      <c r="G416" s="38"/>
      <c r="H416" s="38"/>
      <c r="I416" s="188"/>
      <c r="J416" s="38"/>
      <c r="K416" s="38"/>
      <c r="L416" s="41"/>
      <c r="M416" s="189"/>
      <c r="N416" s="190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225</v>
      </c>
      <c r="AU416" s="19" t="s">
        <v>85</v>
      </c>
    </row>
    <row r="417" spans="1:65" s="13" customFormat="1" ht="11.25">
      <c r="B417" s="191"/>
      <c r="C417" s="192"/>
      <c r="D417" s="193" t="s">
        <v>227</v>
      </c>
      <c r="E417" s="194" t="s">
        <v>19</v>
      </c>
      <c r="F417" s="195" t="s">
        <v>498</v>
      </c>
      <c r="G417" s="192"/>
      <c r="H417" s="194" t="s">
        <v>19</v>
      </c>
      <c r="I417" s="196"/>
      <c r="J417" s="192"/>
      <c r="K417" s="192"/>
      <c r="L417" s="197"/>
      <c r="M417" s="198"/>
      <c r="N417" s="199"/>
      <c r="O417" s="199"/>
      <c r="P417" s="199"/>
      <c r="Q417" s="199"/>
      <c r="R417" s="199"/>
      <c r="S417" s="199"/>
      <c r="T417" s="200"/>
      <c r="AT417" s="201" t="s">
        <v>227</v>
      </c>
      <c r="AU417" s="201" t="s">
        <v>85</v>
      </c>
      <c r="AV417" s="13" t="s">
        <v>83</v>
      </c>
      <c r="AW417" s="13" t="s">
        <v>36</v>
      </c>
      <c r="AX417" s="13" t="s">
        <v>75</v>
      </c>
      <c r="AY417" s="201" t="s">
        <v>216</v>
      </c>
    </row>
    <row r="418" spans="1:65" s="14" customFormat="1" ht="11.25">
      <c r="B418" s="202"/>
      <c r="C418" s="203"/>
      <c r="D418" s="193" t="s">
        <v>227</v>
      </c>
      <c r="E418" s="204" t="s">
        <v>19</v>
      </c>
      <c r="F418" s="205" t="s">
        <v>83</v>
      </c>
      <c r="G418" s="203"/>
      <c r="H418" s="206">
        <v>1</v>
      </c>
      <c r="I418" s="207"/>
      <c r="J418" s="203"/>
      <c r="K418" s="203"/>
      <c r="L418" s="208"/>
      <c r="M418" s="209"/>
      <c r="N418" s="210"/>
      <c r="O418" s="210"/>
      <c r="P418" s="210"/>
      <c r="Q418" s="210"/>
      <c r="R418" s="210"/>
      <c r="S418" s="210"/>
      <c r="T418" s="211"/>
      <c r="AT418" s="212" t="s">
        <v>227</v>
      </c>
      <c r="AU418" s="212" t="s">
        <v>85</v>
      </c>
      <c r="AV418" s="14" t="s">
        <v>85</v>
      </c>
      <c r="AW418" s="14" t="s">
        <v>36</v>
      </c>
      <c r="AX418" s="14" t="s">
        <v>83</v>
      </c>
      <c r="AY418" s="212" t="s">
        <v>216</v>
      </c>
    </row>
    <row r="419" spans="1:65" s="2" customFormat="1" ht="24.2" customHeight="1">
      <c r="A419" s="36"/>
      <c r="B419" s="37"/>
      <c r="C419" s="173" t="s">
        <v>679</v>
      </c>
      <c r="D419" s="173" t="s">
        <v>219</v>
      </c>
      <c r="E419" s="174" t="s">
        <v>680</v>
      </c>
      <c r="F419" s="175" t="s">
        <v>681</v>
      </c>
      <c r="G419" s="176" t="s">
        <v>676</v>
      </c>
      <c r="H419" s="177">
        <v>9</v>
      </c>
      <c r="I419" s="178"/>
      <c r="J419" s="179">
        <f>ROUND(I419*H419,2)</f>
        <v>0</v>
      </c>
      <c r="K419" s="175" t="s">
        <v>222</v>
      </c>
      <c r="L419" s="41"/>
      <c r="M419" s="180" t="s">
        <v>19</v>
      </c>
      <c r="N419" s="181" t="s">
        <v>46</v>
      </c>
      <c r="O419" s="66"/>
      <c r="P419" s="182">
        <f>O419*H419</f>
        <v>0</v>
      </c>
      <c r="Q419" s="182">
        <v>1.5E-3</v>
      </c>
      <c r="R419" s="182">
        <f>Q419*H419</f>
        <v>1.35E-2</v>
      </c>
      <c r="S419" s="182">
        <v>0</v>
      </c>
      <c r="T419" s="183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4" t="s">
        <v>544</v>
      </c>
      <c r="AT419" s="184" t="s">
        <v>219</v>
      </c>
      <c r="AU419" s="184" t="s">
        <v>85</v>
      </c>
      <c r="AY419" s="19" t="s">
        <v>216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19" t="s">
        <v>83</v>
      </c>
      <c r="BK419" s="185">
        <f>ROUND(I419*H419,2)</f>
        <v>0</v>
      </c>
      <c r="BL419" s="19" t="s">
        <v>544</v>
      </c>
      <c r="BM419" s="184" t="s">
        <v>682</v>
      </c>
    </row>
    <row r="420" spans="1:65" s="2" customFormat="1" ht="11.25">
      <c r="A420" s="36"/>
      <c r="B420" s="37"/>
      <c r="C420" s="38"/>
      <c r="D420" s="186" t="s">
        <v>225</v>
      </c>
      <c r="E420" s="38"/>
      <c r="F420" s="187" t="s">
        <v>683</v>
      </c>
      <c r="G420" s="38"/>
      <c r="H420" s="38"/>
      <c r="I420" s="188"/>
      <c r="J420" s="38"/>
      <c r="K420" s="38"/>
      <c r="L420" s="41"/>
      <c r="M420" s="189"/>
      <c r="N420" s="190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225</v>
      </c>
      <c r="AU420" s="19" t="s">
        <v>85</v>
      </c>
    </row>
    <row r="421" spans="1:65" s="13" customFormat="1" ht="11.25">
      <c r="B421" s="191"/>
      <c r="C421" s="192"/>
      <c r="D421" s="193" t="s">
        <v>227</v>
      </c>
      <c r="E421" s="194" t="s">
        <v>19</v>
      </c>
      <c r="F421" s="195" t="s">
        <v>684</v>
      </c>
      <c r="G421" s="192"/>
      <c r="H421" s="194" t="s">
        <v>19</v>
      </c>
      <c r="I421" s="196"/>
      <c r="J421" s="192"/>
      <c r="K421" s="192"/>
      <c r="L421" s="197"/>
      <c r="M421" s="198"/>
      <c r="N421" s="199"/>
      <c r="O421" s="199"/>
      <c r="P421" s="199"/>
      <c r="Q421" s="199"/>
      <c r="R421" s="199"/>
      <c r="S421" s="199"/>
      <c r="T421" s="200"/>
      <c r="AT421" s="201" t="s">
        <v>227</v>
      </c>
      <c r="AU421" s="201" t="s">
        <v>85</v>
      </c>
      <c r="AV421" s="13" t="s">
        <v>83</v>
      </c>
      <c r="AW421" s="13" t="s">
        <v>36</v>
      </c>
      <c r="AX421" s="13" t="s">
        <v>75</v>
      </c>
      <c r="AY421" s="201" t="s">
        <v>216</v>
      </c>
    </row>
    <row r="422" spans="1:65" s="14" customFormat="1" ht="11.25">
      <c r="B422" s="202"/>
      <c r="C422" s="203"/>
      <c r="D422" s="193" t="s">
        <v>227</v>
      </c>
      <c r="E422" s="204" t="s">
        <v>19</v>
      </c>
      <c r="F422" s="205" t="s">
        <v>119</v>
      </c>
      <c r="G422" s="203"/>
      <c r="H422" s="206">
        <v>9</v>
      </c>
      <c r="I422" s="207"/>
      <c r="J422" s="203"/>
      <c r="K422" s="203"/>
      <c r="L422" s="208"/>
      <c r="M422" s="209"/>
      <c r="N422" s="210"/>
      <c r="O422" s="210"/>
      <c r="P422" s="210"/>
      <c r="Q422" s="210"/>
      <c r="R422" s="210"/>
      <c r="S422" s="210"/>
      <c r="T422" s="211"/>
      <c r="AT422" s="212" t="s">
        <v>227</v>
      </c>
      <c r="AU422" s="212" t="s">
        <v>85</v>
      </c>
      <c r="AV422" s="14" t="s">
        <v>85</v>
      </c>
      <c r="AW422" s="14" t="s">
        <v>36</v>
      </c>
      <c r="AX422" s="14" t="s">
        <v>83</v>
      </c>
      <c r="AY422" s="212" t="s">
        <v>216</v>
      </c>
    </row>
    <row r="423" spans="1:65" s="2" customFormat="1" ht="16.5" customHeight="1">
      <c r="A423" s="36"/>
      <c r="B423" s="37"/>
      <c r="C423" s="173" t="s">
        <v>685</v>
      </c>
      <c r="D423" s="173" t="s">
        <v>219</v>
      </c>
      <c r="E423" s="174" t="s">
        <v>686</v>
      </c>
      <c r="F423" s="175" t="s">
        <v>687</v>
      </c>
      <c r="G423" s="176" t="s">
        <v>676</v>
      </c>
      <c r="H423" s="177">
        <v>9</v>
      </c>
      <c r="I423" s="178"/>
      <c r="J423" s="179">
        <f>ROUND(I423*H423,2)</f>
        <v>0</v>
      </c>
      <c r="K423" s="175" t="s">
        <v>222</v>
      </c>
      <c r="L423" s="41"/>
      <c r="M423" s="180" t="s">
        <v>19</v>
      </c>
      <c r="N423" s="181" t="s">
        <v>46</v>
      </c>
      <c r="O423" s="66"/>
      <c r="P423" s="182">
        <f>O423*H423</f>
        <v>0</v>
      </c>
      <c r="Q423" s="182">
        <v>0</v>
      </c>
      <c r="R423" s="182">
        <f>Q423*H423</f>
        <v>0</v>
      </c>
      <c r="S423" s="182">
        <v>2.5170000000000001E-2</v>
      </c>
      <c r="T423" s="183">
        <f>S423*H423</f>
        <v>0.22653000000000001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4" t="s">
        <v>544</v>
      </c>
      <c r="AT423" s="184" t="s">
        <v>219</v>
      </c>
      <c r="AU423" s="184" t="s">
        <v>85</v>
      </c>
      <c r="AY423" s="19" t="s">
        <v>216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19" t="s">
        <v>83</v>
      </c>
      <c r="BK423" s="185">
        <f>ROUND(I423*H423,2)</f>
        <v>0</v>
      </c>
      <c r="BL423" s="19" t="s">
        <v>544</v>
      </c>
      <c r="BM423" s="184" t="s">
        <v>688</v>
      </c>
    </row>
    <row r="424" spans="1:65" s="2" customFormat="1" ht="11.25">
      <c r="A424" s="36"/>
      <c r="B424" s="37"/>
      <c r="C424" s="38"/>
      <c r="D424" s="186" t="s">
        <v>225</v>
      </c>
      <c r="E424" s="38"/>
      <c r="F424" s="187" t="s">
        <v>689</v>
      </c>
      <c r="G424" s="38"/>
      <c r="H424" s="38"/>
      <c r="I424" s="188"/>
      <c r="J424" s="38"/>
      <c r="K424" s="38"/>
      <c r="L424" s="41"/>
      <c r="M424" s="189"/>
      <c r="N424" s="190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225</v>
      </c>
      <c r="AU424" s="19" t="s">
        <v>85</v>
      </c>
    </row>
    <row r="425" spans="1:65" s="13" customFormat="1" ht="11.25">
      <c r="B425" s="191"/>
      <c r="C425" s="192"/>
      <c r="D425" s="193" t="s">
        <v>227</v>
      </c>
      <c r="E425" s="194" t="s">
        <v>19</v>
      </c>
      <c r="F425" s="195" t="s">
        <v>690</v>
      </c>
      <c r="G425" s="192"/>
      <c r="H425" s="194" t="s">
        <v>19</v>
      </c>
      <c r="I425" s="196"/>
      <c r="J425" s="192"/>
      <c r="K425" s="192"/>
      <c r="L425" s="197"/>
      <c r="M425" s="198"/>
      <c r="N425" s="199"/>
      <c r="O425" s="199"/>
      <c r="P425" s="199"/>
      <c r="Q425" s="199"/>
      <c r="R425" s="199"/>
      <c r="S425" s="199"/>
      <c r="T425" s="200"/>
      <c r="AT425" s="201" t="s">
        <v>227</v>
      </c>
      <c r="AU425" s="201" t="s">
        <v>85</v>
      </c>
      <c r="AV425" s="13" t="s">
        <v>83</v>
      </c>
      <c r="AW425" s="13" t="s">
        <v>36</v>
      </c>
      <c r="AX425" s="13" t="s">
        <v>75</v>
      </c>
      <c r="AY425" s="201" t="s">
        <v>216</v>
      </c>
    </row>
    <row r="426" spans="1:65" s="14" customFormat="1" ht="11.25">
      <c r="B426" s="202"/>
      <c r="C426" s="203"/>
      <c r="D426" s="193" t="s">
        <v>227</v>
      </c>
      <c r="E426" s="204" t="s">
        <v>19</v>
      </c>
      <c r="F426" s="205" t="s">
        <v>119</v>
      </c>
      <c r="G426" s="203"/>
      <c r="H426" s="206">
        <v>9</v>
      </c>
      <c r="I426" s="207"/>
      <c r="J426" s="203"/>
      <c r="K426" s="203"/>
      <c r="L426" s="208"/>
      <c r="M426" s="209"/>
      <c r="N426" s="210"/>
      <c r="O426" s="210"/>
      <c r="P426" s="210"/>
      <c r="Q426" s="210"/>
      <c r="R426" s="210"/>
      <c r="S426" s="210"/>
      <c r="T426" s="211"/>
      <c r="AT426" s="212" t="s">
        <v>227</v>
      </c>
      <c r="AU426" s="212" t="s">
        <v>85</v>
      </c>
      <c r="AV426" s="14" t="s">
        <v>85</v>
      </c>
      <c r="AW426" s="14" t="s">
        <v>36</v>
      </c>
      <c r="AX426" s="14" t="s">
        <v>83</v>
      </c>
      <c r="AY426" s="212" t="s">
        <v>216</v>
      </c>
    </row>
    <row r="427" spans="1:65" s="2" customFormat="1" ht="49.15" customHeight="1">
      <c r="A427" s="36"/>
      <c r="B427" s="37"/>
      <c r="C427" s="173" t="s">
        <v>691</v>
      </c>
      <c r="D427" s="173" t="s">
        <v>219</v>
      </c>
      <c r="E427" s="174" t="s">
        <v>692</v>
      </c>
      <c r="F427" s="175" t="s">
        <v>693</v>
      </c>
      <c r="G427" s="176" t="s">
        <v>272</v>
      </c>
      <c r="H427" s="177">
        <v>1.7000000000000001E-2</v>
      </c>
      <c r="I427" s="178"/>
      <c r="J427" s="179">
        <f>ROUND(I427*H427,2)</f>
        <v>0</v>
      </c>
      <c r="K427" s="175" t="s">
        <v>222</v>
      </c>
      <c r="L427" s="41"/>
      <c r="M427" s="180" t="s">
        <v>19</v>
      </c>
      <c r="N427" s="181" t="s">
        <v>46</v>
      </c>
      <c r="O427" s="66"/>
      <c r="P427" s="182">
        <f>O427*H427</f>
        <v>0</v>
      </c>
      <c r="Q427" s="182">
        <v>0</v>
      </c>
      <c r="R427" s="182">
        <f>Q427*H427</f>
        <v>0</v>
      </c>
      <c r="S427" s="182">
        <v>0</v>
      </c>
      <c r="T427" s="183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4" t="s">
        <v>544</v>
      </c>
      <c r="AT427" s="184" t="s">
        <v>219</v>
      </c>
      <c r="AU427" s="184" t="s">
        <v>85</v>
      </c>
      <c r="AY427" s="19" t="s">
        <v>216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9" t="s">
        <v>83</v>
      </c>
      <c r="BK427" s="185">
        <f>ROUND(I427*H427,2)</f>
        <v>0</v>
      </c>
      <c r="BL427" s="19" t="s">
        <v>544</v>
      </c>
      <c r="BM427" s="184" t="s">
        <v>694</v>
      </c>
    </row>
    <row r="428" spans="1:65" s="2" customFormat="1" ht="11.25">
      <c r="A428" s="36"/>
      <c r="B428" s="37"/>
      <c r="C428" s="38"/>
      <c r="D428" s="186" t="s">
        <v>225</v>
      </c>
      <c r="E428" s="38"/>
      <c r="F428" s="187" t="s">
        <v>695</v>
      </c>
      <c r="G428" s="38"/>
      <c r="H428" s="38"/>
      <c r="I428" s="188"/>
      <c r="J428" s="38"/>
      <c r="K428" s="38"/>
      <c r="L428" s="41"/>
      <c r="M428" s="189"/>
      <c r="N428" s="190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225</v>
      </c>
      <c r="AU428" s="19" t="s">
        <v>85</v>
      </c>
    </row>
    <row r="429" spans="1:65" s="12" customFormat="1" ht="22.9" customHeight="1">
      <c r="B429" s="157"/>
      <c r="C429" s="158"/>
      <c r="D429" s="159" t="s">
        <v>74</v>
      </c>
      <c r="E429" s="171" t="s">
        <v>696</v>
      </c>
      <c r="F429" s="171" t="s">
        <v>697</v>
      </c>
      <c r="G429" s="158"/>
      <c r="H429" s="158"/>
      <c r="I429" s="161"/>
      <c r="J429" s="172">
        <f>BK429</f>
        <v>0</v>
      </c>
      <c r="K429" s="158"/>
      <c r="L429" s="163"/>
      <c r="M429" s="164"/>
      <c r="N429" s="165"/>
      <c r="O429" s="165"/>
      <c r="P429" s="166">
        <f>SUM(P430:P487)</f>
        <v>0</v>
      </c>
      <c r="Q429" s="165"/>
      <c r="R429" s="166">
        <f>SUM(R430:R487)</f>
        <v>1.8939613</v>
      </c>
      <c r="S429" s="165"/>
      <c r="T429" s="167">
        <f>SUM(T430:T487)</f>
        <v>1.226575</v>
      </c>
      <c r="AR429" s="168" t="s">
        <v>85</v>
      </c>
      <c r="AT429" s="169" t="s">
        <v>74</v>
      </c>
      <c r="AU429" s="169" t="s">
        <v>83</v>
      </c>
      <c r="AY429" s="168" t="s">
        <v>216</v>
      </c>
      <c r="BK429" s="170">
        <f>SUM(BK430:BK487)</f>
        <v>0</v>
      </c>
    </row>
    <row r="430" spans="1:65" s="2" customFormat="1" ht="21.75" customHeight="1">
      <c r="A430" s="36"/>
      <c r="B430" s="37"/>
      <c r="C430" s="173" t="s">
        <v>7</v>
      </c>
      <c r="D430" s="173" t="s">
        <v>219</v>
      </c>
      <c r="E430" s="174" t="s">
        <v>698</v>
      </c>
      <c r="F430" s="175" t="s">
        <v>699</v>
      </c>
      <c r="G430" s="176" t="s">
        <v>97</v>
      </c>
      <c r="H430" s="177">
        <v>140.80000000000001</v>
      </c>
      <c r="I430" s="178"/>
      <c r="J430" s="179">
        <f>ROUND(I430*H430,2)</f>
        <v>0</v>
      </c>
      <c r="K430" s="175" t="s">
        <v>222</v>
      </c>
      <c r="L430" s="41"/>
      <c r="M430" s="180" t="s">
        <v>19</v>
      </c>
      <c r="N430" s="181" t="s">
        <v>46</v>
      </c>
      <c r="O430" s="66"/>
      <c r="P430" s="182">
        <f>O430*H430</f>
        <v>0</v>
      </c>
      <c r="Q430" s="182">
        <v>0</v>
      </c>
      <c r="R430" s="182">
        <f>Q430*H430</f>
        <v>0</v>
      </c>
      <c r="S430" s="182">
        <v>6.7000000000000002E-4</v>
      </c>
      <c r="T430" s="183">
        <f>S430*H430</f>
        <v>9.4336000000000017E-2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4" t="s">
        <v>544</v>
      </c>
      <c r="AT430" s="184" t="s">
        <v>219</v>
      </c>
      <c r="AU430" s="184" t="s">
        <v>85</v>
      </c>
      <c r="AY430" s="19" t="s">
        <v>216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19" t="s">
        <v>83</v>
      </c>
      <c r="BK430" s="185">
        <f>ROUND(I430*H430,2)</f>
        <v>0</v>
      </c>
      <c r="BL430" s="19" t="s">
        <v>544</v>
      </c>
      <c r="BM430" s="184" t="s">
        <v>700</v>
      </c>
    </row>
    <row r="431" spans="1:65" s="2" customFormat="1" ht="11.25">
      <c r="A431" s="36"/>
      <c r="B431" s="37"/>
      <c r="C431" s="38"/>
      <c r="D431" s="186" t="s">
        <v>225</v>
      </c>
      <c r="E431" s="38"/>
      <c r="F431" s="187" t="s">
        <v>701</v>
      </c>
      <c r="G431" s="38"/>
      <c r="H431" s="38"/>
      <c r="I431" s="188"/>
      <c r="J431" s="38"/>
      <c r="K431" s="38"/>
      <c r="L431" s="41"/>
      <c r="M431" s="189"/>
      <c r="N431" s="190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225</v>
      </c>
      <c r="AU431" s="19" t="s">
        <v>85</v>
      </c>
    </row>
    <row r="432" spans="1:65" s="13" customFormat="1" ht="22.5">
      <c r="B432" s="191"/>
      <c r="C432" s="192"/>
      <c r="D432" s="193" t="s">
        <v>227</v>
      </c>
      <c r="E432" s="194" t="s">
        <v>19</v>
      </c>
      <c r="F432" s="195" t="s">
        <v>702</v>
      </c>
      <c r="G432" s="192"/>
      <c r="H432" s="194" t="s">
        <v>19</v>
      </c>
      <c r="I432" s="196"/>
      <c r="J432" s="192"/>
      <c r="K432" s="192"/>
      <c r="L432" s="197"/>
      <c r="M432" s="198"/>
      <c r="N432" s="199"/>
      <c r="O432" s="199"/>
      <c r="P432" s="199"/>
      <c r="Q432" s="199"/>
      <c r="R432" s="199"/>
      <c r="S432" s="199"/>
      <c r="T432" s="200"/>
      <c r="AT432" s="201" t="s">
        <v>227</v>
      </c>
      <c r="AU432" s="201" t="s">
        <v>85</v>
      </c>
      <c r="AV432" s="13" t="s">
        <v>83</v>
      </c>
      <c r="AW432" s="13" t="s">
        <v>36</v>
      </c>
      <c r="AX432" s="13" t="s">
        <v>75</v>
      </c>
      <c r="AY432" s="201" t="s">
        <v>216</v>
      </c>
    </row>
    <row r="433" spans="1:65" s="14" customFormat="1" ht="11.25">
      <c r="B433" s="202"/>
      <c r="C433" s="203"/>
      <c r="D433" s="193" t="s">
        <v>227</v>
      </c>
      <c r="E433" s="204" t="s">
        <v>19</v>
      </c>
      <c r="F433" s="205" t="s">
        <v>703</v>
      </c>
      <c r="G433" s="203"/>
      <c r="H433" s="206">
        <v>140.80000000000001</v>
      </c>
      <c r="I433" s="207"/>
      <c r="J433" s="203"/>
      <c r="K433" s="203"/>
      <c r="L433" s="208"/>
      <c r="M433" s="209"/>
      <c r="N433" s="210"/>
      <c r="O433" s="210"/>
      <c r="P433" s="210"/>
      <c r="Q433" s="210"/>
      <c r="R433" s="210"/>
      <c r="S433" s="210"/>
      <c r="T433" s="211"/>
      <c r="AT433" s="212" t="s">
        <v>227</v>
      </c>
      <c r="AU433" s="212" t="s">
        <v>85</v>
      </c>
      <c r="AV433" s="14" t="s">
        <v>85</v>
      </c>
      <c r="AW433" s="14" t="s">
        <v>36</v>
      </c>
      <c r="AX433" s="14" t="s">
        <v>83</v>
      </c>
      <c r="AY433" s="212" t="s">
        <v>216</v>
      </c>
    </row>
    <row r="434" spans="1:65" s="2" customFormat="1" ht="24.2" customHeight="1">
      <c r="A434" s="36"/>
      <c r="B434" s="37"/>
      <c r="C434" s="173" t="s">
        <v>704</v>
      </c>
      <c r="D434" s="173" t="s">
        <v>219</v>
      </c>
      <c r="E434" s="174" t="s">
        <v>705</v>
      </c>
      <c r="F434" s="175" t="s">
        <v>706</v>
      </c>
      <c r="G434" s="176" t="s">
        <v>97</v>
      </c>
      <c r="H434" s="177">
        <v>176</v>
      </c>
      <c r="I434" s="178"/>
      <c r="J434" s="179">
        <f>ROUND(I434*H434,2)</f>
        <v>0</v>
      </c>
      <c r="K434" s="175" t="s">
        <v>222</v>
      </c>
      <c r="L434" s="41"/>
      <c r="M434" s="180" t="s">
        <v>19</v>
      </c>
      <c r="N434" s="181" t="s">
        <v>46</v>
      </c>
      <c r="O434" s="66"/>
      <c r="P434" s="182">
        <f>O434*H434</f>
        <v>0</v>
      </c>
      <c r="Q434" s="182">
        <v>0</v>
      </c>
      <c r="R434" s="182">
        <f>Q434*H434</f>
        <v>0</v>
      </c>
      <c r="S434" s="182">
        <v>1.67E-3</v>
      </c>
      <c r="T434" s="183">
        <f>S434*H434</f>
        <v>0.29392000000000001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4" t="s">
        <v>544</v>
      </c>
      <c r="AT434" s="184" t="s">
        <v>219</v>
      </c>
      <c r="AU434" s="184" t="s">
        <v>85</v>
      </c>
      <c r="AY434" s="19" t="s">
        <v>216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9" t="s">
        <v>83</v>
      </c>
      <c r="BK434" s="185">
        <f>ROUND(I434*H434,2)</f>
        <v>0</v>
      </c>
      <c r="BL434" s="19" t="s">
        <v>544</v>
      </c>
      <c r="BM434" s="184" t="s">
        <v>707</v>
      </c>
    </row>
    <row r="435" spans="1:65" s="2" customFormat="1" ht="11.25">
      <c r="A435" s="36"/>
      <c r="B435" s="37"/>
      <c r="C435" s="38"/>
      <c r="D435" s="186" t="s">
        <v>225</v>
      </c>
      <c r="E435" s="38"/>
      <c r="F435" s="187" t="s">
        <v>708</v>
      </c>
      <c r="G435" s="38"/>
      <c r="H435" s="38"/>
      <c r="I435" s="188"/>
      <c r="J435" s="38"/>
      <c r="K435" s="38"/>
      <c r="L435" s="41"/>
      <c r="M435" s="189"/>
      <c r="N435" s="190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225</v>
      </c>
      <c r="AU435" s="19" t="s">
        <v>85</v>
      </c>
    </row>
    <row r="436" spans="1:65" s="13" customFormat="1" ht="11.25">
      <c r="B436" s="191"/>
      <c r="C436" s="192"/>
      <c r="D436" s="193" t="s">
        <v>227</v>
      </c>
      <c r="E436" s="194" t="s">
        <v>19</v>
      </c>
      <c r="F436" s="195" t="s">
        <v>709</v>
      </c>
      <c r="G436" s="192"/>
      <c r="H436" s="194" t="s">
        <v>19</v>
      </c>
      <c r="I436" s="196"/>
      <c r="J436" s="192"/>
      <c r="K436" s="192"/>
      <c r="L436" s="197"/>
      <c r="M436" s="198"/>
      <c r="N436" s="199"/>
      <c r="O436" s="199"/>
      <c r="P436" s="199"/>
      <c r="Q436" s="199"/>
      <c r="R436" s="199"/>
      <c r="S436" s="199"/>
      <c r="T436" s="200"/>
      <c r="AT436" s="201" t="s">
        <v>227</v>
      </c>
      <c r="AU436" s="201" t="s">
        <v>85</v>
      </c>
      <c r="AV436" s="13" t="s">
        <v>83</v>
      </c>
      <c r="AW436" s="13" t="s">
        <v>36</v>
      </c>
      <c r="AX436" s="13" t="s">
        <v>75</v>
      </c>
      <c r="AY436" s="201" t="s">
        <v>216</v>
      </c>
    </row>
    <row r="437" spans="1:65" s="14" customFormat="1" ht="11.25">
      <c r="B437" s="202"/>
      <c r="C437" s="203"/>
      <c r="D437" s="193" t="s">
        <v>227</v>
      </c>
      <c r="E437" s="204" t="s">
        <v>19</v>
      </c>
      <c r="F437" s="205" t="s">
        <v>109</v>
      </c>
      <c r="G437" s="203"/>
      <c r="H437" s="206">
        <v>176</v>
      </c>
      <c r="I437" s="207"/>
      <c r="J437" s="203"/>
      <c r="K437" s="203"/>
      <c r="L437" s="208"/>
      <c r="M437" s="209"/>
      <c r="N437" s="210"/>
      <c r="O437" s="210"/>
      <c r="P437" s="210"/>
      <c r="Q437" s="210"/>
      <c r="R437" s="210"/>
      <c r="S437" s="210"/>
      <c r="T437" s="211"/>
      <c r="AT437" s="212" t="s">
        <v>227</v>
      </c>
      <c r="AU437" s="212" t="s">
        <v>85</v>
      </c>
      <c r="AV437" s="14" t="s">
        <v>85</v>
      </c>
      <c r="AW437" s="14" t="s">
        <v>36</v>
      </c>
      <c r="AX437" s="14" t="s">
        <v>83</v>
      </c>
      <c r="AY437" s="212" t="s">
        <v>216</v>
      </c>
    </row>
    <row r="438" spans="1:65" s="2" customFormat="1" ht="24.2" customHeight="1">
      <c r="A438" s="36"/>
      <c r="B438" s="37"/>
      <c r="C438" s="173" t="s">
        <v>710</v>
      </c>
      <c r="D438" s="173" t="s">
        <v>219</v>
      </c>
      <c r="E438" s="174" t="s">
        <v>711</v>
      </c>
      <c r="F438" s="175" t="s">
        <v>712</v>
      </c>
      <c r="G438" s="176" t="s">
        <v>97</v>
      </c>
      <c r="H438" s="177">
        <v>126.1</v>
      </c>
      <c r="I438" s="178"/>
      <c r="J438" s="179">
        <f>ROUND(I438*H438,2)</f>
        <v>0</v>
      </c>
      <c r="K438" s="175" t="s">
        <v>222</v>
      </c>
      <c r="L438" s="41"/>
      <c r="M438" s="180" t="s">
        <v>19</v>
      </c>
      <c r="N438" s="181" t="s">
        <v>46</v>
      </c>
      <c r="O438" s="66"/>
      <c r="P438" s="182">
        <f>O438*H438</f>
        <v>0</v>
      </c>
      <c r="Q438" s="182">
        <v>0</v>
      </c>
      <c r="R438" s="182">
        <f>Q438*H438</f>
        <v>0</v>
      </c>
      <c r="S438" s="182">
        <v>2.2300000000000002E-3</v>
      </c>
      <c r="T438" s="183">
        <f>S438*H438</f>
        <v>0.28120300000000004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184" t="s">
        <v>544</v>
      </c>
      <c r="AT438" s="184" t="s">
        <v>219</v>
      </c>
      <c r="AU438" s="184" t="s">
        <v>85</v>
      </c>
      <c r="AY438" s="19" t="s">
        <v>216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19" t="s">
        <v>83</v>
      </c>
      <c r="BK438" s="185">
        <f>ROUND(I438*H438,2)</f>
        <v>0</v>
      </c>
      <c r="BL438" s="19" t="s">
        <v>544</v>
      </c>
      <c r="BM438" s="184" t="s">
        <v>713</v>
      </c>
    </row>
    <row r="439" spans="1:65" s="2" customFormat="1" ht="11.25">
      <c r="A439" s="36"/>
      <c r="B439" s="37"/>
      <c r="C439" s="38"/>
      <c r="D439" s="186" t="s">
        <v>225</v>
      </c>
      <c r="E439" s="38"/>
      <c r="F439" s="187" t="s">
        <v>714</v>
      </c>
      <c r="G439" s="38"/>
      <c r="H439" s="38"/>
      <c r="I439" s="188"/>
      <c r="J439" s="38"/>
      <c r="K439" s="38"/>
      <c r="L439" s="41"/>
      <c r="M439" s="189"/>
      <c r="N439" s="190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225</v>
      </c>
      <c r="AU439" s="19" t="s">
        <v>85</v>
      </c>
    </row>
    <row r="440" spans="1:65" s="13" customFormat="1" ht="11.25">
      <c r="B440" s="191"/>
      <c r="C440" s="192"/>
      <c r="D440" s="193" t="s">
        <v>227</v>
      </c>
      <c r="E440" s="194" t="s">
        <v>19</v>
      </c>
      <c r="F440" s="195" t="s">
        <v>715</v>
      </c>
      <c r="G440" s="192"/>
      <c r="H440" s="194" t="s">
        <v>19</v>
      </c>
      <c r="I440" s="196"/>
      <c r="J440" s="192"/>
      <c r="K440" s="192"/>
      <c r="L440" s="197"/>
      <c r="M440" s="198"/>
      <c r="N440" s="199"/>
      <c r="O440" s="199"/>
      <c r="P440" s="199"/>
      <c r="Q440" s="199"/>
      <c r="R440" s="199"/>
      <c r="S440" s="199"/>
      <c r="T440" s="200"/>
      <c r="AT440" s="201" t="s">
        <v>227</v>
      </c>
      <c r="AU440" s="201" t="s">
        <v>85</v>
      </c>
      <c r="AV440" s="13" t="s">
        <v>83</v>
      </c>
      <c r="AW440" s="13" t="s">
        <v>36</v>
      </c>
      <c r="AX440" s="13" t="s">
        <v>75</v>
      </c>
      <c r="AY440" s="201" t="s">
        <v>216</v>
      </c>
    </row>
    <row r="441" spans="1:65" s="14" customFormat="1" ht="11.25">
      <c r="B441" s="202"/>
      <c r="C441" s="203"/>
      <c r="D441" s="193" t="s">
        <v>227</v>
      </c>
      <c r="E441" s="204" t="s">
        <v>19</v>
      </c>
      <c r="F441" s="205" t="s">
        <v>113</v>
      </c>
      <c r="G441" s="203"/>
      <c r="H441" s="206">
        <v>126.1</v>
      </c>
      <c r="I441" s="207"/>
      <c r="J441" s="203"/>
      <c r="K441" s="203"/>
      <c r="L441" s="208"/>
      <c r="M441" s="209"/>
      <c r="N441" s="210"/>
      <c r="O441" s="210"/>
      <c r="P441" s="210"/>
      <c r="Q441" s="210"/>
      <c r="R441" s="210"/>
      <c r="S441" s="210"/>
      <c r="T441" s="211"/>
      <c r="AT441" s="212" t="s">
        <v>227</v>
      </c>
      <c r="AU441" s="212" t="s">
        <v>85</v>
      </c>
      <c r="AV441" s="14" t="s">
        <v>85</v>
      </c>
      <c r="AW441" s="14" t="s">
        <v>36</v>
      </c>
      <c r="AX441" s="14" t="s">
        <v>83</v>
      </c>
      <c r="AY441" s="212" t="s">
        <v>216</v>
      </c>
    </row>
    <row r="442" spans="1:65" s="2" customFormat="1" ht="16.5" customHeight="1">
      <c r="A442" s="36"/>
      <c r="B442" s="37"/>
      <c r="C442" s="173" t="s">
        <v>716</v>
      </c>
      <c r="D442" s="173" t="s">
        <v>219</v>
      </c>
      <c r="E442" s="174" t="s">
        <v>717</v>
      </c>
      <c r="F442" s="175" t="s">
        <v>718</v>
      </c>
      <c r="G442" s="176" t="s">
        <v>97</v>
      </c>
      <c r="H442" s="177">
        <v>141.4</v>
      </c>
      <c r="I442" s="178"/>
      <c r="J442" s="179">
        <f>ROUND(I442*H442,2)</f>
        <v>0</v>
      </c>
      <c r="K442" s="175" t="s">
        <v>222</v>
      </c>
      <c r="L442" s="41"/>
      <c r="M442" s="180" t="s">
        <v>19</v>
      </c>
      <c r="N442" s="181" t="s">
        <v>46</v>
      </c>
      <c r="O442" s="66"/>
      <c r="P442" s="182">
        <f>O442*H442</f>
        <v>0</v>
      </c>
      <c r="Q442" s="182">
        <v>0</v>
      </c>
      <c r="R442" s="182">
        <f>Q442*H442</f>
        <v>0</v>
      </c>
      <c r="S442" s="182">
        <v>3.9399999999999999E-3</v>
      </c>
      <c r="T442" s="183">
        <f>S442*H442</f>
        <v>0.55711600000000006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4" t="s">
        <v>544</v>
      </c>
      <c r="AT442" s="184" t="s">
        <v>219</v>
      </c>
      <c r="AU442" s="184" t="s">
        <v>85</v>
      </c>
      <c r="AY442" s="19" t="s">
        <v>216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19" t="s">
        <v>83</v>
      </c>
      <c r="BK442" s="185">
        <f>ROUND(I442*H442,2)</f>
        <v>0</v>
      </c>
      <c r="BL442" s="19" t="s">
        <v>544</v>
      </c>
      <c r="BM442" s="184" t="s">
        <v>719</v>
      </c>
    </row>
    <row r="443" spans="1:65" s="2" customFormat="1" ht="11.25">
      <c r="A443" s="36"/>
      <c r="B443" s="37"/>
      <c r="C443" s="38"/>
      <c r="D443" s="186" t="s">
        <v>225</v>
      </c>
      <c r="E443" s="38"/>
      <c r="F443" s="187" t="s">
        <v>720</v>
      </c>
      <c r="G443" s="38"/>
      <c r="H443" s="38"/>
      <c r="I443" s="188"/>
      <c r="J443" s="38"/>
      <c r="K443" s="38"/>
      <c r="L443" s="41"/>
      <c r="M443" s="189"/>
      <c r="N443" s="190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225</v>
      </c>
      <c r="AU443" s="19" t="s">
        <v>85</v>
      </c>
    </row>
    <row r="444" spans="1:65" s="13" customFormat="1" ht="11.25">
      <c r="B444" s="191"/>
      <c r="C444" s="192"/>
      <c r="D444" s="193" t="s">
        <v>227</v>
      </c>
      <c r="E444" s="194" t="s">
        <v>19</v>
      </c>
      <c r="F444" s="195" t="s">
        <v>721</v>
      </c>
      <c r="G444" s="192"/>
      <c r="H444" s="194" t="s">
        <v>19</v>
      </c>
      <c r="I444" s="196"/>
      <c r="J444" s="192"/>
      <c r="K444" s="192"/>
      <c r="L444" s="197"/>
      <c r="M444" s="198"/>
      <c r="N444" s="199"/>
      <c r="O444" s="199"/>
      <c r="P444" s="199"/>
      <c r="Q444" s="199"/>
      <c r="R444" s="199"/>
      <c r="S444" s="199"/>
      <c r="T444" s="200"/>
      <c r="AT444" s="201" t="s">
        <v>227</v>
      </c>
      <c r="AU444" s="201" t="s">
        <v>85</v>
      </c>
      <c r="AV444" s="13" t="s">
        <v>83</v>
      </c>
      <c r="AW444" s="13" t="s">
        <v>36</v>
      </c>
      <c r="AX444" s="13" t="s">
        <v>75</v>
      </c>
      <c r="AY444" s="201" t="s">
        <v>216</v>
      </c>
    </row>
    <row r="445" spans="1:65" s="14" customFormat="1" ht="11.25">
      <c r="B445" s="202"/>
      <c r="C445" s="203"/>
      <c r="D445" s="193" t="s">
        <v>227</v>
      </c>
      <c r="E445" s="204" t="s">
        <v>19</v>
      </c>
      <c r="F445" s="205" t="s">
        <v>116</v>
      </c>
      <c r="G445" s="203"/>
      <c r="H445" s="206">
        <v>141.4</v>
      </c>
      <c r="I445" s="207"/>
      <c r="J445" s="203"/>
      <c r="K445" s="203"/>
      <c r="L445" s="208"/>
      <c r="M445" s="209"/>
      <c r="N445" s="210"/>
      <c r="O445" s="210"/>
      <c r="P445" s="210"/>
      <c r="Q445" s="210"/>
      <c r="R445" s="210"/>
      <c r="S445" s="210"/>
      <c r="T445" s="211"/>
      <c r="AT445" s="212" t="s">
        <v>227</v>
      </c>
      <c r="AU445" s="212" t="s">
        <v>85</v>
      </c>
      <c r="AV445" s="14" t="s">
        <v>85</v>
      </c>
      <c r="AW445" s="14" t="s">
        <v>36</v>
      </c>
      <c r="AX445" s="14" t="s">
        <v>83</v>
      </c>
      <c r="AY445" s="212" t="s">
        <v>216</v>
      </c>
    </row>
    <row r="446" spans="1:65" s="2" customFormat="1" ht="37.9" customHeight="1">
      <c r="A446" s="36"/>
      <c r="B446" s="37"/>
      <c r="C446" s="173" t="s">
        <v>722</v>
      </c>
      <c r="D446" s="173" t="s">
        <v>219</v>
      </c>
      <c r="E446" s="174" t="s">
        <v>723</v>
      </c>
      <c r="F446" s="175" t="s">
        <v>724</v>
      </c>
      <c r="G446" s="176" t="s">
        <v>676</v>
      </c>
      <c r="H446" s="177">
        <v>90</v>
      </c>
      <c r="I446" s="178"/>
      <c r="J446" s="179">
        <f>ROUND(I446*H446,2)</f>
        <v>0</v>
      </c>
      <c r="K446" s="175" t="s">
        <v>222</v>
      </c>
      <c r="L446" s="41"/>
      <c r="M446" s="180" t="s">
        <v>19</v>
      </c>
      <c r="N446" s="181" t="s">
        <v>46</v>
      </c>
      <c r="O446" s="66"/>
      <c r="P446" s="182">
        <f>O446*H446</f>
        <v>0</v>
      </c>
      <c r="Q446" s="182">
        <v>0</v>
      </c>
      <c r="R446" s="182">
        <f>Q446*H446</f>
        <v>0</v>
      </c>
      <c r="S446" s="182">
        <v>0</v>
      </c>
      <c r="T446" s="183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4" t="s">
        <v>544</v>
      </c>
      <c r="AT446" s="184" t="s">
        <v>219</v>
      </c>
      <c r="AU446" s="184" t="s">
        <v>85</v>
      </c>
      <c r="AY446" s="19" t="s">
        <v>216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9" t="s">
        <v>83</v>
      </c>
      <c r="BK446" s="185">
        <f>ROUND(I446*H446,2)</f>
        <v>0</v>
      </c>
      <c r="BL446" s="19" t="s">
        <v>544</v>
      </c>
      <c r="BM446" s="184" t="s">
        <v>725</v>
      </c>
    </row>
    <row r="447" spans="1:65" s="2" customFormat="1" ht="11.25">
      <c r="A447" s="36"/>
      <c r="B447" s="37"/>
      <c r="C447" s="38"/>
      <c r="D447" s="186" t="s">
        <v>225</v>
      </c>
      <c r="E447" s="38"/>
      <c r="F447" s="187" t="s">
        <v>726</v>
      </c>
      <c r="G447" s="38"/>
      <c r="H447" s="38"/>
      <c r="I447" s="188"/>
      <c r="J447" s="38"/>
      <c r="K447" s="38"/>
      <c r="L447" s="41"/>
      <c r="M447" s="189"/>
      <c r="N447" s="190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225</v>
      </c>
      <c r="AU447" s="19" t="s">
        <v>85</v>
      </c>
    </row>
    <row r="448" spans="1:65" s="13" customFormat="1" ht="11.25">
      <c r="B448" s="191"/>
      <c r="C448" s="192"/>
      <c r="D448" s="193" t="s">
        <v>227</v>
      </c>
      <c r="E448" s="194" t="s">
        <v>19</v>
      </c>
      <c r="F448" s="195" t="s">
        <v>721</v>
      </c>
      <c r="G448" s="192"/>
      <c r="H448" s="194" t="s">
        <v>19</v>
      </c>
      <c r="I448" s="196"/>
      <c r="J448" s="192"/>
      <c r="K448" s="192"/>
      <c r="L448" s="197"/>
      <c r="M448" s="198"/>
      <c r="N448" s="199"/>
      <c r="O448" s="199"/>
      <c r="P448" s="199"/>
      <c r="Q448" s="199"/>
      <c r="R448" s="199"/>
      <c r="S448" s="199"/>
      <c r="T448" s="200"/>
      <c r="AT448" s="201" t="s">
        <v>227</v>
      </c>
      <c r="AU448" s="201" t="s">
        <v>85</v>
      </c>
      <c r="AV448" s="13" t="s">
        <v>83</v>
      </c>
      <c r="AW448" s="13" t="s">
        <v>36</v>
      </c>
      <c r="AX448" s="13" t="s">
        <v>75</v>
      </c>
      <c r="AY448" s="201" t="s">
        <v>216</v>
      </c>
    </row>
    <row r="449" spans="1:65" s="14" customFormat="1" ht="11.25">
      <c r="B449" s="202"/>
      <c r="C449" s="203"/>
      <c r="D449" s="193" t="s">
        <v>227</v>
      </c>
      <c r="E449" s="204" t="s">
        <v>19</v>
      </c>
      <c r="F449" s="205" t="s">
        <v>727</v>
      </c>
      <c r="G449" s="203"/>
      <c r="H449" s="206">
        <v>90</v>
      </c>
      <c r="I449" s="207"/>
      <c r="J449" s="203"/>
      <c r="K449" s="203"/>
      <c r="L449" s="208"/>
      <c r="M449" s="209"/>
      <c r="N449" s="210"/>
      <c r="O449" s="210"/>
      <c r="P449" s="210"/>
      <c r="Q449" s="210"/>
      <c r="R449" s="210"/>
      <c r="S449" s="210"/>
      <c r="T449" s="211"/>
      <c r="AT449" s="212" t="s">
        <v>227</v>
      </c>
      <c r="AU449" s="212" t="s">
        <v>85</v>
      </c>
      <c r="AV449" s="14" t="s">
        <v>85</v>
      </c>
      <c r="AW449" s="14" t="s">
        <v>36</v>
      </c>
      <c r="AX449" s="14" t="s">
        <v>83</v>
      </c>
      <c r="AY449" s="212" t="s">
        <v>216</v>
      </c>
    </row>
    <row r="450" spans="1:65" s="2" customFormat="1" ht="37.9" customHeight="1">
      <c r="A450" s="36"/>
      <c r="B450" s="37"/>
      <c r="C450" s="173" t="s">
        <v>597</v>
      </c>
      <c r="D450" s="173" t="s">
        <v>219</v>
      </c>
      <c r="E450" s="174" t="s">
        <v>728</v>
      </c>
      <c r="F450" s="175" t="s">
        <v>729</v>
      </c>
      <c r="G450" s="176" t="s">
        <v>97</v>
      </c>
      <c r="H450" s="177">
        <v>157.39500000000001</v>
      </c>
      <c r="I450" s="178"/>
      <c r="J450" s="179">
        <f>ROUND(I450*H450,2)</f>
        <v>0</v>
      </c>
      <c r="K450" s="175" t="s">
        <v>222</v>
      </c>
      <c r="L450" s="41"/>
      <c r="M450" s="180" t="s">
        <v>19</v>
      </c>
      <c r="N450" s="181" t="s">
        <v>46</v>
      </c>
      <c r="O450" s="66"/>
      <c r="P450" s="182">
        <f>O450*H450</f>
        <v>0</v>
      </c>
      <c r="Q450" s="182">
        <v>3.62E-3</v>
      </c>
      <c r="R450" s="182">
        <f>Q450*H450</f>
        <v>0.56976990000000005</v>
      </c>
      <c r="S450" s="182">
        <v>0</v>
      </c>
      <c r="T450" s="183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84" t="s">
        <v>544</v>
      </c>
      <c r="AT450" s="184" t="s">
        <v>219</v>
      </c>
      <c r="AU450" s="184" t="s">
        <v>85</v>
      </c>
      <c r="AY450" s="19" t="s">
        <v>216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9" t="s">
        <v>83</v>
      </c>
      <c r="BK450" s="185">
        <f>ROUND(I450*H450,2)</f>
        <v>0</v>
      </c>
      <c r="BL450" s="19" t="s">
        <v>544</v>
      </c>
      <c r="BM450" s="184" t="s">
        <v>730</v>
      </c>
    </row>
    <row r="451" spans="1:65" s="2" customFormat="1" ht="11.25">
      <c r="A451" s="36"/>
      <c r="B451" s="37"/>
      <c r="C451" s="38"/>
      <c r="D451" s="186" t="s">
        <v>225</v>
      </c>
      <c r="E451" s="38"/>
      <c r="F451" s="187" t="s">
        <v>731</v>
      </c>
      <c r="G451" s="38"/>
      <c r="H451" s="38"/>
      <c r="I451" s="188"/>
      <c r="J451" s="38"/>
      <c r="K451" s="38"/>
      <c r="L451" s="41"/>
      <c r="M451" s="189"/>
      <c r="N451" s="190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225</v>
      </c>
      <c r="AU451" s="19" t="s">
        <v>85</v>
      </c>
    </row>
    <row r="452" spans="1:65" s="13" customFormat="1" ht="11.25">
      <c r="B452" s="191"/>
      <c r="C452" s="192"/>
      <c r="D452" s="193" t="s">
        <v>227</v>
      </c>
      <c r="E452" s="194" t="s">
        <v>19</v>
      </c>
      <c r="F452" s="195" t="s">
        <v>732</v>
      </c>
      <c r="G452" s="192"/>
      <c r="H452" s="194" t="s">
        <v>19</v>
      </c>
      <c r="I452" s="196"/>
      <c r="J452" s="192"/>
      <c r="K452" s="192"/>
      <c r="L452" s="197"/>
      <c r="M452" s="198"/>
      <c r="N452" s="199"/>
      <c r="O452" s="199"/>
      <c r="P452" s="199"/>
      <c r="Q452" s="199"/>
      <c r="R452" s="199"/>
      <c r="S452" s="199"/>
      <c r="T452" s="200"/>
      <c r="AT452" s="201" t="s">
        <v>227</v>
      </c>
      <c r="AU452" s="201" t="s">
        <v>85</v>
      </c>
      <c r="AV452" s="13" t="s">
        <v>83</v>
      </c>
      <c r="AW452" s="13" t="s">
        <v>36</v>
      </c>
      <c r="AX452" s="13" t="s">
        <v>75</v>
      </c>
      <c r="AY452" s="201" t="s">
        <v>216</v>
      </c>
    </row>
    <row r="453" spans="1:65" s="14" customFormat="1" ht="11.25">
      <c r="B453" s="202"/>
      <c r="C453" s="203"/>
      <c r="D453" s="193" t="s">
        <v>227</v>
      </c>
      <c r="E453" s="204" t="s">
        <v>19</v>
      </c>
      <c r="F453" s="205" t="s">
        <v>733</v>
      </c>
      <c r="G453" s="203"/>
      <c r="H453" s="206">
        <v>157.39500000000001</v>
      </c>
      <c r="I453" s="207"/>
      <c r="J453" s="203"/>
      <c r="K453" s="203"/>
      <c r="L453" s="208"/>
      <c r="M453" s="209"/>
      <c r="N453" s="210"/>
      <c r="O453" s="210"/>
      <c r="P453" s="210"/>
      <c r="Q453" s="210"/>
      <c r="R453" s="210"/>
      <c r="S453" s="210"/>
      <c r="T453" s="211"/>
      <c r="AT453" s="212" t="s">
        <v>227</v>
      </c>
      <c r="AU453" s="212" t="s">
        <v>85</v>
      </c>
      <c r="AV453" s="14" t="s">
        <v>85</v>
      </c>
      <c r="AW453" s="14" t="s">
        <v>36</v>
      </c>
      <c r="AX453" s="14" t="s">
        <v>83</v>
      </c>
      <c r="AY453" s="212" t="s">
        <v>216</v>
      </c>
    </row>
    <row r="454" spans="1:65" s="2" customFormat="1" ht="37.9" customHeight="1">
      <c r="A454" s="36"/>
      <c r="B454" s="37"/>
      <c r="C454" s="173" t="s">
        <v>734</v>
      </c>
      <c r="D454" s="173" t="s">
        <v>219</v>
      </c>
      <c r="E454" s="174" t="s">
        <v>735</v>
      </c>
      <c r="F454" s="175" t="s">
        <v>736</v>
      </c>
      <c r="G454" s="176" t="s">
        <v>97</v>
      </c>
      <c r="H454" s="177">
        <v>30.45</v>
      </c>
      <c r="I454" s="178"/>
      <c r="J454" s="179">
        <f>ROUND(I454*H454,2)</f>
        <v>0</v>
      </c>
      <c r="K454" s="175" t="s">
        <v>222</v>
      </c>
      <c r="L454" s="41"/>
      <c r="M454" s="180" t="s">
        <v>19</v>
      </c>
      <c r="N454" s="181" t="s">
        <v>46</v>
      </c>
      <c r="O454" s="66"/>
      <c r="P454" s="182">
        <f>O454*H454</f>
        <v>0</v>
      </c>
      <c r="Q454" s="182">
        <v>5.3899999999999998E-3</v>
      </c>
      <c r="R454" s="182">
        <f>Q454*H454</f>
        <v>0.16412549999999998</v>
      </c>
      <c r="S454" s="182">
        <v>0</v>
      </c>
      <c r="T454" s="183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4" t="s">
        <v>544</v>
      </c>
      <c r="AT454" s="184" t="s">
        <v>219</v>
      </c>
      <c r="AU454" s="184" t="s">
        <v>85</v>
      </c>
      <c r="AY454" s="19" t="s">
        <v>216</v>
      </c>
      <c r="BE454" s="185">
        <f>IF(N454="základní",J454,0)</f>
        <v>0</v>
      </c>
      <c r="BF454" s="185">
        <f>IF(N454="snížená",J454,0)</f>
        <v>0</v>
      </c>
      <c r="BG454" s="185">
        <f>IF(N454="zákl. přenesená",J454,0)</f>
        <v>0</v>
      </c>
      <c r="BH454" s="185">
        <f>IF(N454="sníž. přenesená",J454,0)</f>
        <v>0</v>
      </c>
      <c r="BI454" s="185">
        <f>IF(N454="nulová",J454,0)</f>
        <v>0</v>
      </c>
      <c r="BJ454" s="19" t="s">
        <v>83</v>
      </c>
      <c r="BK454" s="185">
        <f>ROUND(I454*H454,2)</f>
        <v>0</v>
      </c>
      <c r="BL454" s="19" t="s">
        <v>544</v>
      </c>
      <c r="BM454" s="184" t="s">
        <v>737</v>
      </c>
    </row>
    <row r="455" spans="1:65" s="2" customFormat="1" ht="11.25">
      <c r="A455" s="36"/>
      <c r="B455" s="37"/>
      <c r="C455" s="38"/>
      <c r="D455" s="186" t="s">
        <v>225</v>
      </c>
      <c r="E455" s="38"/>
      <c r="F455" s="187" t="s">
        <v>738</v>
      </c>
      <c r="G455" s="38"/>
      <c r="H455" s="38"/>
      <c r="I455" s="188"/>
      <c r="J455" s="38"/>
      <c r="K455" s="38"/>
      <c r="L455" s="41"/>
      <c r="M455" s="189"/>
      <c r="N455" s="190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225</v>
      </c>
      <c r="AU455" s="19" t="s">
        <v>85</v>
      </c>
    </row>
    <row r="456" spans="1:65" s="13" customFormat="1" ht="11.25">
      <c r="B456" s="191"/>
      <c r="C456" s="192"/>
      <c r="D456" s="193" t="s">
        <v>227</v>
      </c>
      <c r="E456" s="194" t="s">
        <v>19</v>
      </c>
      <c r="F456" s="195" t="s">
        <v>739</v>
      </c>
      <c r="G456" s="192"/>
      <c r="H456" s="194" t="s">
        <v>19</v>
      </c>
      <c r="I456" s="196"/>
      <c r="J456" s="192"/>
      <c r="K456" s="192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227</v>
      </c>
      <c r="AU456" s="201" t="s">
        <v>85</v>
      </c>
      <c r="AV456" s="13" t="s">
        <v>83</v>
      </c>
      <c r="AW456" s="13" t="s">
        <v>36</v>
      </c>
      <c r="AX456" s="13" t="s">
        <v>75</v>
      </c>
      <c r="AY456" s="201" t="s">
        <v>216</v>
      </c>
    </row>
    <row r="457" spans="1:65" s="14" customFormat="1" ht="11.25">
      <c r="B457" s="202"/>
      <c r="C457" s="203"/>
      <c r="D457" s="193" t="s">
        <v>227</v>
      </c>
      <c r="E457" s="204" t="s">
        <v>19</v>
      </c>
      <c r="F457" s="205" t="s">
        <v>740</v>
      </c>
      <c r="G457" s="203"/>
      <c r="H457" s="206">
        <v>30.45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227</v>
      </c>
      <c r="AU457" s="212" t="s">
        <v>85</v>
      </c>
      <c r="AV457" s="14" t="s">
        <v>85</v>
      </c>
      <c r="AW457" s="14" t="s">
        <v>36</v>
      </c>
      <c r="AX457" s="14" t="s">
        <v>83</v>
      </c>
      <c r="AY457" s="212" t="s">
        <v>216</v>
      </c>
    </row>
    <row r="458" spans="1:65" s="2" customFormat="1" ht="55.5" customHeight="1">
      <c r="A458" s="36"/>
      <c r="B458" s="37"/>
      <c r="C458" s="173" t="s">
        <v>741</v>
      </c>
      <c r="D458" s="173" t="s">
        <v>219</v>
      </c>
      <c r="E458" s="174" t="s">
        <v>742</v>
      </c>
      <c r="F458" s="175" t="s">
        <v>743</v>
      </c>
      <c r="G458" s="176" t="s">
        <v>676</v>
      </c>
      <c r="H458" s="177">
        <v>36</v>
      </c>
      <c r="I458" s="178"/>
      <c r="J458" s="179">
        <f>ROUND(I458*H458,2)</f>
        <v>0</v>
      </c>
      <c r="K458" s="175" t="s">
        <v>222</v>
      </c>
      <c r="L458" s="41"/>
      <c r="M458" s="180" t="s">
        <v>19</v>
      </c>
      <c r="N458" s="181" t="s">
        <v>46</v>
      </c>
      <c r="O458" s="66"/>
      <c r="P458" s="182">
        <f>O458*H458</f>
        <v>0</v>
      </c>
      <c r="Q458" s="182">
        <v>0</v>
      </c>
      <c r="R458" s="182">
        <f>Q458*H458</f>
        <v>0</v>
      </c>
      <c r="S458" s="182">
        <v>0</v>
      </c>
      <c r="T458" s="183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4" t="s">
        <v>544</v>
      </c>
      <c r="AT458" s="184" t="s">
        <v>219</v>
      </c>
      <c r="AU458" s="184" t="s">
        <v>85</v>
      </c>
      <c r="AY458" s="19" t="s">
        <v>216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9" t="s">
        <v>83</v>
      </c>
      <c r="BK458" s="185">
        <f>ROUND(I458*H458,2)</f>
        <v>0</v>
      </c>
      <c r="BL458" s="19" t="s">
        <v>544</v>
      </c>
      <c r="BM458" s="184" t="s">
        <v>744</v>
      </c>
    </row>
    <row r="459" spans="1:65" s="2" customFormat="1" ht="11.25">
      <c r="A459" s="36"/>
      <c r="B459" s="37"/>
      <c r="C459" s="38"/>
      <c r="D459" s="186" t="s">
        <v>225</v>
      </c>
      <c r="E459" s="38"/>
      <c r="F459" s="187" t="s">
        <v>745</v>
      </c>
      <c r="G459" s="38"/>
      <c r="H459" s="38"/>
      <c r="I459" s="188"/>
      <c r="J459" s="38"/>
      <c r="K459" s="38"/>
      <c r="L459" s="41"/>
      <c r="M459" s="189"/>
      <c r="N459" s="190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225</v>
      </c>
      <c r="AU459" s="19" t="s">
        <v>85</v>
      </c>
    </row>
    <row r="460" spans="1:65" s="13" customFormat="1" ht="22.5">
      <c r="B460" s="191"/>
      <c r="C460" s="192"/>
      <c r="D460" s="193" t="s">
        <v>227</v>
      </c>
      <c r="E460" s="194" t="s">
        <v>19</v>
      </c>
      <c r="F460" s="195" t="s">
        <v>746</v>
      </c>
      <c r="G460" s="192"/>
      <c r="H460" s="194" t="s">
        <v>19</v>
      </c>
      <c r="I460" s="196"/>
      <c r="J460" s="192"/>
      <c r="K460" s="192"/>
      <c r="L460" s="197"/>
      <c r="M460" s="198"/>
      <c r="N460" s="199"/>
      <c r="O460" s="199"/>
      <c r="P460" s="199"/>
      <c r="Q460" s="199"/>
      <c r="R460" s="199"/>
      <c r="S460" s="199"/>
      <c r="T460" s="200"/>
      <c r="AT460" s="201" t="s">
        <v>227</v>
      </c>
      <c r="AU460" s="201" t="s">
        <v>85</v>
      </c>
      <c r="AV460" s="13" t="s">
        <v>83</v>
      </c>
      <c r="AW460" s="13" t="s">
        <v>36</v>
      </c>
      <c r="AX460" s="13" t="s">
        <v>75</v>
      </c>
      <c r="AY460" s="201" t="s">
        <v>216</v>
      </c>
    </row>
    <row r="461" spans="1:65" s="13" customFormat="1" ht="11.25">
      <c r="B461" s="191"/>
      <c r="C461" s="192"/>
      <c r="D461" s="193" t="s">
        <v>227</v>
      </c>
      <c r="E461" s="194" t="s">
        <v>19</v>
      </c>
      <c r="F461" s="195" t="s">
        <v>747</v>
      </c>
      <c r="G461" s="192"/>
      <c r="H461" s="194" t="s">
        <v>19</v>
      </c>
      <c r="I461" s="196"/>
      <c r="J461" s="192"/>
      <c r="K461" s="192"/>
      <c r="L461" s="197"/>
      <c r="M461" s="198"/>
      <c r="N461" s="199"/>
      <c r="O461" s="199"/>
      <c r="P461" s="199"/>
      <c r="Q461" s="199"/>
      <c r="R461" s="199"/>
      <c r="S461" s="199"/>
      <c r="T461" s="200"/>
      <c r="AT461" s="201" t="s">
        <v>227</v>
      </c>
      <c r="AU461" s="201" t="s">
        <v>85</v>
      </c>
      <c r="AV461" s="13" t="s">
        <v>83</v>
      </c>
      <c r="AW461" s="13" t="s">
        <v>36</v>
      </c>
      <c r="AX461" s="13" t="s">
        <v>75</v>
      </c>
      <c r="AY461" s="201" t="s">
        <v>216</v>
      </c>
    </row>
    <row r="462" spans="1:65" s="14" customFormat="1" ht="11.25">
      <c r="B462" s="202"/>
      <c r="C462" s="203"/>
      <c r="D462" s="193" t="s">
        <v>227</v>
      </c>
      <c r="E462" s="204" t="s">
        <v>19</v>
      </c>
      <c r="F462" s="205" t="s">
        <v>748</v>
      </c>
      <c r="G462" s="203"/>
      <c r="H462" s="206">
        <v>12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227</v>
      </c>
      <c r="AU462" s="212" t="s">
        <v>85</v>
      </c>
      <c r="AV462" s="14" t="s">
        <v>85</v>
      </c>
      <c r="AW462" s="14" t="s">
        <v>36</v>
      </c>
      <c r="AX462" s="14" t="s">
        <v>75</v>
      </c>
      <c r="AY462" s="212" t="s">
        <v>216</v>
      </c>
    </row>
    <row r="463" spans="1:65" s="13" customFormat="1" ht="11.25">
      <c r="B463" s="191"/>
      <c r="C463" s="192"/>
      <c r="D463" s="193" t="s">
        <v>227</v>
      </c>
      <c r="E463" s="194" t="s">
        <v>19</v>
      </c>
      <c r="F463" s="195" t="s">
        <v>749</v>
      </c>
      <c r="G463" s="192"/>
      <c r="H463" s="194" t="s">
        <v>19</v>
      </c>
      <c r="I463" s="196"/>
      <c r="J463" s="192"/>
      <c r="K463" s="192"/>
      <c r="L463" s="197"/>
      <c r="M463" s="198"/>
      <c r="N463" s="199"/>
      <c r="O463" s="199"/>
      <c r="P463" s="199"/>
      <c r="Q463" s="199"/>
      <c r="R463" s="199"/>
      <c r="S463" s="199"/>
      <c r="T463" s="200"/>
      <c r="AT463" s="201" t="s">
        <v>227</v>
      </c>
      <c r="AU463" s="201" t="s">
        <v>85</v>
      </c>
      <c r="AV463" s="13" t="s">
        <v>83</v>
      </c>
      <c r="AW463" s="13" t="s">
        <v>36</v>
      </c>
      <c r="AX463" s="13" t="s">
        <v>75</v>
      </c>
      <c r="AY463" s="201" t="s">
        <v>216</v>
      </c>
    </row>
    <row r="464" spans="1:65" s="14" customFormat="1" ht="11.25">
      <c r="B464" s="202"/>
      <c r="C464" s="203"/>
      <c r="D464" s="193" t="s">
        <v>227</v>
      </c>
      <c r="E464" s="204" t="s">
        <v>19</v>
      </c>
      <c r="F464" s="205" t="s">
        <v>750</v>
      </c>
      <c r="G464" s="203"/>
      <c r="H464" s="206">
        <v>16</v>
      </c>
      <c r="I464" s="207"/>
      <c r="J464" s="203"/>
      <c r="K464" s="203"/>
      <c r="L464" s="208"/>
      <c r="M464" s="209"/>
      <c r="N464" s="210"/>
      <c r="O464" s="210"/>
      <c r="P464" s="210"/>
      <c r="Q464" s="210"/>
      <c r="R464" s="210"/>
      <c r="S464" s="210"/>
      <c r="T464" s="211"/>
      <c r="AT464" s="212" t="s">
        <v>227</v>
      </c>
      <c r="AU464" s="212" t="s">
        <v>85</v>
      </c>
      <c r="AV464" s="14" t="s">
        <v>85</v>
      </c>
      <c r="AW464" s="14" t="s">
        <v>36</v>
      </c>
      <c r="AX464" s="14" t="s">
        <v>75</v>
      </c>
      <c r="AY464" s="212" t="s">
        <v>216</v>
      </c>
    </row>
    <row r="465" spans="1:65" s="13" customFormat="1" ht="11.25">
      <c r="B465" s="191"/>
      <c r="C465" s="192"/>
      <c r="D465" s="193" t="s">
        <v>227</v>
      </c>
      <c r="E465" s="194" t="s">
        <v>19</v>
      </c>
      <c r="F465" s="195" t="s">
        <v>751</v>
      </c>
      <c r="G465" s="192"/>
      <c r="H465" s="194" t="s">
        <v>19</v>
      </c>
      <c r="I465" s="196"/>
      <c r="J465" s="192"/>
      <c r="K465" s="192"/>
      <c r="L465" s="197"/>
      <c r="M465" s="198"/>
      <c r="N465" s="199"/>
      <c r="O465" s="199"/>
      <c r="P465" s="199"/>
      <c r="Q465" s="199"/>
      <c r="R465" s="199"/>
      <c r="S465" s="199"/>
      <c r="T465" s="200"/>
      <c r="AT465" s="201" t="s">
        <v>227</v>
      </c>
      <c r="AU465" s="201" t="s">
        <v>85</v>
      </c>
      <c r="AV465" s="13" t="s">
        <v>83</v>
      </c>
      <c r="AW465" s="13" t="s">
        <v>36</v>
      </c>
      <c r="AX465" s="13" t="s">
        <v>75</v>
      </c>
      <c r="AY465" s="201" t="s">
        <v>216</v>
      </c>
    </row>
    <row r="466" spans="1:65" s="14" customFormat="1" ht="11.25">
      <c r="B466" s="202"/>
      <c r="C466" s="203"/>
      <c r="D466" s="193" t="s">
        <v>227</v>
      </c>
      <c r="E466" s="204" t="s">
        <v>19</v>
      </c>
      <c r="F466" s="205" t="s">
        <v>752</v>
      </c>
      <c r="G466" s="203"/>
      <c r="H466" s="206">
        <v>8</v>
      </c>
      <c r="I466" s="207"/>
      <c r="J466" s="203"/>
      <c r="K466" s="203"/>
      <c r="L466" s="208"/>
      <c r="M466" s="209"/>
      <c r="N466" s="210"/>
      <c r="O466" s="210"/>
      <c r="P466" s="210"/>
      <c r="Q466" s="210"/>
      <c r="R466" s="210"/>
      <c r="S466" s="210"/>
      <c r="T466" s="211"/>
      <c r="AT466" s="212" t="s">
        <v>227</v>
      </c>
      <c r="AU466" s="212" t="s">
        <v>85</v>
      </c>
      <c r="AV466" s="14" t="s">
        <v>85</v>
      </c>
      <c r="AW466" s="14" t="s">
        <v>36</v>
      </c>
      <c r="AX466" s="14" t="s">
        <v>75</v>
      </c>
      <c r="AY466" s="212" t="s">
        <v>216</v>
      </c>
    </row>
    <row r="467" spans="1:65" s="15" customFormat="1" ht="11.25">
      <c r="B467" s="223"/>
      <c r="C467" s="224"/>
      <c r="D467" s="193" t="s">
        <v>227</v>
      </c>
      <c r="E467" s="225" t="s">
        <v>19</v>
      </c>
      <c r="F467" s="226" t="s">
        <v>325</v>
      </c>
      <c r="G467" s="224"/>
      <c r="H467" s="227">
        <v>36</v>
      </c>
      <c r="I467" s="228"/>
      <c r="J467" s="224"/>
      <c r="K467" s="224"/>
      <c r="L467" s="229"/>
      <c r="M467" s="230"/>
      <c r="N467" s="231"/>
      <c r="O467" s="231"/>
      <c r="P467" s="231"/>
      <c r="Q467" s="231"/>
      <c r="R467" s="231"/>
      <c r="S467" s="231"/>
      <c r="T467" s="232"/>
      <c r="AT467" s="233" t="s">
        <v>227</v>
      </c>
      <c r="AU467" s="233" t="s">
        <v>85</v>
      </c>
      <c r="AV467" s="15" t="s">
        <v>223</v>
      </c>
      <c r="AW467" s="15" t="s">
        <v>36</v>
      </c>
      <c r="AX467" s="15" t="s">
        <v>83</v>
      </c>
      <c r="AY467" s="233" t="s">
        <v>216</v>
      </c>
    </row>
    <row r="468" spans="1:65" s="2" customFormat="1" ht="37.9" customHeight="1">
      <c r="A468" s="36"/>
      <c r="B468" s="37"/>
      <c r="C468" s="173" t="s">
        <v>753</v>
      </c>
      <c r="D468" s="173" t="s">
        <v>219</v>
      </c>
      <c r="E468" s="174" t="s">
        <v>754</v>
      </c>
      <c r="F468" s="175" t="s">
        <v>755</v>
      </c>
      <c r="G468" s="176" t="s">
        <v>97</v>
      </c>
      <c r="H468" s="177">
        <v>28.35</v>
      </c>
      <c r="I468" s="178"/>
      <c r="J468" s="179">
        <f>ROUND(I468*H468,2)</f>
        <v>0</v>
      </c>
      <c r="K468" s="175" t="s">
        <v>222</v>
      </c>
      <c r="L468" s="41"/>
      <c r="M468" s="180" t="s">
        <v>19</v>
      </c>
      <c r="N468" s="181" t="s">
        <v>46</v>
      </c>
      <c r="O468" s="66"/>
      <c r="P468" s="182">
        <f>O468*H468</f>
        <v>0</v>
      </c>
      <c r="Q468" s="182">
        <v>3.7399999999999998E-3</v>
      </c>
      <c r="R468" s="182">
        <f>Q468*H468</f>
        <v>0.106029</v>
      </c>
      <c r="S468" s="182">
        <v>0</v>
      </c>
      <c r="T468" s="183">
        <f>S468*H468</f>
        <v>0</v>
      </c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R468" s="184" t="s">
        <v>544</v>
      </c>
      <c r="AT468" s="184" t="s">
        <v>219</v>
      </c>
      <c r="AU468" s="184" t="s">
        <v>85</v>
      </c>
      <c r="AY468" s="19" t="s">
        <v>216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9" t="s">
        <v>83</v>
      </c>
      <c r="BK468" s="185">
        <f>ROUND(I468*H468,2)</f>
        <v>0</v>
      </c>
      <c r="BL468" s="19" t="s">
        <v>544</v>
      </c>
      <c r="BM468" s="184" t="s">
        <v>756</v>
      </c>
    </row>
    <row r="469" spans="1:65" s="2" customFormat="1" ht="11.25">
      <c r="A469" s="36"/>
      <c r="B469" s="37"/>
      <c r="C469" s="38"/>
      <c r="D469" s="186" t="s">
        <v>225</v>
      </c>
      <c r="E469" s="38"/>
      <c r="F469" s="187" t="s">
        <v>757</v>
      </c>
      <c r="G469" s="38"/>
      <c r="H469" s="38"/>
      <c r="I469" s="188"/>
      <c r="J469" s="38"/>
      <c r="K469" s="38"/>
      <c r="L469" s="41"/>
      <c r="M469" s="189"/>
      <c r="N469" s="190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225</v>
      </c>
      <c r="AU469" s="19" t="s">
        <v>85</v>
      </c>
    </row>
    <row r="470" spans="1:65" s="13" customFormat="1" ht="11.25">
      <c r="B470" s="191"/>
      <c r="C470" s="192"/>
      <c r="D470" s="193" t="s">
        <v>227</v>
      </c>
      <c r="E470" s="194" t="s">
        <v>19</v>
      </c>
      <c r="F470" s="195" t="s">
        <v>758</v>
      </c>
      <c r="G470" s="192"/>
      <c r="H470" s="194" t="s">
        <v>19</v>
      </c>
      <c r="I470" s="196"/>
      <c r="J470" s="192"/>
      <c r="K470" s="192"/>
      <c r="L470" s="197"/>
      <c r="M470" s="198"/>
      <c r="N470" s="199"/>
      <c r="O470" s="199"/>
      <c r="P470" s="199"/>
      <c r="Q470" s="199"/>
      <c r="R470" s="199"/>
      <c r="S470" s="199"/>
      <c r="T470" s="200"/>
      <c r="AT470" s="201" t="s">
        <v>227</v>
      </c>
      <c r="AU470" s="201" t="s">
        <v>85</v>
      </c>
      <c r="AV470" s="13" t="s">
        <v>83</v>
      </c>
      <c r="AW470" s="13" t="s">
        <v>36</v>
      </c>
      <c r="AX470" s="13" t="s">
        <v>75</v>
      </c>
      <c r="AY470" s="201" t="s">
        <v>216</v>
      </c>
    </row>
    <row r="471" spans="1:65" s="14" customFormat="1" ht="11.25">
      <c r="B471" s="202"/>
      <c r="C471" s="203"/>
      <c r="D471" s="193" t="s">
        <v>227</v>
      </c>
      <c r="E471" s="204" t="s">
        <v>19</v>
      </c>
      <c r="F471" s="205" t="s">
        <v>759</v>
      </c>
      <c r="G471" s="203"/>
      <c r="H471" s="206">
        <v>28.35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227</v>
      </c>
      <c r="AU471" s="212" t="s">
        <v>85</v>
      </c>
      <c r="AV471" s="14" t="s">
        <v>85</v>
      </c>
      <c r="AW471" s="14" t="s">
        <v>36</v>
      </c>
      <c r="AX471" s="14" t="s">
        <v>83</v>
      </c>
      <c r="AY471" s="212" t="s">
        <v>216</v>
      </c>
    </row>
    <row r="472" spans="1:65" s="2" customFormat="1" ht="44.25" customHeight="1">
      <c r="A472" s="36"/>
      <c r="B472" s="37"/>
      <c r="C472" s="173" t="s">
        <v>760</v>
      </c>
      <c r="D472" s="173" t="s">
        <v>219</v>
      </c>
      <c r="E472" s="174" t="s">
        <v>761</v>
      </c>
      <c r="F472" s="175" t="s">
        <v>762</v>
      </c>
      <c r="G472" s="176" t="s">
        <v>97</v>
      </c>
      <c r="H472" s="177">
        <v>253.33</v>
      </c>
      <c r="I472" s="178"/>
      <c r="J472" s="179">
        <f>ROUND(I472*H472,2)</f>
        <v>0</v>
      </c>
      <c r="K472" s="175" t="s">
        <v>222</v>
      </c>
      <c r="L472" s="41"/>
      <c r="M472" s="180" t="s">
        <v>19</v>
      </c>
      <c r="N472" s="181" t="s">
        <v>46</v>
      </c>
      <c r="O472" s="66"/>
      <c r="P472" s="182">
        <f>O472*H472</f>
        <v>0</v>
      </c>
      <c r="Q472" s="182">
        <v>2.9499999999999999E-3</v>
      </c>
      <c r="R472" s="182">
        <f>Q472*H472</f>
        <v>0.74732350000000003</v>
      </c>
      <c r="S472" s="182">
        <v>0</v>
      </c>
      <c r="T472" s="183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4" t="s">
        <v>544</v>
      </c>
      <c r="AT472" s="184" t="s">
        <v>219</v>
      </c>
      <c r="AU472" s="184" t="s">
        <v>85</v>
      </c>
      <c r="AY472" s="19" t="s">
        <v>216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19" t="s">
        <v>83</v>
      </c>
      <c r="BK472" s="185">
        <f>ROUND(I472*H472,2)</f>
        <v>0</v>
      </c>
      <c r="BL472" s="19" t="s">
        <v>544</v>
      </c>
      <c r="BM472" s="184" t="s">
        <v>763</v>
      </c>
    </row>
    <row r="473" spans="1:65" s="2" customFormat="1" ht="11.25">
      <c r="A473" s="36"/>
      <c r="B473" s="37"/>
      <c r="C473" s="38"/>
      <c r="D473" s="186" t="s">
        <v>225</v>
      </c>
      <c r="E473" s="38"/>
      <c r="F473" s="187" t="s">
        <v>764</v>
      </c>
      <c r="G473" s="38"/>
      <c r="H473" s="38"/>
      <c r="I473" s="188"/>
      <c r="J473" s="38"/>
      <c r="K473" s="38"/>
      <c r="L473" s="41"/>
      <c r="M473" s="189"/>
      <c r="N473" s="190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225</v>
      </c>
      <c r="AU473" s="19" t="s">
        <v>85</v>
      </c>
    </row>
    <row r="474" spans="1:65" s="13" customFormat="1" ht="22.5">
      <c r="B474" s="191"/>
      <c r="C474" s="192"/>
      <c r="D474" s="193" t="s">
        <v>227</v>
      </c>
      <c r="E474" s="194" t="s">
        <v>19</v>
      </c>
      <c r="F474" s="195" t="s">
        <v>765</v>
      </c>
      <c r="G474" s="192"/>
      <c r="H474" s="194" t="s">
        <v>19</v>
      </c>
      <c r="I474" s="196"/>
      <c r="J474" s="192"/>
      <c r="K474" s="192"/>
      <c r="L474" s="197"/>
      <c r="M474" s="198"/>
      <c r="N474" s="199"/>
      <c r="O474" s="199"/>
      <c r="P474" s="199"/>
      <c r="Q474" s="199"/>
      <c r="R474" s="199"/>
      <c r="S474" s="199"/>
      <c r="T474" s="200"/>
      <c r="AT474" s="201" t="s">
        <v>227</v>
      </c>
      <c r="AU474" s="201" t="s">
        <v>85</v>
      </c>
      <c r="AV474" s="13" t="s">
        <v>83</v>
      </c>
      <c r="AW474" s="13" t="s">
        <v>36</v>
      </c>
      <c r="AX474" s="13" t="s">
        <v>75</v>
      </c>
      <c r="AY474" s="201" t="s">
        <v>216</v>
      </c>
    </row>
    <row r="475" spans="1:65" s="14" customFormat="1" ht="11.25">
      <c r="B475" s="202"/>
      <c r="C475" s="203"/>
      <c r="D475" s="193" t="s">
        <v>227</v>
      </c>
      <c r="E475" s="204" t="s">
        <v>19</v>
      </c>
      <c r="F475" s="205" t="s">
        <v>766</v>
      </c>
      <c r="G475" s="203"/>
      <c r="H475" s="206">
        <v>137.38999999999999</v>
      </c>
      <c r="I475" s="207"/>
      <c r="J475" s="203"/>
      <c r="K475" s="203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227</v>
      </c>
      <c r="AU475" s="212" t="s">
        <v>85</v>
      </c>
      <c r="AV475" s="14" t="s">
        <v>85</v>
      </c>
      <c r="AW475" s="14" t="s">
        <v>36</v>
      </c>
      <c r="AX475" s="14" t="s">
        <v>75</v>
      </c>
      <c r="AY475" s="212" t="s">
        <v>216</v>
      </c>
    </row>
    <row r="476" spans="1:65" s="13" customFormat="1" ht="11.25">
      <c r="B476" s="191"/>
      <c r="C476" s="192"/>
      <c r="D476" s="193" t="s">
        <v>227</v>
      </c>
      <c r="E476" s="194" t="s">
        <v>19</v>
      </c>
      <c r="F476" s="195" t="s">
        <v>767</v>
      </c>
      <c r="G476" s="192"/>
      <c r="H476" s="194" t="s">
        <v>19</v>
      </c>
      <c r="I476" s="196"/>
      <c r="J476" s="192"/>
      <c r="K476" s="192"/>
      <c r="L476" s="197"/>
      <c r="M476" s="198"/>
      <c r="N476" s="199"/>
      <c r="O476" s="199"/>
      <c r="P476" s="199"/>
      <c r="Q476" s="199"/>
      <c r="R476" s="199"/>
      <c r="S476" s="199"/>
      <c r="T476" s="200"/>
      <c r="AT476" s="201" t="s">
        <v>227</v>
      </c>
      <c r="AU476" s="201" t="s">
        <v>85</v>
      </c>
      <c r="AV476" s="13" t="s">
        <v>83</v>
      </c>
      <c r="AW476" s="13" t="s">
        <v>36</v>
      </c>
      <c r="AX476" s="13" t="s">
        <v>75</v>
      </c>
      <c r="AY476" s="201" t="s">
        <v>216</v>
      </c>
    </row>
    <row r="477" spans="1:65" s="14" customFormat="1" ht="11.25">
      <c r="B477" s="202"/>
      <c r="C477" s="203"/>
      <c r="D477" s="193" t="s">
        <v>227</v>
      </c>
      <c r="E477" s="204" t="s">
        <v>19</v>
      </c>
      <c r="F477" s="205" t="s">
        <v>768</v>
      </c>
      <c r="G477" s="203"/>
      <c r="H477" s="206">
        <v>6.82</v>
      </c>
      <c r="I477" s="207"/>
      <c r="J477" s="203"/>
      <c r="K477" s="203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227</v>
      </c>
      <c r="AU477" s="212" t="s">
        <v>85</v>
      </c>
      <c r="AV477" s="14" t="s">
        <v>85</v>
      </c>
      <c r="AW477" s="14" t="s">
        <v>36</v>
      </c>
      <c r="AX477" s="14" t="s">
        <v>75</v>
      </c>
      <c r="AY477" s="212" t="s">
        <v>216</v>
      </c>
    </row>
    <row r="478" spans="1:65" s="13" customFormat="1" ht="22.5">
      <c r="B478" s="191"/>
      <c r="C478" s="192"/>
      <c r="D478" s="193" t="s">
        <v>227</v>
      </c>
      <c r="E478" s="194" t="s">
        <v>19</v>
      </c>
      <c r="F478" s="195" t="s">
        <v>769</v>
      </c>
      <c r="G478" s="192"/>
      <c r="H478" s="194" t="s">
        <v>19</v>
      </c>
      <c r="I478" s="196"/>
      <c r="J478" s="192"/>
      <c r="K478" s="192"/>
      <c r="L478" s="197"/>
      <c r="M478" s="198"/>
      <c r="N478" s="199"/>
      <c r="O478" s="199"/>
      <c r="P478" s="199"/>
      <c r="Q478" s="199"/>
      <c r="R478" s="199"/>
      <c r="S478" s="199"/>
      <c r="T478" s="200"/>
      <c r="AT478" s="201" t="s">
        <v>227</v>
      </c>
      <c r="AU478" s="201" t="s">
        <v>85</v>
      </c>
      <c r="AV478" s="13" t="s">
        <v>83</v>
      </c>
      <c r="AW478" s="13" t="s">
        <v>36</v>
      </c>
      <c r="AX478" s="13" t="s">
        <v>75</v>
      </c>
      <c r="AY478" s="201" t="s">
        <v>216</v>
      </c>
    </row>
    <row r="479" spans="1:65" s="14" customFormat="1" ht="11.25">
      <c r="B479" s="202"/>
      <c r="C479" s="203"/>
      <c r="D479" s="193" t="s">
        <v>227</v>
      </c>
      <c r="E479" s="204" t="s">
        <v>19</v>
      </c>
      <c r="F479" s="205" t="s">
        <v>770</v>
      </c>
      <c r="G479" s="203"/>
      <c r="H479" s="206">
        <v>109.12</v>
      </c>
      <c r="I479" s="207"/>
      <c r="J479" s="203"/>
      <c r="K479" s="203"/>
      <c r="L479" s="208"/>
      <c r="M479" s="209"/>
      <c r="N479" s="210"/>
      <c r="O479" s="210"/>
      <c r="P479" s="210"/>
      <c r="Q479" s="210"/>
      <c r="R479" s="210"/>
      <c r="S479" s="210"/>
      <c r="T479" s="211"/>
      <c r="AT479" s="212" t="s">
        <v>227</v>
      </c>
      <c r="AU479" s="212" t="s">
        <v>85</v>
      </c>
      <c r="AV479" s="14" t="s">
        <v>85</v>
      </c>
      <c r="AW479" s="14" t="s">
        <v>36</v>
      </c>
      <c r="AX479" s="14" t="s">
        <v>75</v>
      </c>
      <c r="AY479" s="212" t="s">
        <v>216</v>
      </c>
    </row>
    <row r="480" spans="1:65" s="15" customFormat="1" ht="11.25">
      <c r="B480" s="223"/>
      <c r="C480" s="224"/>
      <c r="D480" s="193" t="s">
        <v>227</v>
      </c>
      <c r="E480" s="225" t="s">
        <v>19</v>
      </c>
      <c r="F480" s="226" t="s">
        <v>771</v>
      </c>
      <c r="G480" s="224"/>
      <c r="H480" s="227">
        <v>253.33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AT480" s="233" t="s">
        <v>227</v>
      </c>
      <c r="AU480" s="233" t="s">
        <v>85</v>
      </c>
      <c r="AV480" s="15" t="s">
        <v>223</v>
      </c>
      <c r="AW480" s="15" t="s">
        <v>36</v>
      </c>
      <c r="AX480" s="15" t="s">
        <v>83</v>
      </c>
      <c r="AY480" s="233" t="s">
        <v>216</v>
      </c>
    </row>
    <row r="481" spans="1:65" s="2" customFormat="1" ht="37.9" customHeight="1">
      <c r="A481" s="36"/>
      <c r="B481" s="37"/>
      <c r="C481" s="173" t="s">
        <v>772</v>
      </c>
      <c r="D481" s="173" t="s">
        <v>219</v>
      </c>
      <c r="E481" s="174" t="s">
        <v>773</v>
      </c>
      <c r="F481" s="175" t="s">
        <v>774</v>
      </c>
      <c r="G481" s="176" t="s">
        <v>97</v>
      </c>
      <c r="H481" s="177">
        <v>148.88999999999999</v>
      </c>
      <c r="I481" s="178"/>
      <c r="J481" s="179">
        <f>ROUND(I481*H481,2)</f>
        <v>0</v>
      </c>
      <c r="K481" s="175" t="s">
        <v>222</v>
      </c>
      <c r="L481" s="41"/>
      <c r="M481" s="180" t="s">
        <v>19</v>
      </c>
      <c r="N481" s="181" t="s">
        <v>46</v>
      </c>
      <c r="O481" s="66"/>
      <c r="P481" s="182">
        <f>O481*H481</f>
        <v>0</v>
      </c>
      <c r="Q481" s="182">
        <v>2.0600000000000002E-3</v>
      </c>
      <c r="R481" s="182">
        <f>Q481*H481</f>
        <v>0.30671340000000002</v>
      </c>
      <c r="S481" s="182">
        <v>0</v>
      </c>
      <c r="T481" s="183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84" t="s">
        <v>544</v>
      </c>
      <c r="AT481" s="184" t="s">
        <v>219</v>
      </c>
      <c r="AU481" s="184" t="s">
        <v>85</v>
      </c>
      <c r="AY481" s="19" t="s">
        <v>216</v>
      </c>
      <c r="BE481" s="185">
        <f>IF(N481="základní",J481,0)</f>
        <v>0</v>
      </c>
      <c r="BF481" s="185">
        <f>IF(N481="snížená",J481,0)</f>
        <v>0</v>
      </c>
      <c r="BG481" s="185">
        <f>IF(N481="zákl. přenesená",J481,0)</f>
        <v>0</v>
      </c>
      <c r="BH481" s="185">
        <f>IF(N481="sníž. přenesená",J481,0)</f>
        <v>0</v>
      </c>
      <c r="BI481" s="185">
        <f>IF(N481="nulová",J481,0)</f>
        <v>0</v>
      </c>
      <c r="BJ481" s="19" t="s">
        <v>83</v>
      </c>
      <c r="BK481" s="185">
        <f>ROUND(I481*H481,2)</f>
        <v>0</v>
      </c>
      <c r="BL481" s="19" t="s">
        <v>544</v>
      </c>
      <c r="BM481" s="184" t="s">
        <v>775</v>
      </c>
    </row>
    <row r="482" spans="1:65" s="2" customFormat="1" ht="11.25">
      <c r="A482" s="36"/>
      <c r="B482" s="37"/>
      <c r="C482" s="38"/>
      <c r="D482" s="186" t="s">
        <v>225</v>
      </c>
      <c r="E482" s="38"/>
      <c r="F482" s="187" t="s">
        <v>776</v>
      </c>
      <c r="G482" s="38"/>
      <c r="H482" s="38"/>
      <c r="I482" s="188"/>
      <c r="J482" s="38"/>
      <c r="K482" s="38"/>
      <c r="L482" s="41"/>
      <c r="M482" s="189"/>
      <c r="N482" s="190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225</v>
      </c>
      <c r="AU482" s="19" t="s">
        <v>85</v>
      </c>
    </row>
    <row r="483" spans="1:65" s="13" customFormat="1" ht="22.5">
      <c r="B483" s="191"/>
      <c r="C483" s="192"/>
      <c r="D483" s="193" t="s">
        <v>227</v>
      </c>
      <c r="E483" s="194" t="s">
        <v>19</v>
      </c>
      <c r="F483" s="195" t="s">
        <v>777</v>
      </c>
      <c r="G483" s="192"/>
      <c r="H483" s="194" t="s">
        <v>19</v>
      </c>
      <c r="I483" s="196"/>
      <c r="J483" s="192"/>
      <c r="K483" s="192"/>
      <c r="L483" s="197"/>
      <c r="M483" s="198"/>
      <c r="N483" s="199"/>
      <c r="O483" s="199"/>
      <c r="P483" s="199"/>
      <c r="Q483" s="199"/>
      <c r="R483" s="199"/>
      <c r="S483" s="199"/>
      <c r="T483" s="200"/>
      <c r="AT483" s="201" t="s">
        <v>227</v>
      </c>
      <c r="AU483" s="201" t="s">
        <v>85</v>
      </c>
      <c r="AV483" s="13" t="s">
        <v>83</v>
      </c>
      <c r="AW483" s="13" t="s">
        <v>36</v>
      </c>
      <c r="AX483" s="13" t="s">
        <v>75</v>
      </c>
      <c r="AY483" s="201" t="s">
        <v>216</v>
      </c>
    </row>
    <row r="484" spans="1:65" s="14" customFormat="1" ht="11.25">
      <c r="B484" s="202"/>
      <c r="C484" s="203"/>
      <c r="D484" s="193" t="s">
        <v>227</v>
      </c>
      <c r="E484" s="204" t="s">
        <v>19</v>
      </c>
      <c r="F484" s="205" t="s">
        <v>778</v>
      </c>
      <c r="G484" s="203"/>
      <c r="H484" s="206">
        <v>148.88999999999999</v>
      </c>
      <c r="I484" s="207"/>
      <c r="J484" s="203"/>
      <c r="K484" s="203"/>
      <c r="L484" s="208"/>
      <c r="M484" s="209"/>
      <c r="N484" s="210"/>
      <c r="O484" s="210"/>
      <c r="P484" s="210"/>
      <c r="Q484" s="210"/>
      <c r="R484" s="210"/>
      <c r="S484" s="210"/>
      <c r="T484" s="211"/>
      <c r="AT484" s="212" t="s">
        <v>227</v>
      </c>
      <c r="AU484" s="212" t="s">
        <v>85</v>
      </c>
      <c r="AV484" s="14" t="s">
        <v>85</v>
      </c>
      <c r="AW484" s="14" t="s">
        <v>36</v>
      </c>
      <c r="AX484" s="14" t="s">
        <v>75</v>
      </c>
      <c r="AY484" s="212" t="s">
        <v>216</v>
      </c>
    </row>
    <row r="485" spans="1:65" s="15" customFormat="1" ht="11.25">
      <c r="B485" s="223"/>
      <c r="C485" s="224"/>
      <c r="D485" s="193" t="s">
        <v>227</v>
      </c>
      <c r="E485" s="225" t="s">
        <v>19</v>
      </c>
      <c r="F485" s="226" t="s">
        <v>325</v>
      </c>
      <c r="G485" s="224"/>
      <c r="H485" s="227">
        <v>148.88999999999999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AT485" s="233" t="s">
        <v>227</v>
      </c>
      <c r="AU485" s="233" t="s">
        <v>85</v>
      </c>
      <c r="AV485" s="15" t="s">
        <v>223</v>
      </c>
      <c r="AW485" s="15" t="s">
        <v>36</v>
      </c>
      <c r="AX485" s="15" t="s">
        <v>83</v>
      </c>
      <c r="AY485" s="233" t="s">
        <v>216</v>
      </c>
    </row>
    <row r="486" spans="1:65" s="2" customFormat="1" ht="49.15" customHeight="1">
      <c r="A486" s="36"/>
      <c r="B486" s="37"/>
      <c r="C486" s="173" t="s">
        <v>779</v>
      </c>
      <c r="D486" s="173" t="s">
        <v>219</v>
      </c>
      <c r="E486" s="174" t="s">
        <v>780</v>
      </c>
      <c r="F486" s="175" t="s">
        <v>781</v>
      </c>
      <c r="G486" s="176" t="s">
        <v>272</v>
      </c>
      <c r="H486" s="177">
        <v>1.8939999999999999</v>
      </c>
      <c r="I486" s="178"/>
      <c r="J486" s="179">
        <f>ROUND(I486*H486,2)</f>
        <v>0</v>
      </c>
      <c r="K486" s="175" t="s">
        <v>222</v>
      </c>
      <c r="L486" s="41"/>
      <c r="M486" s="180" t="s">
        <v>19</v>
      </c>
      <c r="N486" s="181" t="s">
        <v>46</v>
      </c>
      <c r="O486" s="66"/>
      <c r="P486" s="182">
        <f>O486*H486</f>
        <v>0</v>
      </c>
      <c r="Q486" s="182">
        <v>0</v>
      </c>
      <c r="R486" s="182">
        <f>Q486*H486</f>
        <v>0</v>
      </c>
      <c r="S486" s="182">
        <v>0</v>
      </c>
      <c r="T486" s="183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4" t="s">
        <v>544</v>
      </c>
      <c r="AT486" s="184" t="s">
        <v>219</v>
      </c>
      <c r="AU486" s="184" t="s">
        <v>85</v>
      </c>
      <c r="AY486" s="19" t="s">
        <v>216</v>
      </c>
      <c r="BE486" s="185">
        <f>IF(N486="základní",J486,0)</f>
        <v>0</v>
      </c>
      <c r="BF486" s="185">
        <f>IF(N486="snížená",J486,0)</f>
        <v>0</v>
      </c>
      <c r="BG486" s="185">
        <f>IF(N486="zákl. přenesená",J486,0)</f>
        <v>0</v>
      </c>
      <c r="BH486" s="185">
        <f>IF(N486="sníž. přenesená",J486,0)</f>
        <v>0</v>
      </c>
      <c r="BI486" s="185">
        <f>IF(N486="nulová",J486,0)</f>
        <v>0</v>
      </c>
      <c r="BJ486" s="19" t="s">
        <v>83</v>
      </c>
      <c r="BK486" s="185">
        <f>ROUND(I486*H486,2)</f>
        <v>0</v>
      </c>
      <c r="BL486" s="19" t="s">
        <v>544</v>
      </c>
      <c r="BM486" s="184" t="s">
        <v>782</v>
      </c>
    </row>
    <row r="487" spans="1:65" s="2" customFormat="1" ht="11.25">
      <c r="A487" s="36"/>
      <c r="B487" s="37"/>
      <c r="C487" s="38"/>
      <c r="D487" s="186" t="s">
        <v>225</v>
      </c>
      <c r="E487" s="38"/>
      <c r="F487" s="187" t="s">
        <v>783</v>
      </c>
      <c r="G487" s="38"/>
      <c r="H487" s="38"/>
      <c r="I487" s="188"/>
      <c r="J487" s="38"/>
      <c r="K487" s="38"/>
      <c r="L487" s="41"/>
      <c r="M487" s="189"/>
      <c r="N487" s="190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225</v>
      </c>
      <c r="AU487" s="19" t="s">
        <v>85</v>
      </c>
    </row>
    <row r="488" spans="1:65" s="12" customFormat="1" ht="22.9" customHeight="1">
      <c r="B488" s="157"/>
      <c r="C488" s="158"/>
      <c r="D488" s="159" t="s">
        <v>74</v>
      </c>
      <c r="E488" s="171" t="s">
        <v>784</v>
      </c>
      <c r="F488" s="171" t="s">
        <v>785</v>
      </c>
      <c r="G488" s="158"/>
      <c r="H488" s="158"/>
      <c r="I488" s="161"/>
      <c r="J488" s="172">
        <f>BK488</f>
        <v>0</v>
      </c>
      <c r="K488" s="158"/>
      <c r="L488" s="163"/>
      <c r="M488" s="164"/>
      <c r="N488" s="165"/>
      <c r="O488" s="165"/>
      <c r="P488" s="166">
        <f>SUM(P489:P517)</f>
        <v>0</v>
      </c>
      <c r="Q488" s="165"/>
      <c r="R488" s="166">
        <f>SUM(R489:R517)</f>
        <v>0.21711859999999999</v>
      </c>
      <c r="S488" s="165"/>
      <c r="T488" s="167">
        <f>SUM(T489:T517)</f>
        <v>0.38847999999999999</v>
      </c>
      <c r="AR488" s="168" t="s">
        <v>85</v>
      </c>
      <c r="AT488" s="169" t="s">
        <v>74</v>
      </c>
      <c r="AU488" s="169" t="s">
        <v>83</v>
      </c>
      <c r="AY488" s="168" t="s">
        <v>216</v>
      </c>
      <c r="BK488" s="170">
        <f>SUM(BK489:BK517)</f>
        <v>0</v>
      </c>
    </row>
    <row r="489" spans="1:65" s="2" customFormat="1" ht="37.9" customHeight="1">
      <c r="A489" s="36"/>
      <c r="B489" s="37"/>
      <c r="C489" s="173" t="s">
        <v>786</v>
      </c>
      <c r="D489" s="173" t="s">
        <v>219</v>
      </c>
      <c r="E489" s="174" t="s">
        <v>787</v>
      </c>
      <c r="F489" s="175" t="s">
        <v>788</v>
      </c>
      <c r="G489" s="176" t="s">
        <v>88</v>
      </c>
      <c r="H489" s="177">
        <v>0.16</v>
      </c>
      <c r="I489" s="178"/>
      <c r="J489" s="179">
        <f>ROUND(I489*H489,2)</f>
        <v>0</v>
      </c>
      <c r="K489" s="175" t="s">
        <v>222</v>
      </c>
      <c r="L489" s="41"/>
      <c r="M489" s="180" t="s">
        <v>19</v>
      </c>
      <c r="N489" s="181" t="s">
        <v>46</v>
      </c>
      <c r="O489" s="66"/>
      <c r="P489" s="182">
        <f>O489*H489</f>
        <v>0</v>
      </c>
      <c r="Q489" s="182">
        <v>1.2E-4</v>
      </c>
      <c r="R489" s="182">
        <f>Q489*H489</f>
        <v>1.9200000000000003E-5</v>
      </c>
      <c r="S489" s="182">
        <v>0</v>
      </c>
      <c r="T489" s="183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4" t="s">
        <v>544</v>
      </c>
      <c r="AT489" s="184" t="s">
        <v>219</v>
      </c>
      <c r="AU489" s="184" t="s">
        <v>85</v>
      </c>
      <c r="AY489" s="19" t="s">
        <v>216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9" t="s">
        <v>83</v>
      </c>
      <c r="BK489" s="185">
        <f>ROUND(I489*H489,2)</f>
        <v>0</v>
      </c>
      <c r="BL489" s="19" t="s">
        <v>544</v>
      </c>
      <c r="BM489" s="184" t="s">
        <v>789</v>
      </c>
    </row>
    <row r="490" spans="1:65" s="2" customFormat="1" ht="11.25">
      <c r="A490" s="36"/>
      <c r="B490" s="37"/>
      <c r="C490" s="38"/>
      <c r="D490" s="186" t="s">
        <v>225</v>
      </c>
      <c r="E490" s="38"/>
      <c r="F490" s="187" t="s">
        <v>790</v>
      </c>
      <c r="G490" s="38"/>
      <c r="H490" s="38"/>
      <c r="I490" s="188"/>
      <c r="J490" s="38"/>
      <c r="K490" s="38"/>
      <c r="L490" s="41"/>
      <c r="M490" s="189"/>
      <c r="N490" s="190"/>
      <c r="O490" s="66"/>
      <c r="P490" s="66"/>
      <c r="Q490" s="66"/>
      <c r="R490" s="66"/>
      <c r="S490" s="66"/>
      <c r="T490" s="67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T490" s="19" t="s">
        <v>225</v>
      </c>
      <c r="AU490" s="19" t="s">
        <v>85</v>
      </c>
    </row>
    <row r="491" spans="1:65" s="13" customFormat="1" ht="11.25">
      <c r="B491" s="191"/>
      <c r="C491" s="192"/>
      <c r="D491" s="193" t="s">
        <v>227</v>
      </c>
      <c r="E491" s="194" t="s">
        <v>19</v>
      </c>
      <c r="F491" s="195" t="s">
        <v>791</v>
      </c>
      <c r="G491" s="192"/>
      <c r="H491" s="194" t="s">
        <v>19</v>
      </c>
      <c r="I491" s="196"/>
      <c r="J491" s="192"/>
      <c r="K491" s="192"/>
      <c r="L491" s="197"/>
      <c r="M491" s="198"/>
      <c r="N491" s="199"/>
      <c r="O491" s="199"/>
      <c r="P491" s="199"/>
      <c r="Q491" s="199"/>
      <c r="R491" s="199"/>
      <c r="S491" s="199"/>
      <c r="T491" s="200"/>
      <c r="AT491" s="201" t="s">
        <v>227</v>
      </c>
      <c r="AU491" s="201" t="s">
        <v>85</v>
      </c>
      <c r="AV491" s="13" t="s">
        <v>83</v>
      </c>
      <c r="AW491" s="13" t="s">
        <v>36</v>
      </c>
      <c r="AX491" s="13" t="s">
        <v>75</v>
      </c>
      <c r="AY491" s="201" t="s">
        <v>216</v>
      </c>
    </row>
    <row r="492" spans="1:65" s="14" customFormat="1" ht="11.25">
      <c r="B492" s="202"/>
      <c r="C492" s="203"/>
      <c r="D492" s="193" t="s">
        <v>227</v>
      </c>
      <c r="E492" s="204" t="s">
        <v>19</v>
      </c>
      <c r="F492" s="205" t="s">
        <v>792</v>
      </c>
      <c r="G492" s="203"/>
      <c r="H492" s="206">
        <v>0.16</v>
      </c>
      <c r="I492" s="207"/>
      <c r="J492" s="203"/>
      <c r="K492" s="203"/>
      <c r="L492" s="208"/>
      <c r="M492" s="209"/>
      <c r="N492" s="210"/>
      <c r="O492" s="210"/>
      <c r="P492" s="210"/>
      <c r="Q492" s="210"/>
      <c r="R492" s="210"/>
      <c r="S492" s="210"/>
      <c r="T492" s="211"/>
      <c r="AT492" s="212" t="s">
        <v>227</v>
      </c>
      <c r="AU492" s="212" t="s">
        <v>85</v>
      </c>
      <c r="AV492" s="14" t="s">
        <v>85</v>
      </c>
      <c r="AW492" s="14" t="s">
        <v>36</v>
      </c>
      <c r="AX492" s="14" t="s">
        <v>83</v>
      </c>
      <c r="AY492" s="212" t="s">
        <v>216</v>
      </c>
    </row>
    <row r="493" spans="1:65" s="2" customFormat="1" ht="16.5" customHeight="1">
      <c r="A493" s="36"/>
      <c r="B493" s="37"/>
      <c r="C493" s="213" t="s">
        <v>793</v>
      </c>
      <c r="D493" s="213" t="s">
        <v>289</v>
      </c>
      <c r="E493" s="214" t="s">
        <v>794</v>
      </c>
      <c r="F493" s="215" t="s">
        <v>795</v>
      </c>
      <c r="G493" s="216" t="s">
        <v>676</v>
      </c>
      <c r="H493" s="217">
        <v>0.16</v>
      </c>
      <c r="I493" s="218"/>
      <c r="J493" s="219">
        <f>ROUND(I493*H493,2)</f>
        <v>0</v>
      </c>
      <c r="K493" s="215" t="s">
        <v>222</v>
      </c>
      <c r="L493" s="220"/>
      <c r="M493" s="221" t="s">
        <v>19</v>
      </c>
      <c r="N493" s="222" t="s">
        <v>46</v>
      </c>
      <c r="O493" s="66"/>
      <c r="P493" s="182">
        <f>O493*H493</f>
        <v>0</v>
      </c>
      <c r="Q493" s="182">
        <v>1.09E-3</v>
      </c>
      <c r="R493" s="182">
        <f>Q493*H493</f>
        <v>1.7440000000000001E-4</v>
      </c>
      <c r="S493" s="182">
        <v>0</v>
      </c>
      <c r="T493" s="183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4" t="s">
        <v>597</v>
      </c>
      <c r="AT493" s="184" t="s">
        <v>289</v>
      </c>
      <c r="AU493" s="184" t="s">
        <v>85</v>
      </c>
      <c r="AY493" s="19" t="s">
        <v>216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19" t="s">
        <v>83</v>
      </c>
      <c r="BK493" s="185">
        <f>ROUND(I493*H493,2)</f>
        <v>0</v>
      </c>
      <c r="BL493" s="19" t="s">
        <v>544</v>
      </c>
      <c r="BM493" s="184" t="s">
        <v>796</v>
      </c>
    </row>
    <row r="494" spans="1:65" s="2" customFormat="1" ht="16.5" customHeight="1">
      <c r="A494" s="36"/>
      <c r="B494" s="37"/>
      <c r="C494" s="173" t="s">
        <v>797</v>
      </c>
      <c r="D494" s="173" t="s">
        <v>219</v>
      </c>
      <c r="E494" s="174" t="s">
        <v>798</v>
      </c>
      <c r="F494" s="175" t="s">
        <v>799</v>
      </c>
      <c r="G494" s="176" t="s">
        <v>88</v>
      </c>
      <c r="H494" s="177">
        <v>17.3</v>
      </c>
      <c r="I494" s="178"/>
      <c r="J494" s="179">
        <f>ROUND(I494*H494,2)</f>
        <v>0</v>
      </c>
      <c r="K494" s="175" t="s">
        <v>222</v>
      </c>
      <c r="L494" s="41"/>
      <c r="M494" s="180" t="s">
        <v>19</v>
      </c>
      <c r="N494" s="181" t="s">
        <v>46</v>
      </c>
      <c r="O494" s="66"/>
      <c r="P494" s="182">
        <f>O494*H494</f>
        <v>0</v>
      </c>
      <c r="Q494" s="182">
        <v>5.0000000000000002E-5</v>
      </c>
      <c r="R494" s="182">
        <f>Q494*H494</f>
        <v>8.650000000000001E-4</v>
      </c>
      <c r="S494" s="182">
        <v>0</v>
      </c>
      <c r="T494" s="183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4" t="s">
        <v>544</v>
      </c>
      <c r="AT494" s="184" t="s">
        <v>219</v>
      </c>
      <c r="AU494" s="184" t="s">
        <v>85</v>
      </c>
      <c r="AY494" s="19" t="s">
        <v>216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19" t="s">
        <v>83</v>
      </c>
      <c r="BK494" s="185">
        <f>ROUND(I494*H494,2)</f>
        <v>0</v>
      </c>
      <c r="BL494" s="19" t="s">
        <v>544</v>
      </c>
      <c r="BM494" s="184" t="s">
        <v>800</v>
      </c>
    </row>
    <row r="495" spans="1:65" s="2" customFormat="1" ht="11.25">
      <c r="A495" s="36"/>
      <c r="B495" s="37"/>
      <c r="C495" s="38"/>
      <c r="D495" s="186" t="s">
        <v>225</v>
      </c>
      <c r="E495" s="38"/>
      <c r="F495" s="187" t="s">
        <v>801</v>
      </c>
      <c r="G495" s="38"/>
      <c r="H495" s="38"/>
      <c r="I495" s="188"/>
      <c r="J495" s="38"/>
      <c r="K495" s="38"/>
      <c r="L495" s="41"/>
      <c r="M495" s="189"/>
      <c r="N495" s="190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225</v>
      </c>
      <c r="AU495" s="19" t="s">
        <v>85</v>
      </c>
    </row>
    <row r="496" spans="1:65" s="13" customFormat="1" ht="22.5">
      <c r="B496" s="191"/>
      <c r="C496" s="192"/>
      <c r="D496" s="193" t="s">
        <v>227</v>
      </c>
      <c r="E496" s="194" t="s">
        <v>19</v>
      </c>
      <c r="F496" s="195" t="s">
        <v>802</v>
      </c>
      <c r="G496" s="192"/>
      <c r="H496" s="194" t="s">
        <v>19</v>
      </c>
      <c r="I496" s="196"/>
      <c r="J496" s="192"/>
      <c r="K496" s="192"/>
      <c r="L496" s="197"/>
      <c r="M496" s="198"/>
      <c r="N496" s="199"/>
      <c r="O496" s="199"/>
      <c r="P496" s="199"/>
      <c r="Q496" s="199"/>
      <c r="R496" s="199"/>
      <c r="S496" s="199"/>
      <c r="T496" s="200"/>
      <c r="AT496" s="201" t="s">
        <v>227</v>
      </c>
      <c r="AU496" s="201" t="s">
        <v>85</v>
      </c>
      <c r="AV496" s="13" t="s">
        <v>83</v>
      </c>
      <c r="AW496" s="13" t="s">
        <v>36</v>
      </c>
      <c r="AX496" s="13" t="s">
        <v>75</v>
      </c>
      <c r="AY496" s="201" t="s">
        <v>216</v>
      </c>
    </row>
    <row r="497" spans="1:65" s="14" customFormat="1" ht="11.25">
      <c r="B497" s="202"/>
      <c r="C497" s="203"/>
      <c r="D497" s="193" t="s">
        <v>227</v>
      </c>
      <c r="E497" s="204" t="s">
        <v>19</v>
      </c>
      <c r="F497" s="205" t="s">
        <v>137</v>
      </c>
      <c r="G497" s="203"/>
      <c r="H497" s="206">
        <v>17.3</v>
      </c>
      <c r="I497" s="207"/>
      <c r="J497" s="203"/>
      <c r="K497" s="203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227</v>
      </c>
      <c r="AU497" s="212" t="s">
        <v>85</v>
      </c>
      <c r="AV497" s="14" t="s">
        <v>85</v>
      </c>
      <c r="AW497" s="14" t="s">
        <v>36</v>
      </c>
      <c r="AX497" s="14" t="s">
        <v>83</v>
      </c>
      <c r="AY497" s="212" t="s">
        <v>216</v>
      </c>
    </row>
    <row r="498" spans="1:65" s="2" customFormat="1" ht="16.5" customHeight="1">
      <c r="A498" s="36"/>
      <c r="B498" s="37"/>
      <c r="C498" s="213" t="s">
        <v>803</v>
      </c>
      <c r="D498" s="213" t="s">
        <v>289</v>
      </c>
      <c r="E498" s="214" t="s">
        <v>804</v>
      </c>
      <c r="F498" s="215" t="s">
        <v>805</v>
      </c>
      <c r="G498" s="216" t="s">
        <v>88</v>
      </c>
      <c r="H498" s="217">
        <v>17.3</v>
      </c>
      <c r="I498" s="218"/>
      <c r="J498" s="219">
        <f>ROUND(I498*H498,2)</f>
        <v>0</v>
      </c>
      <c r="K498" s="215" t="s">
        <v>222</v>
      </c>
      <c r="L498" s="220"/>
      <c r="M498" s="221" t="s">
        <v>19</v>
      </c>
      <c r="N498" s="222" t="s">
        <v>46</v>
      </c>
      <c r="O498" s="66"/>
      <c r="P498" s="182">
        <f>O498*H498</f>
        <v>0</v>
      </c>
      <c r="Q498" s="182">
        <v>0.01</v>
      </c>
      <c r="R498" s="182">
        <f>Q498*H498</f>
        <v>0.17300000000000001</v>
      </c>
      <c r="S498" s="182">
        <v>0</v>
      </c>
      <c r="T498" s="183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4" t="s">
        <v>597</v>
      </c>
      <c r="AT498" s="184" t="s">
        <v>289</v>
      </c>
      <c r="AU498" s="184" t="s">
        <v>85</v>
      </c>
      <c r="AY498" s="19" t="s">
        <v>216</v>
      </c>
      <c r="BE498" s="185">
        <f>IF(N498="základní",J498,0)</f>
        <v>0</v>
      </c>
      <c r="BF498" s="185">
        <f>IF(N498="snížená",J498,0)</f>
        <v>0</v>
      </c>
      <c r="BG498" s="185">
        <f>IF(N498="zákl. přenesená",J498,0)</f>
        <v>0</v>
      </c>
      <c r="BH498" s="185">
        <f>IF(N498="sníž. přenesená",J498,0)</f>
        <v>0</v>
      </c>
      <c r="BI498" s="185">
        <f>IF(N498="nulová",J498,0)</f>
        <v>0</v>
      </c>
      <c r="BJ498" s="19" t="s">
        <v>83</v>
      </c>
      <c r="BK498" s="185">
        <f>ROUND(I498*H498,2)</f>
        <v>0</v>
      </c>
      <c r="BL498" s="19" t="s">
        <v>544</v>
      </c>
      <c r="BM498" s="184" t="s">
        <v>806</v>
      </c>
    </row>
    <row r="499" spans="1:65" s="2" customFormat="1" ht="44.25" customHeight="1">
      <c r="A499" s="36"/>
      <c r="B499" s="37"/>
      <c r="C499" s="173" t="s">
        <v>169</v>
      </c>
      <c r="D499" s="173" t="s">
        <v>219</v>
      </c>
      <c r="E499" s="174" t="s">
        <v>807</v>
      </c>
      <c r="F499" s="175" t="s">
        <v>808</v>
      </c>
      <c r="G499" s="176" t="s">
        <v>676</v>
      </c>
      <c r="H499" s="177">
        <v>1</v>
      </c>
      <c r="I499" s="178"/>
      <c r="J499" s="179">
        <f>ROUND(I499*H499,2)</f>
        <v>0</v>
      </c>
      <c r="K499" s="175" t="s">
        <v>222</v>
      </c>
      <c r="L499" s="41"/>
      <c r="M499" s="180" t="s">
        <v>19</v>
      </c>
      <c r="N499" s="181" t="s">
        <v>46</v>
      </c>
      <c r="O499" s="66"/>
      <c r="P499" s="182">
        <f>O499*H499</f>
        <v>0</v>
      </c>
      <c r="Q499" s="182">
        <v>6.0000000000000002E-5</v>
      </c>
      <c r="R499" s="182">
        <f>Q499*H499</f>
        <v>6.0000000000000002E-5</v>
      </c>
      <c r="S499" s="182">
        <v>0</v>
      </c>
      <c r="T499" s="183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4" t="s">
        <v>544</v>
      </c>
      <c r="AT499" s="184" t="s">
        <v>219</v>
      </c>
      <c r="AU499" s="184" t="s">
        <v>85</v>
      </c>
      <c r="AY499" s="19" t="s">
        <v>216</v>
      </c>
      <c r="BE499" s="185">
        <f>IF(N499="základní",J499,0)</f>
        <v>0</v>
      </c>
      <c r="BF499" s="185">
        <f>IF(N499="snížená",J499,0)</f>
        <v>0</v>
      </c>
      <c r="BG499" s="185">
        <f>IF(N499="zákl. přenesená",J499,0)</f>
        <v>0</v>
      </c>
      <c r="BH499" s="185">
        <f>IF(N499="sníž. přenesená",J499,0)</f>
        <v>0</v>
      </c>
      <c r="BI499" s="185">
        <f>IF(N499="nulová",J499,0)</f>
        <v>0</v>
      </c>
      <c r="BJ499" s="19" t="s">
        <v>83</v>
      </c>
      <c r="BK499" s="185">
        <f>ROUND(I499*H499,2)</f>
        <v>0</v>
      </c>
      <c r="BL499" s="19" t="s">
        <v>544</v>
      </c>
      <c r="BM499" s="184" t="s">
        <v>809</v>
      </c>
    </row>
    <row r="500" spans="1:65" s="2" customFormat="1" ht="11.25">
      <c r="A500" s="36"/>
      <c r="B500" s="37"/>
      <c r="C500" s="38"/>
      <c r="D500" s="186" t="s">
        <v>225</v>
      </c>
      <c r="E500" s="38"/>
      <c r="F500" s="187" t="s">
        <v>810</v>
      </c>
      <c r="G500" s="38"/>
      <c r="H500" s="38"/>
      <c r="I500" s="188"/>
      <c r="J500" s="38"/>
      <c r="K500" s="38"/>
      <c r="L500" s="41"/>
      <c r="M500" s="189"/>
      <c r="N500" s="190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225</v>
      </c>
      <c r="AU500" s="19" t="s">
        <v>85</v>
      </c>
    </row>
    <row r="501" spans="1:65" s="13" customFormat="1" ht="11.25">
      <c r="B501" s="191"/>
      <c r="C501" s="192"/>
      <c r="D501" s="193" t="s">
        <v>227</v>
      </c>
      <c r="E501" s="194" t="s">
        <v>19</v>
      </c>
      <c r="F501" s="195" t="s">
        <v>811</v>
      </c>
      <c r="G501" s="192"/>
      <c r="H501" s="194" t="s">
        <v>19</v>
      </c>
      <c r="I501" s="196"/>
      <c r="J501" s="192"/>
      <c r="K501" s="192"/>
      <c r="L501" s="197"/>
      <c r="M501" s="198"/>
      <c r="N501" s="199"/>
      <c r="O501" s="199"/>
      <c r="P501" s="199"/>
      <c r="Q501" s="199"/>
      <c r="R501" s="199"/>
      <c r="S501" s="199"/>
      <c r="T501" s="200"/>
      <c r="AT501" s="201" t="s">
        <v>227</v>
      </c>
      <c r="AU501" s="201" t="s">
        <v>85</v>
      </c>
      <c r="AV501" s="13" t="s">
        <v>83</v>
      </c>
      <c r="AW501" s="13" t="s">
        <v>36</v>
      </c>
      <c r="AX501" s="13" t="s">
        <v>75</v>
      </c>
      <c r="AY501" s="201" t="s">
        <v>216</v>
      </c>
    </row>
    <row r="502" spans="1:65" s="14" customFormat="1" ht="11.25">
      <c r="B502" s="202"/>
      <c r="C502" s="203"/>
      <c r="D502" s="193" t="s">
        <v>227</v>
      </c>
      <c r="E502" s="204" t="s">
        <v>19</v>
      </c>
      <c r="F502" s="205" t="s">
        <v>83</v>
      </c>
      <c r="G502" s="203"/>
      <c r="H502" s="206">
        <v>1</v>
      </c>
      <c r="I502" s="207"/>
      <c r="J502" s="203"/>
      <c r="K502" s="203"/>
      <c r="L502" s="208"/>
      <c r="M502" s="209"/>
      <c r="N502" s="210"/>
      <c r="O502" s="210"/>
      <c r="P502" s="210"/>
      <c r="Q502" s="210"/>
      <c r="R502" s="210"/>
      <c r="S502" s="210"/>
      <c r="T502" s="211"/>
      <c r="AT502" s="212" t="s">
        <v>227</v>
      </c>
      <c r="AU502" s="212" t="s">
        <v>85</v>
      </c>
      <c r="AV502" s="14" t="s">
        <v>85</v>
      </c>
      <c r="AW502" s="14" t="s">
        <v>36</v>
      </c>
      <c r="AX502" s="14" t="s">
        <v>83</v>
      </c>
      <c r="AY502" s="212" t="s">
        <v>216</v>
      </c>
    </row>
    <row r="503" spans="1:65" s="2" customFormat="1" ht="37.9" customHeight="1">
      <c r="A503" s="36"/>
      <c r="B503" s="37"/>
      <c r="C503" s="213" t="s">
        <v>812</v>
      </c>
      <c r="D503" s="213" t="s">
        <v>289</v>
      </c>
      <c r="E503" s="214" t="s">
        <v>813</v>
      </c>
      <c r="F503" s="215" t="s">
        <v>814</v>
      </c>
      <c r="G503" s="216" t="s">
        <v>676</v>
      </c>
      <c r="H503" s="217">
        <v>1</v>
      </c>
      <c r="I503" s="218"/>
      <c r="J503" s="219">
        <f>ROUND(I503*H503,2)</f>
        <v>0</v>
      </c>
      <c r="K503" s="215" t="s">
        <v>222</v>
      </c>
      <c r="L503" s="220"/>
      <c r="M503" s="221" t="s">
        <v>19</v>
      </c>
      <c r="N503" s="222" t="s">
        <v>46</v>
      </c>
      <c r="O503" s="66"/>
      <c r="P503" s="182">
        <f>O503*H503</f>
        <v>0</v>
      </c>
      <c r="Q503" s="182">
        <v>4.2999999999999997E-2</v>
      </c>
      <c r="R503" s="182">
        <f>Q503*H503</f>
        <v>4.2999999999999997E-2</v>
      </c>
      <c r="S503" s="182">
        <v>0</v>
      </c>
      <c r="T503" s="183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4" t="s">
        <v>597</v>
      </c>
      <c r="AT503" s="184" t="s">
        <v>289</v>
      </c>
      <c r="AU503" s="184" t="s">
        <v>85</v>
      </c>
      <c r="AY503" s="19" t="s">
        <v>216</v>
      </c>
      <c r="BE503" s="185">
        <f>IF(N503="základní",J503,0)</f>
        <v>0</v>
      </c>
      <c r="BF503" s="185">
        <f>IF(N503="snížená",J503,0)</f>
        <v>0</v>
      </c>
      <c r="BG503" s="185">
        <f>IF(N503="zákl. přenesená",J503,0)</f>
        <v>0</v>
      </c>
      <c r="BH503" s="185">
        <f>IF(N503="sníž. přenesená",J503,0)</f>
        <v>0</v>
      </c>
      <c r="BI503" s="185">
        <f>IF(N503="nulová",J503,0)</f>
        <v>0</v>
      </c>
      <c r="BJ503" s="19" t="s">
        <v>83</v>
      </c>
      <c r="BK503" s="185">
        <f>ROUND(I503*H503,2)</f>
        <v>0</v>
      </c>
      <c r="BL503" s="19" t="s">
        <v>544</v>
      </c>
      <c r="BM503" s="184" t="s">
        <v>815</v>
      </c>
    </row>
    <row r="504" spans="1:65" s="2" customFormat="1" ht="33" customHeight="1">
      <c r="A504" s="36"/>
      <c r="B504" s="37"/>
      <c r="C504" s="173" t="s">
        <v>145</v>
      </c>
      <c r="D504" s="173" t="s">
        <v>219</v>
      </c>
      <c r="E504" s="174" t="s">
        <v>816</v>
      </c>
      <c r="F504" s="175" t="s">
        <v>817</v>
      </c>
      <c r="G504" s="176" t="s">
        <v>292</v>
      </c>
      <c r="H504" s="177">
        <v>332.16</v>
      </c>
      <c r="I504" s="178"/>
      <c r="J504" s="179">
        <f>ROUND(I504*H504,2)</f>
        <v>0</v>
      </c>
      <c r="K504" s="175" t="s">
        <v>222</v>
      </c>
      <c r="L504" s="41"/>
      <c r="M504" s="180" t="s">
        <v>19</v>
      </c>
      <c r="N504" s="181" t="s">
        <v>46</v>
      </c>
      <c r="O504" s="66"/>
      <c r="P504" s="182">
        <f>O504*H504</f>
        <v>0</v>
      </c>
      <c r="Q504" s="182">
        <v>0</v>
      </c>
      <c r="R504" s="182">
        <f>Q504*H504</f>
        <v>0</v>
      </c>
      <c r="S504" s="182">
        <v>1E-3</v>
      </c>
      <c r="T504" s="183">
        <f>S504*H504</f>
        <v>0.33216000000000001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4" t="s">
        <v>544</v>
      </c>
      <c r="AT504" s="184" t="s">
        <v>219</v>
      </c>
      <c r="AU504" s="184" t="s">
        <v>85</v>
      </c>
      <c r="AY504" s="19" t="s">
        <v>216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19" t="s">
        <v>83</v>
      </c>
      <c r="BK504" s="185">
        <f>ROUND(I504*H504,2)</f>
        <v>0</v>
      </c>
      <c r="BL504" s="19" t="s">
        <v>544</v>
      </c>
      <c r="BM504" s="184" t="s">
        <v>818</v>
      </c>
    </row>
    <row r="505" spans="1:65" s="2" customFormat="1" ht="11.25">
      <c r="A505" s="36"/>
      <c r="B505" s="37"/>
      <c r="C505" s="38"/>
      <c r="D505" s="186" t="s">
        <v>225</v>
      </c>
      <c r="E505" s="38"/>
      <c r="F505" s="187" t="s">
        <v>819</v>
      </c>
      <c r="G505" s="38"/>
      <c r="H505" s="38"/>
      <c r="I505" s="188"/>
      <c r="J505" s="38"/>
      <c r="K505" s="38"/>
      <c r="L505" s="41"/>
      <c r="M505" s="189"/>
      <c r="N505" s="190"/>
      <c r="O505" s="66"/>
      <c r="P505" s="66"/>
      <c r="Q505" s="66"/>
      <c r="R505" s="66"/>
      <c r="S505" s="66"/>
      <c r="T505" s="67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T505" s="19" t="s">
        <v>225</v>
      </c>
      <c r="AU505" s="19" t="s">
        <v>85</v>
      </c>
    </row>
    <row r="506" spans="1:65" s="13" customFormat="1" ht="11.25">
      <c r="B506" s="191"/>
      <c r="C506" s="192"/>
      <c r="D506" s="193" t="s">
        <v>227</v>
      </c>
      <c r="E506" s="194" t="s">
        <v>19</v>
      </c>
      <c r="F506" s="195" t="s">
        <v>820</v>
      </c>
      <c r="G506" s="192"/>
      <c r="H506" s="194" t="s">
        <v>19</v>
      </c>
      <c r="I506" s="196"/>
      <c r="J506" s="192"/>
      <c r="K506" s="192"/>
      <c r="L506" s="197"/>
      <c r="M506" s="198"/>
      <c r="N506" s="199"/>
      <c r="O506" s="199"/>
      <c r="P506" s="199"/>
      <c r="Q506" s="199"/>
      <c r="R506" s="199"/>
      <c r="S506" s="199"/>
      <c r="T506" s="200"/>
      <c r="AT506" s="201" t="s">
        <v>227</v>
      </c>
      <c r="AU506" s="201" t="s">
        <v>85</v>
      </c>
      <c r="AV506" s="13" t="s">
        <v>83</v>
      </c>
      <c r="AW506" s="13" t="s">
        <v>36</v>
      </c>
      <c r="AX506" s="13" t="s">
        <v>75</v>
      </c>
      <c r="AY506" s="201" t="s">
        <v>216</v>
      </c>
    </row>
    <row r="507" spans="1:65" s="14" customFormat="1" ht="11.25">
      <c r="B507" s="202"/>
      <c r="C507" s="203"/>
      <c r="D507" s="193" t="s">
        <v>227</v>
      </c>
      <c r="E507" s="204" t="s">
        <v>19</v>
      </c>
      <c r="F507" s="205" t="s">
        <v>821</v>
      </c>
      <c r="G507" s="203"/>
      <c r="H507" s="206">
        <v>332.16</v>
      </c>
      <c r="I507" s="207"/>
      <c r="J507" s="203"/>
      <c r="K507" s="203"/>
      <c r="L507" s="208"/>
      <c r="M507" s="209"/>
      <c r="N507" s="210"/>
      <c r="O507" s="210"/>
      <c r="P507" s="210"/>
      <c r="Q507" s="210"/>
      <c r="R507" s="210"/>
      <c r="S507" s="210"/>
      <c r="T507" s="211"/>
      <c r="AT507" s="212" t="s">
        <v>227</v>
      </c>
      <c r="AU507" s="212" t="s">
        <v>85</v>
      </c>
      <c r="AV507" s="14" t="s">
        <v>85</v>
      </c>
      <c r="AW507" s="14" t="s">
        <v>36</v>
      </c>
      <c r="AX507" s="14" t="s">
        <v>75</v>
      </c>
      <c r="AY507" s="212" t="s">
        <v>216</v>
      </c>
    </row>
    <row r="508" spans="1:65" s="15" customFormat="1" ht="11.25">
      <c r="B508" s="223"/>
      <c r="C508" s="224"/>
      <c r="D508" s="193" t="s">
        <v>227</v>
      </c>
      <c r="E508" s="225" t="s">
        <v>19</v>
      </c>
      <c r="F508" s="226" t="s">
        <v>325</v>
      </c>
      <c r="G508" s="224"/>
      <c r="H508" s="227">
        <v>332.16</v>
      </c>
      <c r="I508" s="228"/>
      <c r="J508" s="224"/>
      <c r="K508" s="224"/>
      <c r="L508" s="229"/>
      <c r="M508" s="230"/>
      <c r="N508" s="231"/>
      <c r="O508" s="231"/>
      <c r="P508" s="231"/>
      <c r="Q508" s="231"/>
      <c r="R508" s="231"/>
      <c r="S508" s="231"/>
      <c r="T508" s="232"/>
      <c r="AT508" s="233" t="s">
        <v>227</v>
      </c>
      <c r="AU508" s="233" t="s">
        <v>85</v>
      </c>
      <c r="AV508" s="15" t="s">
        <v>223</v>
      </c>
      <c r="AW508" s="15" t="s">
        <v>36</v>
      </c>
      <c r="AX508" s="15" t="s">
        <v>83</v>
      </c>
      <c r="AY508" s="233" t="s">
        <v>216</v>
      </c>
    </row>
    <row r="509" spans="1:65" s="2" customFormat="1" ht="37.9" customHeight="1">
      <c r="A509" s="36"/>
      <c r="B509" s="37"/>
      <c r="C509" s="173" t="s">
        <v>822</v>
      </c>
      <c r="D509" s="173" t="s">
        <v>219</v>
      </c>
      <c r="E509" s="174" t="s">
        <v>823</v>
      </c>
      <c r="F509" s="175" t="s">
        <v>824</v>
      </c>
      <c r="G509" s="176" t="s">
        <v>292</v>
      </c>
      <c r="H509" s="177">
        <v>56.32</v>
      </c>
      <c r="I509" s="178"/>
      <c r="J509" s="179">
        <f>ROUND(I509*H509,2)</f>
        <v>0</v>
      </c>
      <c r="K509" s="175" t="s">
        <v>222</v>
      </c>
      <c r="L509" s="41"/>
      <c r="M509" s="180" t="s">
        <v>19</v>
      </c>
      <c r="N509" s="181" t="s">
        <v>46</v>
      </c>
      <c r="O509" s="66"/>
      <c r="P509" s="182">
        <f>O509*H509</f>
        <v>0</v>
      </c>
      <c r="Q509" s="182">
        <v>0</v>
      </c>
      <c r="R509" s="182">
        <f>Q509*H509</f>
        <v>0</v>
      </c>
      <c r="S509" s="182">
        <v>1E-3</v>
      </c>
      <c r="T509" s="183">
        <f>S509*H509</f>
        <v>5.6320000000000002E-2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4" t="s">
        <v>544</v>
      </c>
      <c r="AT509" s="184" t="s">
        <v>219</v>
      </c>
      <c r="AU509" s="184" t="s">
        <v>85</v>
      </c>
      <c r="AY509" s="19" t="s">
        <v>216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19" t="s">
        <v>83</v>
      </c>
      <c r="BK509" s="185">
        <f>ROUND(I509*H509,2)</f>
        <v>0</v>
      </c>
      <c r="BL509" s="19" t="s">
        <v>544</v>
      </c>
      <c r="BM509" s="184" t="s">
        <v>825</v>
      </c>
    </row>
    <row r="510" spans="1:65" s="2" customFormat="1" ht="11.25">
      <c r="A510" s="36"/>
      <c r="B510" s="37"/>
      <c r="C510" s="38"/>
      <c r="D510" s="186" t="s">
        <v>225</v>
      </c>
      <c r="E510" s="38"/>
      <c r="F510" s="187" t="s">
        <v>826</v>
      </c>
      <c r="G510" s="38"/>
      <c r="H510" s="38"/>
      <c r="I510" s="188"/>
      <c r="J510" s="38"/>
      <c r="K510" s="38"/>
      <c r="L510" s="41"/>
      <c r="M510" s="189"/>
      <c r="N510" s="190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225</v>
      </c>
      <c r="AU510" s="19" t="s">
        <v>85</v>
      </c>
    </row>
    <row r="511" spans="1:65" s="13" customFormat="1" ht="11.25">
      <c r="B511" s="191"/>
      <c r="C511" s="192"/>
      <c r="D511" s="193" t="s">
        <v>227</v>
      </c>
      <c r="E511" s="194" t="s">
        <v>19</v>
      </c>
      <c r="F511" s="195" t="s">
        <v>827</v>
      </c>
      <c r="G511" s="192"/>
      <c r="H511" s="194" t="s">
        <v>19</v>
      </c>
      <c r="I511" s="196"/>
      <c r="J511" s="192"/>
      <c r="K511" s="192"/>
      <c r="L511" s="197"/>
      <c r="M511" s="198"/>
      <c r="N511" s="199"/>
      <c r="O511" s="199"/>
      <c r="P511" s="199"/>
      <c r="Q511" s="199"/>
      <c r="R511" s="199"/>
      <c r="S511" s="199"/>
      <c r="T511" s="200"/>
      <c r="AT511" s="201" t="s">
        <v>227</v>
      </c>
      <c r="AU511" s="201" t="s">
        <v>85</v>
      </c>
      <c r="AV511" s="13" t="s">
        <v>83</v>
      </c>
      <c r="AW511" s="13" t="s">
        <v>36</v>
      </c>
      <c r="AX511" s="13" t="s">
        <v>75</v>
      </c>
      <c r="AY511" s="201" t="s">
        <v>216</v>
      </c>
    </row>
    <row r="512" spans="1:65" s="14" customFormat="1" ht="11.25">
      <c r="B512" s="202"/>
      <c r="C512" s="203"/>
      <c r="D512" s="193" t="s">
        <v>227</v>
      </c>
      <c r="E512" s="204" t="s">
        <v>19</v>
      </c>
      <c r="F512" s="205" t="s">
        <v>828</v>
      </c>
      <c r="G512" s="203"/>
      <c r="H512" s="206">
        <v>38.72</v>
      </c>
      <c r="I512" s="207"/>
      <c r="J512" s="203"/>
      <c r="K512" s="203"/>
      <c r="L512" s="208"/>
      <c r="M512" s="209"/>
      <c r="N512" s="210"/>
      <c r="O512" s="210"/>
      <c r="P512" s="210"/>
      <c r="Q512" s="210"/>
      <c r="R512" s="210"/>
      <c r="S512" s="210"/>
      <c r="T512" s="211"/>
      <c r="AT512" s="212" t="s">
        <v>227</v>
      </c>
      <c r="AU512" s="212" t="s">
        <v>85</v>
      </c>
      <c r="AV512" s="14" t="s">
        <v>85</v>
      </c>
      <c r="AW512" s="14" t="s">
        <v>36</v>
      </c>
      <c r="AX512" s="14" t="s">
        <v>75</v>
      </c>
      <c r="AY512" s="212" t="s">
        <v>216</v>
      </c>
    </row>
    <row r="513" spans="1:65" s="14" customFormat="1" ht="11.25">
      <c r="B513" s="202"/>
      <c r="C513" s="203"/>
      <c r="D513" s="193" t="s">
        <v>227</v>
      </c>
      <c r="E513" s="204" t="s">
        <v>19</v>
      </c>
      <c r="F513" s="205" t="s">
        <v>829</v>
      </c>
      <c r="G513" s="203"/>
      <c r="H513" s="206">
        <v>13.2</v>
      </c>
      <c r="I513" s="207"/>
      <c r="J513" s="203"/>
      <c r="K513" s="203"/>
      <c r="L513" s="208"/>
      <c r="M513" s="209"/>
      <c r="N513" s="210"/>
      <c r="O513" s="210"/>
      <c r="P513" s="210"/>
      <c r="Q513" s="210"/>
      <c r="R513" s="210"/>
      <c r="S513" s="210"/>
      <c r="T513" s="211"/>
      <c r="AT513" s="212" t="s">
        <v>227</v>
      </c>
      <c r="AU513" s="212" t="s">
        <v>85</v>
      </c>
      <c r="AV513" s="14" t="s">
        <v>85</v>
      </c>
      <c r="AW513" s="14" t="s">
        <v>36</v>
      </c>
      <c r="AX513" s="14" t="s">
        <v>75</v>
      </c>
      <c r="AY513" s="212" t="s">
        <v>216</v>
      </c>
    </row>
    <row r="514" spans="1:65" s="14" customFormat="1" ht="11.25">
      <c r="B514" s="202"/>
      <c r="C514" s="203"/>
      <c r="D514" s="193" t="s">
        <v>227</v>
      </c>
      <c r="E514" s="204" t="s">
        <v>19</v>
      </c>
      <c r="F514" s="205" t="s">
        <v>830</v>
      </c>
      <c r="G514" s="203"/>
      <c r="H514" s="206">
        <v>4.4000000000000004</v>
      </c>
      <c r="I514" s="207"/>
      <c r="J514" s="203"/>
      <c r="K514" s="203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227</v>
      </c>
      <c r="AU514" s="212" t="s">
        <v>85</v>
      </c>
      <c r="AV514" s="14" t="s">
        <v>85</v>
      </c>
      <c r="AW514" s="14" t="s">
        <v>36</v>
      </c>
      <c r="AX514" s="14" t="s">
        <v>75</v>
      </c>
      <c r="AY514" s="212" t="s">
        <v>216</v>
      </c>
    </row>
    <row r="515" spans="1:65" s="15" customFormat="1" ht="11.25">
      <c r="B515" s="223"/>
      <c r="C515" s="224"/>
      <c r="D515" s="193" t="s">
        <v>227</v>
      </c>
      <c r="E515" s="225" t="s">
        <v>19</v>
      </c>
      <c r="F515" s="226" t="s">
        <v>325</v>
      </c>
      <c r="G515" s="224"/>
      <c r="H515" s="227">
        <v>56.32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AT515" s="233" t="s">
        <v>227</v>
      </c>
      <c r="AU515" s="233" t="s">
        <v>85</v>
      </c>
      <c r="AV515" s="15" t="s">
        <v>223</v>
      </c>
      <c r="AW515" s="15" t="s">
        <v>36</v>
      </c>
      <c r="AX515" s="15" t="s">
        <v>83</v>
      </c>
      <c r="AY515" s="233" t="s">
        <v>216</v>
      </c>
    </row>
    <row r="516" spans="1:65" s="2" customFormat="1" ht="49.15" customHeight="1">
      <c r="A516" s="36"/>
      <c r="B516" s="37"/>
      <c r="C516" s="173" t="s">
        <v>831</v>
      </c>
      <c r="D516" s="173" t="s">
        <v>219</v>
      </c>
      <c r="E516" s="174" t="s">
        <v>832</v>
      </c>
      <c r="F516" s="175" t="s">
        <v>833</v>
      </c>
      <c r="G516" s="176" t="s">
        <v>272</v>
      </c>
      <c r="H516" s="177">
        <v>0.217</v>
      </c>
      <c r="I516" s="178"/>
      <c r="J516" s="179">
        <f>ROUND(I516*H516,2)</f>
        <v>0</v>
      </c>
      <c r="K516" s="175" t="s">
        <v>222</v>
      </c>
      <c r="L516" s="41"/>
      <c r="M516" s="180" t="s">
        <v>19</v>
      </c>
      <c r="N516" s="181" t="s">
        <v>46</v>
      </c>
      <c r="O516" s="66"/>
      <c r="P516" s="182">
        <f>O516*H516</f>
        <v>0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4" t="s">
        <v>544</v>
      </c>
      <c r="AT516" s="184" t="s">
        <v>219</v>
      </c>
      <c r="AU516" s="184" t="s">
        <v>85</v>
      </c>
      <c r="AY516" s="19" t="s">
        <v>216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19" t="s">
        <v>83</v>
      </c>
      <c r="BK516" s="185">
        <f>ROUND(I516*H516,2)</f>
        <v>0</v>
      </c>
      <c r="BL516" s="19" t="s">
        <v>544</v>
      </c>
      <c r="BM516" s="184" t="s">
        <v>834</v>
      </c>
    </row>
    <row r="517" spans="1:65" s="2" customFormat="1" ht="11.25">
      <c r="A517" s="36"/>
      <c r="B517" s="37"/>
      <c r="C517" s="38"/>
      <c r="D517" s="186" t="s">
        <v>225</v>
      </c>
      <c r="E517" s="38"/>
      <c r="F517" s="187" t="s">
        <v>835</v>
      </c>
      <c r="G517" s="38"/>
      <c r="H517" s="38"/>
      <c r="I517" s="188"/>
      <c r="J517" s="38"/>
      <c r="K517" s="38"/>
      <c r="L517" s="41"/>
      <c r="M517" s="189"/>
      <c r="N517" s="190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225</v>
      </c>
      <c r="AU517" s="19" t="s">
        <v>85</v>
      </c>
    </row>
    <row r="518" spans="1:65" s="12" customFormat="1" ht="22.9" customHeight="1">
      <c r="B518" s="157"/>
      <c r="C518" s="158"/>
      <c r="D518" s="159" t="s">
        <v>74</v>
      </c>
      <c r="E518" s="171" t="s">
        <v>836</v>
      </c>
      <c r="F518" s="171" t="s">
        <v>837</v>
      </c>
      <c r="G518" s="158"/>
      <c r="H518" s="158"/>
      <c r="I518" s="161"/>
      <c r="J518" s="172">
        <f>BK518</f>
        <v>0</v>
      </c>
      <c r="K518" s="158"/>
      <c r="L518" s="163"/>
      <c r="M518" s="164"/>
      <c r="N518" s="165"/>
      <c r="O518" s="165"/>
      <c r="P518" s="166">
        <f>SUM(P519:P537)</f>
        <v>0</v>
      </c>
      <c r="Q518" s="165"/>
      <c r="R518" s="166">
        <f>SUM(R519:R537)</f>
        <v>0.17379712</v>
      </c>
      <c r="S518" s="165"/>
      <c r="T518" s="167">
        <f>SUM(T519:T537)</f>
        <v>0.88720999999999994</v>
      </c>
      <c r="AR518" s="168" t="s">
        <v>85</v>
      </c>
      <c r="AT518" s="169" t="s">
        <v>74</v>
      </c>
      <c r="AU518" s="169" t="s">
        <v>83</v>
      </c>
      <c r="AY518" s="168" t="s">
        <v>216</v>
      </c>
      <c r="BK518" s="170">
        <f>SUM(BK519:BK537)</f>
        <v>0</v>
      </c>
    </row>
    <row r="519" spans="1:65" s="2" customFormat="1" ht="24.2" customHeight="1">
      <c r="A519" s="36"/>
      <c r="B519" s="37"/>
      <c r="C519" s="173" t="s">
        <v>838</v>
      </c>
      <c r="D519" s="173" t="s">
        <v>219</v>
      </c>
      <c r="E519" s="174" t="s">
        <v>839</v>
      </c>
      <c r="F519" s="175" t="s">
        <v>840</v>
      </c>
      <c r="G519" s="176" t="s">
        <v>97</v>
      </c>
      <c r="H519" s="177">
        <v>21</v>
      </c>
      <c r="I519" s="178"/>
      <c r="J519" s="179">
        <f>ROUND(I519*H519,2)</f>
        <v>0</v>
      </c>
      <c r="K519" s="175" t="s">
        <v>222</v>
      </c>
      <c r="L519" s="41"/>
      <c r="M519" s="180" t="s">
        <v>19</v>
      </c>
      <c r="N519" s="181" t="s">
        <v>46</v>
      </c>
      <c r="O519" s="66"/>
      <c r="P519" s="182">
        <f>O519*H519</f>
        <v>0</v>
      </c>
      <c r="Q519" s="182">
        <v>0</v>
      </c>
      <c r="R519" s="182">
        <f>Q519*H519</f>
        <v>0</v>
      </c>
      <c r="S519" s="182">
        <v>3.2499999999999999E-3</v>
      </c>
      <c r="T519" s="183">
        <f>S519*H519</f>
        <v>6.8249999999999991E-2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4" t="s">
        <v>544</v>
      </c>
      <c r="AT519" s="184" t="s">
        <v>219</v>
      </c>
      <c r="AU519" s="184" t="s">
        <v>85</v>
      </c>
      <c r="AY519" s="19" t="s">
        <v>216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9" t="s">
        <v>83</v>
      </c>
      <c r="BK519" s="185">
        <f>ROUND(I519*H519,2)</f>
        <v>0</v>
      </c>
      <c r="BL519" s="19" t="s">
        <v>544</v>
      </c>
      <c r="BM519" s="184" t="s">
        <v>841</v>
      </c>
    </row>
    <row r="520" spans="1:65" s="2" customFormat="1" ht="11.25">
      <c r="A520" s="36"/>
      <c r="B520" s="37"/>
      <c r="C520" s="38"/>
      <c r="D520" s="186" t="s">
        <v>225</v>
      </c>
      <c r="E520" s="38"/>
      <c r="F520" s="187" t="s">
        <v>842</v>
      </c>
      <c r="G520" s="38"/>
      <c r="H520" s="38"/>
      <c r="I520" s="188"/>
      <c r="J520" s="38"/>
      <c r="K520" s="38"/>
      <c r="L520" s="41"/>
      <c r="M520" s="189"/>
      <c r="N520" s="190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225</v>
      </c>
      <c r="AU520" s="19" t="s">
        <v>85</v>
      </c>
    </row>
    <row r="521" spans="1:65" s="13" customFormat="1" ht="11.25">
      <c r="B521" s="191"/>
      <c r="C521" s="192"/>
      <c r="D521" s="193" t="s">
        <v>227</v>
      </c>
      <c r="E521" s="194" t="s">
        <v>19</v>
      </c>
      <c r="F521" s="195" t="s">
        <v>843</v>
      </c>
      <c r="G521" s="192"/>
      <c r="H521" s="194" t="s">
        <v>19</v>
      </c>
      <c r="I521" s="196"/>
      <c r="J521" s="192"/>
      <c r="K521" s="192"/>
      <c r="L521" s="197"/>
      <c r="M521" s="198"/>
      <c r="N521" s="199"/>
      <c r="O521" s="199"/>
      <c r="P521" s="199"/>
      <c r="Q521" s="199"/>
      <c r="R521" s="199"/>
      <c r="S521" s="199"/>
      <c r="T521" s="200"/>
      <c r="AT521" s="201" t="s">
        <v>227</v>
      </c>
      <c r="AU521" s="201" t="s">
        <v>85</v>
      </c>
      <c r="AV521" s="13" t="s">
        <v>83</v>
      </c>
      <c r="AW521" s="13" t="s">
        <v>36</v>
      </c>
      <c r="AX521" s="13" t="s">
        <v>75</v>
      </c>
      <c r="AY521" s="201" t="s">
        <v>216</v>
      </c>
    </row>
    <row r="522" spans="1:65" s="14" customFormat="1" ht="11.25">
      <c r="B522" s="202"/>
      <c r="C522" s="203"/>
      <c r="D522" s="193" t="s">
        <v>227</v>
      </c>
      <c r="E522" s="204" t="s">
        <v>19</v>
      </c>
      <c r="F522" s="205" t="s">
        <v>7</v>
      </c>
      <c r="G522" s="203"/>
      <c r="H522" s="206">
        <v>21</v>
      </c>
      <c r="I522" s="207"/>
      <c r="J522" s="203"/>
      <c r="K522" s="203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227</v>
      </c>
      <c r="AU522" s="212" t="s">
        <v>85</v>
      </c>
      <c r="AV522" s="14" t="s">
        <v>85</v>
      </c>
      <c r="AW522" s="14" t="s">
        <v>36</v>
      </c>
      <c r="AX522" s="14" t="s">
        <v>83</v>
      </c>
      <c r="AY522" s="212" t="s">
        <v>216</v>
      </c>
    </row>
    <row r="523" spans="1:65" s="2" customFormat="1" ht="37.9" customHeight="1">
      <c r="A523" s="36"/>
      <c r="B523" s="37"/>
      <c r="C523" s="173" t="s">
        <v>844</v>
      </c>
      <c r="D523" s="173" t="s">
        <v>219</v>
      </c>
      <c r="E523" s="174" t="s">
        <v>845</v>
      </c>
      <c r="F523" s="175" t="s">
        <v>846</v>
      </c>
      <c r="G523" s="176" t="s">
        <v>97</v>
      </c>
      <c r="H523" s="177">
        <v>66.64</v>
      </c>
      <c r="I523" s="178"/>
      <c r="J523" s="179">
        <f>ROUND(I523*H523,2)</f>
        <v>0</v>
      </c>
      <c r="K523" s="175" t="s">
        <v>222</v>
      </c>
      <c r="L523" s="41"/>
      <c r="M523" s="180" t="s">
        <v>19</v>
      </c>
      <c r="N523" s="181" t="s">
        <v>46</v>
      </c>
      <c r="O523" s="66"/>
      <c r="P523" s="182">
        <f>O523*H523</f>
        <v>0</v>
      </c>
      <c r="Q523" s="182">
        <v>4.2999999999999999E-4</v>
      </c>
      <c r="R523" s="182">
        <f>Q523*H523</f>
        <v>2.8655199999999999E-2</v>
      </c>
      <c r="S523" s="182">
        <v>0</v>
      </c>
      <c r="T523" s="183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4" t="s">
        <v>544</v>
      </c>
      <c r="AT523" s="184" t="s">
        <v>219</v>
      </c>
      <c r="AU523" s="184" t="s">
        <v>85</v>
      </c>
      <c r="AY523" s="19" t="s">
        <v>216</v>
      </c>
      <c r="BE523" s="185">
        <f>IF(N523="základní",J523,0)</f>
        <v>0</v>
      </c>
      <c r="BF523" s="185">
        <f>IF(N523="snížená",J523,0)</f>
        <v>0</v>
      </c>
      <c r="BG523" s="185">
        <f>IF(N523="zákl. přenesená",J523,0)</f>
        <v>0</v>
      </c>
      <c r="BH523" s="185">
        <f>IF(N523="sníž. přenesená",J523,0)</f>
        <v>0</v>
      </c>
      <c r="BI523" s="185">
        <f>IF(N523="nulová",J523,0)</f>
        <v>0</v>
      </c>
      <c r="BJ523" s="19" t="s">
        <v>83</v>
      </c>
      <c r="BK523" s="185">
        <f>ROUND(I523*H523,2)</f>
        <v>0</v>
      </c>
      <c r="BL523" s="19" t="s">
        <v>544</v>
      </c>
      <c r="BM523" s="184" t="s">
        <v>847</v>
      </c>
    </row>
    <row r="524" spans="1:65" s="2" customFormat="1" ht="11.25">
      <c r="A524" s="36"/>
      <c r="B524" s="37"/>
      <c r="C524" s="38"/>
      <c r="D524" s="186" t="s">
        <v>225</v>
      </c>
      <c r="E524" s="38"/>
      <c r="F524" s="187" t="s">
        <v>848</v>
      </c>
      <c r="G524" s="38"/>
      <c r="H524" s="38"/>
      <c r="I524" s="188"/>
      <c r="J524" s="38"/>
      <c r="K524" s="38"/>
      <c r="L524" s="41"/>
      <c r="M524" s="189"/>
      <c r="N524" s="190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225</v>
      </c>
      <c r="AU524" s="19" t="s">
        <v>85</v>
      </c>
    </row>
    <row r="525" spans="1:65" s="13" customFormat="1" ht="11.25">
      <c r="B525" s="191"/>
      <c r="C525" s="192"/>
      <c r="D525" s="193" t="s">
        <v>227</v>
      </c>
      <c r="E525" s="194" t="s">
        <v>19</v>
      </c>
      <c r="F525" s="195" t="s">
        <v>849</v>
      </c>
      <c r="G525" s="192"/>
      <c r="H525" s="194" t="s">
        <v>19</v>
      </c>
      <c r="I525" s="196"/>
      <c r="J525" s="192"/>
      <c r="K525" s="192"/>
      <c r="L525" s="197"/>
      <c r="M525" s="198"/>
      <c r="N525" s="199"/>
      <c r="O525" s="199"/>
      <c r="P525" s="199"/>
      <c r="Q525" s="199"/>
      <c r="R525" s="199"/>
      <c r="S525" s="199"/>
      <c r="T525" s="200"/>
      <c r="AT525" s="201" t="s">
        <v>227</v>
      </c>
      <c r="AU525" s="201" t="s">
        <v>85</v>
      </c>
      <c r="AV525" s="13" t="s">
        <v>83</v>
      </c>
      <c r="AW525" s="13" t="s">
        <v>36</v>
      </c>
      <c r="AX525" s="13" t="s">
        <v>75</v>
      </c>
      <c r="AY525" s="201" t="s">
        <v>216</v>
      </c>
    </row>
    <row r="526" spans="1:65" s="14" customFormat="1" ht="11.25">
      <c r="B526" s="202"/>
      <c r="C526" s="203"/>
      <c r="D526" s="193" t="s">
        <v>227</v>
      </c>
      <c r="E526" s="204" t="s">
        <v>19</v>
      </c>
      <c r="F526" s="205" t="s">
        <v>850</v>
      </c>
      <c r="G526" s="203"/>
      <c r="H526" s="206">
        <v>24.64</v>
      </c>
      <c r="I526" s="207"/>
      <c r="J526" s="203"/>
      <c r="K526" s="203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227</v>
      </c>
      <c r="AU526" s="212" t="s">
        <v>85</v>
      </c>
      <c r="AV526" s="14" t="s">
        <v>85</v>
      </c>
      <c r="AW526" s="14" t="s">
        <v>36</v>
      </c>
      <c r="AX526" s="14" t="s">
        <v>75</v>
      </c>
      <c r="AY526" s="212" t="s">
        <v>216</v>
      </c>
    </row>
    <row r="527" spans="1:65" s="13" customFormat="1" ht="11.25">
      <c r="B527" s="191"/>
      <c r="C527" s="192"/>
      <c r="D527" s="193" t="s">
        <v>227</v>
      </c>
      <c r="E527" s="194" t="s">
        <v>19</v>
      </c>
      <c r="F527" s="195" t="s">
        <v>851</v>
      </c>
      <c r="G527" s="192"/>
      <c r="H527" s="194" t="s">
        <v>19</v>
      </c>
      <c r="I527" s="196"/>
      <c r="J527" s="192"/>
      <c r="K527" s="192"/>
      <c r="L527" s="197"/>
      <c r="M527" s="198"/>
      <c r="N527" s="199"/>
      <c r="O527" s="199"/>
      <c r="P527" s="199"/>
      <c r="Q527" s="199"/>
      <c r="R527" s="199"/>
      <c r="S527" s="199"/>
      <c r="T527" s="200"/>
      <c r="AT527" s="201" t="s">
        <v>227</v>
      </c>
      <c r="AU527" s="201" t="s">
        <v>85</v>
      </c>
      <c r="AV527" s="13" t="s">
        <v>83</v>
      </c>
      <c r="AW527" s="13" t="s">
        <v>36</v>
      </c>
      <c r="AX527" s="13" t="s">
        <v>75</v>
      </c>
      <c r="AY527" s="201" t="s">
        <v>216</v>
      </c>
    </row>
    <row r="528" spans="1:65" s="14" customFormat="1" ht="11.25">
      <c r="B528" s="202"/>
      <c r="C528" s="203"/>
      <c r="D528" s="193" t="s">
        <v>227</v>
      </c>
      <c r="E528" s="204" t="s">
        <v>19</v>
      </c>
      <c r="F528" s="205" t="s">
        <v>852</v>
      </c>
      <c r="G528" s="203"/>
      <c r="H528" s="206">
        <v>42</v>
      </c>
      <c r="I528" s="207"/>
      <c r="J528" s="203"/>
      <c r="K528" s="203"/>
      <c r="L528" s="208"/>
      <c r="M528" s="209"/>
      <c r="N528" s="210"/>
      <c r="O528" s="210"/>
      <c r="P528" s="210"/>
      <c r="Q528" s="210"/>
      <c r="R528" s="210"/>
      <c r="S528" s="210"/>
      <c r="T528" s="211"/>
      <c r="AT528" s="212" t="s">
        <v>227</v>
      </c>
      <c r="AU528" s="212" t="s">
        <v>85</v>
      </c>
      <c r="AV528" s="14" t="s">
        <v>85</v>
      </c>
      <c r="AW528" s="14" t="s">
        <v>36</v>
      </c>
      <c r="AX528" s="14" t="s">
        <v>75</v>
      </c>
      <c r="AY528" s="212" t="s">
        <v>216</v>
      </c>
    </row>
    <row r="529" spans="1:65" s="15" customFormat="1" ht="11.25">
      <c r="B529" s="223"/>
      <c r="C529" s="224"/>
      <c r="D529" s="193" t="s">
        <v>227</v>
      </c>
      <c r="E529" s="225" t="s">
        <v>19</v>
      </c>
      <c r="F529" s="226" t="s">
        <v>325</v>
      </c>
      <c r="G529" s="224"/>
      <c r="H529" s="227">
        <v>66.64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AT529" s="233" t="s">
        <v>227</v>
      </c>
      <c r="AU529" s="233" t="s">
        <v>85</v>
      </c>
      <c r="AV529" s="15" t="s">
        <v>223</v>
      </c>
      <c r="AW529" s="15" t="s">
        <v>36</v>
      </c>
      <c r="AX529" s="15" t="s">
        <v>83</v>
      </c>
      <c r="AY529" s="233" t="s">
        <v>216</v>
      </c>
    </row>
    <row r="530" spans="1:65" s="2" customFormat="1" ht="24.2" customHeight="1">
      <c r="A530" s="36"/>
      <c r="B530" s="37"/>
      <c r="C530" s="213" t="s">
        <v>853</v>
      </c>
      <c r="D530" s="213" t="s">
        <v>289</v>
      </c>
      <c r="E530" s="214" t="s">
        <v>854</v>
      </c>
      <c r="F530" s="215" t="s">
        <v>855</v>
      </c>
      <c r="G530" s="216" t="s">
        <v>97</v>
      </c>
      <c r="H530" s="217">
        <v>73.304000000000002</v>
      </c>
      <c r="I530" s="218"/>
      <c r="J530" s="219">
        <f>ROUND(I530*H530,2)</f>
        <v>0</v>
      </c>
      <c r="K530" s="215" t="s">
        <v>222</v>
      </c>
      <c r="L530" s="220"/>
      <c r="M530" s="221" t="s">
        <v>19</v>
      </c>
      <c r="N530" s="222" t="s">
        <v>46</v>
      </c>
      <c r="O530" s="66"/>
      <c r="P530" s="182">
        <f>O530*H530</f>
        <v>0</v>
      </c>
      <c r="Q530" s="182">
        <v>1.98E-3</v>
      </c>
      <c r="R530" s="182">
        <f>Q530*H530</f>
        <v>0.14514192000000001</v>
      </c>
      <c r="S530" s="182">
        <v>0</v>
      </c>
      <c r="T530" s="183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84" t="s">
        <v>597</v>
      </c>
      <c r="AT530" s="184" t="s">
        <v>289</v>
      </c>
      <c r="AU530" s="184" t="s">
        <v>85</v>
      </c>
      <c r="AY530" s="19" t="s">
        <v>216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9" t="s">
        <v>83</v>
      </c>
      <c r="BK530" s="185">
        <f>ROUND(I530*H530,2)</f>
        <v>0</v>
      </c>
      <c r="BL530" s="19" t="s">
        <v>544</v>
      </c>
      <c r="BM530" s="184" t="s">
        <v>856</v>
      </c>
    </row>
    <row r="531" spans="1:65" s="14" customFormat="1" ht="11.25">
      <c r="B531" s="202"/>
      <c r="C531" s="203"/>
      <c r="D531" s="193" t="s">
        <v>227</v>
      </c>
      <c r="E531" s="203"/>
      <c r="F531" s="205" t="s">
        <v>857</v>
      </c>
      <c r="G531" s="203"/>
      <c r="H531" s="206">
        <v>73.304000000000002</v>
      </c>
      <c r="I531" s="207"/>
      <c r="J531" s="203"/>
      <c r="K531" s="203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227</v>
      </c>
      <c r="AU531" s="212" t="s">
        <v>85</v>
      </c>
      <c r="AV531" s="14" t="s">
        <v>85</v>
      </c>
      <c r="AW531" s="14" t="s">
        <v>4</v>
      </c>
      <c r="AX531" s="14" t="s">
        <v>83</v>
      </c>
      <c r="AY531" s="212" t="s">
        <v>216</v>
      </c>
    </row>
    <row r="532" spans="1:65" s="2" customFormat="1" ht="16.5" customHeight="1">
      <c r="A532" s="36"/>
      <c r="B532" s="37"/>
      <c r="C532" s="173" t="s">
        <v>858</v>
      </c>
      <c r="D532" s="173" t="s">
        <v>219</v>
      </c>
      <c r="E532" s="174" t="s">
        <v>859</v>
      </c>
      <c r="F532" s="175" t="s">
        <v>860</v>
      </c>
      <c r="G532" s="176" t="s">
        <v>88</v>
      </c>
      <c r="H532" s="177">
        <v>23.2</v>
      </c>
      <c r="I532" s="178"/>
      <c r="J532" s="179">
        <f>ROUND(I532*H532,2)</f>
        <v>0</v>
      </c>
      <c r="K532" s="175" t="s">
        <v>222</v>
      </c>
      <c r="L532" s="41"/>
      <c r="M532" s="180" t="s">
        <v>19</v>
      </c>
      <c r="N532" s="181" t="s">
        <v>46</v>
      </c>
      <c r="O532" s="66"/>
      <c r="P532" s="182">
        <f>O532*H532</f>
        <v>0</v>
      </c>
      <c r="Q532" s="182">
        <v>0</v>
      </c>
      <c r="R532" s="182">
        <f>Q532*H532</f>
        <v>0</v>
      </c>
      <c r="S532" s="182">
        <v>3.5299999999999998E-2</v>
      </c>
      <c r="T532" s="183">
        <f>S532*H532</f>
        <v>0.81895999999999991</v>
      </c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R532" s="184" t="s">
        <v>544</v>
      </c>
      <c r="AT532" s="184" t="s">
        <v>219</v>
      </c>
      <c r="AU532" s="184" t="s">
        <v>85</v>
      </c>
      <c r="AY532" s="19" t="s">
        <v>216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19" t="s">
        <v>83</v>
      </c>
      <c r="BK532" s="185">
        <f>ROUND(I532*H532,2)</f>
        <v>0</v>
      </c>
      <c r="BL532" s="19" t="s">
        <v>544</v>
      </c>
      <c r="BM532" s="184" t="s">
        <v>861</v>
      </c>
    </row>
    <row r="533" spans="1:65" s="2" customFormat="1" ht="11.25">
      <c r="A533" s="36"/>
      <c r="B533" s="37"/>
      <c r="C533" s="38"/>
      <c r="D533" s="186" t="s">
        <v>225</v>
      </c>
      <c r="E533" s="38"/>
      <c r="F533" s="187" t="s">
        <v>862</v>
      </c>
      <c r="G533" s="38"/>
      <c r="H533" s="38"/>
      <c r="I533" s="188"/>
      <c r="J533" s="38"/>
      <c r="K533" s="38"/>
      <c r="L533" s="41"/>
      <c r="M533" s="189"/>
      <c r="N533" s="190"/>
      <c r="O533" s="66"/>
      <c r="P533" s="66"/>
      <c r="Q533" s="66"/>
      <c r="R533" s="66"/>
      <c r="S533" s="66"/>
      <c r="T533" s="67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T533" s="19" t="s">
        <v>225</v>
      </c>
      <c r="AU533" s="19" t="s">
        <v>85</v>
      </c>
    </row>
    <row r="534" spans="1:65" s="13" customFormat="1" ht="11.25">
      <c r="B534" s="191"/>
      <c r="C534" s="192"/>
      <c r="D534" s="193" t="s">
        <v>227</v>
      </c>
      <c r="E534" s="194" t="s">
        <v>19</v>
      </c>
      <c r="F534" s="195" t="s">
        <v>843</v>
      </c>
      <c r="G534" s="192"/>
      <c r="H534" s="194" t="s">
        <v>19</v>
      </c>
      <c r="I534" s="196"/>
      <c r="J534" s="192"/>
      <c r="K534" s="192"/>
      <c r="L534" s="197"/>
      <c r="M534" s="198"/>
      <c r="N534" s="199"/>
      <c r="O534" s="199"/>
      <c r="P534" s="199"/>
      <c r="Q534" s="199"/>
      <c r="R534" s="199"/>
      <c r="S534" s="199"/>
      <c r="T534" s="200"/>
      <c r="AT534" s="201" t="s">
        <v>227</v>
      </c>
      <c r="AU534" s="201" t="s">
        <v>85</v>
      </c>
      <c r="AV534" s="13" t="s">
        <v>83</v>
      </c>
      <c r="AW534" s="13" t="s">
        <v>36</v>
      </c>
      <c r="AX534" s="13" t="s">
        <v>75</v>
      </c>
      <c r="AY534" s="201" t="s">
        <v>216</v>
      </c>
    </row>
    <row r="535" spans="1:65" s="14" customFormat="1" ht="11.25">
      <c r="B535" s="202"/>
      <c r="C535" s="203"/>
      <c r="D535" s="193" t="s">
        <v>227</v>
      </c>
      <c r="E535" s="204" t="s">
        <v>19</v>
      </c>
      <c r="F535" s="205" t="s">
        <v>134</v>
      </c>
      <c r="G535" s="203"/>
      <c r="H535" s="206">
        <v>23.2</v>
      </c>
      <c r="I535" s="207"/>
      <c r="J535" s="203"/>
      <c r="K535" s="203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227</v>
      </c>
      <c r="AU535" s="212" t="s">
        <v>85</v>
      </c>
      <c r="AV535" s="14" t="s">
        <v>85</v>
      </c>
      <c r="AW535" s="14" t="s">
        <v>36</v>
      </c>
      <c r="AX535" s="14" t="s">
        <v>83</v>
      </c>
      <c r="AY535" s="212" t="s">
        <v>216</v>
      </c>
    </row>
    <row r="536" spans="1:65" s="2" customFormat="1" ht="49.15" customHeight="1">
      <c r="A536" s="36"/>
      <c r="B536" s="37"/>
      <c r="C536" s="173" t="s">
        <v>863</v>
      </c>
      <c r="D536" s="173" t="s">
        <v>219</v>
      </c>
      <c r="E536" s="174" t="s">
        <v>864</v>
      </c>
      <c r="F536" s="175" t="s">
        <v>865</v>
      </c>
      <c r="G536" s="176" t="s">
        <v>272</v>
      </c>
      <c r="H536" s="177">
        <v>0.17399999999999999</v>
      </c>
      <c r="I536" s="178"/>
      <c r="J536" s="179">
        <f>ROUND(I536*H536,2)</f>
        <v>0</v>
      </c>
      <c r="K536" s="175" t="s">
        <v>222</v>
      </c>
      <c r="L536" s="41"/>
      <c r="M536" s="180" t="s">
        <v>19</v>
      </c>
      <c r="N536" s="181" t="s">
        <v>46</v>
      </c>
      <c r="O536" s="66"/>
      <c r="P536" s="182">
        <f>O536*H536</f>
        <v>0</v>
      </c>
      <c r="Q536" s="182">
        <v>0</v>
      </c>
      <c r="R536" s="182">
        <f>Q536*H536</f>
        <v>0</v>
      </c>
      <c r="S536" s="182">
        <v>0</v>
      </c>
      <c r="T536" s="183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84" t="s">
        <v>544</v>
      </c>
      <c r="AT536" s="184" t="s">
        <v>219</v>
      </c>
      <c r="AU536" s="184" t="s">
        <v>85</v>
      </c>
      <c r="AY536" s="19" t="s">
        <v>216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9" t="s">
        <v>83</v>
      </c>
      <c r="BK536" s="185">
        <f>ROUND(I536*H536,2)</f>
        <v>0</v>
      </c>
      <c r="BL536" s="19" t="s">
        <v>544</v>
      </c>
      <c r="BM536" s="184" t="s">
        <v>866</v>
      </c>
    </row>
    <row r="537" spans="1:65" s="2" customFormat="1" ht="11.25">
      <c r="A537" s="36"/>
      <c r="B537" s="37"/>
      <c r="C537" s="38"/>
      <c r="D537" s="186" t="s">
        <v>225</v>
      </c>
      <c r="E537" s="38"/>
      <c r="F537" s="187" t="s">
        <v>867</v>
      </c>
      <c r="G537" s="38"/>
      <c r="H537" s="38"/>
      <c r="I537" s="188"/>
      <c r="J537" s="38"/>
      <c r="K537" s="38"/>
      <c r="L537" s="41"/>
      <c r="M537" s="189"/>
      <c r="N537" s="190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225</v>
      </c>
      <c r="AU537" s="19" t="s">
        <v>85</v>
      </c>
    </row>
    <row r="538" spans="1:65" s="12" customFormat="1" ht="22.9" customHeight="1">
      <c r="B538" s="157"/>
      <c r="C538" s="158"/>
      <c r="D538" s="159" t="s">
        <v>74</v>
      </c>
      <c r="E538" s="171" t="s">
        <v>868</v>
      </c>
      <c r="F538" s="171" t="s">
        <v>869</v>
      </c>
      <c r="G538" s="158"/>
      <c r="H538" s="158"/>
      <c r="I538" s="161"/>
      <c r="J538" s="172">
        <f>BK538</f>
        <v>0</v>
      </c>
      <c r="K538" s="158"/>
      <c r="L538" s="163"/>
      <c r="M538" s="164"/>
      <c r="N538" s="165"/>
      <c r="O538" s="165"/>
      <c r="P538" s="166">
        <f>SUM(P539:P560)</f>
        <v>0</v>
      </c>
      <c r="Q538" s="165"/>
      <c r="R538" s="166">
        <f>SUM(R539:R560)</f>
        <v>0.11214860000000001</v>
      </c>
      <c r="S538" s="165"/>
      <c r="T538" s="167">
        <f>SUM(T539:T560)</f>
        <v>0</v>
      </c>
      <c r="AR538" s="168" t="s">
        <v>85</v>
      </c>
      <c r="AT538" s="169" t="s">
        <v>74</v>
      </c>
      <c r="AU538" s="169" t="s">
        <v>83</v>
      </c>
      <c r="AY538" s="168" t="s">
        <v>216</v>
      </c>
      <c r="BK538" s="170">
        <f>SUM(BK539:BK560)</f>
        <v>0</v>
      </c>
    </row>
    <row r="539" spans="1:65" s="2" customFormat="1" ht="33" customHeight="1">
      <c r="A539" s="36"/>
      <c r="B539" s="37"/>
      <c r="C539" s="173" t="s">
        <v>870</v>
      </c>
      <c r="D539" s="173" t="s">
        <v>219</v>
      </c>
      <c r="E539" s="174" t="s">
        <v>871</v>
      </c>
      <c r="F539" s="175" t="s">
        <v>872</v>
      </c>
      <c r="G539" s="176" t="s">
        <v>676</v>
      </c>
      <c r="H539" s="177">
        <v>10</v>
      </c>
      <c r="I539" s="178"/>
      <c r="J539" s="179">
        <f>ROUND(I539*H539,2)</f>
        <v>0</v>
      </c>
      <c r="K539" s="175" t="s">
        <v>222</v>
      </c>
      <c r="L539" s="41"/>
      <c r="M539" s="180" t="s">
        <v>19</v>
      </c>
      <c r="N539" s="181" t="s">
        <v>46</v>
      </c>
      <c r="O539" s="66"/>
      <c r="P539" s="182">
        <f>O539*H539</f>
        <v>0</v>
      </c>
      <c r="Q539" s="182">
        <v>2.0000000000000001E-4</v>
      </c>
      <c r="R539" s="182">
        <f>Q539*H539</f>
        <v>2E-3</v>
      </c>
      <c r="S539" s="182">
        <v>0</v>
      </c>
      <c r="T539" s="183">
        <f>S539*H539</f>
        <v>0</v>
      </c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R539" s="184" t="s">
        <v>544</v>
      </c>
      <c r="AT539" s="184" t="s">
        <v>219</v>
      </c>
      <c r="AU539" s="184" t="s">
        <v>85</v>
      </c>
      <c r="AY539" s="19" t="s">
        <v>216</v>
      </c>
      <c r="BE539" s="185">
        <f>IF(N539="základní",J539,0)</f>
        <v>0</v>
      </c>
      <c r="BF539" s="185">
        <f>IF(N539="snížená",J539,0)</f>
        <v>0</v>
      </c>
      <c r="BG539" s="185">
        <f>IF(N539="zákl. přenesená",J539,0)</f>
        <v>0</v>
      </c>
      <c r="BH539" s="185">
        <f>IF(N539="sníž. přenesená",J539,0)</f>
        <v>0</v>
      </c>
      <c r="BI539" s="185">
        <f>IF(N539="nulová",J539,0)</f>
        <v>0</v>
      </c>
      <c r="BJ539" s="19" t="s">
        <v>83</v>
      </c>
      <c r="BK539" s="185">
        <f>ROUND(I539*H539,2)</f>
        <v>0</v>
      </c>
      <c r="BL539" s="19" t="s">
        <v>544</v>
      </c>
      <c r="BM539" s="184" t="s">
        <v>873</v>
      </c>
    </row>
    <row r="540" spans="1:65" s="2" customFormat="1" ht="11.25">
      <c r="A540" s="36"/>
      <c r="B540" s="37"/>
      <c r="C540" s="38"/>
      <c r="D540" s="186" t="s">
        <v>225</v>
      </c>
      <c r="E540" s="38"/>
      <c r="F540" s="187" t="s">
        <v>874</v>
      </c>
      <c r="G540" s="38"/>
      <c r="H540" s="38"/>
      <c r="I540" s="188"/>
      <c r="J540" s="38"/>
      <c r="K540" s="38"/>
      <c r="L540" s="41"/>
      <c r="M540" s="189"/>
      <c r="N540" s="190"/>
      <c r="O540" s="66"/>
      <c r="P540" s="66"/>
      <c r="Q540" s="66"/>
      <c r="R540" s="66"/>
      <c r="S540" s="66"/>
      <c r="T540" s="67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T540" s="19" t="s">
        <v>225</v>
      </c>
      <c r="AU540" s="19" t="s">
        <v>85</v>
      </c>
    </row>
    <row r="541" spans="1:65" s="13" customFormat="1" ht="11.25">
      <c r="B541" s="191"/>
      <c r="C541" s="192"/>
      <c r="D541" s="193" t="s">
        <v>227</v>
      </c>
      <c r="E541" s="194" t="s">
        <v>19</v>
      </c>
      <c r="F541" s="195" t="s">
        <v>875</v>
      </c>
      <c r="G541" s="192"/>
      <c r="H541" s="194" t="s">
        <v>19</v>
      </c>
      <c r="I541" s="196"/>
      <c r="J541" s="192"/>
      <c r="K541" s="192"/>
      <c r="L541" s="197"/>
      <c r="M541" s="198"/>
      <c r="N541" s="199"/>
      <c r="O541" s="199"/>
      <c r="P541" s="199"/>
      <c r="Q541" s="199"/>
      <c r="R541" s="199"/>
      <c r="S541" s="199"/>
      <c r="T541" s="200"/>
      <c r="AT541" s="201" t="s">
        <v>227</v>
      </c>
      <c r="AU541" s="201" t="s">
        <v>85</v>
      </c>
      <c r="AV541" s="13" t="s">
        <v>83</v>
      </c>
      <c r="AW541" s="13" t="s">
        <v>36</v>
      </c>
      <c r="AX541" s="13" t="s">
        <v>75</v>
      </c>
      <c r="AY541" s="201" t="s">
        <v>216</v>
      </c>
    </row>
    <row r="542" spans="1:65" s="14" customFormat="1" ht="11.25">
      <c r="B542" s="202"/>
      <c r="C542" s="203"/>
      <c r="D542" s="193" t="s">
        <v>227</v>
      </c>
      <c r="E542" s="204" t="s">
        <v>19</v>
      </c>
      <c r="F542" s="205" t="s">
        <v>435</v>
      </c>
      <c r="G542" s="203"/>
      <c r="H542" s="206">
        <v>10</v>
      </c>
      <c r="I542" s="207"/>
      <c r="J542" s="203"/>
      <c r="K542" s="203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227</v>
      </c>
      <c r="AU542" s="212" t="s">
        <v>85</v>
      </c>
      <c r="AV542" s="14" t="s">
        <v>85</v>
      </c>
      <c r="AW542" s="14" t="s">
        <v>36</v>
      </c>
      <c r="AX542" s="14" t="s">
        <v>83</v>
      </c>
      <c r="AY542" s="212" t="s">
        <v>216</v>
      </c>
    </row>
    <row r="543" spans="1:65" s="2" customFormat="1" ht="24.2" customHeight="1">
      <c r="A543" s="36"/>
      <c r="B543" s="37"/>
      <c r="C543" s="173" t="s">
        <v>876</v>
      </c>
      <c r="D543" s="173" t="s">
        <v>219</v>
      </c>
      <c r="E543" s="174" t="s">
        <v>877</v>
      </c>
      <c r="F543" s="175" t="s">
        <v>878</v>
      </c>
      <c r="G543" s="176" t="s">
        <v>88</v>
      </c>
      <c r="H543" s="177">
        <v>21.105</v>
      </c>
      <c r="I543" s="178"/>
      <c r="J543" s="179">
        <f>ROUND(I543*H543,2)</f>
        <v>0</v>
      </c>
      <c r="K543" s="175" t="s">
        <v>222</v>
      </c>
      <c r="L543" s="41"/>
      <c r="M543" s="180" t="s">
        <v>19</v>
      </c>
      <c r="N543" s="181" t="s">
        <v>46</v>
      </c>
      <c r="O543" s="66"/>
      <c r="P543" s="182">
        <f>O543*H543</f>
        <v>0</v>
      </c>
      <c r="Q543" s="182">
        <v>5.0000000000000001E-3</v>
      </c>
      <c r="R543" s="182">
        <f>Q543*H543</f>
        <v>0.10552500000000001</v>
      </c>
      <c r="S543" s="182">
        <v>0</v>
      </c>
      <c r="T543" s="183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84" t="s">
        <v>544</v>
      </c>
      <c r="AT543" s="184" t="s">
        <v>219</v>
      </c>
      <c r="AU543" s="184" t="s">
        <v>85</v>
      </c>
      <c r="AY543" s="19" t="s">
        <v>216</v>
      </c>
      <c r="BE543" s="185">
        <f>IF(N543="základní",J543,0)</f>
        <v>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19" t="s">
        <v>83</v>
      </c>
      <c r="BK543" s="185">
        <f>ROUND(I543*H543,2)</f>
        <v>0</v>
      </c>
      <c r="BL543" s="19" t="s">
        <v>544</v>
      </c>
      <c r="BM543" s="184" t="s">
        <v>879</v>
      </c>
    </row>
    <row r="544" spans="1:65" s="2" customFormat="1" ht="11.25">
      <c r="A544" s="36"/>
      <c r="B544" s="37"/>
      <c r="C544" s="38"/>
      <c r="D544" s="186" t="s">
        <v>225</v>
      </c>
      <c r="E544" s="38"/>
      <c r="F544" s="187" t="s">
        <v>880</v>
      </c>
      <c r="G544" s="38"/>
      <c r="H544" s="38"/>
      <c r="I544" s="188"/>
      <c r="J544" s="38"/>
      <c r="K544" s="38"/>
      <c r="L544" s="41"/>
      <c r="M544" s="189"/>
      <c r="N544" s="190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225</v>
      </c>
      <c r="AU544" s="19" t="s">
        <v>85</v>
      </c>
    </row>
    <row r="545" spans="1:65" s="13" customFormat="1" ht="11.25">
      <c r="B545" s="191"/>
      <c r="C545" s="192"/>
      <c r="D545" s="193" t="s">
        <v>227</v>
      </c>
      <c r="E545" s="194" t="s">
        <v>19</v>
      </c>
      <c r="F545" s="195" t="s">
        <v>875</v>
      </c>
      <c r="G545" s="192"/>
      <c r="H545" s="194" t="s">
        <v>19</v>
      </c>
      <c r="I545" s="196"/>
      <c r="J545" s="192"/>
      <c r="K545" s="192"/>
      <c r="L545" s="197"/>
      <c r="M545" s="198"/>
      <c r="N545" s="199"/>
      <c r="O545" s="199"/>
      <c r="P545" s="199"/>
      <c r="Q545" s="199"/>
      <c r="R545" s="199"/>
      <c r="S545" s="199"/>
      <c r="T545" s="200"/>
      <c r="AT545" s="201" t="s">
        <v>227</v>
      </c>
      <c r="AU545" s="201" t="s">
        <v>85</v>
      </c>
      <c r="AV545" s="13" t="s">
        <v>83</v>
      </c>
      <c r="AW545" s="13" t="s">
        <v>36</v>
      </c>
      <c r="AX545" s="13" t="s">
        <v>75</v>
      </c>
      <c r="AY545" s="201" t="s">
        <v>216</v>
      </c>
    </row>
    <row r="546" spans="1:65" s="14" customFormat="1" ht="11.25">
      <c r="B546" s="202"/>
      <c r="C546" s="203"/>
      <c r="D546" s="193" t="s">
        <v>227</v>
      </c>
      <c r="E546" s="204" t="s">
        <v>19</v>
      </c>
      <c r="F546" s="205" t="s">
        <v>881</v>
      </c>
      <c r="G546" s="203"/>
      <c r="H546" s="206">
        <v>21.105</v>
      </c>
      <c r="I546" s="207"/>
      <c r="J546" s="203"/>
      <c r="K546" s="203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227</v>
      </c>
      <c r="AU546" s="212" t="s">
        <v>85</v>
      </c>
      <c r="AV546" s="14" t="s">
        <v>85</v>
      </c>
      <c r="AW546" s="14" t="s">
        <v>36</v>
      </c>
      <c r="AX546" s="14" t="s">
        <v>83</v>
      </c>
      <c r="AY546" s="212" t="s">
        <v>216</v>
      </c>
    </row>
    <row r="547" spans="1:65" s="2" customFormat="1" ht="16.5" customHeight="1">
      <c r="A547" s="36"/>
      <c r="B547" s="37"/>
      <c r="C547" s="173" t="s">
        <v>882</v>
      </c>
      <c r="D547" s="173" t="s">
        <v>219</v>
      </c>
      <c r="E547" s="174" t="s">
        <v>883</v>
      </c>
      <c r="F547" s="175" t="s">
        <v>884</v>
      </c>
      <c r="G547" s="176" t="s">
        <v>88</v>
      </c>
      <c r="H547" s="177">
        <v>30.824000000000002</v>
      </c>
      <c r="I547" s="178"/>
      <c r="J547" s="179">
        <f>ROUND(I547*H547,2)</f>
        <v>0</v>
      </c>
      <c r="K547" s="175" t="s">
        <v>222</v>
      </c>
      <c r="L547" s="41"/>
      <c r="M547" s="180" t="s">
        <v>19</v>
      </c>
      <c r="N547" s="181" t="s">
        <v>46</v>
      </c>
      <c r="O547" s="66"/>
      <c r="P547" s="182">
        <f>O547*H547</f>
        <v>0</v>
      </c>
      <c r="Q547" s="182">
        <v>1.4999999999999999E-4</v>
      </c>
      <c r="R547" s="182">
        <f>Q547*H547</f>
        <v>4.6235999999999994E-3</v>
      </c>
      <c r="S547" s="182">
        <v>0</v>
      </c>
      <c r="T547" s="183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4" t="s">
        <v>544</v>
      </c>
      <c r="AT547" s="184" t="s">
        <v>219</v>
      </c>
      <c r="AU547" s="184" t="s">
        <v>85</v>
      </c>
      <c r="AY547" s="19" t="s">
        <v>216</v>
      </c>
      <c r="BE547" s="185">
        <f>IF(N547="základní",J547,0)</f>
        <v>0</v>
      </c>
      <c r="BF547" s="185">
        <f>IF(N547="snížená",J547,0)</f>
        <v>0</v>
      </c>
      <c r="BG547" s="185">
        <f>IF(N547="zákl. přenesená",J547,0)</f>
        <v>0</v>
      </c>
      <c r="BH547" s="185">
        <f>IF(N547="sníž. přenesená",J547,0)</f>
        <v>0</v>
      </c>
      <c r="BI547" s="185">
        <f>IF(N547="nulová",J547,0)</f>
        <v>0</v>
      </c>
      <c r="BJ547" s="19" t="s">
        <v>83</v>
      </c>
      <c r="BK547" s="185">
        <f>ROUND(I547*H547,2)</f>
        <v>0</v>
      </c>
      <c r="BL547" s="19" t="s">
        <v>544</v>
      </c>
      <c r="BM547" s="184" t="s">
        <v>885</v>
      </c>
    </row>
    <row r="548" spans="1:65" s="2" customFormat="1" ht="11.25">
      <c r="A548" s="36"/>
      <c r="B548" s="37"/>
      <c r="C548" s="38"/>
      <c r="D548" s="186" t="s">
        <v>225</v>
      </c>
      <c r="E548" s="38"/>
      <c r="F548" s="187" t="s">
        <v>886</v>
      </c>
      <c r="G548" s="38"/>
      <c r="H548" s="38"/>
      <c r="I548" s="188"/>
      <c r="J548" s="38"/>
      <c r="K548" s="38"/>
      <c r="L548" s="41"/>
      <c r="M548" s="189"/>
      <c r="N548" s="190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225</v>
      </c>
      <c r="AU548" s="19" t="s">
        <v>85</v>
      </c>
    </row>
    <row r="549" spans="1:65" s="13" customFormat="1" ht="11.25">
      <c r="B549" s="191"/>
      <c r="C549" s="192"/>
      <c r="D549" s="193" t="s">
        <v>227</v>
      </c>
      <c r="E549" s="194" t="s">
        <v>19</v>
      </c>
      <c r="F549" s="195" t="s">
        <v>875</v>
      </c>
      <c r="G549" s="192"/>
      <c r="H549" s="194" t="s">
        <v>19</v>
      </c>
      <c r="I549" s="196"/>
      <c r="J549" s="192"/>
      <c r="K549" s="192"/>
      <c r="L549" s="197"/>
      <c r="M549" s="198"/>
      <c r="N549" s="199"/>
      <c r="O549" s="199"/>
      <c r="P549" s="199"/>
      <c r="Q549" s="199"/>
      <c r="R549" s="199"/>
      <c r="S549" s="199"/>
      <c r="T549" s="200"/>
      <c r="AT549" s="201" t="s">
        <v>227</v>
      </c>
      <c r="AU549" s="201" t="s">
        <v>85</v>
      </c>
      <c r="AV549" s="13" t="s">
        <v>83</v>
      </c>
      <c r="AW549" s="13" t="s">
        <v>36</v>
      </c>
      <c r="AX549" s="13" t="s">
        <v>75</v>
      </c>
      <c r="AY549" s="201" t="s">
        <v>216</v>
      </c>
    </row>
    <row r="550" spans="1:65" s="14" customFormat="1" ht="11.25">
      <c r="B550" s="202"/>
      <c r="C550" s="203"/>
      <c r="D550" s="193" t="s">
        <v>227</v>
      </c>
      <c r="E550" s="204" t="s">
        <v>19</v>
      </c>
      <c r="F550" s="205" t="s">
        <v>881</v>
      </c>
      <c r="G550" s="203"/>
      <c r="H550" s="206">
        <v>21.105</v>
      </c>
      <c r="I550" s="207"/>
      <c r="J550" s="203"/>
      <c r="K550" s="203"/>
      <c r="L550" s="208"/>
      <c r="M550" s="209"/>
      <c r="N550" s="210"/>
      <c r="O550" s="210"/>
      <c r="P550" s="210"/>
      <c r="Q550" s="210"/>
      <c r="R550" s="210"/>
      <c r="S550" s="210"/>
      <c r="T550" s="211"/>
      <c r="AT550" s="212" t="s">
        <v>227</v>
      </c>
      <c r="AU550" s="212" t="s">
        <v>85</v>
      </c>
      <c r="AV550" s="14" t="s">
        <v>85</v>
      </c>
      <c r="AW550" s="14" t="s">
        <v>36</v>
      </c>
      <c r="AX550" s="14" t="s">
        <v>75</v>
      </c>
      <c r="AY550" s="212" t="s">
        <v>216</v>
      </c>
    </row>
    <row r="551" spans="1:65" s="13" customFormat="1" ht="11.25">
      <c r="B551" s="191"/>
      <c r="C551" s="192"/>
      <c r="D551" s="193" t="s">
        <v>227</v>
      </c>
      <c r="E551" s="194" t="s">
        <v>19</v>
      </c>
      <c r="F551" s="195" t="s">
        <v>887</v>
      </c>
      <c r="G551" s="192"/>
      <c r="H551" s="194" t="s">
        <v>19</v>
      </c>
      <c r="I551" s="196"/>
      <c r="J551" s="192"/>
      <c r="K551" s="192"/>
      <c r="L551" s="197"/>
      <c r="M551" s="198"/>
      <c r="N551" s="199"/>
      <c r="O551" s="199"/>
      <c r="P551" s="199"/>
      <c r="Q551" s="199"/>
      <c r="R551" s="199"/>
      <c r="S551" s="199"/>
      <c r="T551" s="200"/>
      <c r="AT551" s="201" t="s">
        <v>227</v>
      </c>
      <c r="AU551" s="201" t="s">
        <v>85</v>
      </c>
      <c r="AV551" s="13" t="s">
        <v>83</v>
      </c>
      <c r="AW551" s="13" t="s">
        <v>36</v>
      </c>
      <c r="AX551" s="13" t="s">
        <v>75</v>
      </c>
      <c r="AY551" s="201" t="s">
        <v>216</v>
      </c>
    </row>
    <row r="552" spans="1:65" s="13" customFormat="1" ht="11.25">
      <c r="B552" s="191"/>
      <c r="C552" s="192"/>
      <c r="D552" s="193" t="s">
        <v>227</v>
      </c>
      <c r="E552" s="194" t="s">
        <v>19</v>
      </c>
      <c r="F552" s="195" t="s">
        <v>888</v>
      </c>
      <c r="G552" s="192"/>
      <c r="H552" s="194" t="s">
        <v>19</v>
      </c>
      <c r="I552" s="196"/>
      <c r="J552" s="192"/>
      <c r="K552" s="192"/>
      <c r="L552" s="197"/>
      <c r="M552" s="198"/>
      <c r="N552" s="199"/>
      <c r="O552" s="199"/>
      <c r="P552" s="199"/>
      <c r="Q552" s="199"/>
      <c r="R552" s="199"/>
      <c r="S552" s="199"/>
      <c r="T552" s="200"/>
      <c r="AT552" s="201" t="s">
        <v>227</v>
      </c>
      <c r="AU552" s="201" t="s">
        <v>85</v>
      </c>
      <c r="AV552" s="13" t="s">
        <v>83</v>
      </c>
      <c r="AW552" s="13" t="s">
        <v>36</v>
      </c>
      <c r="AX552" s="13" t="s">
        <v>75</v>
      </c>
      <c r="AY552" s="201" t="s">
        <v>216</v>
      </c>
    </row>
    <row r="553" spans="1:65" s="14" customFormat="1" ht="11.25">
      <c r="B553" s="202"/>
      <c r="C553" s="203"/>
      <c r="D553" s="193" t="s">
        <v>227</v>
      </c>
      <c r="E553" s="204" t="s">
        <v>19</v>
      </c>
      <c r="F553" s="205" t="s">
        <v>889</v>
      </c>
      <c r="G553" s="203"/>
      <c r="H553" s="206">
        <v>1.155</v>
      </c>
      <c r="I553" s="207"/>
      <c r="J553" s="203"/>
      <c r="K553" s="203"/>
      <c r="L553" s="208"/>
      <c r="M553" s="209"/>
      <c r="N553" s="210"/>
      <c r="O553" s="210"/>
      <c r="P553" s="210"/>
      <c r="Q553" s="210"/>
      <c r="R553" s="210"/>
      <c r="S553" s="210"/>
      <c r="T553" s="211"/>
      <c r="AT553" s="212" t="s">
        <v>227</v>
      </c>
      <c r="AU553" s="212" t="s">
        <v>85</v>
      </c>
      <c r="AV553" s="14" t="s">
        <v>85</v>
      </c>
      <c r="AW553" s="14" t="s">
        <v>36</v>
      </c>
      <c r="AX553" s="14" t="s">
        <v>75</v>
      </c>
      <c r="AY553" s="212" t="s">
        <v>216</v>
      </c>
    </row>
    <row r="554" spans="1:65" s="14" customFormat="1" ht="11.25">
      <c r="B554" s="202"/>
      <c r="C554" s="203"/>
      <c r="D554" s="193" t="s">
        <v>227</v>
      </c>
      <c r="E554" s="204" t="s">
        <v>19</v>
      </c>
      <c r="F554" s="205" t="s">
        <v>890</v>
      </c>
      <c r="G554" s="203"/>
      <c r="H554" s="206">
        <v>3.99</v>
      </c>
      <c r="I554" s="207"/>
      <c r="J554" s="203"/>
      <c r="K554" s="203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227</v>
      </c>
      <c r="AU554" s="212" t="s">
        <v>85</v>
      </c>
      <c r="AV554" s="14" t="s">
        <v>85</v>
      </c>
      <c r="AW554" s="14" t="s">
        <v>36</v>
      </c>
      <c r="AX554" s="14" t="s">
        <v>75</v>
      </c>
      <c r="AY554" s="212" t="s">
        <v>216</v>
      </c>
    </row>
    <row r="555" spans="1:65" s="13" customFormat="1" ht="11.25">
      <c r="B555" s="191"/>
      <c r="C555" s="192"/>
      <c r="D555" s="193" t="s">
        <v>227</v>
      </c>
      <c r="E555" s="194" t="s">
        <v>19</v>
      </c>
      <c r="F555" s="195" t="s">
        <v>891</v>
      </c>
      <c r="G555" s="192"/>
      <c r="H555" s="194" t="s">
        <v>19</v>
      </c>
      <c r="I555" s="196"/>
      <c r="J555" s="192"/>
      <c r="K555" s="192"/>
      <c r="L555" s="197"/>
      <c r="M555" s="198"/>
      <c r="N555" s="199"/>
      <c r="O555" s="199"/>
      <c r="P555" s="199"/>
      <c r="Q555" s="199"/>
      <c r="R555" s="199"/>
      <c r="S555" s="199"/>
      <c r="T555" s="200"/>
      <c r="AT555" s="201" t="s">
        <v>227</v>
      </c>
      <c r="AU555" s="201" t="s">
        <v>85</v>
      </c>
      <c r="AV555" s="13" t="s">
        <v>83</v>
      </c>
      <c r="AW555" s="13" t="s">
        <v>36</v>
      </c>
      <c r="AX555" s="13" t="s">
        <v>75</v>
      </c>
      <c r="AY555" s="201" t="s">
        <v>216</v>
      </c>
    </row>
    <row r="556" spans="1:65" s="14" customFormat="1" ht="11.25">
      <c r="B556" s="202"/>
      <c r="C556" s="203"/>
      <c r="D556" s="193" t="s">
        <v>227</v>
      </c>
      <c r="E556" s="204" t="s">
        <v>19</v>
      </c>
      <c r="F556" s="205" t="s">
        <v>892</v>
      </c>
      <c r="G556" s="203"/>
      <c r="H556" s="206">
        <v>1.05</v>
      </c>
      <c r="I556" s="207"/>
      <c r="J556" s="203"/>
      <c r="K556" s="203"/>
      <c r="L556" s="208"/>
      <c r="M556" s="209"/>
      <c r="N556" s="210"/>
      <c r="O556" s="210"/>
      <c r="P556" s="210"/>
      <c r="Q556" s="210"/>
      <c r="R556" s="210"/>
      <c r="S556" s="210"/>
      <c r="T556" s="211"/>
      <c r="AT556" s="212" t="s">
        <v>227</v>
      </c>
      <c r="AU556" s="212" t="s">
        <v>85</v>
      </c>
      <c r="AV556" s="14" t="s">
        <v>85</v>
      </c>
      <c r="AW556" s="14" t="s">
        <v>36</v>
      </c>
      <c r="AX556" s="14" t="s">
        <v>75</v>
      </c>
      <c r="AY556" s="212" t="s">
        <v>216</v>
      </c>
    </row>
    <row r="557" spans="1:65" s="14" customFormat="1" ht="11.25">
      <c r="B557" s="202"/>
      <c r="C557" s="203"/>
      <c r="D557" s="193" t="s">
        <v>227</v>
      </c>
      <c r="E557" s="204" t="s">
        <v>19</v>
      </c>
      <c r="F557" s="205" t="s">
        <v>893</v>
      </c>
      <c r="G557" s="203"/>
      <c r="H557" s="206">
        <v>3.524</v>
      </c>
      <c r="I557" s="207"/>
      <c r="J557" s="203"/>
      <c r="K557" s="203"/>
      <c r="L557" s="208"/>
      <c r="M557" s="209"/>
      <c r="N557" s="210"/>
      <c r="O557" s="210"/>
      <c r="P557" s="210"/>
      <c r="Q557" s="210"/>
      <c r="R557" s="210"/>
      <c r="S557" s="210"/>
      <c r="T557" s="211"/>
      <c r="AT557" s="212" t="s">
        <v>227</v>
      </c>
      <c r="AU557" s="212" t="s">
        <v>85</v>
      </c>
      <c r="AV557" s="14" t="s">
        <v>85</v>
      </c>
      <c r="AW557" s="14" t="s">
        <v>36</v>
      </c>
      <c r="AX557" s="14" t="s">
        <v>75</v>
      </c>
      <c r="AY557" s="212" t="s">
        <v>216</v>
      </c>
    </row>
    <row r="558" spans="1:65" s="15" customFormat="1" ht="11.25">
      <c r="B558" s="223"/>
      <c r="C558" s="224"/>
      <c r="D558" s="193" t="s">
        <v>227</v>
      </c>
      <c r="E558" s="225" t="s">
        <v>19</v>
      </c>
      <c r="F558" s="226" t="s">
        <v>325</v>
      </c>
      <c r="G558" s="224"/>
      <c r="H558" s="227">
        <v>30.824000000000002</v>
      </c>
      <c r="I558" s="228"/>
      <c r="J558" s="224"/>
      <c r="K558" s="224"/>
      <c r="L558" s="229"/>
      <c r="M558" s="230"/>
      <c r="N558" s="231"/>
      <c r="O558" s="231"/>
      <c r="P558" s="231"/>
      <c r="Q558" s="231"/>
      <c r="R558" s="231"/>
      <c r="S558" s="231"/>
      <c r="T558" s="232"/>
      <c r="AT558" s="233" t="s">
        <v>227</v>
      </c>
      <c r="AU558" s="233" t="s">
        <v>85</v>
      </c>
      <c r="AV558" s="15" t="s">
        <v>223</v>
      </c>
      <c r="AW558" s="15" t="s">
        <v>36</v>
      </c>
      <c r="AX558" s="15" t="s">
        <v>83</v>
      </c>
      <c r="AY558" s="233" t="s">
        <v>216</v>
      </c>
    </row>
    <row r="559" spans="1:65" s="2" customFormat="1" ht="49.15" customHeight="1">
      <c r="A559" s="36"/>
      <c r="B559" s="37"/>
      <c r="C559" s="173" t="s">
        <v>894</v>
      </c>
      <c r="D559" s="173" t="s">
        <v>219</v>
      </c>
      <c r="E559" s="174" t="s">
        <v>895</v>
      </c>
      <c r="F559" s="175" t="s">
        <v>896</v>
      </c>
      <c r="G559" s="176" t="s">
        <v>272</v>
      </c>
      <c r="H559" s="177">
        <v>0.112</v>
      </c>
      <c r="I559" s="178"/>
      <c r="J559" s="179">
        <f>ROUND(I559*H559,2)</f>
        <v>0</v>
      </c>
      <c r="K559" s="175" t="s">
        <v>222</v>
      </c>
      <c r="L559" s="41"/>
      <c r="M559" s="180" t="s">
        <v>19</v>
      </c>
      <c r="N559" s="181" t="s">
        <v>46</v>
      </c>
      <c r="O559" s="66"/>
      <c r="P559" s="182">
        <f>O559*H559</f>
        <v>0</v>
      </c>
      <c r="Q559" s="182">
        <v>0</v>
      </c>
      <c r="R559" s="182">
        <f>Q559*H559</f>
        <v>0</v>
      </c>
      <c r="S559" s="182">
        <v>0</v>
      </c>
      <c r="T559" s="183">
        <f>S559*H559</f>
        <v>0</v>
      </c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R559" s="184" t="s">
        <v>544</v>
      </c>
      <c r="AT559" s="184" t="s">
        <v>219</v>
      </c>
      <c r="AU559" s="184" t="s">
        <v>85</v>
      </c>
      <c r="AY559" s="19" t="s">
        <v>216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9" t="s">
        <v>83</v>
      </c>
      <c r="BK559" s="185">
        <f>ROUND(I559*H559,2)</f>
        <v>0</v>
      </c>
      <c r="BL559" s="19" t="s">
        <v>544</v>
      </c>
      <c r="BM559" s="184" t="s">
        <v>897</v>
      </c>
    </row>
    <row r="560" spans="1:65" s="2" customFormat="1" ht="11.25">
      <c r="A560" s="36"/>
      <c r="B560" s="37"/>
      <c r="C560" s="38"/>
      <c r="D560" s="186" t="s">
        <v>225</v>
      </c>
      <c r="E560" s="38"/>
      <c r="F560" s="187" t="s">
        <v>898</v>
      </c>
      <c r="G560" s="38"/>
      <c r="H560" s="38"/>
      <c r="I560" s="188"/>
      <c r="J560" s="38"/>
      <c r="K560" s="38"/>
      <c r="L560" s="41"/>
      <c r="M560" s="189"/>
      <c r="N560" s="190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225</v>
      </c>
      <c r="AU560" s="19" t="s">
        <v>85</v>
      </c>
    </row>
    <row r="561" spans="1:65" s="12" customFormat="1" ht="22.9" customHeight="1">
      <c r="B561" s="157"/>
      <c r="C561" s="158"/>
      <c r="D561" s="159" t="s">
        <v>74</v>
      </c>
      <c r="E561" s="171" t="s">
        <v>899</v>
      </c>
      <c r="F561" s="171" t="s">
        <v>900</v>
      </c>
      <c r="G561" s="158"/>
      <c r="H561" s="158"/>
      <c r="I561" s="161"/>
      <c r="J561" s="172">
        <f>BK561</f>
        <v>0</v>
      </c>
      <c r="K561" s="158"/>
      <c r="L561" s="163"/>
      <c r="M561" s="164"/>
      <c r="N561" s="165"/>
      <c r="O561" s="165"/>
      <c r="P561" s="166">
        <f>SUM(P562:P601)</f>
        <v>0</v>
      </c>
      <c r="Q561" s="165"/>
      <c r="R561" s="166">
        <f>SUM(R562:R601)</f>
        <v>1.106085</v>
      </c>
      <c r="S561" s="165"/>
      <c r="T561" s="167">
        <f>SUM(T562:T601)</f>
        <v>0</v>
      </c>
      <c r="AR561" s="168" t="s">
        <v>85</v>
      </c>
      <c r="AT561" s="169" t="s">
        <v>74</v>
      </c>
      <c r="AU561" s="169" t="s">
        <v>83</v>
      </c>
      <c r="AY561" s="168" t="s">
        <v>216</v>
      </c>
      <c r="BK561" s="170">
        <f>SUM(BK562:BK601)</f>
        <v>0</v>
      </c>
    </row>
    <row r="562" spans="1:65" s="2" customFormat="1" ht="33" customHeight="1">
      <c r="A562" s="36"/>
      <c r="B562" s="37"/>
      <c r="C562" s="173" t="s">
        <v>901</v>
      </c>
      <c r="D562" s="173" t="s">
        <v>219</v>
      </c>
      <c r="E562" s="174" t="s">
        <v>902</v>
      </c>
      <c r="F562" s="175" t="s">
        <v>903</v>
      </c>
      <c r="G562" s="176" t="s">
        <v>88</v>
      </c>
      <c r="H562" s="177">
        <v>17.3</v>
      </c>
      <c r="I562" s="178"/>
      <c r="J562" s="179">
        <f>ROUND(I562*H562,2)</f>
        <v>0</v>
      </c>
      <c r="K562" s="175" t="s">
        <v>222</v>
      </c>
      <c r="L562" s="41"/>
      <c r="M562" s="180" t="s">
        <v>19</v>
      </c>
      <c r="N562" s="181" t="s">
        <v>46</v>
      </c>
      <c r="O562" s="66"/>
      <c r="P562" s="182">
        <f>O562*H562</f>
        <v>0</v>
      </c>
      <c r="Q562" s="182">
        <v>0</v>
      </c>
      <c r="R562" s="182">
        <f>Q562*H562</f>
        <v>0</v>
      </c>
      <c r="S562" s="182">
        <v>0</v>
      </c>
      <c r="T562" s="183">
        <f>S562*H562</f>
        <v>0</v>
      </c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R562" s="184" t="s">
        <v>544</v>
      </c>
      <c r="AT562" s="184" t="s">
        <v>219</v>
      </c>
      <c r="AU562" s="184" t="s">
        <v>85</v>
      </c>
      <c r="AY562" s="19" t="s">
        <v>216</v>
      </c>
      <c r="BE562" s="185">
        <f>IF(N562="základní",J562,0)</f>
        <v>0</v>
      </c>
      <c r="BF562" s="185">
        <f>IF(N562="snížená",J562,0)</f>
        <v>0</v>
      </c>
      <c r="BG562" s="185">
        <f>IF(N562="zákl. přenesená",J562,0)</f>
        <v>0</v>
      </c>
      <c r="BH562" s="185">
        <f>IF(N562="sníž. přenesená",J562,0)</f>
        <v>0</v>
      </c>
      <c r="BI562" s="185">
        <f>IF(N562="nulová",J562,0)</f>
        <v>0</v>
      </c>
      <c r="BJ562" s="19" t="s">
        <v>83</v>
      </c>
      <c r="BK562" s="185">
        <f>ROUND(I562*H562,2)</f>
        <v>0</v>
      </c>
      <c r="BL562" s="19" t="s">
        <v>544</v>
      </c>
      <c r="BM562" s="184" t="s">
        <v>904</v>
      </c>
    </row>
    <row r="563" spans="1:65" s="2" customFormat="1" ht="11.25">
      <c r="A563" s="36"/>
      <c r="B563" s="37"/>
      <c r="C563" s="38"/>
      <c r="D563" s="186" t="s">
        <v>225</v>
      </c>
      <c r="E563" s="38"/>
      <c r="F563" s="187" t="s">
        <v>905</v>
      </c>
      <c r="G563" s="38"/>
      <c r="H563" s="38"/>
      <c r="I563" s="188"/>
      <c r="J563" s="38"/>
      <c r="K563" s="38"/>
      <c r="L563" s="41"/>
      <c r="M563" s="189"/>
      <c r="N563" s="190"/>
      <c r="O563" s="66"/>
      <c r="P563" s="66"/>
      <c r="Q563" s="66"/>
      <c r="R563" s="66"/>
      <c r="S563" s="66"/>
      <c r="T563" s="67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225</v>
      </c>
      <c r="AU563" s="19" t="s">
        <v>85</v>
      </c>
    </row>
    <row r="564" spans="1:65" s="13" customFormat="1" ht="11.25">
      <c r="B564" s="191"/>
      <c r="C564" s="192"/>
      <c r="D564" s="193" t="s">
        <v>227</v>
      </c>
      <c r="E564" s="194" t="s">
        <v>19</v>
      </c>
      <c r="F564" s="195" t="s">
        <v>906</v>
      </c>
      <c r="G564" s="192"/>
      <c r="H564" s="194" t="s">
        <v>19</v>
      </c>
      <c r="I564" s="196"/>
      <c r="J564" s="192"/>
      <c r="K564" s="192"/>
      <c r="L564" s="197"/>
      <c r="M564" s="198"/>
      <c r="N564" s="199"/>
      <c r="O564" s="199"/>
      <c r="P564" s="199"/>
      <c r="Q564" s="199"/>
      <c r="R564" s="199"/>
      <c r="S564" s="199"/>
      <c r="T564" s="200"/>
      <c r="AT564" s="201" t="s">
        <v>227</v>
      </c>
      <c r="AU564" s="201" t="s">
        <v>85</v>
      </c>
      <c r="AV564" s="13" t="s">
        <v>83</v>
      </c>
      <c r="AW564" s="13" t="s">
        <v>36</v>
      </c>
      <c r="AX564" s="13" t="s">
        <v>75</v>
      </c>
      <c r="AY564" s="201" t="s">
        <v>216</v>
      </c>
    </row>
    <row r="565" spans="1:65" s="14" customFormat="1" ht="11.25">
      <c r="B565" s="202"/>
      <c r="C565" s="203"/>
      <c r="D565" s="193" t="s">
        <v>227</v>
      </c>
      <c r="E565" s="204" t="s">
        <v>19</v>
      </c>
      <c r="F565" s="205" t="s">
        <v>137</v>
      </c>
      <c r="G565" s="203"/>
      <c r="H565" s="206">
        <v>17.3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227</v>
      </c>
      <c r="AU565" s="212" t="s">
        <v>85</v>
      </c>
      <c r="AV565" s="14" t="s">
        <v>85</v>
      </c>
      <c r="AW565" s="14" t="s">
        <v>36</v>
      </c>
      <c r="AX565" s="14" t="s">
        <v>83</v>
      </c>
      <c r="AY565" s="212" t="s">
        <v>216</v>
      </c>
    </row>
    <row r="566" spans="1:65" s="2" customFormat="1" ht="16.5" customHeight="1">
      <c r="A566" s="36"/>
      <c r="B566" s="37"/>
      <c r="C566" s="213" t="s">
        <v>907</v>
      </c>
      <c r="D566" s="213" t="s">
        <v>289</v>
      </c>
      <c r="E566" s="214" t="s">
        <v>908</v>
      </c>
      <c r="F566" s="215" t="s">
        <v>909</v>
      </c>
      <c r="G566" s="216" t="s">
        <v>292</v>
      </c>
      <c r="H566" s="217">
        <v>1.73</v>
      </c>
      <c r="I566" s="218"/>
      <c r="J566" s="219">
        <f>ROUND(I566*H566,2)</f>
        <v>0</v>
      </c>
      <c r="K566" s="215" t="s">
        <v>222</v>
      </c>
      <c r="L566" s="220"/>
      <c r="M566" s="221" t="s">
        <v>19</v>
      </c>
      <c r="N566" s="222" t="s">
        <v>46</v>
      </c>
      <c r="O566" s="66"/>
      <c r="P566" s="182">
        <f>O566*H566</f>
        <v>0</v>
      </c>
      <c r="Q566" s="182">
        <v>1E-3</v>
      </c>
      <c r="R566" s="182">
        <f>Q566*H566</f>
        <v>1.73E-3</v>
      </c>
      <c r="S566" s="182">
        <v>0</v>
      </c>
      <c r="T566" s="183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84" t="s">
        <v>597</v>
      </c>
      <c r="AT566" s="184" t="s">
        <v>289</v>
      </c>
      <c r="AU566" s="184" t="s">
        <v>85</v>
      </c>
      <c r="AY566" s="19" t="s">
        <v>216</v>
      </c>
      <c r="BE566" s="185">
        <f>IF(N566="základní",J566,0)</f>
        <v>0</v>
      </c>
      <c r="BF566" s="185">
        <f>IF(N566="snížená",J566,0)</f>
        <v>0</v>
      </c>
      <c r="BG566" s="185">
        <f>IF(N566="zákl. přenesená",J566,0)</f>
        <v>0</v>
      </c>
      <c r="BH566" s="185">
        <f>IF(N566="sníž. přenesená",J566,0)</f>
        <v>0</v>
      </c>
      <c r="BI566" s="185">
        <f>IF(N566="nulová",J566,0)</f>
        <v>0</v>
      </c>
      <c r="BJ566" s="19" t="s">
        <v>83</v>
      </c>
      <c r="BK566" s="185">
        <f>ROUND(I566*H566,2)</f>
        <v>0</v>
      </c>
      <c r="BL566" s="19" t="s">
        <v>544</v>
      </c>
      <c r="BM566" s="184" t="s">
        <v>910</v>
      </c>
    </row>
    <row r="567" spans="1:65" s="14" customFormat="1" ht="11.25">
      <c r="B567" s="202"/>
      <c r="C567" s="203"/>
      <c r="D567" s="193" t="s">
        <v>227</v>
      </c>
      <c r="E567" s="203"/>
      <c r="F567" s="205" t="s">
        <v>911</v>
      </c>
      <c r="G567" s="203"/>
      <c r="H567" s="206">
        <v>1.73</v>
      </c>
      <c r="I567" s="207"/>
      <c r="J567" s="203"/>
      <c r="K567" s="203"/>
      <c r="L567" s="208"/>
      <c r="M567" s="209"/>
      <c r="N567" s="210"/>
      <c r="O567" s="210"/>
      <c r="P567" s="210"/>
      <c r="Q567" s="210"/>
      <c r="R567" s="210"/>
      <c r="S567" s="210"/>
      <c r="T567" s="211"/>
      <c r="AT567" s="212" t="s">
        <v>227</v>
      </c>
      <c r="AU567" s="212" t="s">
        <v>85</v>
      </c>
      <c r="AV567" s="14" t="s">
        <v>85</v>
      </c>
      <c r="AW567" s="14" t="s">
        <v>4</v>
      </c>
      <c r="AX567" s="14" t="s">
        <v>83</v>
      </c>
      <c r="AY567" s="212" t="s">
        <v>216</v>
      </c>
    </row>
    <row r="568" spans="1:65" s="2" customFormat="1" ht="24.2" customHeight="1">
      <c r="A568" s="36"/>
      <c r="B568" s="37"/>
      <c r="C568" s="173" t="s">
        <v>912</v>
      </c>
      <c r="D568" s="173" t="s">
        <v>219</v>
      </c>
      <c r="E568" s="174" t="s">
        <v>913</v>
      </c>
      <c r="F568" s="175" t="s">
        <v>914</v>
      </c>
      <c r="G568" s="176" t="s">
        <v>88</v>
      </c>
      <c r="H568" s="177">
        <v>17.3</v>
      </c>
      <c r="I568" s="178"/>
      <c r="J568" s="179">
        <f>ROUND(I568*H568,2)</f>
        <v>0</v>
      </c>
      <c r="K568" s="175" t="s">
        <v>222</v>
      </c>
      <c r="L568" s="41"/>
      <c r="M568" s="180" t="s">
        <v>19</v>
      </c>
      <c r="N568" s="181" t="s">
        <v>46</v>
      </c>
      <c r="O568" s="66"/>
      <c r="P568" s="182">
        <f>O568*H568</f>
        <v>0</v>
      </c>
      <c r="Q568" s="182">
        <v>0</v>
      </c>
      <c r="R568" s="182">
        <f>Q568*H568</f>
        <v>0</v>
      </c>
      <c r="S568" s="182">
        <v>0</v>
      </c>
      <c r="T568" s="183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4" t="s">
        <v>544</v>
      </c>
      <c r="AT568" s="184" t="s">
        <v>219</v>
      </c>
      <c r="AU568" s="184" t="s">
        <v>85</v>
      </c>
      <c r="AY568" s="19" t="s">
        <v>216</v>
      </c>
      <c r="BE568" s="185">
        <f>IF(N568="základní",J568,0)</f>
        <v>0</v>
      </c>
      <c r="BF568" s="185">
        <f>IF(N568="snížená",J568,0)</f>
        <v>0</v>
      </c>
      <c r="BG568" s="185">
        <f>IF(N568="zákl. přenesená",J568,0)</f>
        <v>0</v>
      </c>
      <c r="BH568" s="185">
        <f>IF(N568="sníž. přenesená",J568,0)</f>
        <v>0</v>
      </c>
      <c r="BI568" s="185">
        <f>IF(N568="nulová",J568,0)</f>
        <v>0</v>
      </c>
      <c r="BJ568" s="19" t="s">
        <v>83</v>
      </c>
      <c r="BK568" s="185">
        <f>ROUND(I568*H568,2)</f>
        <v>0</v>
      </c>
      <c r="BL568" s="19" t="s">
        <v>544</v>
      </c>
      <c r="BM568" s="184" t="s">
        <v>915</v>
      </c>
    </row>
    <row r="569" spans="1:65" s="2" customFormat="1" ht="11.25">
      <c r="A569" s="36"/>
      <c r="B569" s="37"/>
      <c r="C569" s="38"/>
      <c r="D569" s="186" t="s">
        <v>225</v>
      </c>
      <c r="E569" s="38"/>
      <c r="F569" s="187" t="s">
        <v>916</v>
      </c>
      <c r="G569" s="38"/>
      <c r="H569" s="38"/>
      <c r="I569" s="188"/>
      <c r="J569" s="38"/>
      <c r="K569" s="38"/>
      <c r="L569" s="41"/>
      <c r="M569" s="189"/>
      <c r="N569" s="190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225</v>
      </c>
      <c r="AU569" s="19" t="s">
        <v>85</v>
      </c>
    </row>
    <row r="570" spans="1:65" s="13" customFormat="1" ht="11.25">
      <c r="B570" s="191"/>
      <c r="C570" s="192"/>
      <c r="D570" s="193" t="s">
        <v>227</v>
      </c>
      <c r="E570" s="194" t="s">
        <v>19</v>
      </c>
      <c r="F570" s="195" t="s">
        <v>906</v>
      </c>
      <c r="G570" s="192"/>
      <c r="H570" s="194" t="s">
        <v>19</v>
      </c>
      <c r="I570" s="196"/>
      <c r="J570" s="192"/>
      <c r="K570" s="192"/>
      <c r="L570" s="197"/>
      <c r="M570" s="198"/>
      <c r="N570" s="199"/>
      <c r="O570" s="199"/>
      <c r="P570" s="199"/>
      <c r="Q570" s="199"/>
      <c r="R570" s="199"/>
      <c r="S570" s="199"/>
      <c r="T570" s="200"/>
      <c r="AT570" s="201" t="s">
        <v>227</v>
      </c>
      <c r="AU570" s="201" t="s">
        <v>85</v>
      </c>
      <c r="AV570" s="13" t="s">
        <v>83</v>
      </c>
      <c r="AW570" s="13" t="s">
        <v>36</v>
      </c>
      <c r="AX570" s="13" t="s">
        <v>75</v>
      </c>
      <c r="AY570" s="201" t="s">
        <v>216</v>
      </c>
    </row>
    <row r="571" spans="1:65" s="14" customFormat="1" ht="11.25">
      <c r="B571" s="202"/>
      <c r="C571" s="203"/>
      <c r="D571" s="193" t="s">
        <v>227</v>
      </c>
      <c r="E571" s="204" t="s">
        <v>19</v>
      </c>
      <c r="F571" s="205" t="s">
        <v>137</v>
      </c>
      <c r="G571" s="203"/>
      <c r="H571" s="206">
        <v>17.3</v>
      </c>
      <c r="I571" s="207"/>
      <c r="J571" s="203"/>
      <c r="K571" s="203"/>
      <c r="L571" s="208"/>
      <c r="M571" s="209"/>
      <c r="N571" s="210"/>
      <c r="O571" s="210"/>
      <c r="P571" s="210"/>
      <c r="Q571" s="210"/>
      <c r="R571" s="210"/>
      <c r="S571" s="210"/>
      <c r="T571" s="211"/>
      <c r="AT571" s="212" t="s">
        <v>227</v>
      </c>
      <c r="AU571" s="212" t="s">
        <v>85</v>
      </c>
      <c r="AV571" s="14" t="s">
        <v>85</v>
      </c>
      <c r="AW571" s="14" t="s">
        <v>36</v>
      </c>
      <c r="AX571" s="14" t="s">
        <v>83</v>
      </c>
      <c r="AY571" s="212" t="s">
        <v>216</v>
      </c>
    </row>
    <row r="572" spans="1:65" s="2" customFormat="1" ht="21.75" customHeight="1">
      <c r="A572" s="36"/>
      <c r="B572" s="37"/>
      <c r="C572" s="213" t="s">
        <v>917</v>
      </c>
      <c r="D572" s="213" t="s">
        <v>289</v>
      </c>
      <c r="E572" s="214" t="s">
        <v>918</v>
      </c>
      <c r="F572" s="215" t="s">
        <v>919</v>
      </c>
      <c r="G572" s="216" t="s">
        <v>292</v>
      </c>
      <c r="H572" s="217">
        <v>2.5950000000000002</v>
      </c>
      <c r="I572" s="218"/>
      <c r="J572" s="219">
        <f>ROUND(I572*H572,2)</f>
        <v>0</v>
      </c>
      <c r="K572" s="215" t="s">
        <v>222</v>
      </c>
      <c r="L572" s="220"/>
      <c r="M572" s="221" t="s">
        <v>19</v>
      </c>
      <c r="N572" s="222" t="s">
        <v>46</v>
      </c>
      <c r="O572" s="66"/>
      <c r="P572" s="182">
        <f>O572*H572</f>
        <v>0</v>
      </c>
      <c r="Q572" s="182">
        <v>1E-3</v>
      </c>
      <c r="R572" s="182">
        <f>Q572*H572</f>
        <v>2.5950000000000001E-3</v>
      </c>
      <c r="S572" s="182">
        <v>0</v>
      </c>
      <c r="T572" s="183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4" t="s">
        <v>597</v>
      </c>
      <c r="AT572" s="184" t="s">
        <v>289</v>
      </c>
      <c r="AU572" s="184" t="s">
        <v>85</v>
      </c>
      <c r="AY572" s="19" t="s">
        <v>216</v>
      </c>
      <c r="BE572" s="185">
        <f>IF(N572="základní",J572,0)</f>
        <v>0</v>
      </c>
      <c r="BF572" s="185">
        <f>IF(N572="snížená",J572,0)</f>
        <v>0</v>
      </c>
      <c r="BG572" s="185">
        <f>IF(N572="zákl. přenesená",J572,0)</f>
        <v>0</v>
      </c>
      <c r="BH572" s="185">
        <f>IF(N572="sníž. přenesená",J572,0)</f>
        <v>0</v>
      </c>
      <c r="BI572" s="185">
        <f>IF(N572="nulová",J572,0)</f>
        <v>0</v>
      </c>
      <c r="BJ572" s="19" t="s">
        <v>83</v>
      </c>
      <c r="BK572" s="185">
        <f>ROUND(I572*H572,2)</f>
        <v>0</v>
      </c>
      <c r="BL572" s="19" t="s">
        <v>544</v>
      </c>
      <c r="BM572" s="184" t="s">
        <v>920</v>
      </c>
    </row>
    <row r="573" spans="1:65" s="14" customFormat="1" ht="11.25">
      <c r="B573" s="202"/>
      <c r="C573" s="203"/>
      <c r="D573" s="193" t="s">
        <v>227</v>
      </c>
      <c r="E573" s="203"/>
      <c r="F573" s="205" t="s">
        <v>921</v>
      </c>
      <c r="G573" s="203"/>
      <c r="H573" s="206">
        <v>2.5950000000000002</v>
      </c>
      <c r="I573" s="207"/>
      <c r="J573" s="203"/>
      <c r="K573" s="203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227</v>
      </c>
      <c r="AU573" s="212" t="s">
        <v>85</v>
      </c>
      <c r="AV573" s="14" t="s">
        <v>85</v>
      </c>
      <c r="AW573" s="14" t="s">
        <v>4</v>
      </c>
      <c r="AX573" s="14" t="s">
        <v>83</v>
      </c>
      <c r="AY573" s="212" t="s">
        <v>216</v>
      </c>
    </row>
    <row r="574" spans="1:65" s="2" customFormat="1" ht="24.2" customHeight="1">
      <c r="A574" s="36"/>
      <c r="B574" s="37"/>
      <c r="C574" s="173" t="s">
        <v>922</v>
      </c>
      <c r="D574" s="173" t="s">
        <v>219</v>
      </c>
      <c r="E574" s="174" t="s">
        <v>923</v>
      </c>
      <c r="F574" s="175" t="s">
        <v>924</v>
      </c>
      <c r="G574" s="176" t="s">
        <v>88</v>
      </c>
      <c r="H574" s="177">
        <v>17.3</v>
      </c>
      <c r="I574" s="178"/>
      <c r="J574" s="179">
        <f>ROUND(I574*H574,2)</f>
        <v>0</v>
      </c>
      <c r="K574" s="175" t="s">
        <v>222</v>
      </c>
      <c r="L574" s="41"/>
      <c r="M574" s="180" t="s">
        <v>19</v>
      </c>
      <c r="N574" s="181" t="s">
        <v>46</v>
      </c>
      <c r="O574" s="66"/>
      <c r="P574" s="182">
        <f>O574*H574</f>
        <v>0</v>
      </c>
      <c r="Q574" s="182">
        <v>2.0000000000000002E-5</v>
      </c>
      <c r="R574" s="182">
        <f>Q574*H574</f>
        <v>3.4600000000000006E-4</v>
      </c>
      <c r="S574" s="182">
        <v>0</v>
      </c>
      <c r="T574" s="183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4" t="s">
        <v>544</v>
      </c>
      <c r="AT574" s="184" t="s">
        <v>219</v>
      </c>
      <c r="AU574" s="184" t="s">
        <v>85</v>
      </c>
      <c r="AY574" s="19" t="s">
        <v>216</v>
      </c>
      <c r="BE574" s="185">
        <f>IF(N574="základní",J574,0)</f>
        <v>0</v>
      </c>
      <c r="BF574" s="185">
        <f>IF(N574="snížená",J574,0)</f>
        <v>0</v>
      </c>
      <c r="BG574" s="185">
        <f>IF(N574="zákl. přenesená",J574,0)</f>
        <v>0</v>
      </c>
      <c r="BH574" s="185">
        <f>IF(N574="sníž. přenesená",J574,0)</f>
        <v>0</v>
      </c>
      <c r="BI574" s="185">
        <f>IF(N574="nulová",J574,0)</f>
        <v>0</v>
      </c>
      <c r="BJ574" s="19" t="s">
        <v>83</v>
      </c>
      <c r="BK574" s="185">
        <f>ROUND(I574*H574,2)</f>
        <v>0</v>
      </c>
      <c r="BL574" s="19" t="s">
        <v>544</v>
      </c>
      <c r="BM574" s="184" t="s">
        <v>925</v>
      </c>
    </row>
    <row r="575" spans="1:65" s="2" customFormat="1" ht="11.25">
      <c r="A575" s="36"/>
      <c r="B575" s="37"/>
      <c r="C575" s="38"/>
      <c r="D575" s="186" t="s">
        <v>225</v>
      </c>
      <c r="E575" s="38"/>
      <c r="F575" s="187" t="s">
        <v>926</v>
      </c>
      <c r="G575" s="38"/>
      <c r="H575" s="38"/>
      <c r="I575" s="188"/>
      <c r="J575" s="38"/>
      <c r="K575" s="38"/>
      <c r="L575" s="41"/>
      <c r="M575" s="189"/>
      <c r="N575" s="190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225</v>
      </c>
      <c r="AU575" s="19" t="s">
        <v>85</v>
      </c>
    </row>
    <row r="576" spans="1:65" s="13" customFormat="1" ht="11.25">
      <c r="B576" s="191"/>
      <c r="C576" s="192"/>
      <c r="D576" s="193" t="s">
        <v>227</v>
      </c>
      <c r="E576" s="194" t="s">
        <v>19</v>
      </c>
      <c r="F576" s="195" t="s">
        <v>906</v>
      </c>
      <c r="G576" s="192"/>
      <c r="H576" s="194" t="s">
        <v>19</v>
      </c>
      <c r="I576" s="196"/>
      <c r="J576" s="192"/>
      <c r="K576" s="192"/>
      <c r="L576" s="197"/>
      <c r="M576" s="198"/>
      <c r="N576" s="199"/>
      <c r="O576" s="199"/>
      <c r="P576" s="199"/>
      <c r="Q576" s="199"/>
      <c r="R576" s="199"/>
      <c r="S576" s="199"/>
      <c r="T576" s="200"/>
      <c r="AT576" s="201" t="s">
        <v>227</v>
      </c>
      <c r="AU576" s="201" t="s">
        <v>85</v>
      </c>
      <c r="AV576" s="13" t="s">
        <v>83</v>
      </c>
      <c r="AW576" s="13" t="s">
        <v>36</v>
      </c>
      <c r="AX576" s="13" t="s">
        <v>75</v>
      </c>
      <c r="AY576" s="201" t="s">
        <v>216</v>
      </c>
    </row>
    <row r="577" spans="1:65" s="14" customFormat="1" ht="11.25">
      <c r="B577" s="202"/>
      <c r="C577" s="203"/>
      <c r="D577" s="193" t="s">
        <v>227</v>
      </c>
      <c r="E577" s="204" t="s">
        <v>19</v>
      </c>
      <c r="F577" s="205" t="s">
        <v>137</v>
      </c>
      <c r="G577" s="203"/>
      <c r="H577" s="206">
        <v>17.3</v>
      </c>
      <c r="I577" s="207"/>
      <c r="J577" s="203"/>
      <c r="K577" s="203"/>
      <c r="L577" s="208"/>
      <c r="M577" s="209"/>
      <c r="N577" s="210"/>
      <c r="O577" s="210"/>
      <c r="P577" s="210"/>
      <c r="Q577" s="210"/>
      <c r="R577" s="210"/>
      <c r="S577" s="210"/>
      <c r="T577" s="211"/>
      <c r="AT577" s="212" t="s">
        <v>227</v>
      </c>
      <c r="AU577" s="212" t="s">
        <v>85</v>
      </c>
      <c r="AV577" s="14" t="s">
        <v>85</v>
      </c>
      <c r="AW577" s="14" t="s">
        <v>36</v>
      </c>
      <c r="AX577" s="14" t="s">
        <v>83</v>
      </c>
      <c r="AY577" s="212" t="s">
        <v>216</v>
      </c>
    </row>
    <row r="578" spans="1:65" s="2" customFormat="1" ht="24.2" customHeight="1">
      <c r="A578" s="36"/>
      <c r="B578" s="37"/>
      <c r="C578" s="173" t="s">
        <v>927</v>
      </c>
      <c r="D578" s="173" t="s">
        <v>219</v>
      </c>
      <c r="E578" s="174" t="s">
        <v>928</v>
      </c>
      <c r="F578" s="175" t="s">
        <v>929</v>
      </c>
      <c r="G578" s="176" t="s">
        <v>88</v>
      </c>
      <c r="H578" s="177">
        <v>17.3</v>
      </c>
      <c r="I578" s="178"/>
      <c r="J578" s="179">
        <f>ROUND(I578*H578,2)</f>
        <v>0</v>
      </c>
      <c r="K578" s="175" t="s">
        <v>222</v>
      </c>
      <c r="L578" s="41"/>
      <c r="M578" s="180" t="s">
        <v>19</v>
      </c>
      <c r="N578" s="181" t="s">
        <v>46</v>
      </c>
      <c r="O578" s="66"/>
      <c r="P578" s="182">
        <f>O578*H578</f>
        <v>0</v>
      </c>
      <c r="Q578" s="182">
        <v>0</v>
      </c>
      <c r="R578" s="182">
        <f>Q578*H578</f>
        <v>0</v>
      </c>
      <c r="S578" s="182">
        <v>0</v>
      </c>
      <c r="T578" s="183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4" t="s">
        <v>544</v>
      </c>
      <c r="AT578" s="184" t="s">
        <v>219</v>
      </c>
      <c r="AU578" s="184" t="s">
        <v>85</v>
      </c>
      <c r="AY578" s="19" t="s">
        <v>216</v>
      </c>
      <c r="BE578" s="185">
        <f>IF(N578="základní",J578,0)</f>
        <v>0</v>
      </c>
      <c r="BF578" s="185">
        <f>IF(N578="snížená",J578,0)</f>
        <v>0</v>
      </c>
      <c r="BG578" s="185">
        <f>IF(N578="zákl. přenesená",J578,0)</f>
        <v>0</v>
      </c>
      <c r="BH578" s="185">
        <f>IF(N578="sníž. přenesená",J578,0)</f>
        <v>0</v>
      </c>
      <c r="BI578" s="185">
        <f>IF(N578="nulová",J578,0)</f>
        <v>0</v>
      </c>
      <c r="BJ578" s="19" t="s">
        <v>83</v>
      </c>
      <c r="BK578" s="185">
        <f>ROUND(I578*H578,2)</f>
        <v>0</v>
      </c>
      <c r="BL578" s="19" t="s">
        <v>544</v>
      </c>
      <c r="BM578" s="184" t="s">
        <v>930</v>
      </c>
    </row>
    <row r="579" spans="1:65" s="2" customFormat="1" ht="11.25">
      <c r="A579" s="36"/>
      <c r="B579" s="37"/>
      <c r="C579" s="38"/>
      <c r="D579" s="186" t="s">
        <v>225</v>
      </c>
      <c r="E579" s="38"/>
      <c r="F579" s="187" t="s">
        <v>931</v>
      </c>
      <c r="G579" s="38"/>
      <c r="H579" s="38"/>
      <c r="I579" s="188"/>
      <c r="J579" s="38"/>
      <c r="K579" s="38"/>
      <c r="L579" s="41"/>
      <c r="M579" s="189"/>
      <c r="N579" s="190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225</v>
      </c>
      <c r="AU579" s="19" t="s">
        <v>85</v>
      </c>
    </row>
    <row r="580" spans="1:65" s="13" customFormat="1" ht="11.25">
      <c r="B580" s="191"/>
      <c r="C580" s="192"/>
      <c r="D580" s="193" t="s">
        <v>227</v>
      </c>
      <c r="E580" s="194" t="s">
        <v>19</v>
      </c>
      <c r="F580" s="195" t="s">
        <v>906</v>
      </c>
      <c r="G580" s="192"/>
      <c r="H580" s="194" t="s">
        <v>19</v>
      </c>
      <c r="I580" s="196"/>
      <c r="J580" s="192"/>
      <c r="K580" s="192"/>
      <c r="L580" s="197"/>
      <c r="M580" s="198"/>
      <c r="N580" s="199"/>
      <c r="O580" s="199"/>
      <c r="P580" s="199"/>
      <c r="Q580" s="199"/>
      <c r="R580" s="199"/>
      <c r="S580" s="199"/>
      <c r="T580" s="200"/>
      <c r="AT580" s="201" t="s">
        <v>227</v>
      </c>
      <c r="AU580" s="201" t="s">
        <v>85</v>
      </c>
      <c r="AV580" s="13" t="s">
        <v>83</v>
      </c>
      <c r="AW580" s="13" t="s">
        <v>36</v>
      </c>
      <c r="AX580" s="13" t="s">
        <v>75</v>
      </c>
      <c r="AY580" s="201" t="s">
        <v>216</v>
      </c>
    </row>
    <row r="581" spans="1:65" s="14" customFormat="1" ht="11.25">
      <c r="B581" s="202"/>
      <c r="C581" s="203"/>
      <c r="D581" s="193" t="s">
        <v>227</v>
      </c>
      <c r="E581" s="204" t="s">
        <v>19</v>
      </c>
      <c r="F581" s="205" t="s">
        <v>137</v>
      </c>
      <c r="G581" s="203"/>
      <c r="H581" s="206">
        <v>17.3</v>
      </c>
      <c r="I581" s="207"/>
      <c r="J581" s="203"/>
      <c r="K581" s="203"/>
      <c r="L581" s="208"/>
      <c r="M581" s="209"/>
      <c r="N581" s="210"/>
      <c r="O581" s="210"/>
      <c r="P581" s="210"/>
      <c r="Q581" s="210"/>
      <c r="R581" s="210"/>
      <c r="S581" s="210"/>
      <c r="T581" s="211"/>
      <c r="AT581" s="212" t="s">
        <v>227</v>
      </c>
      <c r="AU581" s="212" t="s">
        <v>85</v>
      </c>
      <c r="AV581" s="14" t="s">
        <v>85</v>
      </c>
      <c r="AW581" s="14" t="s">
        <v>36</v>
      </c>
      <c r="AX581" s="14" t="s">
        <v>83</v>
      </c>
      <c r="AY581" s="212" t="s">
        <v>216</v>
      </c>
    </row>
    <row r="582" spans="1:65" s="2" customFormat="1" ht="21.75" customHeight="1">
      <c r="A582" s="36"/>
      <c r="B582" s="37"/>
      <c r="C582" s="213" t="s">
        <v>932</v>
      </c>
      <c r="D582" s="213" t="s">
        <v>289</v>
      </c>
      <c r="E582" s="214" t="s">
        <v>918</v>
      </c>
      <c r="F582" s="215" t="s">
        <v>919</v>
      </c>
      <c r="G582" s="216" t="s">
        <v>292</v>
      </c>
      <c r="H582" s="217">
        <v>0.26</v>
      </c>
      <c r="I582" s="218"/>
      <c r="J582" s="219">
        <f>ROUND(I582*H582,2)</f>
        <v>0</v>
      </c>
      <c r="K582" s="215" t="s">
        <v>222</v>
      </c>
      <c r="L582" s="220"/>
      <c r="M582" s="221" t="s">
        <v>19</v>
      </c>
      <c r="N582" s="222" t="s">
        <v>46</v>
      </c>
      <c r="O582" s="66"/>
      <c r="P582" s="182">
        <f>O582*H582</f>
        <v>0</v>
      </c>
      <c r="Q582" s="182">
        <v>1E-3</v>
      </c>
      <c r="R582" s="182">
        <f>Q582*H582</f>
        <v>2.6000000000000003E-4</v>
      </c>
      <c r="S582" s="182">
        <v>0</v>
      </c>
      <c r="T582" s="183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84" t="s">
        <v>597</v>
      </c>
      <c r="AT582" s="184" t="s">
        <v>289</v>
      </c>
      <c r="AU582" s="184" t="s">
        <v>85</v>
      </c>
      <c r="AY582" s="19" t="s">
        <v>216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19" t="s">
        <v>83</v>
      </c>
      <c r="BK582" s="185">
        <f>ROUND(I582*H582,2)</f>
        <v>0</v>
      </c>
      <c r="BL582" s="19" t="s">
        <v>544</v>
      </c>
      <c r="BM582" s="184" t="s">
        <v>933</v>
      </c>
    </row>
    <row r="583" spans="1:65" s="14" customFormat="1" ht="11.25">
      <c r="B583" s="202"/>
      <c r="C583" s="203"/>
      <c r="D583" s="193" t="s">
        <v>227</v>
      </c>
      <c r="E583" s="203"/>
      <c r="F583" s="205" t="s">
        <v>934</v>
      </c>
      <c r="G583" s="203"/>
      <c r="H583" s="206">
        <v>0.26</v>
      </c>
      <c r="I583" s="207"/>
      <c r="J583" s="203"/>
      <c r="K583" s="203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227</v>
      </c>
      <c r="AU583" s="212" t="s">
        <v>85</v>
      </c>
      <c r="AV583" s="14" t="s">
        <v>85</v>
      </c>
      <c r="AW583" s="14" t="s">
        <v>4</v>
      </c>
      <c r="AX583" s="14" t="s">
        <v>83</v>
      </c>
      <c r="AY583" s="212" t="s">
        <v>216</v>
      </c>
    </row>
    <row r="584" spans="1:65" s="2" customFormat="1" ht="37.9" customHeight="1">
      <c r="A584" s="36"/>
      <c r="B584" s="37"/>
      <c r="C584" s="173" t="s">
        <v>935</v>
      </c>
      <c r="D584" s="173" t="s">
        <v>219</v>
      </c>
      <c r="E584" s="174" t="s">
        <v>936</v>
      </c>
      <c r="F584" s="175" t="s">
        <v>937</v>
      </c>
      <c r="G584" s="176" t="s">
        <v>88</v>
      </c>
      <c r="H584" s="177">
        <v>1734.1</v>
      </c>
      <c r="I584" s="178"/>
      <c r="J584" s="179">
        <f>ROUND(I584*H584,2)</f>
        <v>0</v>
      </c>
      <c r="K584" s="175" t="s">
        <v>222</v>
      </c>
      <c r="L584" s="41"/>
      <c r="M584" s="180" t="s">
        <v>19</v>
      </c>
      <c r="N584" s="181" t="s">
        <v>46</v>
      </c>
      <c r="O584" s="66"/>
      <c r="P584" s="182">
        <f>O584*H584</f>
        <v>0</v>
      </c>
      <c r="Q584" s="182">
        <v>0</v>
      </c>
      <c r="R584" s="182">
        <f>Q584*H584</f>
        <v>0</v>
      </c>
      <c r="S584" s="182">
        <v>0</v>
      </c>
      <c r="T584" s="183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4" t="s">
        <v>544</v>
      </c>
      <c r="AT584" s="184" t="s">
        <v>219</v>
      </c>
      <c r="AU584" s="184" t="s">
        <v>85</v>
      </c>
      <c r="AY584" s="19" t="s">
        <v>216</v>
      </c>
      <c r="BE584" s="185">
        <f>IF(N584="základní",J584,0)</f>
        <v>0</v>
      </c>
      <c r="BF584" s="185">
        <f>IF(N584="snížená",J584,0)</f>
        <v>0</v>
      </c>
      <c r="BG584" s="185">
        <f>IF(N584="zákl. přenesená",J584,0)</f>
        <v>0</v>
      </c>
      <c r="BH584" s="185">
        <f>IF(N584="sníž. přenesená",J584,0)</f>
        <v>0</v>
      </c>
      <c r="BI584" s="185">
        <f>IF(N584="nulová",J584,0)</f>
        <v>0</v>
      </c>
      <c r="BJ584" s="19" t="s">
        <v>83</v>
      </c>
      <c r="BK584" s="185">
        <f>ROUND(I584*H584,2)</f>
        <v>0</v>
      </c>
      <c r="BL584" s="19" t="s">
        <v>544</v>
      </c>
      <c r="BM584" s="184" t="s">
        <v>938</v>
      </c>
    </row>
    <row r="585" spans="1:65" s="2" customFormat="1" ht="11.25">
      <c r="A585" s="36"/>
      <c r="B585" s="37"/>
      <c r="C585" s="38"/>
      <c r="D585" s="186" t="s">
        <v>225</v>
      </c>
      <c r="E585" s="38"/>
      <c r="F585" s="187" t="s">
        <v>939</v>
      </c>
      <c r="G585" s="38"/>
      <c r="H585" s="38"/>
      <c r="I585" s="188"/>
      <c r="J585" s="38"/>
      <c r="K585" s="38"/>
      <c r="L585" s="41"/>
      <c r="M585" s="189"/>
      <c r="N585" s="190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225</v>
      </c>
      <c r="AU585" s="19" t="s">
        <v>85</v>
      </c>
    </row>
    <row r="586" spans="1:65" s="13" customFormat="1" ht="11.25">
      <c r="B586" s="191"/>
      <c r="C586" s="192"/>
      <c r="D586" s="193" t="s">
        <v>227</v>
      </c>
      <c r="E586" s="194" t="s">
        <v>19</v>
      </c>
      <c r="F586" s="195" t="s">
        <v>940</v>
      </c>
      <c r="G586" s="192"/>
      <c r="H586" s="194" t="s">
        <v>19</v>
      </c>
      <c r="I586" s="196"/>
      <c r="J586" s="192"/>
      <c r="K586" s="192"/>
      <c r="L586" s="197"/>
      <c r="M586" s="198"/>
      <c r="N586" s="199"/>
      <c r="O586" s="199"/>
      <c r="P586" s="199"/>
      <c r="Q586" s="199"/>
      <c r="R586" s="199"/>
      <c r="S586" s="199"/>
      <c r="T586" s="200"/>
      <c r="AT586" s="201" t="s">
        <v>227</v>
      </c>
      <c r="AU586" s="201" t="s">
        <v>85</v>
      </c>
      <c r="AV586" s="13" t="s">
        <v>83</v>
      </c>
      <c r="AW586" s="13" t="s">
        <v>36</v>
      </c>
      <c r="AX586" s="13" t="s">
        <v>75</v>
      </c>
      <c r="AY586" s="201" t="s">
        <v>216</v>
      </c>
    </row>
    <row r="587" spans="1:65" s="14" customFormat="1" ht="11.25">
      <c r="B587" s="202"/>
      <c r="C587" s="203"/>
      <c r="D587" s="193" t="s">
        <v>227</v>
      </c>
      <c r="E587" s="204" t="s">
        <v>19</v>
      </c>
      <c r="F587" s="205" t="s">
        <v>164</v>
      </c>
      <c r="G587" s="203"/>
      <c r="H587" s="206">
        <v>1654.1</v>
      </c>
      <c r="I587" s="207"/>
      <c r="J587" s="203"/>
      <c r="K587" s="203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227</v>
      </c>
      <c r="AU587" s="212" t="s">
        <v>85</v>
      </c>
      <c r="AV587" s="14" t="s">
        <v>85</v>
      </c>
      <c r="AW587" s="14" t="s">
        <v>36</v>
      </c>
      <c r="AX587" s="14" t="s">
        <v>75</v>
      </c>
      <c r="AY587" s="212" t="s">
        <v>216</v>
      </c>
    </row>
    <row r="588" spans="1:65" s="13" customFormat="1" ht="11.25">
      <c r="B588" s="191"/>
      <c r="C588" s="192"/>
      <c r="D588" s="193" t="s">
        <v>227</v>
      </c>
      <c r="E588" s="194" t="s">
        <v>19</v>
      </c>
      <c r="F588" s="195" t="s">
        <v>353</v>
      </c>
      <c r="G588" s="192"/>
      <c r="H588" s="194" t="s">
        <v>19</v>
      </c>
      <c r="I588" s="196"/>
      <c r="J588" s="192"/>
      <c r="K588" s="192"/>
      <c r="L588" s="197"/>
      <c r="M588" s="198"/>
      <c r="N588" s="199"/>
      <c r="O588" s="199"/>
      <c r="P588" s="199"/>
      <c r="Q588" s="199"/>
      <c r="R588" s="199"/>
      <c r="S588" s="199"/>
      <c r="T588" s="200"/>
      <c r="AT588" s="201" t="s">
        <v>227</v>
      </c>
      <c r="AU588" s="201" t="s">
        <v>85</v>
      </c>
      <c r="AV588" s="13" t="s">
        <v>83</v>
      </c>
      <c r="AW588" s="13" t="s">
        <v>36</v>
      </c>
      <c r="AX588" s="13" t="s">
        <v>75</v>
      </c>
      <c r="AY588" s="201" t="s">
        <v>216</v>
      </c>
    </row>
    <row r="589" spans="1:65" s="14" customFormat="1" ht="11.25">
      <c r="B589" s="202"/>
      <c r="C589" s="203"/>
      <c r="D589" s="193" t="s">
        <v>227</v>
      </c>
      <c r="E589" s="204" t="s">
        <v>19</v>
      </c>
      <c r="F589" s="205" t="s">
        <v>167</v>
      </c>
      <c r="G589" s="203"/>
      <c r="H589" s="206">
        <v>80</v>
      </c>
      <c r="I589" s="207"/>
      <c r="J589" s="203"/>
      <c r="K589" s="203"/>
      <c r="L589" s="208"/>
      <c r="M589" s="209"/>
      <c r="N589" s="210"/>
      <c r="O589" s="210"/>
      <c r="P589" s="210"/>
      <c r="Q589" s="210"/>
      <c r="R589" s="210"/>
      <c r="S589" s="210"/>
      <c r="T589" s="211"/>
      <c r="AT589" s="212" t="s">
        <v>227</v>
      </c>
      <c r="AU589" s="212" t="s">
        <v>85</v>
      </c>
      <c r="AV589" s="14" t="s">
        <v>85</v>
      </c>
      <c r="AW589" s="14" t="s">
        <v>36</v>
      </c>
      <c r="AX589" s="14" t="s">
        <v>75</v>
      </c>
      <c r="AY589" s="212" t="s">
        <v>216</v>
      </c>
    </row>
    <row r="590" spans="1:65" s="15" customFormat="1" ht="11.25">
      <c r="B590" s="223"/>
      <c r="C590" s="224"/>
      <c r="D590" s="193" t="s">
        <v>227</v>
      </c>
      <c r="E590" s="225" t="s">
        <v>19</v>
      </c>
      <c r="F590" s="226" t="s">
        <v>325</v>
      </c>
      <c r="G590" s="224"/>
      <c r="H590" s="227">
        <v>1734.1</v>
      </c>
      <c r="I590" s="228"/>
      <c r="J590" s="224"/>
      <c r="K590" s="224"/>
      <c r="L590" s="229"/>
      <c r="M590" s="230"/>
      <c r="N590" s="231"/>
      <c r="O590" s="231"/>
      <c r="P590" s="231"/>
      <c r="Q590" s="231"/>
      <c r="R590" s="231"/>
      <c r="S590" s="231"/>
      <c r="T590" s="232"/>
      <c r="AT590" s="233" t="s">
        <v>227</v>
      </c>
      <c r="AU590" s="233" t="s">
        <v>85</v>
      </c>
      <c r="AV590" s="15" t="s">
        <v>223</v>
      </c>
      <c r="AW590" s="15" t="s">
        <v>36</v>
      </c>
      <c r="AX590" s="15" t="s">
        <v>83</v>
      </c>
      <c r="AY590" s="233" t="s">
        <v>216</v>
      </c>
    </row>
    <row r="591" spans="1:65" s="2" customFormat="1" ht="24.2" customHeight="1">
      <c r="A591" s="36"/>
      <c r="B591" s="37"/>
      <c r="C591" s="213" t="s">
        <v>941</v>
      </c>
      <c r="D591" s="213" t="s">
        <v>289</v>
      </c>
      <c r="E591" s="214" t="s">
        <v>942</v>
      </c>
      <c r="F591" s="215" t="s">
        <v>943</v>
      </c>
      <c r="G591" s="216" t="s">
        <v>944</v>
      </c>
      <c r="H591" s="217">
        <v>199.422</v>
      </c>
      <c r="I591" s="218"/>
      <c r="J591" s="219">
        <f>ROUND(I591*H591,2)</f>
        <v>0</v>
      </c>
      <c r="K591" s="215" t="s">
        <v>222</v>
      </c>
      <c r="L591" s="220"/>
      <c r="M591" s="221" t="s">
        <v>19</v>
      </c>
      <c r="N591" s="222" t="s">
        <v>46</v>
      </c>
      <c r="O591" s="66"/>
      <c r="P591" s="182">
        <f>O591*H591</f>
        <v>0</v>
      </c>
      <c r="Q591" s="182">
        <v>1E-3</v>
      </c>
      <c r="R591" s="182">
        <f>Q591*H591</f>
        <v>0.19942199999999999</v>
      </c>
      <c r="S591" s="182">
        <v>0</v>
      </c>
      <c r="T591" s="183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84" t="s">
        <v>597</v>
      </c>
      <c r="AT591" s="184" t="s">
        <v>289</v>
      </c>
      <c r="AU591" s="184" t="s">
        <v>85</v>
      </c>
      <c r="AY591" s="19" t="s">
        <v>216</v>
      </c>
      <c r="BE591" s="185">
        <f>IF(N591="základní",J591,0)</f>
        <v>0</v>
      </c>
      <c r="BF591" s="185">
        <f>IF(N591="snížená",J591,0)</f>
        <v>0</v>
      </c>
      <c r="BG591" s="185">
        <f>IF(N591="zákl. přenesená",J591,0)</f>
        <v>0</v>
      </c>
      <c r="BH591" s="185">
        <f>IF(N591="sníž. přenesená",J591,0)</f>
        <v>0</v>
      </c>
      <c r="BI591" s="185">
        <f>IF(N591="nulová",J591,0)</f>
        <v>0</v>
      </c>
      <c r="BJ591" s="19" t="s">
        <v>83</v>
      </c>
      <c r="BK591" s="185">
        <f>ROUND(I591*H591,2)</f>
        <v>0</v>
      </c>
      <c r="BL591" s="19" t="s">
        <v>544</v>
      </c>
      <c r="BM591" s="184" t="s">
        <v>945</v>
      </c>
    </row>
    <row r="592" spans="1:65" s="14" customFormat="1" ht="11.25">
      <c r="B592" s="202"/>
      <c r="C592" s="203"/>
      <c r="D592" s="193" t="s">
        <v>227</v>
      </c>
      <c r="E592" s="203"/>
      <c r="F592" s="205" t="s">
        <v>946</v>
      </c>
      <c r="G592" s="203"/>
      <c r="H592" s="206">
        <v>199.422</v>
      </c>
      <c r="I592" s="207"/>
      <c r="J592" s="203"/>
      <c r="K592" s="203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227</v>
      </c>
      <c r="AU592" s="212" t="s">
        <v>85</v>
      </c>
      <c r="AV592" s="14" t="s">
        <v>85</v>
      </c>
      <c r="AW592" s="14" t="s">
        <v>4</v>
      </c>
      <c r="AX592" s="14" t="s">
        <v>83</v>
      </c>
      <c r="AY592" s="212" t="s">
        <v>216</v>
      </c>
    </row>
    <row r="593" spans="1:65" s="2" customFormat="1" ht="37.9" customHeight="1">
      <c r="A593" s="36"/>
      <c r="B593" s="37"/>
      <c r="C593" s="173" t="s">
        <v>947</v>
      </c>
      <c r="D593" s="173" t="s">
        <v>219</v>
      </c>
      <c r="E593" s="174" t="s">
        <v>948</v>
      </c>
      <c r="F593" s="175" t="s">
        <v>949</v>
      </c>
      <c r="G593" s="176" t="s">
        <v>88</v>
      </c>
      <c r="H593" s="177">
        <v>1734.1</v>
      </c>
      <c r="I593" s="178"/>
      <c r="J593" s="179">
        <f>ROUND(I593*H593,2)</f>
        <v>0</v>
      </c>
      <c r="K593" s="175" t="s">
        <v>222</v>
      </c>
      <c r="L593" s="41"/>
      <c r="M593" s="180" t="s">
        <v>19</v>
      </c>
      <c r="N593" s="181" t="s">
        <v>46</v>
      </c>
      <c r="O593" s="66"/>
      <c r="P593" s="182">
        <f>O593*H593</f>
        <v>0</v>
      </c>
      <c r="Q593" s="182">
        <v>0</v>
      </c>
      <c r="R593" s="182">
        <f>Q593*H593</f>
        <v>0</v>
      </c>
      <c r="S593" s="182">
        <v>0</v>
      </c>
      <c r="T593" s="183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4" t="s">
        <v>544</v>
      </c>
      <c r="AT593" s="184" t="s">
        <v>219</v>
      </c>
      <c r="AU593" s="184" t="s">
        <v>85</v>
      </c>
      <c r="AY593" s="19" t="s">
        <v>216</v>
      </c>
      <c r="BE593" s="185">
        <f>IF(N593="základní",J593,0)</f>
        <v>0</v>
      </c>
      <c r="BF593" s="185">
        <f>IF(N593="snížená",J593,0)</f>
        <v>0</v>
      </c>
      <c r="BG593" s="185">
        <f>IF(N593="zákl. přenesená",J593,0)</f>
        <v>0</v>
      </c>
      <c r="BH593" s="185">
        <f>IF(N593="sníž. přenesená",J593,0)</f>
        <v>0</v>
      </c>
      <c r="BI593" s="185">
        <f>IF(N593="nulová",J593,0)</f>
        <v>0</v>
      </c>
      <c r="BJ593" s="19" t="s">
        <v>83</v>
      </c>
      <c r="BK593" s="185">
        <f>ROUND(I593*H593,2)</f>
        <v>0</v>
      </c>
      <c r="BL593" s="19" t="s">
        <v>544</v>
      </c>
      <c r="BM593" s="184" t="s">
        <v>950</v>
      </c>
    </row>
    <row r="594" spans="1:65" s="2" customFormat="1" ht="11.25">
      <c r="A594" s="36"/>
      <c r="B594" s="37"/>
      <c r="C594" s="38"/>
      <c r="D594" s="186" t="s">
        <v>225</v>
      </c>
      <c r="E594" s="38"/>
      <c r="F594" s="187" t="s">
        <v>951</v>
      </c>
      <c r="G594" s="38"/>
      <c r="H594" s="38"/>
      <c r="I594" s="188"/>
      <c r="J594" s="38"/>
      <c r="K594" s="38"/>
      <c r="L594" s="41"/>
      <c r="M594" s="189"/>
      <c r="N594" s="190"/>
      <c r="O594" s="66"/>
      <c r="P594" s="66"/>
      <c r="Q594" s="66"/>
      <c r="R594" s="66"/>
      <c r="S594" s="66"/>
      <c r="T594" s="67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T594" s="19" t="s">
        <v>225</v>
      </c>
      <c r="AU594" s="19" t="s">
        <v>85</v>
      </c>
    </row>
    <row r="595" spans="1:65" s="13" customFormat="1" ht="11.25">
      <c r="B595" s="191"/>
      <c r="C595" s="192"/>
      <c r="D595" s="193" t="s">
        <v>227</v>
      </c>
      <c r="E595" s="194" t="s">
        <v>19</v>
      </c>
      <c r="F595" s="195" t="s">
        <v>952</v>
      </c>
      <c r="G595" s="192"/>
      <c r="H595" s="194" t="s">
        <v>19</v>
      </c>
      <c r="I595" s="196"/>
      <c r="J595" s="192"/>
      <c r="K595" s="192"/>
      <c r="L595" s="197"/>
      <c r="M595" s="198"/>
      <c r="N595" s="199"/>
      <c r="O595" s="199"/>
      <c r="P595" s="199"/>
      <c r="Q595" s="199"/>
      <c r="R595" s="199"/>
      <c r="S595" s="199"/>
      <c r="T595" s="200"/>
      <c r="AT595" s="201" t="s">
        <v>227</v>
      </c>
      <c r="AU595" s="201" t="s">
        <v>85</v>
      </c>
      <c r="AV595" s="13" t="s">
        <v>83</v>
      </c>
      <c r="AW595" s="13" t="s">
        <v>36</v>
      </c>
      <c r="AX595" s="13" t="s">
        <v>75</v>
      </c>
      <c r="AY595" s="201" t="s">
        <v>216</v>
      </c>
    </row>
    <row r="596" spans="1:65" s="14" customFormat="1" ht="11.25">
      <c r="B596" s="202"/>
      <c r="C596" s="203"/>
      <c r="D596" s="193" t="s">
        <v>227</v>
      </c>
      <c r="E596" s="204" t="s">
        <v>19</v>
      </c>
      <c r="F596" s="205" t="s">
        <v>164</v>
      </c>
      <c r="G596" s="203"/>
      <c r="H596" s="206">
        <v>1654.1</v>
      </c>
      <c r="I596" s="207"/>
      <c r="J596" s="203"/>
      <c r="K596" s="203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227</v>
      </c>
      <c r="AU596" s="212" t="s">
        <v>85</v>
      </c>
      <c r="AV596" s="14" t="s">
        <v>85</v>
      </c>
      <c r="AW596" s="14" t="s">
        <v>36</v>
      </c>
      <c r="AX596" s="14" t="s">
        <v>75</v>
      </c>
      <c r="AY596" s="212" t="s">
        <v>216</v>
      </c>
    </row>
    <row r="597" spans="1:65" s="13" customFormat="1" ht="11.25">
      <c r="B597" s="191"/>
      <c r="C597" s="192"/>
      <c r="D597" s="193" t="s">
        <v>227</v>
      </c>
      <c r="E597" s="194" t="s">
        <v>19</v>
      </c>
      <c r="F597" s="195" t="s">
        <v>353</v>
      </c>
      <c r="G597" s="192"/>
      <c r="H597" s="194" t="s">
        <v>19</v>
      </c>
      <c r="I597" s="196"/>
      <c r="J597" s="192"/>
      <c r="K597" s="192"/>
      <c r="L597" s="197"/>
      <c r="M597" s="198"/>
      <c r="N597" s="199"/>
      <c r="O597" s="199"/>
      <c r="P597" s="199"/>
      <c r="Q597" s="199"/>
      <c r="R597" s="199"/>
      <c r="S597" s="199"/>
      <c r="T597" s="200"/>
      <c r="AT597" s="201" t="s">
        <v>227</v>
      </c>
      <c r="AU597" s="201" t="s">
        <v>85</v>
      </c>
      <c r="AV597" s="13" t="s">
        <v>83</v>
      </c>
      <c r="AW597" s="13" t="s">
        <v>36</v>
      </c>
      <c r="AX597" s="13" t="s">
        <v>75</v>
      </c>
      <c r="AY597" s="201" t="s">
        <v>216</v>
      </c>
    </row>
    <row r="598" spans="1:65" s="14" customFormat="1" ht="11.25">
      <c r="B598" s="202"/>
      <c r="C598" s="203"/>
      <c r="D598" s="193" t="s">
        <v>227</v>
      </c>
      <c r="E598" s="204" t="s">
        <v>19</v>
      </c>
      <c r="F598" s="205" t="s">
        <v>167</v>
      </c>
      <c r="G598" s="203"/>
      <c r="H598" s="206">
        <v>80</v>
      </c>
      <c r="I598" s="207"/>
      <c r="J598" s="203"/>
      <c r="K598" s="203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227</v>
      </c>
      <c r="AU598" s="212" t="s">
        <v>85</v>
      </c>
      <c r="AV598" s="14" t="s">
        <v>85</v>
      </c>
      <c r="AW598" s="14" t="s">
        <v>36</v>
      </c>
      <c r="AX598" s="14" t="s">
        <v>75</v>
      </c>
      <c r="AY598" s="212" t="s">
        <v>216</v>
      </c>
    </row>
    <row r="599" spans="1:65" s="15" customFormat="1" ht="11.25">
      <c r="B599" s="223"/>
      <c r="C599" s="224"/>
      <c r="D599" s="193" t="s">
        <v>227</v>
      </c>
      <c r="E599" s="225" t="s">
        <v>19</v>
      </c>
      <c r="F599" s="226" t="s">
        <v>325</v>
      </c>
      <c r="G599" s="224"/>
      <c r="H599" s="227">
        <v>1734.1</v>
      </c>
      <c r="I599" s="228"/>
      <c r="J599" s="224"/>
      <c r="K599" s="224"/>
      <c r="L599" s="229"/>
      <c r="M599" s="230"/>
      <c r="N599" s="231"/>
      <c r="O599" s="231"/>
      <c r="P599" s="231"/>
      <c r="Q599" s="231"/>
      <c r="R599" s="231"/>
      <c r="S599" s="231"/>
      <c r="T599" s="232"/>
      <c r="AT599" s="233" t="s">
        <v>227</v>
      </c>
      <c r="AU599" s="233" t="s">
        <v>85</v>
      </c>
      <c r="AV599" s="15" t="s">
        <v>223</v>
      </c>
      <c r="AW599" s="15" t="s">
        <v>36</v>
      </c>
      <c r="AX599" s="15" t="s">
        <v>83</v>
      </c>
      <c r="AY599" s="233" t="s">
        <v>216</v>
      </c>
    </row>
    <row r="600" spans="1:65" s="2" customFormat="1" ht="24.2" customHeight="1">
      <c r="A600" s="36"/>
      <c r="B600" s="37"/>
      <c r="C600" s="213" t="s">
        <v>953</v>
      </c>
      <c r="D600" s="213" t="s">
        <v>289</v>
      </c>
      <c r="E600" s="214" t="s">
        <v>954</v>
      </c>
      <c r="F600" s="215" t="s">
        <v>955</v>
      </c>
      <c r="G600" s="216" t="s">
        <v>944</v>
      </c>
      <c r="H600" s="217">
        <v>901.73199999999997</v>
      </c>
      <c r="I600" s="218"/>
      <c r="J600" s="219">
        <f>ROUND(I600*H600,2)</f>
        <v>0</v>
      </c>
      <c r="K600" s="215" t="s">
        <v>222</v>
      </c>
      <c r="L600" s="220"/>
      <c r="M600" s="221" t="s">
        <v>19</v>
      </c>
      <c r="N600" s="222" t="s">
        <v>46</v>
      </c>
      <c r="O600" s="66"/>
      <c r="P600" s="182">
        <f>O600*H600</f>
        <v>0</v>
      </c>
      <c r="Q600" s="182">
        <v>1E-3</v>
      </c>
      <c r="R600" s="182">
        <f>Q600*H600</f>
        <v>0.90173199999999998</v>
      </c>
      <c r="S600" s="182">
        <v>0</v>
      </c>
      <c r="T600" s="183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4" t="s">
        <v>597</v>
      </c>
      <c r="AT600" s="184" t="s">
        <v>289</v>
      </c>
      <c r="AU600" s="184" t="s">
        <v>85</v>
      </c>
      <c r="AY600" s="19" t="s">
        <v>216</v>
      </c>
      <c r="BE600" s="185">
        <f>IF(N600="základní",J600,0)</f>
        <v>0</v>
      </c>
      <c r="BF600" s="185">
        <f>IF(N600="snížená",J600,0)</f>
        <v>0</v>
      </c>
      <c r="BG600" s="185">
        <f>IF(N600="zákl. přenesená",J600,0)</f>
        <v>0</v>
      </c>
      <c r="BH600" s="185">
        <f>IF(N600="sníž. přenesená",J600,0)</f>
        <v>0</v>
      </c>
      <c r="BI600" s="185">
        <f>IF(N600="nulová",J600,0)</f>
        <v>0</v>
      </c>
      <c r="BJ600" s="19" t="s">
        <v>83</v>
      </c>
      <c r="BK600" s="185">
        <f>ROUND(I600*H600,2)</f>
        <v>0</v>
      </c>
      <c r="BL600" s="19" t="s">
        <v>544</v>
      </c>
      <c r="BM600" s="184" t="s">
        <v>956</v>
      </c>
    </row>
    <row r="601" spans="1:65" s="14" customFormat="1" ht="11.25">
      <c r="B601" s="202"/>
      <c r="C601" s="203"/>
      <c r="D601" s="193" t="s">
        <v>227</v>
      </c>
      <c r="E601" s="203"/>
      <c r="F601" s="205" t="s">
        <v>957</v>
      </c>
      <c r="G601" s="203"/>
      <c r="H601" s="206">
        <v>901.73199999999997</v>
      </c>
      <c r="I601" s="207"/>
      <c r="J601" s="203"/>
      <c r="K601" s="203"/>
      <c r="L601" s="208"/>
      <c r="M601" s="209"/>
      <c r="N601" s="210"/>
      <c r="O601" s="210"/>
      <c r="P601" s="210"/>
      <c r="Q601" s="210"/>
      <c r="R601" s="210"/>
      <c r="S601" s="210"/>
      <c r="T601" s="211"/>
      <c r="AT601" s="212" t="s">
        <v>227</v>
      </c>
      <c r="AU601" s="212" t="s">
        <v>85</v>
      </c>
      <c r="AV601" s="14" t="s">
        <v>85</v>
      </c>
      <c r="AW601" s="14" t="s">
        <v>4</v>
      </c>
      <c r="AX601" s="14" t="s">
        <v>83</v>
      </c>
      <c r="AY601" s="212" t="s">
        <v>216</v>
      </c>
    </row>
    <row r="602" spans="1:65" s="12" customFormat="1" ht="25.9" customHeight="1">
      <c r="B602" s="157"/>
      <c r="C602" s="158"/>
      <c r="D602" s="159" t="s">
        <v>74</v>
      </c>
      <c r="E602" s="160" t="s">
        <v>958</v>
      </c>
      <c r="F602" s="160" t="s">
        <v>959</v>
      </c>
      <c r="G602" s="158"/>
      <c r="H602" s="158"/>
      <c r="I602" s="161"/>
      <c r="J602" s="162">
        <f>BK602</f>
        <v>0</v>
      </c>
      <c r="K602" s="158"/>
      <c r="L602" s="163"/>
      <c r="M602" s="164"/>
      <c r="N602" s="165"/>
      <c r="O602" s="165"/>
      <c r="P602" s="166">
        <f>SUM(P603:P606)</f>
        <v>0</v>
      </c>
      <c r="Q602" s="165"/>
      <c r="R602" s="166">
        <f>SUM(R603:R606)</f>
        <v>0</v>
      </c>
      <c r="S602" s="165"/>
      <c r="T602" s="167">
        <f>SUM(T603:T606)</f>
        <v>0</v>
      </c>
      <c r="AR602" s="168" t="s">
        <v>223</v>
      </c>
      <c r="AT602" s="169" t="s">
        <v>74</v>
      </c>
      <c r="AU602" s="169" t="s">
        <v>75</v>
      </c>
      <c r="AY602" s="168" t="s">
        <v>216</v>
      </c>
      <c r="BK602" s="170">
        <f>SUM(BK603:BK606)</f>
        <v>0</v>
      </c>
    </row>
    <row r="603" spans="1:65" s="2" customFormat="1" ht="24.2" customHeight="1">
      <c r="A603" s="36"/>
      <c r="B603" s="37"/>
      <c r="C603" s="173" t="s">
        <v>960</v>
      </c>
      <c r="D603" s="173" t="s">
        <v>219</v>
      </c>
      <c r="E603" s="174" t="s">
        <v>961</v>
      </c>
      <c r="F603" s="175" t="s">
        <v>962</v>
      </c>
      <c r="G603" s="176" t="s">
        <v>963</v>
      </c>
      <c r="H603" s="177">
        <v>32</v>
      </c>
      <c r="I603" s="178"/>
      <c r="J603" s="179">
        <f>ROUND(I603*H603,2)</f>
        <v>0</v>
      </c>
      <c r="K603" s="175" t="s">
        <v>222</v>
      </c>
      <c r="L603" s="41"/>
      <c r="M603" s="180" t="s">
        <v>19</v>
      </c>
      <c r="N603" s="181" t="s">
        <v>46</v>
      </c>
      <c r="O603" s="66"/>
      <c r="P603" s="182">
        <f>O603*H603</f>
        <v>0</v>
      </c>
      <c r="Q603" s="182">
        <v>0</v>
      </c>
      <c r="R603" s="182">
        <f>Q603*H603</f>
        <v>0</v>
      </c>
      <c r="S603" s="182">
        <v>0</v>
      </c>
      <c r="T603" s="183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84" t="s">
        <v>964</v>
      </c>
      <c r="AT603" s="184" t="s">
        <v>219</v>
      </c>
      <c r="AU603" s="184" t="s">
        <v>83</v>
      </c>
      <c r="AY603" s="19" t="s">
        <v>216</v>
      </c>
      <c r="BE603" s="185">
        <f>IF(N603="základní",J603,0)</f>
        <v>0</v>
      </c>
      <c r="BF603" s="185">
        <f>IF(N603="snížená",J603,0)</f>
        <v>0</v>
      </c>
      <c r="BG603" s="185">
        <f>IF(N603="zákl. přenesená",J603,0)</f>
        <v>0</v>
      </c>
      <c r="BH603" s="185">
        <f>IF(N603="sníž. přenesená",J603,0)</f>
        <v>0</v>
      </c>
      <c r="BI603" s="185">
        <f>IF(N603="nulová",J603,0)</f>
        <v>0</v>
      </c>
      <c r="BJ603" s="19" t="s">
        <v>83</v>
      </c>
      <c r="BK603" s="185">
        <f>ROUND(I603*H603,2)</f>
        <v>0</v>
      </c>
      <c r="BL603" s="19" t="s">
        <v>964</v>
      </c>
      <c r="BM603" s="184" t="s">
        <v>965</v>
      </c>
    </row>
    <row r="604" spans="1:65" s="2" customFormat="1" ht="11.25">
      <c r="A604" s="36"/>
      <c r="B604" s="37"/>
      <c r="C604" s="38"/>
      <c r="D604" s="186" t="s">
        <v>225</v>
      </c>
      <c r="E604" s="38"/>
      <c r="F604" s="187" t="s">
        <v>966</v>
      </c>
      <c r="G604" s="38"/>
      <c r="H604" s="38"/>
      <c r="I604" s="188"/>
      <c r="J604" s="38"/>
      <c r="K604" s="38"/>
      <c r="L604" s="41"/>
      <c r="M604" s="189"/>
      <c r="N604" s="190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225</v>
      </c>
      <c r="AU604" s="19" t="s">
        <v>83</v>
      </c>
    </row>
    <row r="605" spans="1:65" s="13" customFormat="1" ht="11.25">
      <c r="B605" s="191"/>
      <c r="C605" s="192"/>
      <c r="D605" s="193" t="s">
        <v>227</v>
      </c>
      <c r="E605" s="194" t="s">
        <v>19</v>
      </c>
      <c r="F605" s="195" t="s">
        <v>967</v>
      </c>
      <c r="G605" s="192"/>
      <c r="H605" s="194" t="s">
        <v>19</v>
      </c>
      <c r="I605" s="196"/>
      <c r="J605" s="192"/>
      <c r="K605" s="192"/>
      <c r="L605" s="197"/>
      <c r="M605" s="198"/>
      <c r="N605" s="199"/>
      <c r="O605" s="199"/>
      <c r="P605" s="199"/>
      <c r="Q605" s="199"/>
      <c r="R605" s="199"/>
      <c r="S605" s="199"/>
      <c r="T605" s="200"/>
      <c r="AT605" s="201" t="s">
        <v>227</v>
      </c>
      <c r="AU605" s="201" t="s">
        <v>83</v>
      </c>
      <c r="AV605" s="13" t="s">
        <v>83</v>
      </c>
      <c r="AW605" s="13" t="s">
        <v>36</v>
      </c>
      <c r="AX605" s="13" t="s">
        <v>75</v>
      </c>
      <c r="AY605" s="201" t="s">
        <v>216</v>
      </c>
    </row>
    <row r="606" spans="1:65" s="14" customFormat="1" ht="11.25">
      <c r="B606" s="202"/>
      <c r="C606" s="203"/>
      <c r="D606" s="193" t="s">
        <v>227</v>
      </c>
      <c r="E606" s="204" t="s">
        <v>19</v>
      </c>
      <c r="F606" s="205" t="s">
        <v>968</v>
      </c>
      <c r="G606" s="203"/>
      <c r="H606" s="206">
        <v>32</v>
      </c>
      <c r="I606" s="207"/>
      <c r="J606" s="203"/>
      <c r="K606" s="203"/>
      <c r="L606" s="208"/>
      <c r="M606" s="209"/>
      <c r="N606" s="210"/>
      <c r="O606" s="210"/>
      <c r="P606" s="210"/>
      <c r="Q606" s="210"/>
      <c r="R606" s="210"/>
      <c r="S606" s="210"/>
      <c r="T606" s="211"/>
      <c r="AT606" s="212" t="s">
        <v>227</v>
      </c>
      <c r="AU606" s="212" t="s">
        <v>83</v>
      </c>
      <c r="AV606" s="14" t="s">
        <v>85</v>
      </c>
      <c r="AW606" s="14" t="s">
        <v>36</v>
      </c>
      <c r="AX606" s="14" t="s">
        <v>83</v>
      </c>
      <c r="AY606" s="212" t="s">
        <v>216</v>
      </c>
    </row>
    <row r="607" spans="1:65" s="12" customFormat="1" ht="25.9" customHeight="1">
      <c r="B607" s="157"/>
      <c r="C607" s="158"/>
      <c r="D607" s="159" t="s">
        <v>74</v>
      </c>
      <c r="E607" s="160" t="s">
        <v>969</v>
      </c>
      <c r="F607" s="160" t="s">
        <v>970</v>
      </c>
      <c r="G607" s="158"/>
      <c r="H607" s="158"/>
      <c r="I607" s="161"/>
      <c r="J607" s="162">
        <f>BK607</f>
        <v>0</v>
      </c>
      <c r="K607" s="158"/>
      <c r="L607" s="163"/>
      <c r="M607" s="164"/>
      <c r="N607" s="165"/>
      <c r="O607" s="165"/>
      <c r="P607" s="166">
        <f>P608+P615+P623</f>
        <v>0</v>
      </c>
      <c r="Q607" s="165"/>
      <c r="R607" s="166">
        <f>R608+R615+R623</f>
        <v>0</v>
      </c>
      <c r="S607" s="165"/>
      <c r="T607" s="167">
        <f>T608+T615+T623</f>
        <v>0</v>
      </c>
      <c r="AR607" s="168" t="s">
        <v>326</v>
      </c>
      <c r="AT607" s="169" t="s">
        <v>74</v>
      </c>
      <c r="AU607" s="169" t="s">
        <v>75</v>
      </c>
      <c r="AY607" s="168" t="s">
        <v>216</v>
      </c>
      <c r="BK607" s="170">
        <f>BK608+BK615+BK623</f>
        <v>0</v>
      </c>
    </row>
    <row r="608" spans="1:65" s="12" customFormat="1" ht="22.9" customHeight="1">
      <c r="B608" s="157"/>
      <c r="C608" s="158"/>
      <c r="D608" s="159" t="s">
        <v>74</v>
      </c>
      <c r="E608" s="171" t="s">
        <v>971</v>
      </c>
      <c r="F608" s="171" t="s">
        <v>972</v>
      </c>
      <c r="G608" s="158"/>
      <c r="H608" s="158"/>
      <c r="I608" s="161"/>
      <c r="J608" s="172">
        <f>BK608</f>
        <v>0</v>
      </c>
      <c r="K608" s="158"/>
      <c r="L608" s="163"/>
      <c r="M608" s="164"/>
      <c r="N608" s="165"/>
      <c r="O608" s="165"/>
      <c r="P608" s="166">
        <f>SUM(P609:P614)</f>
        <v>0</v>
      </c>
      <c r="Q608" s="165"/>
      <c r="R608" s="166">
        <f>SUM(R609:R614)</f>
        <v>0</v>
      </c>
      <c r="S608" s="165"/>
      <c r="T608" s="167">
        <f>SUM(T609:T614)</f>
        <v>0</v>
      </c>
      <c r="AR608" s="168" t="s">
        <v>326</v>
      </c>
      <c r="AT608" s="169" t="s">
        <v>74</v>
      </c>
      <c r="AU608" s="169" t="s">
        <v>83</v>
      </c>
      <c r="AY608" s="168" t="s">
        <v>216</v>
      </c>
      <c r="BK608" s="170">
        <f>SUM(BK609:BK614)</f>
        <v>0</v>
      </c>
    </row>
    <row r="609" spans="1:65" s="2" customFormat="1" ht="16.5" customHeight="1">
      <c r="A609" s="36"/>
      <c r="B609" s="37"/>
      <c r="C609" s="173" t="s">
        <v>973</v>
      </c>
      <c r="D609" s="173" t="s">
        <v>219</v>
      </c>
      <c r="E609" s="174" t="s">
        <v>974</v>
      </c>
      <c r="F609" s="175" t="s">
        <v>975</v>
      </c>
      <c r="G609" s="176" t="s">
        <v>963</v>
      </c>
      <c r="H609" s="177">
        <v>8</v>
      </c>
      <c r="I609" s="178"/>
      <c r="J609" s="179">
        <f>ROUND(I609*H609,2)</f>
        <v>0</v>
      </c>
      <c r="K609" s="175" t="s">
        <v>222</v>
      </c>
      <c r="L609" s="41"/>
      <c r="M609" s="180" t="s">
        <v>19</v>
      </c>
      <c r="N609" s="181" t="s">
        <v>46</v>
      </c>
      <c r="O609" s="66"/>
      <c r="P609" s="182">
        <f>O609*H609</f>
        <v>0</v>
      </c>
      <c r="Q609" s="182">
        <v>0</v>
      </c>
      <c r="R609" s="182">
        <f>Q609*H609</f>
        <v>0</v>
      </c>
      <c r="S609" s="182">
        <v>0</v>
      </c>
      <c r="T609" s="183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84" t="s">
        <v>976</v>
      </c>
      <c r="AT609" s="184" t="s">
        <v>219</v>
      </c>
      <c r="AU609" s="184" t="s">
        <v>85</v>
      </c>
      <c r="AY609" s="19" t="s">
        <v>216</v>
      </c>
      <c r="BE609" s="185">
        <f>IF(N609="základní",J609,0)</f>
        <v>0</v>
      </c>
      <c r="BF609" s="185">
        <f>IF(N609="snížená",J609,0)</f>
        <v>0</v>
      </c>
      <c r="BG609" s="185">
        <f>IF(N609="zákl. přenesená",J609,0)</f>
        <v>0</v>
      </c>
      <c r="BH609" s="185">
        <f>IF(N609="sníž. přenesená",J609,0)</f>
        <v>0</v>
      </c>
      <c r="BI609" s="185">
        <f>IF(N609="nulová",J609,0)</f>
        <v>0</v>
      </c>
      <c r="BJ609" s="19" t="s">
        <v>83</v>
      </c>
      <c r="BK609" s="185">
        <f>ROUND(I609*H609,2)</f>
        <v>0</v>
      </c>
      <c r="BL609" s="19" t="s">
        <v>976</v>
      </c>
      <c r="BM609" s="184" t="s">
        <v>977</v>
      </c>
    </row>
    <row r="610" spans="1:65" s="2" customFormat="1" ht="11.25">
      <c r="A610" s="36"/>
      <c r="B610" s="37"/>
      <c r="C610" s="38"/>
      <c r="D610" s="186" t="s">
        <v>225</v>
      </c>
      <c r="E610" s="38"/>
      <c r="F610" s="187" t="s">
        <v>978</v>
      </c>
      <c r="G610" s="38"/>
      <c r="H610" s="38"/>
      <c r="I610" s="188"/>
      <c r="J610" s="38"/>
      <c r="K610" s="38"/>
      <c r="L610" s="41"/>
      <c r="M610" s="189"/>
      <c r="N610" s="190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225</v>
      </c>
      <c r="AU610" s="19" t="s">
        <v>85</v>
      </c>
    </row>
    <row r="611" spans="1:65" s="14" customFormat="1" ht="11.25">
      <c r="B611" s="202"/>
      <c r="C611" s="203"/>
      <c r="D611" s="193" t="s">
        <v>227</v>
      </c>
      <c r="E611" s="204" t="s">
        <v>19</v>
      </c>
      <c r="F611" s="205" t="s">
        <v>752</v>
      </c>
      <c r="G611" s="203"/>
      <c r="H611" s="206">
        <v>8</v>
      </c>
      <c r="I611" s="207"/>
      <c r="J611" s="203"/>
      <c r="K611" s="203"/>
      <c r="L611" s="208"/>
      <c r="M611" s="209"/>
      <c r="N611" s="210"/>
      <c r="O611" s="210"/>
      <c r="P611" s="210"/>
      <c r="Q611" s="210"/>
      <c r="R611" s="210"/>
      <c r="S611" s="210"/>
      <c r="T611" s="211"/>
      <c r="AT611" s="212" t="s">
        <v>227</v>
      </c>
      <c r="AU611" s="212" t="s">
        <v>85</v>
      </c>
      <c r="AV611" s="14" t="s">
        <v>85</v>
      </c>
      <c r="AW611" s="14" t="s">
        <v>36</v>
      </c>
      <c r="AX611" s="14" t="s">
        <v>83</v>
      </c>
      <c r="AY611" s="212" t="s">
        <v>216</v>
      </c>
    </row>
    <row r="612" spans="1:65" s="2" customFormat="1" ht="16.5" customHeight="1">
      <c r="A612" s="36"/>
      <c r="B612" s="37"/>
      <c r="C612" s="173" t="s">
        <v>979</v>
      </c>
      <c r="D612" s="173" t="s">
        <v>219</v>
      </c>
      <c r="E612" s="174" t="s">
        <v>980</v>
      </c>
      <c r="F612" s="175" t="s">
        <v>981</v>
      </c>
      <c r="G612" s="176" t="s">
        <v>982</v>
      </c>
      <c r="H612" s="177">
        <v>1</v>
      </c>
      <c r="I612" s="178"/>
      <c r="J612" s="179">
        <f>ROUND(I612*H612,2)</f>
        <v>0</v>
      </c>
      <c r="K612" s="175" t="s">
        <v>222</v>
      </c>
      <c r="L612" s="41"/>
      <c r="M612" s="180" t="s">
        <v>19</v>
      </c>
      <c r="N612" s="181" t="s">
        <v>46</v>
      </c>
      <c r="O612" s="66"/>
      <c r="P612" s="182">
        <f>O612*H612</f>
        <v>0</v>
      </c>
      <c r="Q612" s="182">
        <v>0</v>
      </c>
      <c r="R612" s="182">
        <f>Q612*H612</f>
        <v>0</v>
      </c>
      <c r="S612" s="182">
        <v>0</v>
      </c>
      <c r="T612" s="183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4" t="s">
        <v>976</v>
      </c>
      <c r="AT612" s="184" t="s">
        <v>219</v>
      </c>
      <c r="AU612" s="184" t="s">
        <v>85</v>
      </c>
      <c r="AY612" s="19" t="s">
        <v>216</v>
      </c>
      <c r="BE612" s="185">
        <f>IF(N612="základní",J612,0)</f>
        <v>0</v>
      </c>
      <c r="BF612" s="185">
        <f>IF(N612="snížená",J612,0)</f>
        <v>0</v>
      </c>
      <c r="BG612" s="185">
        <f>IF(N612="zákl. přenesená",J612,0)</f>
        <v>0</v>
      </c>
      <c r="BH612" s="185">
        <f>IF(N612="sníž. přenesená",J612,0)</f>
        <v>0</v>
      </c>
      <c r="BI612" s="185">
        <f>IF(N612="nulová",J612,0)</f>
        <v>0</v>
      </c>
      <c r="BJ612" s="19" t="s">
        <v>83</v>
      </c>
      <c r="BK612" s="185">
        <f>ROUND(I612*H612,2)</f>
        <v>0</v>
      </c>
      <c r="BL612" s="19" t="s">
        <v>976</v>
      </c>
      <c r="BM612" s="184" t="s">
        <v>983</v>
      </c>
    </row>
    <row r="613" spans="1:65" s="2" customFormat="1" ht="11.25">
      <c r="A613" s="36"/>
      <c r="B613" s="37"/>
      <c r="C613" s="38"/>
      <c r="D613" s="186" t="s">
        <v>225</v>
      </c>
      <c r="E613" s="38"/>
      <c r="F613" s="187" t="s">
        <v>984</v>
      </c>
      <c r="G613" s="38"/>
      <c r="H613" s="38"/>
      <c r="I613" s="188"/>
      <c r="J613" s="38"/>
      <c r="K613" s="38"/>
      <c r="L613" s="41"/>
      <c r="M613" s="189"/>
      <c r="N613" s="190"/>
      <c r="O613" s="66"/>
      <c r="P613" s="66"/>
      <c r="Q613" s="66"/>
      <c r="R613" s="66"/>
      <c r="S613" s="66"/>
      <c r="T613" s="67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T613" s="19" t="s">
        <v>225</v>
      </c>
      <c r="AU613" s="19" t="s">
        <v>85</v>
      </c>
    </row>
    <row r="614" spans="1:65" s="14" customFormat="1" ht="11.25">
      <c r="B614" s="202"/>
      <c r="C614" s="203"/>
      <c r="D614" s="193" t="s">
        <v>227</v>
      </c>
      <c r="E614" s="204" t="s">
        <v>19</v>
      </c>
      <c r="F614" s="205" t="s">
        <v>83</v>
      </c>
      <c r="G614" s="203"/>
      <c r="H614" s="206">
        <v>1</v>
      </c>
      <c r="I614" s="207"/>
      <c r="J614" s="203"/>
      <c r="K614" s="203"/>
      <c r="L614" s="208"/>
      <c r="M614" s="209"/>
      <c r="N614" s="210"/>
      <c r="O614" s="210"/>
      <c r="P614" s="210"/>
      <c r="Q614" s="210"/>
      <c r="R614" s="210"/>
      <c r="S614" s="210"/>
      <c r="T614" s="211"/>
      <c r="AT614" s="212" t="s">
        <v>227</v>
      </c>
      <c r="AU614" s="212" t="s">
        <v>85</v>
      </c>
      <c r="AV614" s="14" t="s">
        <v>85</v>
      </c>
      <c r="AW614" s="14" t="s">
        <v>36</v>
      </c>
      <c r="AX614" s="14" t="s">
        <v>83</v>
      </c>
      <c r="AY614" s="212" t="s">
        <v>216</v>
      </c>
    </row>
    <row r="615" spans="1:65" s="12" customFormat="1" ht="22.9" customHeight="1">
      <c r="B615" s="157"/>
      <c r="C615" s="158"/>
      <c r="D615" s="159" t="s">
        <v>74</v>
      </c>
      <c r="E615" s="171" t="s">
        <v>985</v>
      </c>
      <c r="F615" s="171" t="s">
        <v>986</v>
      </c>
      <c r="G615" s="158"/>
      <c r="H615" s="158"/>
      <c r="I615" s="161"/>
      <c r="J615" s="172">
        <f>BK615</f>
        <v>0</v>
      </c>
      <c r="K615" s="158"/>
      <c r="L615" s="163"/>
      <c r="M615" s="164"/>
      <c r="N615" s="165"/>
      <c r="O615" s="165"/>
      <c r="P615" s="166">
        <f>SUM(P616:P622)</f>
        <v>0</v>
      </c>
      <c r="Q615" s="165"/>
      <c r="R615" s="166">
        <f>SUM(R616:R622)</f>
        <v>0</v>
      </c>
      <c r="S615" s="165"/>
      <c r="T615" s="167">
        <f>SUM(T616:T622)</f>
        <v>0</v>
      </c>
      <c r="AR615" s="168" t="s">
        <v>326</v>
      </c>
      <c r="AT615" s="169" t="s">
        <v>74</v>
      </c>
      <c r="AU615" s="169" t="s">
        <v>83</v>
      </c>
      <c r="AY615" s="168" t="s">
        <v>216</v>
      </c>
      <c r="BK615" s="170">
        <f>SUM(BK616:BK622)</f>
        <v>0</v>
      </c>
    </row>
    <row r="616" spans="1:65" s="2" customFormat="1" ht="16.5" customHeight="1">
      <c r="A616" s="36"/>
      <c r="B616" s="37"/>
      <c r="C616" s="173" t="s">
        <v>987</v>
      </c>
      <c r="D616" s="173" t="s">
        <v>219</v>
      </c>
      <c r="E616" s="174" t="s">
        <v>988</v>
      </c>
      <c r="F616" s="175" t="s">
        <v>989</v>
      </c>
      <c r="G616" s="176" t="s">
        <v>982</v>
      </c>
      <c r="H616" s="177">
        <v>1</v>
      </c>
      <c r="I616" s="178"/>
      <c r="J616" s="179">
        <f>ROUND(I616*H616,2)</f>
        <v>0</v>
      </c>
      <c r="K616" s="175" t="s">
        <v>222</v>
      </c>
      <c r="L616" s="41"/>
      <c r="M616" s="180" t="s">
        <v>19</v>
      </c>
      <c r="N616" s="181" t="s">
        <v>46</v>
      </c>
      <c r="O616" s="66"/>
      <c r="P616" s="182">
        <f>O616*H616</f>
        <v>0</v>
      </c>
      <c r="Q616" s="182">
        <v>0</v>
      </c>
      <c r="R616" s="182">
        <f>Q616*H616</f>
        <v>0</v>
      </c>
      <c r="S616" s="182">
        <v>0</v>
      </c>
      <c r="T616" s="183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4" t="s">
        <v>976</v>
      </c>
      <c r="AT616" s="184" t="s">
        <v>219</v>
      </c>
      <c r="AU616" s="184" t="s">
        <v>85</v>
      </c>
      <c r="AY616" s="19" t="s">
        <v>216</v>
      </c>
      <c r="BE616" s="185">
        <f>IF(N616="základní",J616,0)</f>
        <v>0</v>
      </c>
      <c r="BF616" s="185">
        <f>IF(N616="snížená",J616,0)</f>
        <v>0</v>
      </c>
      <c r="BG616" s="185">
        <f>IF(N616="zákl. přenesená",J616,0)</f>
        <v>0</v>
      </c>
      <c r="BH616" s="185">
        <f>IF(N616="sníž. přenesená",J616,0)</f>
        <v>0</v>
      </c>
      <c r="BI616" s="185">
        <f>IF(N616="nulová",J616,0)</f>
        <v>0</v>
      </c>
      <c r="BJ616" s="19" t="s">
        <v>83</v>
      </c>
      <c r="BK616" s="185">
        <f>ROUND(I616*H616,2)</f>
        <v>0</v>
      </c>
      <c r="BL616" s="19" t="s">
        <v>976</v>
      </c>
      <c r="BM616" s="184" t="s">
        <v>990</v>
      </c>
    </row>
    <row r="617" spans="1:65" s="2" customFormat="1" ht="11.25">
      <c r="A617" s="36"/>
      <c r="B617" s="37"/>
      <c r="C617" s="38"/>
      <c r="D617" s="186" t="s">
        <v>225</v>
      </c>
      <c r="E617" s="38"/>
      <c r="F617" s="187" t="s">
        <v>991</v>
      </c>
      <c r="G617" s="38"/>
      <c r="H617" s="38"/>
      <c r="I617" s="188"/>
      <c r="J617" s="38"/>
      <c r="K617" s="38"/>
      <c r="L617" s="41"/>
      <c r="M617" s="189"/>
      <c r="N617" s="190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225</v>
      </c>
      <c r="AU617" s="19" t="s">
        <v>85</v>
      </c>
    </row>
    <row r="618" spans="1:65" s="13" customFormat="1" ht="11.25">
      <c r="B618" s="191"/>
      <c r="C618" s="192"/>
      <c r="D618" s="193" t="s">
        <v>227</v>
      </c>
      <c r="E618" s="194" t="s">
        <v>19</v>
      </c>
      <c r="F618" s="195" t="s">
        <v>992</v>
      </c>
      <c r="G618" s="192"/>
      <c r="H618" s="194" t="s">
        <v>19</v>
      </c>
      <c r="I618" s="196"/>
      <c r="J618" s="192"/>
      <c r="K618" s="192"/>
      <c r="L618" s="197"/>
      <c r="M618" s="198"/>
      <c r="N618" s="199"/>
      <c r="O618" s="199"/>
      <c r="P618" s="199"/>
      <c r="Q618" s="199"/>
      <c r="R618" s="199"/>
      <c r="S618" s="199"/>
      <c r="T618" s="200"/>
      <c r="AT618" s="201" t="s">
        <v>227</v>
      </c>
      <c r="AU618" s="201" t="s">
        <v>85</v>
      </c>
      <c r="AV618" s="13" t="s">
        <v>83</v>
      </c>
      <c r="AW618" s="13" t="s">
        <v>36</v>
      </c>
      <c r="AX618" s="13" t="s">
        <v>75</v>
      </c>
      <c r="AY618" s="201" t="s">
        <v>216</v>
      </c>
    </row>
    <row r="619" spans="1:65" s="14" customFormat="1" ht="11.25">
      <c r="B619" s="202"/>
      <c r="C619" s="203"/>
      <c r="D619" s="193" t="s">
        <v>227</v>
      </c>
      <c r="E619" s="204" t="s">
        <v>19</v>
      </c>
      <c r="F619" s="205" t="s">
        <v>83</v>
      </c>
      <c r="G619" s="203"/>
      <c r="H619" s="206">
        <v>1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227</v>
      </c>
      <c r="AU619" s="212" t="s">
        <v>85</v>
      </c>
      <c r="AV619" s="14" t="s">
        <v>85</v>
      </c>
      <c r="AW619" s="14" t="s">
        <v>36</v>
      </c>
      <c r="AX619" s="14" t="s">
        <v>83</v>
      </c>
      <c r="AY619" s="212" t="s">
        <v>216</v>
      </c>
    </row>
    <row r="620" spans="1:65" s="2" customFormat="1" ht="16.5" customHeight="1">
      <c r="A620" s="36"/>
      <c r="B620" s="37"/>
      <c r="C620" s="173" t="s">
        <v>993</v>
      </c>
      <c r="D620" s="173" t="s">
        <v>219</v>
      </c>
      <c r="E620" s="174" t="s">
        <v>994</v>
      </c>
      <c r="F620" s="175" t="s">
        <v>995</v>
      </c>
      <c r="G620" s="176" t="s">
        <v>982</v>
      </c>
      <c r="H620" s="177">
        <v>1</v>
      </c>
      <c r="I620" s="178"/>
      <c r="J620" s="179">
        <f>ROUND(I620*H620,2)</f>
        <v>0</v>
      </c>
      <c r="K620" s="175" t="s">
        <v>222</v>
      </c>
      <c r="L620" s="41"/>
      <c r="M620" s="180" t="s">
        <v>19</v>
      </c>
      <c r="N620" s="181" t="s">
        <v>46</v>
      </c>
      <c r="O620" s="66"/>
      <c r="P620" s="182">
        <f>O620*H620</f>
        <v>0</v>
      </c>
      <c r="Q620" s="182">
        <v>0</v>
      </c>
      <c r="R620" s="182">
        <f>Q620*H620</f>
        <v>0</v>
      </c>
      <c r="S620" s="182">
        <v>0</v>
      </c>
      <c r="T620" s="183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84" t="s">
        <v>976</v>
      </c>
      <c r="AT620" s="184" t="s">
        <v>219</v>
      </c>
      <c r="AU620" s="184" t="s">
        <v>85</v>
      </c>
      <c r="AY620" s="19" t="s">
        <v>216</v>
      </c>
      <c r="BE620" s="185">
        <f>IF(N620="základní",J620,0)</f>
        <v>0</v>
      </c>
      <c r="BF620" s="185">
        <f>IF(N620="snížená",J620,0)</f>
        <v>0</v>
      </c>
      <c r="BG620" s="185">
        <f>IF(N620="zákl. přenesená",J620,0)</f>
        <v>0</v>
      </c>
      <c r="BH620" s="185">
        <f>IF(N620="sníž. přenesená",J620,0)</f>
        <v>0</v>
      </c>
      <c r="BI620" s="185">
        <f>IF(N620="nulová",J620,0)</f>
        <v>0</v>
      </c>
      <c r="BJ620" s="19" t="s">
        <v>83</v>
      </c>
      <c r="BK620" s="185">
        <f>ROUND(I620*H620,2)</f>
        <v>0</v>
      </c>
      <c r="BL620" s="19" t="s">
        <v>976</v>
      </c>
      <c r="BM620" s="184" t="s">
        <v>996</v>
      </c>
    </row>
    <row r="621" spans="1:65" s="2" customFormat="1" ht="11.25">
      <c r="A621" s="36"/>
      <c r="B621" s="37"/>
      <c r="C621" s="38"/>
      <c r="D621" s="186" t="s">
        <v>225</v>
      </c>
      <c r="E621" s="38"/>
      <c r="F621" s="187" t="s">
        <v>997</v>
      </c>
      <c r="G621" s="38"/>
      <c r="H621" s="38"/>
      <c r="I621" s="188"/>
      <c r="J621" s="38"/>
      <c r="K621" s="38"/>
      <c r="L621" s="41"/>
      <c r="M621" s="189"/>
      <c r="N621" s="190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225</v>
      </c>
      <c r="AU621" s="19" t="s">
        <v>85</v>
      </c>
    </row>
    <row r="622" spans="1:65" s="14" customFormat="1" ht="11.25">
      <c r="B622" s="202"/>
      <c r="C622" s="203"/>
      <c r="D622" s="193" t="s">
        <v>227</v>
      </c>
      <c r="E622" s="204" t="s">
        <v>19</v>
      </c>
      <c r="F622" s="205" t="s">
        <v>83</v>
      </c>
      <c r="G622" s="203"/>
      <c r="H622" s="206">
        <v>1</v>
      </c>
      <c r="I622" s="207"/>
      <c r="J622" s="203"/>
      <c r="K622" s="203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227</v>
      </c>
      <c r="AU622" s="212" t="s">
        <v>85</v>
      </c>
      <c r="AV622" s="14" t="s">
        <v>85</v>
      </c>
      <c r="AW622" s="14" t="s">
        <v>36</v>
      </c>
      <c r="AX622" s="14" t="s">
        <v>83</v>
      </c>
      <c r="AY622" s="212" t="s">
        <v>216</v>
      </c>
    </row>
    <row r="623" spans="1:65" s="12" customFormat="1" ht="22.9" customHeight="1">
      <c r="B623" s="157"/>
      <c r="C623" s="158"/>
      <c r="D623" s="159" t="s">
        <v>74</v>
      </c>
      <c r="E623" s="171" t="s">
        <v>998</v>
      </c>
      <c r="F623" s="171" t="s">
        <v>999</v>
      </c>
      <c r="G623" s="158"/>
      <c r="H623" s="158"/>
      <c r="I623" s="161"/>
      <c r="J623" s="172">
        <f>BK623</f>
        <v>0</v>
      </c>
      <c r="K623" s="158"/>
      <c r="L623" s="163"/>
      <c r="M623" s="164"/>
      <c r="N623" s="165"/>
      <c r="O623" s="165"/>
      <c r="P623" s="166">
        <f>SUM(P624:P631)</f>
        <v>0</v>
      </c>
      <c r="Q623" s="165"/>
      <c r="R623" s="166">
        <f>SUM(R624:R631)</f>
        <v>0</v>
      </c>
      <c r="S623" s="165"/>
      <c r="T623" s="167">
        <f>SUM(T624:T631)</f>
        <v>0</v>
      </c>
      <c r="AR623" s="168" t="s">
        <v>326</v>
      </c>
      <c r="AT623" s="169" t="s">
        <v>74</v>
      </c>
      <c r="AU623" s="169" t="s">
        <v>83</v>
      </c>
      <c r="AY623" s="168" t="s">
        <v>216</v>
      </c>
      <c r="BK623" s="170">
        <f>SUM(BK624:BK631)</f>
        <v>0</v>
      </c>
    </row>
    <row r="624" spans="1:65" s="2" customFormat="1" ht="16.5" customHeight="1">
      <c r="A624" s="36"/>
      <c r="B624" s="37"/>
      <c r="C624" s="173" t="s">
        <v>727</v>
      </c>
      <c r="D624" s="173" t="s">
        <v>219</v>
      </c>
      <c r="E624" s="174" t="s">
        <v>1000</v>
      </c>
      <c r="F624" s="175" t="s">
        <v>1001</v>
      </c>
      <c r="G624" s="176" t="s">
        <v>963</v>
      </c>
      <c r="H624" s="177">
        <v>30</v>
      </c>
      <c r="I624" s="178"/>
      <c r="J624" s="179">
        <f>ROUND(I624*H624,2)</f>
        <v>0</v>
      </c>
      <c r="K624" s="175" t="s">
        <v>1002</v>
      </c>
      <c r="L624" s="41"/>
      <c r="M624" s="180" t="s">
        <v>19</v>
      </c>
      <c r="N624" s="181" t="s">
        <v>46</v>
      </c>
      <c r="O624" s="66"/>
      <c r="P624" s="182">
        <f>O624*H624</f>
        <v>0</v>
      </c>
      <c r="Q624" s="182">
        <v>0</v>
      </c>
      <c r="R624" s="182">
        <f>Q624*H624</f>
        <v>0</v>
      </c>
      <c r="S624" s="182">
        <v>0</v>
      </c>
      <c r="T624" s="183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84" t="s">
        <v>976</v>
      </c>
      <c r="AT624" s="184" t="s">
        <v>219</v>
      </c>
      <c r="AU624" s="184" t="s">
        <v>85</v>
      </c>
      <c r="AY624" s="19" t="s">
        <v>216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19" t="s">
        <v>83</v>
      </c>
      <c r="BK624" s="185">
        <f>ROUND(I624*H624,2)</f>
        <v>0</v>
      </c>
      <c r="BL624" s="19" t="s">
        <v>976</v>
      </c>
      <c r="BM624" s="184" t="s">
        <v>1003</v>
      </c>
    </row>
    <row r="625" spans="1:65" s="2" customFormat="1" ht="11.25">
      <c r="A625" s="36"/>
      <c r="B625" s="37"/>
      <c r="C625" s="38"/>
      <c r="D625" s="186" t="s">
        <v>225</v>
      </c>
      <c r="E625" s="38"/>
      <c r="F625" s="187" t="s">
        <v>1004</v>
      </c>
      <c r="G625" s="38"/>
      <c r="H625" s="38"/>
      <c r="I625" s="188"/>
      <c r="J625" s="38"/>
      <c r="K625" s="38"/>
      <c r="L625" s="41"/>
      <c r="M625" s="189"/>
      <c r="N625" s="190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225</v>
      </c>
      <c r="AU625" s="19" t="s">
        <v>85</v>
      </c>
    </row>
    <row r="626" spans="1:65" s="13" customFormat="1" ht="22.5">
      <c r="B626" s="191"/>
      <c r="C626" s="192"/>
      <c r="D626" s="193" t="s">
        <v>227</v>
      </c>
      <c r="E626" s="194" t="s">
        <v>19</v>
      </c>
      <c r="F626" s="195" t="s">
        <v>1005</v>
      </c>
      <c r="G626" s="192"/>
      <c r="H626" s="194" t="s">
        <v>19</v>
      </c>
      <c r="I626" s="196"/>
      <c r="J626" s="192"/>
      <c r="K626" s="192"/>
      <c r="L626" s="197"/>
      <c r="M626" s="198"/>
      <c r="N626" s="199"/>
      <c r="O626" s="199"/>
      <c r="P626" s="199"/>
      <c r="Q626" s="199"/>
      <c r="R626" s="199"/>
      <c r="S626" s="199"/>
      <c r="T626" s="200"/>
      <c r="AT626" s="201" t="s">
        <v>227</v>
      </c>
      <c r="AU626" s="201" t="s">
        <v>85</v>
      </c>
      <c r="AV626" s="13" t="s">
        <v>83</v>
      </c>
      <c r="AW626" s="13" t="s">
        <v>36</v>
      </c>
      <c r="AX626" s="13" t="s">
        <v>75</v>
      </c>
      <c r="AY626" s="201" t="s">
        <v>216</v>
      </c>
    </row>
    <row r="627" spans="1:65" s="14" customFormat="1" ht="11.25">
      <c r="B627" s="202"/>
      <c r="C627" s="203"/>
      <c r="D627" s="193" t="s">
        <v>227</v>
      </c>
      <c r="E627" s="204" t="s">
        <v>19</v>
      </c>
      <c r="F627" s="205" t="s">
        <v>1006</v>
      </c>
      <c r="G627" s="203"/>
      <c r="H627" s="206">
        <v>30</v>
      </c>
      <c r="I627" s="207"/>
      <c r="J627" s="203"/>
      <c r="K627" s="203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227</v>
      </c>
      <c r="AU627" s="212" t="s">
        <v>85</v>
      </c>
      <c r="AV627" s="14" t="s">
        <v>85</v>
      </c>
      <c r="AW627" s="14" t="s">
        <v>36</v>
      </c>
      <c r="AX627" s="14" t="s">
        <v>83</v>
      </c>
      <c r="AY627" s="212" t="s">
        <v>216</v>
      </c>
    </row>
    <row r="628" spans="1:65" s="2" customFormat="1" ht="16.5" customHeight="1">
      <c r="A628" s="36"/>
      <c r="B628" s="37"/>
      <c r="C628" s="173" t="s">
        <v>1007</v>
      </c>
      <c r="D628" s="173" t="s">
        <v>219</v>
      </c>
      <c r="E628" s="174" t="s">
        <v>1008</v>
      </c>
      <c r="F628" s="175" t="s">
        <v>1009</v>
      </c>
      <c r="G628" s="176" t="s">
        <v>963</v>
      </c>
      <c r="H628" s="177">
        <v>4</v>
      </c>
      <c r="I628" s="178"/>
      <c r="J628" s="179">
        <f>ROUND(I628*H628,2)</f>
        <v>0</v>
      </c>
      <c r="K628" s="175" t="s">
        <v>1002</v>
      </c>
      <c r="L628" s="41"/>
      <c r="M628" s="180" t="s">
        <v>19</v>
      </c>
      <c r="N628" s="181" t="s">
        <v>46</v>
      </c>
      <c r="O628" s="66"/>
      <c r="P628" s="182">
        <f>O628*H628</f>
        <v>0</v>
      </c>
      <c r="Q628" s="182">
        <v>0</v>
      </c>
      <c r="R628" s="182">
        <f>Q628*H628</f>
        <v>0</v>
      </c>
      <c r="S628" s="182">
        <v>0</v>
      </c>
      <c r="T628" s="183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4" t="s">
        <v>976</v>
      </c>
      <c r="AT628" s="184" t="s">
        <v>219</v>
      </c>
      <c r="AU628" s="184" t="s">
        <v>85</v>
      </c>
      <c r="AY628" s="19" t="s">
        <v>216</v>
      </c>
      <c r="BE628" s="185">
        <f>IF(N628="základní",J628,0)</f>
        <v>0</v>
      </c>
      <c r="BF628" s="185">
        <f>IF(N628="snížená",J628,0)</f>
        <v>0</v>
      </c>
      <c r="BG628" s="185">
        <f>IF(N628="zákl. přenesená",J628,0)</f>
        <v>0</v>
      </c>
      <c r="BH628" s="185">
        <f>IF(N628="sníž. přenesená",J628,0)</f>
        <v>0</v>
      </c>
      <c r="BI628" s="185">
        <f>IF(N628="nulová",J628,0)</f>
        <v>0</v>
      </c>
      <c r="BJ628" s="19" t="s">
        <v>83</v>
      </c>
      <c r="BK628" s="185">
        <f>ROUND(I628*H628,2)</f>
        <v>0</v>
      </c>
      <c r="BL628" s="19" t="s">
        <v>976</v>
      </c>
      <c r="BM628" s="184" t="s">
        <v>1010</v>
      </c>
    </row>
    <row r="629" spans="1:65" s="2" customFormat="1" ht="11.25">
      <c r="A629" s="36"/>
      <c r="B629" s="37"/>
      <c r="C629" s="38"/>
      <c r="D629" s="186" t="s">
        <v>225</v>
      </c>
      <c r="E629" s="38"/>
      <c r="F629" s="187" t="s">
        <v>1011</v>
      </c>
      <c r="G629" s="38"/>
      <c r="H629" s="38"/>
      <c r="I629" s="188"/>
      <c r="J629" s="38"/>
      <c r="K629" s="38"/>
      <c r="L629" s="41"/>
      <c r="M629" s="189"/>
      <c r="N629" s="190"/>
      <c r="O629" s="66"/>
      <c r="P629" s="66"/>
      <c r="Q629" s="66"/>
      <c r="R629" s="66"/>
      <c r="S629" s="66"/>
      <c r="T629" s="67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T629" s="19" t="s">
        <v>225</v>
      </c>
      <c r="AU629" s="19" t="s">
        <v>85</v>
      </c>
    </row>
    <row r="630" spans="1:65" s="13" customFormat="1" ht="33.75">
      <c r="B630" s="191"/>
      <c r="C630" s="192"/>
      <c r="D630" s="193" t="s">
        <v>227</v>
      </c>
      <c r="E630" s="194" t="s">
        <v>19</v>
      </c>
      <c r="F630" s="195" t="s">
        <v>1012</v>
      </c>
      <c r="G630" s="192"/>
      <c r="H630" s="194" t="s">
        <v>19</v>
      </c>
      <c r="I630" s="196"/>
      <c r="J630" s="192"/>
      <c r="K630" s="192"/>
      <c r="L630" s="197"/>
      <c r="M630" s="198"/>
      <c r="N630" s="199"/>
      <c r="O630" s="199"/>
      <c r="P630" s="199"/>
      <c r="Q630" s="199"/>
      <c r="R630" s="199"/>
      <c r="S630" s="199"/>
      <c r="T630" s="200"/>
      <c r="AT630" s="201" t="s">
        <v>227</v>
      </c>
      <c r="AU630" s="201" t="s">
        <v>85</v>
      </c>
      <c r="AV630" s="13" t="s">
        <v>83</v>
      </c>
      <c r="AW630" s="13" t="s">
        <v>36</v>
      </c>
      <c r="AX630" s="13" t="s">
        <v>75</v>
      </c>
      <c r="AY630" s="201" t="s">
        <v>216</v>
      </c>
    </row>
    <row r="631" spans="1:65" s="14" customFormat="1" ht="11.25">
      <c r="B631" s="202"/>
      <c r="C631" s="203"/>
      <c r="D631" s="193" t="s">
        <v>227</v>
      </c>
      <c r="E631" s="204" t="s">
        <v>19</v>
      </c>
      <c r="F631" s="205" t="s">
        <v>223</v>
      </c>
      <c r="G631" s="203"/>
      <c r="H631" s="206">
        <v>4</v>
      </c>
      <c r="I631" s="207"/>
      <c r="J631" s="203"/>
      <c r="K631" s="203"/>
      <c r="L631" s="208"/>
      <c r="M631" s="234"/>
      <c r="N631" s="235"/>
      <c r="O631" s="235"/>
      <c r="P631" s="235"/>
      <c r="Q631" s="235"/>
      <c r="R631" s="235"/>
      <c r="S631" s="235"/>
      <c r="T631" s="236"/>
      <c r="AT631" s="212" t="s">
        <v>227</v>
      </c>
      <c r="AU631" s="212" t="s">
        <v>85</v>
      </c>
      <c r="AV631" s="14" t="s">
        <v>85</v>
      </c>
      <c r="AW631" s="14" t="s">
        <v>36</v>
      </c>
      <c r="AX631" s="14" t="s">
        <v>83</v>
      </c>
      <c r="AY631" s="212" t="s">
        <v>216</v>
      </c>
    </row>
    <row r="632" spans="1:65" s="2" customFormat="1" ht="6.95" customHeight="1">
      <c r="A632" s="36"/>
      <c r="B632" s="49"/>
      <c r="C632" s="50"/>
      <c r="D632" s="50"/>
      <c r="E632" s="50"/>
      <c r="F632" s="50"/>
      <c r="G632" s="50"/>
      <c r="H632" s="50"/>
      <c r="I632" s="50"/>
      <c r="J632" s="50"/>
      <c r="K632" s="50"/>
      <c r="L632" s="41"/>
      <c r="M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</row>
  </sheetData>
  <sheetProtection password="CC35" sheet="1" objects="1" scenarios="1" formatColumns="0" formatRows="0" autoFilter="0"/>
  <autoFilter ref="C101:K63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hyperlinks>
    <hyperlink ref="F106" r:id="rId1"/>
    <hyperlink ref="F110" r:id="rId2"/>
    <hyperlink ref="F114" r:id="rId3"/>
    <hyperlink ref="F118" r:id="rId4"/>
    <hyperlink ref="F122" r:id="rId5"/>
    <hyperlink ref="F126" r:id="rId6"/>
    <hyperlink ref="F130" r:id="rId7"/>
    <hyperlink ref="F134" r:id="rId8"/>
    <hyperlink ref="F138" r:id="rId9"/>
    <hyperlink ref="F142" r:id="rId10"/>
    <hyperlink ref="F149" r:id="rId11"/>
    <hyperlink ref="F157" r:id="rId12"/>
    <hyperlink ref="F170" r:id="rId13"/>
    <hyperlink ref="F174" r:id="rId14"/>
    <hyperlink ref="F181" r:id="rId15"/>
    <hyperlink ref="F185" r:id="rId16"/>
    <hyperlink ref="F191" r:id="rId17"/>
    <hyperlink ref="F197" r:id="rId18"/>
    <hyperlink ref="F206" r:id="rId19"/>
    <hyperlink ref="F212" r:id="rId20"/>
    <hyperlink ref="F216" r:id="rId21"/>
    <hyperlink ref="F222" r:id="rId22"/>
    <hyperlink ref="F226" r:id="rId23"/>
    <hyperlink ref="F230" r:id="rId24"/>
    <hyperlink ref="F240" r:id="rId25"/>
    <hyperlink ref="F246" r:id="rId26"/>
    <hyperlink ref="F250" r:id="rId27"/>
    <hyperlink ref="F254" r:id="rId28"/>
    <hyperlink ref="F258" r:id="rId29"/>
    <hyperlink ref="F262" r:id="rId30"/>
    <hyperlink ref="F266" r:id="rId31"/>
    <hyperlink ref="F270" r:id="rId32"/>
    <hyperlink ref="F276" r:id="rId33"/>
    <hyperlink ref="F282" r:id="rId34"/>
    <hyperlink ref="F288" r:id="rId35"/>
    <hyperlink ref="F292" r:id="rId36"/>
    <hyperlink ref="F296" r:id="rId37"/>
    <hyperlink ref="F300" r:id="rId38"/>
    <hyperlink ref="F304" r:id="rId39"/>
    <hyperlink ref="F311" r:id="rId40"/>
    <hyperlink ref="F317" r:id="rId41"/>
    <hyperlink ref="F323" r:id="rId42"/>
    <hyperlink ref="F330" r:id="rId43"/>
    <hyperlink ref="F334" r:id="rId44"/>
    <hyperlink ref="F338" r:id="rId45"/>
    <hyperlink ref="F342" r:id="rId46"/>
    <hyperlink ref="F346" r:id="rId47"/>
    <hyperlink ref="F348" r:id="rId48"/>
    <hyperlink ref="F350" r:id="rId49"/>
    <hyperlink ref="F353" r:id="rId50"/>
    <hyperlink ref="F357" r:id="rId51"/>
    <hyperlink ref="F361" r:id="rId52"/>
    <hyperlink ref="F364" r:id="rId53"/>
    <hyperlink ref="F370" r:id="rId54"/>
    <hyperlink ref="F376" r:id="rId55"/>
    <hyperlink ref="F384" r:id="rId56"/>
    <hyperlink ref="F392" r:id="rId57"/>
    <hyperlink ref="F397" r:id="rId58"/>
    <hyperlink ref="F401" r:id="rId59"/>
    <hyperlink ref="F405" r:id="rId60"/>
    <hyperlink ref="F413" r:id="rId61"/>
    <hyperlink ref="F416" r:id="rId62"/>
    <hyperlink ref="F420" r:id="rId63"/>
    <hyperlink ref="F424" r:id="rId64"/>
    <hyperlink ref="F428" r:id="rId65"/>
    <hyperlink ref="F431" r:id="rId66"/>
    <hyperlink ref="F435" r:id="rId67"/>
    <hyperlink ref="F439" r:id="rId68"/>
    <hyperlink ref="F443" r:id="rId69"/>
    <hyperlink ref="F447" r:id="rId70"/>
    <hyperlink ref="F451" r:id="rId71"/>
    <hyperlink ref="F455" r:id="rId72"/>
    <hyperlink ref="F459" r:id="rId73"/>
    <hyperlink ref="F469" r:id="rId74"/>
    <hyperlink ref="F473" r:id="rId75"/>
    <hyperlink ref="F482" r:id="rId76"/>
    <hyperlink ref="F487" r:id="rId77"/>
    <hyperlink ref="F490" r:id="rId78"/>
    <hyperlink ref="F495" r:id="rId79"/>
    <hyperlink ref="F500" r:id="rId80"/>
    <hyperlink ref="F505" r:id="rId81"/>
    <hyperlink ref="F510" r:id="rId82"/>
    <hyperlink ref="F517" r:id="rId83"/>
    <hyperlink ref="F520" r:id="rId84"/>
    <hyperlink ref="F524" r:id="rId85"/>
    <hyperlink ref="F533" r:id="rId86"/>
    <hyperlink ref="F537" r:id="rId87"/>
    <hyperlink ref="F540" r:id="rId88"/>
    <hyperlink ref="F544" r:id="rId89"/>
    <hyperlink ref="F548" r:id="rId90"/>
    <hyperlink ref="F560" r:id="rId91"/>
    <hyperlink ref="F563" r:id="rId92"/>
    <hyperlink ref="F569" r:id="rId93"/>
    <hyperlink ref="F575" r:id="rId94"/>
    <hyperlink ref="F579" r:id="rId95"/>
    <hyperlink ref="F585" r:id="rId96"/>
    <hyperlink ref="F594" r:id="rId97"/>
    <hyperlink ref="F604" r:id="rId98"/>
    <hyperlink ref="F610" r:id="rId99"/>
    <hyperlink ref="F613" r:id="rId100"/>
    <hyperlink ref="F617" r:id="rId101"/>
    <hyperlink ref="F621" r:id="rId102"/>
    <hyperlink ref="F625" r:id="rId103"/>
    <hyperlink ref="F629" r:id="rId10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5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0"/>
      <c r="C3" s="101"/>
      <c r="D3" s="101"/>
      <c r="E3" s="101"/>
      <c r="F3" s="101"/>
      <c r="G3" s="101"/>
      <c r="H3" s="22"/>
    </row>
    <row r="4" spans="1:8" s="1" customFormat="1" ht="24.95" customHeight="1">
      <c r="B4" s="22"/>
      <c r="C4" s="102" t="s">
        <v>1013</v>
      </c>
      <c r="H4" s="22"/>
    </row>
    <row r="5" spans="1:8" s="1" customFormat="1" ht="12" customHeight="1">
      <c r="B5" s="22"/>
      <c r="C5" s="237" t="s">
        <v>13</v>
      </c>
      <c r="D5" s="384" t="s">
        <v>14</v>
      </c>
      <c r="E5" s="377"/>
      <c r="F5" s="377"/>
      <c r="H5" s="22"/>
    </row>
    <row r="6" spans="1:8" s="1" customFormat="1" ht="36.950000000000003" customHeight="1">
      <c r="B6" s="22"/>
      <c r="C6" s="238" t="s">
        <v>16</v>
      </c>
      <c r="D6" s="388" t="s">
        <v>17</v>
      </c>
      <c r="E6" s="377"/>
      <c r="F6" s="377"/>
      <c r="H6" s="22"/>
    </row>
    <row r="7" spans="1:8" s="1" customFormat="1" ht="16.5" customHeight="1">
      <c r="B7" s="22"/>
      <c r="C7" s="104" t="s">
        <v>23</v>
      </c>
      <c r="D7" s="107" t="str">
        <f>'Rekapitulace stavby'!AN8</f>
        <v>16. 2. 2025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6"/>
      <c r="B9" s="239"/>
      <c r="C9" s="240" t="s">
        <v>56</v>
      </c>
      <c r="D9" s="241" t="s">
        <v>57</v>
      </c>
      <c r="E9" s="241" t="s">
        <v>203</v>
      </c>
      <c r="F9" s="242" t="s">
        <v>1014</v>
      </c>
      <c r="G9" s="146"/>
      <c r="H9" s="239"/>
    </row>
    <row r="10" spans="1:8" s="2" customFormat="1" ht="26.45" customHeight="1">
      <c r="A10" s="36"/>
      <c r="B10" s="41"/>
      <c r="C10" s="243" t="s">
        <v>80</v>
      </c>
      <c r="D10" s="243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44" t="s">
        <v>102</v>
      </c>
      <c r="D11" s="245" t="s">
        <v>103</v>
      </c>
      <c r="E11" s="246" t="s">
        <v>88</v>
      </c>
      <c r="F11" s="247">
        <v>1820.8</v>
      </c>
      <c r="G11" s="36"/>
      <c r="H11" s="41"/>
    </row>
    <row r="12" spans="1:8" s="2" customFormat="1" ht="16.899999999999999" customHeight="1">
      <c r="A12" s="36"/>
      <c r="B12" s="41"/>
      <c r="C12" s="248" t="s">
        <v>19</v>
      </c>
      <c r="D12" s="248" t="s">
        <v>1015</v>
      </c>
      <c r="E12" s="19" t="s">
        <v>19</v>
      </c>
      <c r="F12" s="249">
        <v>0</v>
      </c>
      <c r="G12" s="36"/>
      <c r="H12" s="41"/>
    </row>
    <row r="13" spans="1:8" s="2" customFormat="1" ht="16.899999999999999" customHeight="1">
      <c r="A13" s="36"/>
      <c r="B13" s="41"/>
      <c r="C13" s="248" t="s">
        <v>19</v>
      </c>
      <c r="D13" s="248" t="s">
        <v>1016</v>
      </c>
      <c r="E13" s="19" t="s">
        <v>19</v>
      </c>
      <c r="F13" s="249">
        <v>917</v>
      </c>
      <c r="G13" s="36"/>
      <c r="H13" s="41"/>
    </row>
    <row r="14" spans="1:8" s="2" customFormat="1" ht="16.899999999999999" customHeight="1">
      <c r="A14" s="36"/>
      <c r="B14" s="41"/>
      <c r="C14" s="248" t="s">
        <v>19</v>
      </c>
      <c r="D14" s="248" t="s">
        <v>1017</v>
      </c>
      <c r="E14" s="19" t="s">
        <v>19</v>
      </c>
      <c r="F14" s="249">
        <v>200.2</v>
      </c>
      <c r="G14" s="36"/>
      <c r="H14" s="41"/>
    </row>
    <row r="15" spans="1:8" s="2" customFormat="1" ht="16.899999999999999" customHeight="1">
      <c r="A15" s="36"/>
      <c r="B15" s="41"/>
      <c r="C15" s="248" t="s">
        <v>19</v>
      </c>
      <c r="D15" s="248" t="s">
        <v>1018</v>
      </c>
      <c r="E15" s="19" t="s">
        <v>19</v>
      </c>
      <c r="F15" s="249">
        <v>1117.2</v>
      </c>
      <c r="G15" s="36"/>
      <c r="H15" s="41"/>
    </row>
    <row r="16" spans="1:8" s="2" customFormat="1" ht="16.899999999999999" customHeight="1">
      <c r="A16" s="36"/>
      <c r="B16" s="41"/>
      <c r="C16" s="248" t="s">
        <v>19</v>
      </c>
      <c r="D16" s="248" t="s">
        <v>1019</v>
      </c>
      <c r="E16" s="19" t="s">
        <v>19</v>
      </c>
      <c r="F16" s="249">
        <v>0</v>
      </c>
      <c r="G16" s="36"/>
      <c r="H16" s="41"/>
    </row>
    <row r="17" spans="1:8" s="2" customFormat="1" ht="16.899999999999999" customHeight="1">
      <c r="A17" s="36"/>
      <c r="B17" s="41"/>
      <c r="C17" s="248" t="s">
        <v>19</v>
      </c>
      <c r="D17" s="248" t="s">
        <v>154</v>
      </c>
      <c r="E17" s="19" t="s">
        <v>19</v>
      </c>
      <c r="F17" s="249">
        <v>99.2</v>
      </c>
      <c r="G17" s="36"/>
      <c r="H17" s="41"/>
    </row>
    <row r="18" spans="1:8" s="2" customFormat="1" ht="16.899999999999999" customHeight="1">
      <c r="A18" s="36"/>
      <c r="B18" s="41"/>
      <c r="C18" s="248" t="s">
        <v>19</v>
      </c>
      <c r="D18" s="248" t="s">
        <v>1020</v>
      </c>
      <c r="E18" s="19" t="s">
        <v>19</v>
      </c>
      <c r="F18" s="249">
        <v>23.4</v>
      </c>
      <c r="G18" s="36"/>
      <c r="H18" s="41"/>
    </row>
    <row r="19" spans="1:8" s="2" customFormat="1" ht="16.899999999999999" customHeight="1">
      <c r="A19" s="36"/>
      <c r="B19" s="41"/>
      <c r="C19" s="248" t="s">
        <v>19</v>
      </c>
      <c r="D19" s="248" t="s">
        <v>1018</v>
      </c>
      <c r="E19" s="19" t="s">
        <v>19</v>
      </c>
      <c r="F19" s="249">
        <v>122.6</v>
      </c>
      <c r="G19" s="36"/>
      <c r="H19" s="41"/>
    </row>
    <row r="20" spans="1:8" s="2" customFormat="1" ht="16.899999999999999" customHeight="1">
      <c r="A20" s="36"/>
      <c r="B20" s="41"/>
      <c r="C20" s="248" t="s">
        <v>19</v>
      </c>
      <c r="D20" s="248" t="s">
        <v>1021</v>
      </c>
      <c r="E20" s="19" t="s">
        <v>19</v>
      </c>
      <c r="F20" s="249">
        <v>0</v>
      </c>
      <c r="G20" s="36"/>
      <c r="H20" s="41"/>
    </row>
    <row r="21" spans="1:8" s="2" customFormat="1" ht="16.899999999999999" customHeight="1">
      <c r="A21" s="36"/>
      <c r="B21" s="41"/>
      <c r="C21" s="248" t="s">
        <v>19</v>
      </c>
      <c r="D21" s="248" t="s">
        <v>1022</v>
      </c>
      <c r="E21" s="19" t="s">
        <v>19</v>
      </c>
      <c r="F21" s="249">
        <v>81.7</v>
      </c>
      <c r="G21" s="36"/>
      <c r="H21" s="41"/>
    </row>
    <row r="22" spans="1:8" s="2" customFormat="1" ht="16.899999999999999" customHeight="1">
      <c r="A22" s="36"/>
      <c r="B22" s="41"/>
      <c r="C22" s="248" t="s">
        <v>19</v>
      </c>
      <c r="D22" s="248" t="s">
        <v>1023</v>
      </c>
      <c r="E22" s="19" t="s">
        <v>19</v>
      </c>
      <c r="F22" s="249">
        <v>17</v>
      </c>
      <c r="G22" s="36"/>
      <c r="H22" s="41"/>
    </row>
    <row r="23" spans="1:8" s="2" customFormat="1" ht="16.899999999999999" customHeight="1">
      <c r="A23" s="36"/>
      <c r="B23" s="41"/>
      <c r="C23" s="248" t="s">
        <v>19</v>
      </c>
      <c r="D23" s="248" t="s">
        <v>1018</v>
      </c>
      <c r="E23" s="19" t="s">
        <v>19</v>
      </c>
      <c r="F23" s="249">
        <v>98.7</v>
      </c>
      <c r="G23" s="36"/>
      <c r="H23" s="41"/>
    </row>
    <row r="24" spans="1:8" s="2" customFormat="1" ht="16.899999999999999" customHeight="1">
      <c r="A24" s="36"/>
      <c r="B24" s="41"/>
      <c r="C24" s="248" t="s">
        <v>19</v>
      </c>
      <c r="D24" s="248" t="s">
        <v>1024</v>
      </c>
      <c r="E24" s="19" t="s">
        <v>19</v>
      </c>
      <c r="F24" s="249">
        <v>0</v>
      </c>
      <c r="G24" s="36"/>
      <c r="H24" s="41"/>
    </row>
    <row r="25" spans="1:8" s="2" customFormat="1" ht="16.899999999999999" customHeight="1">
      <c r="A25" s="36"/>
      <c r="B25" s="41"/>
      <c r="C25" s="248" t="s">
        <v>19</v>
      </c>
      <c r="D25" s="248" t="s">
        <v>1025</v>
      </c>
      <c r="E25" s="19" t="s">
        <v>19</v>
      </c>
      <c r="F25" s="249">
        <v>130</v>
      </c>
      <c r="G25" s="36"/>
      <c r="H25" s="41"/>
    </row>
    <row r="26" spans="1:8" s="2" customFormat="1" ht="16.899999999999999" customHeight="1">
      <c r="A26" s="36"/>
      <c r="B26" s="41"/>
      <c r="C26" s="248" t="s">
        <v>19</v>
      </c>
      <c r="D26" s="248" t="s">
        <v>1026</v>
      </c>
      <c r="E26" s="19" t="s">
        <v>19</v>
      </c>
      <c r="F26" s="249">
        <v>17.5</v>
      </c>
      <c r="G26" s="36"/>
      <c r="H26" s="41"/>
    </row>
    <row r="27" spans="1:8" s="2" customFormat="1" ht="16.899999999999999" customHeight="1">
      <c r="A27" s="36"/>
      <c r="B27" s="41"/>
      <c r="C27" s="248" t="s">
        <v>19</v>
      </c>
      <c r="D27" s="248" t="s">
        <v>1018</v>
      </c>
      <c r="E27" s="19" t="s">
        <v>19</v>
      </c>
      <c r="F27" s="249">
        <v>147.5</v>
      </c>
      <c r="G27" s="36"/>
      <c r="H27" s="41"/>
    </row>
    <row r="28" spans="1:8" s="2" customFormat="1" ht="16.899999999999999" customHeight="1">
      <c r="A28" s="36"/>
      <c r="B28" s="41"/>
      <c r="C28" s="248" t="s">
        <v>19</v>
      </c>
      <c r="D28" s="248" t="s">
        <v>1027</v>
      </c>
      <c r="E28" s="19" t="s">
        <v>19</v>
      </c>
      <c r="F28" s="249">
        <v>0</v>
      </c>
      <c r="G28" s="36"/>
      <c r="H28" s="41"/>
    </row>
    <row r="29" spans="1:8" s="2" customFormat="1" ht="16.899999999999999" customHeight="1">
      <c r="A29" s="36"/>
      <c r="B29" s="41"/>
      <c r="C29" s="248" t="s">
        <v>19</v>
      </c>
      <c r="D29" s="248" t="s">
        <v>1028</v>
      </c>
      <c r="E29" s="19" t="s">
        <v>19</v>
      </c>
      <c r="F29" s="249">
        <v>61.3</v>
      </c>
      <c r="G29" s="36"/>
      <c r="H29" s="41"/>
    </row>
    <row r="30" spans="1:8" s="2" customFormat="1" ht="16.899999999999999" customHeight="1">
      <c r="A30" s="36"/>
      <c r="B30" s="41"/>
      <c r="C30" s="248" t="s">
        <v>19</v>
      </c>
      <c r="D30" s="248" t="s">
        <v>1029</v>
      </c>
      <c r="E30" s="19" t="s">
        <v>19</v>
      </c>
      <c r="F30" s="249">
        <v>0.8</v>
      </c>
      <c r="G30" s="36"/>
      <c r="H30" s="41"/>
    </row>
    <row r="31" spans="1:8" s="2" customFormat="1" ht="16.899999999999999" customHeight="1">
      <c r="A31" s="36"/>
      <c r="B31" s="41"/>
      <c r="C31" s="248" t="s">
        <v>19</v>
      </c>
      <c r="D31" s="248" t="s">
        <v>1018</v>
      </c>
      <c r="E31" s="19" t="s">
        <v>19</v>
      </c>
      <c r="F31" s="249">
        <v>62.1</v>
      </c>
      <c r="G31" s="36"/>
      <c r="H31" s="41"/>
    </row>
    <row r="32" spans="1:8" s="2" customFormat="1" ht="16.899999999999999" customHeight="1">
      <c r="A32" s="36"/>
      <c r="B32" s="41"/>
      <c r="C32" s="248" t="s">
        <v>19</v>
      </c>
      <c r="D32" s="248" t="s">
        <v>1030</v>
      </c>
      <c r="E32" s="19" t="s">
        <v>19</v>
      </c>
      <c r="F32" s="249">
        <v>0</v>
      </c>
      <c r="G32" s="36"/>
      <c r="H32" s="41"/>
    </row>
    <row r="33" spans="1:8" s="2" customFormat="1" ht="16.899999999999999" customHeight="1">
      <c r="A33" s="36"/>
      <c r="B33" s="41"/>
      <c r="C33" s="248" t="s">
        <v>19</v>
      </c>
      <c r="D33" s="248" t="s">
        <v>1031</v>
      </c>
      <c r="E33" s="19" t="s">
        <v>19</v>
      </c>
      <c r="F33" s="249">
        <v>221.2</v>
      </c>
      <c r="G33" s="36"/>
      <c r="H33" s="41"/>
    </row>
    <row r="34" spans="1:8" s="2" customFormat="1" ht="16.899999999999999" customHeight="1">
      <c r="A34" s="36"/>
      <c r="B34" s="41"/>
      <c r="C34" s="248" t="s">
        <v>19</v>
      </c>
      <c r="D34" s="248" t="s">
        <v>1032</v>
      </c>
      <c r="E34" s="19" t="s">
        <v>19</v>
      </c>
      <c r="F34" s="249">
        <v>51.5</v>
      </c>
      <c r="G34" s="36"/>
      <c r="H34" s="41"/>
    </row>
    <row r="35" spans="1:8" s="2" customFormat="1" ht="16.899999999999999" customHeight="1">
      <c r="A35" s="36"/>
      <c r="B35" s="41"/>
      <c r="C35" s="248" t="s">
        <v>19</v>
      </c>
      <c r="D35" s="248" t="s">
        <v>1018</v>
      </c>
      <c r="E35" s="19" t="s">
        <v>19</v>
      </c>
      <c r="F35" s="249">
        <v>272.7</v>
      </c>
      <c r="G35" s="36"/>
      <c r="H35" s="41"/>
    </row>
    <row r="36" spans="1:8" s="2" customFormat="1" ht="16.899999999999999" customHeight="1">
      <c r="A36" s="36"/>
      <c r="B36" s="41"/>
      <c r="C36" s="248" t="s">
        <v>19</v>
      </c>
      <c r="D36" s="248" t="s">
        <v>325</v>
      </c>
      <c r="E36" s="19" t="s">
        <v>19</v>
      </c>
      <c r="F36" s="249">
        <v>1820.8</v>
      </c>
      <c r="G36" s="36"/>
      <c r="H36" s="41"/>
    </row>
    <row r="37" spans="1:8" s="2" customFormat="1" ht="16.899999999999999" customHeight="1">
      <c r="A37" s="36"/>
      <c r="B37" s="41"/>
      <c r="C37" s="250" t="s">
        <v>1033</v>
      </c>
      <c r="D37" s="36"/>
      <c r="E37" s="36"/>
      <c r="F37" s="36"/>
      <c r="G37" s="36"/>
      <c r="H37" s="41"/>
    </row>
    <row r="38" spans="1:8" s="2" customFormat="1" ht="22.5">
      <c r="A38" s="36"/>
      <c r="B38" s="41"/>
      <c r="C38" s="248" t="s">
        <v>500</v>
      </c>
      <c r="D38" s="248" t="s">
        <v>1034</v>
      </c>
      <c r="E38" s="19" t="s">
        <v>88</v>
      </c>
      <c r="F38" s="249">
        <v>1820.8</v>
      </c>
      <c r="G38" s="36"/>
      <c r="H38" s="41"/>
    </row>
    <row r="39" spans="1:8" s="2" customFormat="1" ht="16.899999999999999" customHeight="1">
      <c r="A39" s="36"/>
      <c r="B39" s="41"/>
      <c r="C39" s="248" t="s">
        <v>512</v>
      </c>
      <c r="D39" s="248" t="s">
        <v>513</v>
      </c>
      <c r="E39" s="19" t="s">
        <v>88</v>
      </c>
      <c r="F39" s="249">
        <v>1840.9</v>
      </c>
      <c r="G39" s="36"/>
      <c r="H39" s="41"/>
    </row>
    <row r="40" spans="1:8" s="2" customFormat="1" ht="16.899999999999999" customHeight="1">
      <c r="A40" s="36"/>
      <c r="B40" s="41"/>
      <c r="C40" s="244" t="s">
        <v>105</v>
      </c>
      <c r="D40" s="245" t="s">
        <v>106</v>
      </c>
      <c r="E40" s="246" t="s">
        <v>88</v>
      </c>
      <c r="F40" s="247">
        <v>20.100000000000001</v>
      </c>
      <c r="G40" s="36"/>
      <c r="H40" s="41"/>
    </row>
    <row r="41" spans="1:8" s="2" customFormat="1" ht="16.899999999999999" customHeight="1">
      <c r="A41" s="36"/>
      <c r="B41" s="41"/>
      <c r="C41" s="248" t="s">
        <v>19</v>
      </c>
      <c r="D41" s="248" t="s">
        <v>1015</v>
      </c>
      <c r="E41" s="19" t="s">
        <v>19</v>
      </c>
      <c r="F41" s="249">
        <v>0</v>
      </c>
      <c r="G41" s="36"/>
      <c r="H41" s="41"/>
    </row>
    <row r="42" spans="1:8" s="2" customFormat="1" ht="16.899999999999999" customHeight="1">
      <c r="A42" s="36"/>
      <c r="B42" s="41"/>
      <c r="C42" s="248" t="s">
        <v>19</v>
      </c>
      <c r="D42" s="248" t="s">
        <v>1035</v>
      </c>
      <c r="E42" s="19" t="s">
        <v>19</v>
      </c>
      <c r="F42" s="249">
        <v>16.100000000000001</v>
      </c>
      <c r="G42" s="36"/>
      <c r="H42" s="41"/>
    </row>
    <row r="43" spans="1:8" s="2" customFormat="1" ht="16.899999999999999" customHeight="1">
      <c r="A43" s="36"/>
      <c r="B43" s="41"/>
      <c r="C43" s="248" t="s">
        <v>19</v>
      </c>
      <c r="D43" s="248" t="s">
        <v>1019</v>
      </c>
      <c r="E43" s="19" t="s">
        <v>19</v>
      </c>
      <c r="F43" s="249">
        <v>0</v>
      </c>
      <c r="G43" s="36"/>
      <c r="H43" s="41"/>
    </row>
    <row r="44" spans="1:8" s="2" customFormat="1" ht="16.899999999999999" customHeight="1">
      <c r="A44" s="36"/>
      <c r="B44" s="41"/>
      <c r="C44" s="248" t="s">
        <v>19</v>
      </c>
      <c r="D44" s="248" t="s">
        <v>223</v>
      </c>
      <c r="E44" s="19" t="s">
        <v>19</v>
      </c>
      <c r="F44" s="249">
        <v>4</v>
      </c>
      <c r="G44" s="36"/>
      <c r="H44" s="41"/>
    </row>
    <row r="45" spans="1:8" s="2" customFormat="1" ht="16.899999999999999" customHeight="1">
      <c r="A45" s="36"/>
      <c r="B45" s="41"/>
      <c r="C45" s="248" t="s">
        <v>19</v>
      </c>
      <c r="D45" s="248" t="s">
        <v>325</v>
      </c>
      <c r="E45" s="19" t="s">
        <v>19</v>
      </c>
      <c r="F45" s="249">
        <v>20.100000000000001</v>
      </c>
      <c r="G45" s="36"/>
      <c r="H45" s="41"/>
    </row>
    <row r="46" spans="1:8" s="2" customFormat="1" ht="16.899999999999999" customHeight="1">
      <c r="A46" s="36"/>
      <c r="B46" s="41"/>
      <c r="C46" s="250" t="s">
        <v>1033</v>
      </c>
      <c r="D46" s="36"/>
      <c r="E46" s="36"/>
      <c r="F46" s="36"/>
      <c r="G46" s="36"/>
      <c r="H46" s="41"/>
    </row>
    <row r="47" spans="1:8" s="2" customFormat="1" ht="16.899999999999999" customHeight="1">
      <c r="A47" s="36"/>
      <c r="B47" s="41"/>
      <c r="C47" s="248" t="s">
        <v>877</v>
      </c>
      <c r="D47" s="248" t="s">
        <v>1036</v>
      </c>
      <c r="E47" s="19" t="s">
        <v>88</v>
      </c>
      <c r="F47" s="249">
        <v>21.105</v>
      </c>
      <c r="G47" s="36"/>
      <c r="H47" s="41"/>
    </row>
    <row r="48" spans="1:8" s="2" customFormat="1" ht="16.899999999999999" customHeight="1">
      <c r="A48" s="36"/>
      <c r="B48" s="41"/>
      <c r="C48" s="248" t="s">
        <v>883</v>
      </c>
      <c r="D48" s="248" t="s">
        <v>1037</v>
      </c>
      <c r="E48" s="19" t="s">
        <v>88</v>
      </c>
      <c r="F48" s="249">
        <v>30.824000000000002</v>
      </c>
      <c r="G48" s="36"/>
      <c r="H48" s="41"/>
    </row>
    <row r="49" spans="1:8" s="2" customFormat="1" ht="16.899999999999999" customHeight="1">
      <c r="A49" s="36"/>
      <c r="B49" s="41"/>
      <c r="C49" s="248" t="s">
        <v>506</v>
      </c>
      <c r="D49" s="248" t="s">
        <v>1038</v>
      </c>
      <c r="E49" s="19" t="s">
        <v>88</v>
      </c>
      <c r="F49" s="249">
        <v>100.1</v>
      </c>
      <c r="G49" s="36"/>
      <c r="H49" s="41"/>
    </row>
    <row r="50" spans="1:8" s="2" customFormat="1" ht="16.899999999999999" customHeight="1">
      <c r="A50" s="36"/>
      <c r="B50" s="41"/>
      <c r="C50" s="248" t="s">
        <v>512</v>
      </c>
      <c r="D50" s="248" t="s">
        <v>513</v>
      </c>
      <c r="E50" s="19" t="s">
        <v>88</v>
      </c>
      <c r="F50" s="249">
        <v>1840.9</v>
      </c>
      <c r="G50" s="36"/>
      <c r="H50" s="41"/>
    </row>
    <row r="51" spans="1:8" s="2" customFormat="1" ht="16.899999999999999" customHeight="1">
      <c r="A51" s="36"/>
      <c r="B51" s="41"/>
      <c r="C51" s="244" t="s">
        <v>109</v>
      </c>
      <c r="D51" s="245" t="s">
        <v>110</v>
      </c>
      <c r="E51" s="246" t="s">
        <v>97</v>
      </c>
      <c r="F51" s="247">
        <v>176</v>
      </c>
      <c r="G51" s="36"/>
      <c r="H51" s="41"/>
    </row>
    <row r="52" spans="1:8" s="2" customFormat="1" ht="16.899999999999999" customHeight="1">
      <c r="A52" s="36"/>
      <c r="B52" s="41"/>
      <c r="C52" s="248" t="s">
        <v>19</v>
      </c>
      <c r="D52" s="248" t="s">
        <v>1015</v>
      </c>
      <c r="E52" s="19" t="s">
        <v>19</v>
      </c>
      <c r="F52" s="249">
        <v>0</v>
      </c>
      <c r="G52" s="36"/>
      <c r="H52" s="41"/>
    </row>
    <row r="53" spans="1:8" s="2" customFormat="1" ht="16.899999999999999" customHeight="1">
      <c r="A53" s="36"/>
      <c r="B53" s="41"/>
      <c r="C53" s="248" t="s">
        <v>19</v>
      </c>
      <c r="D53" s="248" t="s">
        <v>1039</v>
      </c>
      <c r="E53" s="19" t="s">
        <v>19</v>
      </c>
      <c r="F53" s="249">
        <v>110.2</v>
      </c>
      <c r="G53" s="36"/>
      <c r="H53" s="41"/>
    </row>
    <row r="54" spans="1:8" s="2" customFormat="1" ht="16.899999999999999" customHeight="1">
      <c r="A54" s="36"/>
      <c r="B54" s="41"/>
      <c r="C54" s="248" t="s">
        <v>19</v>
      </c>
      <c r="D54" s="248" t="s">
        <v>1019</v>
      </c>
      <c r="E54" s="19" t="s">
        <v>19</v>
      </c>
      <c r="F54" s="249">
        <v>0</v>
      </c>
      <c r="G54" s="36"/>
      <c r="H54" s="41"/>
    </row>
    <row r="55" spans="1:8" s="2" customFormat="1" ht="16.899999999999999" customHeight="1">
      <c r="A55" s="36"/>
      <c r="B55" s="41"/>
      <c r="C55" s="248" t="s">
        <v>19</v>
      </c>
      <c r="D55" s="248" t="s">
        <v>1040</v>
      </c>
      <c r="E55" s="19" t="s">
        <v>19</v>
      </c>
      <c r="F55" s="249">
        <v>8.9</v>
      </c>
      <c r="G55" s="36"/>
      <c r="H55" s="41"/>
    </row>
    <row r="56" spans="1:8" s="2" customFormat="1" ht="16.899999999999999" customHeight="1">
      <c r="A56" s="36"/>
      <c r="B56" s="41"/>
      <c r="C56" s="248" t="s">
        <v>19</v>
      </c>
      <c r="D56" s="248" t="s">
        <v>1021</v>
      </c>
      <c r="E56" s="19" t="s">
        <v>19</v>
      </c>
      <c r="F56" s="249">
        <v>0</v>
      </c>
      <c r="G56" s="36"/>
      <c r="H56" s="41"/>
    </row>
    <row r="57" spans="1:8" s="2" customFormat="1" ht="16.899999999999999" customHeight="1">
      <c r="A57" s="36"/>
      <c r="B57" s="41"/>
      <c r="C57" s="248" t="s">
        <v>19</v>
      </c>
      <c r="D57" s="248" t="s">
        <v>8</v>
      </c>
      <c r="E57" s="19" t="s">
        <v>19</v>
      </c>
      <c r="F57" s="249">
        <v>12</v>
      </c>
      <c r="G57" s="36"/>
      <c r="H57" s="41"/>
    </row>
    <row r="58" spans="1:8" s="2" customFormat="1" ht="16.899999999999999" customHeight="1">
      <c r="A58" s="36"/>
      <c r="B58" s="41"/>
      <c r="C58" s="248" t="s">
        <v>19</v>
      </c>
      <c r="D58" s="248" t="s">
        <v>1024</v>
      </c>
      <c r="E58" s="19" t="s">
        <v>19</v>
      </c>
      <c r="F58" s="249">
        <v>0</v>
      </c>
      <c r="G58" s="36"/>
      <c r="H58" s="41"/>
    </row>
    <row r="59" spans="1:8" s="2" customFormat="1" ht="16.899999999999999" customHeight="1">
      <c r="A59" s="36"/>
      <c r="B59" s="41"/>
      <c r="C59" s="248" t="s">
        <v>19</v>
      </c>
      <c r="D59" s="248" t="s">
        <v>1041</v>
      </c>
      <c r="E59" s="19" t="s">
        <v>19</v>
      </c>
      <c r="F59" s="249">
        <v>11.1</v>
      </c>
      <c r="G59" s="36"/>
      <c r="H59" s="41"/>
    </row>
    <row r="60" spans="1:8" s="2" customFormat="1" ht="16.899999999999999" customHeight="1">
      <c r="A60" s="36"/>
      <c r="B60" s="41"/>
      <c r="C60" s="248" t="s">
        <v>19</v>
      </c>
      <c r="D60" s="248" t="s">
        <v>1027</v>
      </c>
      <c r="E60" s="19" t="s">
        <v>19</v>
      </c>
      <c r="F60" s="249">
        <v>0</v>
      </c>
      <c r="G60" s="36"/>
      <c r="H60" s="41"/>
    </row>
    <row r="61" spans="1:8" s="2" customFormat="1" ht="16.899999999999999" customHeight="1">
      <c r="A61" s="36"/>
      <c r="B61" s="41"/>
      <c r="C61" s="248" t="s">
        <v>19</v>
      </c>
      <c r="D61" s="248" t="s">
        <v>1042</v>
      </c>
      <c r="E61" s="19" t="s">
        <v>19</v>
      </c>
      <c r="F61" s="249">
        <v>0.6</v>
      </c>
      <c r="G61" s="36"/>
      <c r="H61" s="41"/>
    </row>
    <row r="62" spans="1:8" s="2" customFormat="1" ht="16.899999999999999" customHeight="1">
      <c r="A62" s="36"/>
      <c r="B62" s="41"/>
      <c r="C62" s="248" t="s">
        <v>19</v>
      </c>
      <c r="D62" s="248" t="s">
        <v>1030</v>
      </c>
      <c r="E62" s="19" t="s">
        <v>19</v>
      </c>
      <c r="F62" s="249">
        <v>0</v>
      </c>
      <c r="G62" s="36"/>
      <c r="H62" s="41"/>
    </row>
    <row r="63" spans="1:8" s="2" customFormat="1" ht="16.899999999999999" customHeight="1">
      <c r="A63" s="36"/>
      <c r="B63" s="41"/>
      <c r="C63" s="248" t="s">
        <v>19</v>
      </c>
      <c r="D63" s="248" t="s">
        <v>1043</v>
      </c>
      <c r="E63" s="19" t="s">
        <v>19</v>
      </c>
      <c r="F63" s="249">
        <v>33.200000000000003</v>
      </c>
      <c r="G63" s="36"/>
      <c r="H63" s="41"/>
    </row>
    <row r="64" spans="1:8" s="2" customFormat="1" ht="16.899999999999999" customHeight="1">
      <c r="A64" s="36"/>
      <c r="B64" s="41"/>
      <c r="C64" s="248" t="s">
        <v>19</v>
      </c>
      <c r="D64" s="248" t="s">
        <v>325</v>
      </c>
      <c r="E64" s="19" t="s">
        <v>19</v>
      </c>
      <c r="F64" s="249">
        <v>176</v>
      </c>
      <c r="G64" s="36"/>
      <c r="H64" s="41"/>
    </row>
    <row r="65" spans="1:8" s="2" customFormat="1" ht="16.899999999999999" customHeight="1">
      <c r="A65" s="36"/>
      <c r="B65" s="41"/>
      <c r="C65" s="250" t="s">
        <v>1033</v>
      </c>
      <c r="D65" s="36"/>
      <c r="E65" s="36"/>
      <c r="F65" s="36"/>
      <c r="G65" s="36"/>
      <c r="H65" s="41"/>
    </row>
    <row r="66" spans="1:8" s="2" customFormat="1" ht="16.899999999999999" customHeight="1">
      <c r="A66" s="36"/>
      <c r="B66" s="41"/>
      <c r="C66" s="248" t="s">
        <v>698</v>
      </c>
      <c r="D66" s="248" t="s">
        <v>1044</v>
      </c>
      <c r="E66" s="19" t="s">
        <v>97</v>
      </c>
      <c r="F66" s="249">
        <v>140.80000000000001</v>
      </c>
      <c r="G66" s="36"/>
      <c r="H66" s="41"/>
    </row>
    <row r="67" spans="1:8" s="2" customFormat="1" ht="16.899999999999999" customHeight="1">
      <c r="A67" s="36"/>
      <c r="B67" s="41"/>
      <c r="C67" s="248" t="s">
        <v>705</v>
      </c>
      <c r="D67" s="248" t="s">
        <v>1045</v>
      </c>
      <c r="E67" s="19" t="s">
        <v>97</v>
      </c>
      <c r="F67" s="249">
        <v>176</v>
      </c>
      <c r="G67" s="36"/>
      <c r="H67" s="41"/>
    </row>
    <row r="68" spans="1:8" s="2" customFormat="1" ht="16.899999999999999" customHeight="1">
      <c r="A68" s="36"/>
      <c r="B68" s="41"/>
      <c r="C68" s="244" t="s">
        <v>113</v>
      </c>
      <c r="D68" s="245" t="s">
        <v>114</v>
      </c>
      <c r="E68" s="246" t="s">
        <v>97</v>
      </c>
      <c r="F68" s="247">
        <v>126.1</v>
      </c>
      <c r="G68" s="36"/>
      <c r="H68" s="41"/>
    </row>
    <row r="69" spans="1:8" s="2" customFormat="1" ht="16.899999999999999" customHeight="1">
      <c r="A69" s="36"/>
      <c r="B69" s="41"/>
      <c r="C69" s="248" t="s">
        <v>19</v>
      </c>
      <c r="D69" s="248" t="s">
        <v>1015</v>
      </c>
      <c r="E69" s="19" t="s">
        <v>19</v>
      </c>
      <c r="F69" s="249">
        <v>0</v>
      </c>
      <c r="G69" s="36"/>
      <c r="H69" s="41"/>
    </row>
    <row r="70" spans="1:8" s="2" customFormat="1" ht="16.899999999999999" customHeight="1">
      <c r="A70" s="36"/>
      <c r="B70" s="41"/>
      <c r="C70" s="248" t="s">
        <v>19</v>
      </c>
      <c r="D70" s="248" t="s">
        <v>1046</v>
      </c>
      <c r="E70" s="19" t="s">
        <v>19</v>
      </c>
      <c r="F70" s="249">
        <v>103.5</v>
      </c>
      <c r="G70" s="36"/>
      <c r="H70" s="41"/>
    </row>
    <row r="71" spans="1:8" s="2" customFormat="1" ht="16.899999999999999" customHeight="1">
      <c r="A71" s="36"/>
      <c r="B71" s="41"/>
      <c r="C71" s="248" t="s">
        <v>19</v>
      </c>
      <c r="D71" s="248" t="s">
        <v>1019</v>
      </c>
      <c r="E71" s="19" t="s">
        <v>19</v>
      </c>
      <c r="F71" s="249">
        <v>0</v>
      </c>
      <c r="G71" s="36"/>
      <c r="H71" s="41"/>
    </row>
    <row r="72" spans="1:8" s="2" customFormat="1" ht="16.899999999999999" customHeight="1">
      <c r="A72" s="36"/>
      <c r="B72" s="41"/>
      <c r="C72" s="248" t="s">
        <v>19</v>
      </c>
      <c r="D72" s="248" t="s">
        <v>1047</v>
      </c>
      <c r="E72" s="19" t="s">
        <v>19</v>
      </c>
      <c r="F72" s="249">
        <v>4.0999999999999996</v>
      </c>
      <c r="G72" s="36"/>
      <c r="H72" s="41"/>
    </row>
    <row r="73" spans="1:8" s="2" customFormat="1" ht="16.899999999999999" customHeight="1">
      <c r="A73" s="36"/>
      <c r="B73" s="41"/>
      <c r="C73" s="248" t="s">
        <v>19</v>
      </c>
      <c r="D73" s="248" t="s">
        <v>1021</v>
      </c>
      <c r="E73" s="19" t="s">
        <v>19</v>
      </c>
      <c r="F73" s="249">
        <v>0</v>
      </c>
      <c r="G73" s="36"/>
      <c r="H73" s="41"/>
    </row>
    <row r="74" spans="1:8" s="2" customFormat="1" ht="16.899999999999999" customHeight="1">
      <c r="A74" s="36"/>
      <c r="B74" s="41"/>
      <c r="C74" s="248" t="s">
        <v>19</v>
      </c>
      <c r="D74" s="248" t="s">
        <v>75</v>
      </c>
      <c r="E74" s="19" t="s">
        <v>19</v>
      </c>
      <c r="F74" s="249">
        <v>0</v>
      </c>
      <c r="G74" s="36"/>
      <c r="H74" s="41"/>
    </row>
    <row r="75" spans="1:8" s="2" customFormat="1" ht="16.899999999999999" customHeight="1">
      <c r="A75" s="36"/>
      <c r="B75" s="41"/>
      <c r="C75" s="248" t="s">
        <v>19</v>
      </c>
      <c r="D75" s="248" t="s">
        <v>1024</v>
      </c>
      <c r="E75" s="19" t="s">
        <v>19</v>
      </c>
      <c r="F75" s="249">
        <v>0</v>
      </c>
      <c r="G75" s="36"/>
      <c r="H75" s="41"/>
    </row>
    <row r="76" spans="1:8" s="2" customFormat="1" ht="16.899999999999999" customHeight="1">
      <c r="A76" s="36"/>
      <c r="B76" s="41"/>
      <c r="C76" s="248" t="s">
        <v>19</v>
      </c>
      <c r="D76" s="248" t="s">
        <v>75</v>
      </c>
      <c r="E76" s="19" t="s">
        <v>19</v>
      </c>
      <c r="F76" s="249">
        <v>0</v>
      </c>
      <c r="G76" s="36"/>
      <c r="H76" s="41"/>
    </row>
    <row r="77" spans="1:8" s="2" customFormat="1" ht="16.899999999999999" customHeight="1">
      <c r="A77" s="36"/>
      <c r="B77" s="41"/>
      <c r="C77" s="248" t="s">
        <v>19</v>
      </c>
      <c r="D77" s="248" t="s">
        <v>1027</v>
      </c>
      <c r="E77" s="19" t="s">
        <v>19</v>
      </c>
      <c r="F77" s="249">
        <v>0</v>
      </c>
      <c r="G77" s="36"/>
      <c r="H77" s="41"/>
    </row>
    <row r="78" spans="1:8" s="2" customFormat="1" ht="16.899999999999999" customHeight="1">
      <c r="A78" s="36"/>
      <c r="B78" s="41"/>
      <c r="C78" s="248" t="s">
        <v>19</v>
      </c>
      <c r="D78" s="248" t="s">
        <v>75</v>
      </c>
      <c r="E78" s="19" t="s">
        <v>19</v>
      </c>
      <c r="F78" s="249">
        <v>0</v>
      </c>
      <c r="G78" s="36"/>
      <c r="H78" s="41"/>
    </row>
    <row r="79" spans="1:8" s="2" customFormat="1" ht="16.899999999999999" customHeight="1">
      <c r="A79" s="36"/>
      <c r="B79" s="41"/>
      <c r="C79" s="248" t="s">
        <v>19</v>
      </c>
      <c r="D79" s="248" t="s">
        <v>1030</v>
      </c>
      <c r="E79" s="19" t="s">
        <v>19</v>
      </c>
      <c r="F79" s="249">
        <v>0</v>
      </c>
      <c r="G79" s="36"/>
      <c r="H79" s="41"/>
    </row>
    <row r="80" spans="1:8" s="2" customFormat="1" ht="16.899999999999999" customHeight="1">
      <c r="A80" s="36"/>
      <c r="B80" s="41"/>
      <c r="C80" s="248" t="s">
        <v>19</v>
      </c>
      <c r="D80" s="248" t="s">
        <v>1048</v>
      </c>
      <c r="E80" s="19" t="s">
        <v>19</v>
      </c>
      <c r="F80" s="249">
        <v>18.5</v>
      </c>
      <c r="G80" s="36"/>
      <c r="H80" s="41"/>
    </row>
    <row r="81" spans="1:8" s="2" customFormat="1" ht="16.899999999999999" customHeight="1">
      <c r="A81" s="36"/>
      <c r="B81" s="41"/>
      <c r="C81" s="248" t="s">
        <v>19</v>
      </c>
      <c r="D81" s="248" t="s">
        <v>325</v>
      </c>
      <c r="E81" s="19" t="s">
        <v>19</v>
      </c>
      <c r="F81" s="249">
        <v>126.1</v>
      </c>
      <c r="G81" s="36"/>
      <c r="H81" s="41"/>
    </row>
    <row r="82" spans="1:8" s="2" customFormat="1" ht="16.899999999999999" customHeight="1">
      <c r="A82" s="36"/>
      <c r="B82" s="41"/>
      <c r="C82" s="250" t="s">
        <v>1033</v>
      </c>
      <c r="D82" s="36"/>
      <c r="E82" s="36"/>
      <c r="F82" s="36"/>
      <c r="G82" s="36"/>
      <c r="H82" s="41"/>
    </row>
    <row r="83" spans="1:8" s="2" customFormat="1" ht="16.899999999999999" customHeight="1">
      <c r="A83" s="36"/>
      <c r="B83" s="41"/>
      <c r="C83" s="248" t="s">
        <v>711</v>
      </c>
      <c r="D83" s="248" t="s">
        <v>1049</v>
      </c>
      <c r="E83" s="19" t="s">
        <v>97</v>
      </c>
      <c r="F83" s="249">
        <v>126.1</v>
      </c>
      <c r="G83" s="36"/>
      <c r="H83" s="41"/>
    </row>
    <row r="84" spans="1:8" s="2" customFormat="1" ht="16.899999999999999" customHeight="1">
      <c r="A84" s="36"/>
      <c r="B84" s="41"/>
      <c r="C84" s="244" t="s">
        <v>116</v>
      </c>
      <c r="D84" s="245" t="s">
        <v>117</v>
      </c>
      <c r="E84" s="246" t="s">
        <v>97</v>
      </c>
      <c r="F84" s="247">
        <v>141.4</v>
      </c>
      <c r="G84" s="36"/>
      <c r="H84" s="41"/>
    </row>
    <row r="85" spans="1:8" s="2" customFormat="1" ht="16.899999999999999" customHeight="1">
      <c r="A85" s="36"/>
      <c r="B85" s="41"/>
      <c r="C85" s="248" t="s">
        <v>19</v>
      </c>
      <c r="D85" s="248" t="s">
        <v>1015</v>
      </c>
      <c r="E85" s="19" t="s">
        <v>19</v>
      </c>
      <c r="F85" s="249">
        <v>0</v>
      </c>
      <c r="G85" s="36"/>
      <c r="H85" s="41"/>
    </row>
    <row r="86" spans="1:8" s="2" customFormat="1" ht="16.899999999999999" customHeight="1">
      <c r="A86" s="36"/>
      <c r="B86" s="41"/>
      <c r="C86" s="248" t="s">
        <v>19</v>
      </c>
      <c r="D86" s="248" t="s">
        <v>1050</v>
      </c>
      <c r="E86" s="19" t="s">
        <v>19</v>
      </c>
      <c r="F86" s="249">
        <v>60.7</v>
      </c>
      <c r="G86" s="36"/>
      <c r="H86" s="41"/>
    </row>
    <row r="87" spans="1:8" s="2" customFormat="1" ht="16.899999999999999" customHeight="1">
      <c r="A87" s="36"/>
      <c r="B87" s="41"/>
      <c r="C87" s="248" t="s">
        <v>19</v>
      </c>
      <c r="D87" s="248" t="s">
        <v>1051</v>
      </c>
      <c r="E87" s="19" t="s">
        <v>19</v>
      </c>
      <c r="F87" s="249">
        <v>11.4</v>
      </c>
      <c r="G87" s="36"/>
      <c r="H87" s="41"/>
    </row>
    <row r="88" spans="1:8" s="2" customFormat="1" ht="16.899999999999999" customHeight="1">
      <c r="A88" s="36"/>
      <c r="B88" s="41"/>
      <c r="C88" s="248" t="s">
        <v>19</v>
      </c>
      <c r="D88" s="248" t="s">
        <v>1019</v>
      </c>
      <c r="E88" s="19" t="s">
        <v>19</v>
      </c>
      <c r="F88" s="249">
        <v>0</v>
      </c>
      <c r="G88" s="36"/>
      <c r="H88" s="41"/>
    </row>
    <row r="89" spans="1:8" s="2" customFormat="1" ht="16.899999999999999" customHeight="1">
      <c r="A89" s="36"/>
      <c r="B89" s="41"/>
      <c r="C89" s="248" t="s">
        <v>19</v>
      </c>
      <c r="D89" s="248" t="s">
        <v>1052</v>
      </c>
      <c r="E89" s="19" t="s">
        <v>19</v>
      </c>
      <c r="F89" s="249">
        <v>18.7</v>
      </c>
      <c r="G89" s="36"/>
      <c r="H89" s="41"/>
    </row>
    <row r="90" spans="1:8" s="2" customFormat="1" ht="16.899999999999999" customHeight="1">
      <c r="A90" s="36"/>
      <c r="B90" s="41"/>
      <c r="C90" s="248" t="s">
        <v>19</v>
      </c>
      <c r="D90" s="248" t="s">
        <v>1021</v>
      </c>
      <c r="E90" s="19" t="s">
        <v>19</v>
      </c>
      <c r="F90" s="249">
        <v>0</v>
      </c>
      <c r="G90" s="36"/>
      <c r="H90" s="41"/>
    </row>
    <row r="91" spans="1:8" s="2" customFormat="1" ht="16.899999999999999" customHeight="1">
      <c r="A91" s="36"/>
      <c r="B91" s="41"/>
      <c r="C91" s="248" t="s">
        <v>19</v>
      </c>
      <c r="D91" s="248" t="s">
        <v>75</v>
      </c>
      <c r="E91" s="19" t="s">
        <v>19</v>
      </c>
      <c r="F91" s="249">
        <v>0</v>
      </c>
      <c r="G91" s="36"/>
      <c r="H91" s="41"/>
    </row>
    <row r="92" spans="1:8" s="2" customFormat="1" ht="16.899999999999999" customHeight="1">
      <c r="A92" s="36"/>
      <c r="B92" s="41"/>
      <c r="C92" s="248" t="s">
        <v>19</v>
      </c>
      <c r="D92" s="248" t="s">
        <v>1024</v>
      </c>
      <c r="E92" s="19" t="s">
        <v>19</v>
      </c>
      <c r="F92" s="249">
        <v>0</v>
      </c>
      <c r="G92" s="36"/>
      <c r="H92" s="41"/>
    </row>
    <row r="93" spans="1:8" s="2" customFormat="1" ht="16.899999999999999" customHeight="1">
      <c r="A93" s="36"/>
      <c r="B93" s="41"/>
      <c r="C93" s="248" t="s">
        <v>19</v>
      </c>
      <c r="D93" s="248" t="s">
        <v>499</v>
      </c>
      <c r="E93" s="19" t="s">
        <v>19</v>
      </c>
      <c r="F93" s="249">
        <v>18</v>
      </c>
      <c r="G93" s="36"/>
      <c r="H93" s="41"/>
    </row>
    <row r="94" spans="1:8" s="2" customFormat="1" ht="16.899999999999999" customHeight="1">
      <c r="A94" s="36"/>
      <c r="B94" s="41"/>
      <c r="C94" s="248" t="s">
        <v>19</v>
      </c>
      <c r="D94" s="248" t="s">
        <v>1027</v>
      </c>
      <c r="E94" s="19" t="s">
        <v>19</v>
      </c>
      <c r="F94" s="249">
        <v>0</v>
      </c>
      <c r="G94" s="36"/>
      <c r="H94" s="41"/>
    </row>
    <row r="95" spans="1:8" s="2" customFormat="1" ht="16.899999999999999" customHeight="1">
      <c r="A95" s="36"/>
      <c r="B95" s="41"/>
      <c r="C95" s="248" t="s">
        <v>19</v>
      </c>
      <c r="D95" s="248" t="s">
        <v>75</v>
      </c>
      <c r="E95" s="19" t="s">
        <v>19</v>
      </c>
      <c r="F95" s="249">
        <v>0</v>
      </c>
      <c r="G95" s="36"/>
      <c r="H95" s="41"/>
    </row>
    <row r="96" spans="1:8" s="2" customFormat="1" ht="16.899999999999999" customHeight="1">
      <c r="A96" s="36"/>
      <c r="B96" s="41"/>
      <c r="C96" s="248" t="s">
        <v>19</v>
      </c>
      <c r="D96" s="248" t="s">
        <v>1030</v>
      </c>
      <c r="E96" s="19" t="s">
        <v>19</v>
      </c>
      <c r="F96" s="249">
        <v>0</v>
      </c>
      <c r="G96" s="36"/>
      <c r="H96" s="41"/>
    </row>
    <row r="97" spans="1:8" s="2" customFormat="1" ht="16.899999999999999" customHeight="1">
      <c r="A97" s="36"/>
      <c r="B97" s="41"/>
      <c r="C97" s="248" t="s">
        <v>19</v>
      </c>
      <c r="D97" s="248" t="s">
        <v>1053</v>
      </c>
      <c r="E97" s="19" t="s">
        <v>19</v>
      </c>
      <c r="F97" s="249">
        <v>32.6</v>
      </c>
      <c r="G97" s="36"/>
      <c r="H97" s="41"/>
    </row>
    <row r="98" spans="1:8" s="2" customFormat="1" ht="16.899999999999999" customHeight="1">
      <c r="A98" s="36"/>
      <c r="B98" s="41"/>
      <c r="C98" s="248" t="s">
        <v>19</v>
      </c>
      <c r="D98" s="248" t="s">
        <v>325</v>
      </c>
      <c r="E98" s="19" t="s">
        <v>19</v>
      </c>
      <c r="F98" s="249">
        <v>141.4</v>
      </c>
      <c r="G98" s="36"/>
      <c r="H98" s="41"/>
    </row>
    <row r="99" spans="1:8" s="2" customFormat="1" ht="16.899999999999999" customHeight="1">
      <c r="A99" s="36"/>
      <c r="B99" s="41"/>
      <c r="C99" s="250" t="s">
        <v>1033</v>
      </c>
      <c r="D99" s="36"/>
      <c r="E99" s="36"/>
      <c r="F99" s="36"/>
      <c r="G99" s="36"/>
      <c r="H99" s="41"/>
    </row>
    <row r="100" spans="1:8" s="2" customFormat="1" ht="16.899999999999999" customHeight="1">
      <c r="A100" s="36"/>
      <c r="B100" s="41"/>
      <c r="C100" s="248" t="s">
        <v>717</v>
      </c>
      <c r="D100" s="248" t="s">
        <v>1054</v>
      </c>
      <c r="E100" s="19" t="s">
        <v>97</v>
      </c>
      <c r="F100" s="249">
        <v>141.4</v>
      </c>
      <c r="G100" s="36"/>
      <c r="H100" s="41"/>
    </row>
    <row r="101" spans="1:8" s="2" customFormat="1" ht="16.899999999999999" customHeight="1">
      <c r="A101" s="36"/>
      <c r="B101" s="41"/>
      <c r="C101" s="244" t="s">
        <v>119</v>
      </c>
      <c r="D101" s="245" t="s">
        <v>120</v>
      </c>
      <c r="E101" s="246" t="s">
        <v>121</v>
      </c>
      <c r="F101" s="247">
        <v>9</v>
      </c>
      <c r="G101" s="36"/>
      <c r="H101" s="41"/>
    </row>
    <row r="102" spans="1:8" s="2" customFormat="1" ht="16.899999999999999" customHeight="1">
      <c r="A102" s="36"/>
      <c r="B102" s="41"/>
      <c r="C102" s="248" t="s">
        <v>19</v>
      </c>
      <c r="D102" s="248" t="s">
        <v>1015</v>
      </c>
      <c r="E102" s="19" t="s">
        <v>19</v>
      </c>
      <c r="F102" s="249">
        <v>0</v>
      </c>
      <c r="G102" s="36"/>
      <c r="H102" s="41"/>
    </row>
    <row r="103" spans="1:8" s="2" customFormat="1" ht="16.899999999999999" customHeight="1">
      <c r="A103" s="36"/>
      <c r="B103" s="41"/>
      <c r="C103" s="248" t="s">
        <v>19</v>
      </c>
      <c r="D103" s="248" t="s">
        <v>223</v>
      </c>
      <c r="E103" s="19" t="s">
        <v>19</v>
      </c>
      <c r="F103" s="249">
        <v>4</v>
      </c>
      <c r="G103" s="36"/>
      <c r="H103" s="41"/>
    </row>
    <row r="104" spans="1:8" s="2" customFormat="1" ht="16.899999999999999" customHeight="1">
      <c r="A104" s="36"/>
      <c r="B104" s="41"/>
      <c r="C104" s="248" t="s">
        <v>19</v>
      </c>
      <c r="D104" s="248" t="s">
        <v>1019</v>
      </c>
      <c r="E104" s="19" t="s">
        <v>19</v>
      </c>
      <c r="F104" s="249">
        <v>0</v>
      </c>
      <c r="G104" s="36"/>
      <c r="H104" s="41"/>
    </row>
    <row r="105" spans="1:8" s="2" customFormat="1" ht="16.899999999999999" customHeight="1">
      <c r="A105" s="36"/>
      <c r="B105" s="41"/>
      <c r="C105" s="248" t="s">
        <v>19</v>
      </c>
      <c r="D105" s="248" t="s">
        <v>85</v>
      </c>
      <c r="E105" s="19" t="s">
        <v>19</v>
      </c>
      <c r="F105" s="249">
        <v>2</v>
      </c>
      <c r="G105" s="36"/>
      <c r="H105" s="41"/>
    </row>
    <row r="106" spans="1:8" s="2" customFormat="1" ht="16.899999999999999" customHeight="1">
      <c r="A106" s="36"/>
      <c r="B106" s="41"/>
      <c r="C106" s="248" t="s">
        <v>19</v>
      </c>
      <c r="D106" s="248" t="s">
        <v>1021</v>
      </c>
      <c r="E106" s="19" t="s">
        <v>19</v>
      </c>
      <c r="F106" s="249">
        <v>0</v>
      </c>
      <c r="G106" s="36"/>
      <c r="H106" s="41"/>
    </row>
    <row r="107" spans="1:8" s="2" customFormat="1" ht="16.899999999999999" customHeight="1">
      <c r="A107" s="36"/>
      <c r="B107" s="41"/>
      <c r="C107" s="248" t="s">
        <v>19</v>
      </c>
      <c r="D107" s="248" t="s">
        <v>75</v>
      </c>
      <c r="E107" s="19" t="s">
        <v>19</v>
      </c>
      <c r="F107" s="249">
        <v>0</v>
      </c>
      <c r="G107" s="36"/>
      <c r="H107" s="41"/>
    </row>
    <row r="108" spans="1:8" s="2" customFormat="1" ht="16.899999999999999" customHeight="1">
      <c r="A108" s="36"/>
      <c r="B108" s="41"/>
      <c r="C108" s="248" t="s">
        <v>19</v>
      </c>
      <c r="D108" s="248" t="s">
        <v>1024</v>
      </c>
      <c r="E108" s="19" t="s">
        <v>19</v>
      </c>
      <c r="F108" s="249">
        <v>0</v>
      </c>
      <c r="G108" s="36"/>
      <c r="H108" s="41"/>
    </row>
    <row r="109" spans="1:8" s="2" customFormat="1" ht="16.899999999999999" customHeight="1">
      <c r="A109" s="36"/>
      <c r="B109" s="41"/>
      <c r="C109" s="248" t="s">
        <v>19</v>
      </c>
      <c r="D109" s="248" t="s">
        <v>85</v>
      </c>
      <c r="E109" s="19" t="s">
        <v>19</v>
      </c>
      <c r="F109" s="249">
        <v>2</v>
      </c>
      <c r="G109" s="36"/>
      <c r="H109" s="41"/>
    </row>
    <row r="110" spans="1:8" s="2" customFormat="1" ht="16.899999999999999" customHeight="1">
      <c r="A110" s="36"/>
      <c r="B110" s="41"/>
      <c r="C110" s="248" t="s">
        <v>19</v>
      </c>
      <c r="D110" s="248" t="s">
        <v>1027</v>
      </c>
      <c r="E110" s="19" t="s">
        <v>19</v>
      </c>
      <c r="F110" s="249">
        <v>0</v>
      </c>
      <c r="G110" s="36"/>
      <c r="H110" s="41"/>
    </row>
    <row r="111" spans="1:8" s="2" customFormat="1" ht="16.899999999999999" customHeight="1">
      <c r="A111" s="36"/>
      <c r="B111" s="41"/>
      <c r="C111" s="248" t="s">
        <v>19</v>
      </c>
      <c r="D111" s="248" t="s">
        <v>75</v>
      </c>
      <c r="E111" s="19" t="s">
        <v>19</v>
      </c>
      <c r="F111" s="249">
        <v>0</v>
      </c>
      <c r="G111" s="36"/>
      <c r="H111" s="41"/>
    </row>
    <row r="112" spans="1:8" s="2" customFormat="1" ht="16.899999999999999" customHeight="1">
      <c r="A112" s="36"/>
      <c r="B112" s="41"/>
      <c r="C112" s="248" t="s">
        <v>19</v>
      </c>
      <c r="D112" s="248" t="s">
        <v>1030</v>
      </c>
      <c r="E112" s="19" t="s">
        <v>19</v>
      </c>
      <c r="F112" s="249">
        <v>0</v>
      </c>
      <c r="G112" s="36"/>
      <c r="H112" s="41"/>
    </row>
    <row r="113" spans="1:8" s="2" customFormat="1" ht="16.899999999999999" customHeight="1">
      <c r="A113" s="36"/>
      <c r="B113" s="41"/>
      <c r="C113" s="248" t="s">
        <v>19</v>
      </c>
      <c r="D113" s="248" t="s">
        <v>83</v>
      </c>
      <c r="E113" s="19" t="s">
        <v>19</v>
      </c>
      <c r="F113" s="249">
        <v>1</v>
      </c>
      <c r="G113" s="36"/>
      <c r="H113" s="41"/>
    </row>
    <row r="114" spans="1:8" s="2" customFormat="1" ht="16.899999999999999" customHeight="1">
      <c r="A114" s="36"/>
      <c r="B114" s="41"/>
      <c r="C114" s="248" t="s">
        <v>19</v>
      </c>
      <c r="D114" s="248" t="s">
        <v>325</v>
      </c>
      <c r="E114" s="19" t="s">
        <v>19</v>
      </c>
      <c r="F114" s="249">
        <v>9</v>
      </c>
      <c r="G114" s="36"/>
      <c r="H114" s="41"/>
    </row>
    <row r="115" spans="1:8" s="2" customFormat="1" ht="16.899999999999999" customHeight="1">
      <c r="A115" s="36"/>
      <c r="B115" s="41"/>
      <c r="C115" s="250" t="s">
        <v>1033</v>
      </c>
      <c r="D115" s="36"/>
      <c r="E115" s="36"/>
      <c r="F115" s="36"/>
      <c r="G115" s="36"/>
      <c r="H115" s="41"/>
    </row>
    <row r="116" spans="1:8" s="2" customFormat="1" ht="16.899999999999999" customHeight="1">
      <c r="A116" s="36"/>
      <c r="B116" s="41"/>
      <c r="C116" s="248" t="s">
        <v>680</v>
      </c>
      <c r="D116" s="248" t="s">
        <v>1055</v>
      </c>
      <c r="E116" s="19" t="s">
        <v>676</v>
      </c>
      <c r="F116" s="249">
        <v>9</v>
      </c>
      <c r="G116" s="36"/>
      <c r="H116" s="41"/>
    </row>
    <row r="117" spans="1:8" s="2" customFormat="1" ht="16.899999999999999" customHeight="1">
      <c r="A117" s="36"/>
      <c r="B117" s="41"/>
      <c r="C117" s="248" t="s">
        <v>686</v>
      </c>
      <c r="D117" s="248" t="s">
        <v>1056</v>
      </c>
      <c r="E117" s="19" t="s">
        <v>676</v>
      </c>
      <c r="F117" s="249">
        <v>9</v>
      </c>
      <c r="G117" s="36"/>
      <c r="H117" s="41"/>
    </row>
    <row r="118" spans="1:8" s="2" customFormat="1" ht="16.899999999999999" customHeight="1">
      <c r="A118" s="36"/>
      <c r="B118" s="41"/>
      <c r="C118" s="244" t="s">
        <v>137</v>
      </c>
      <c r="D118" s="245" t="s">
        <v>138</v>
      </c>
      <c r="E118" s="246" t="s">
        <v>88</v>
      </c>
      <c r="F118" s="247">
        <v>17.3</v>
      </c>
      <c r="G118" s="36"/>
      <c r="H118" s="41"/>
    </row>
    <row r="119" spans="1:8" s="2" customFormat="1" ht="16.899999999999999" customHeight="1">
      <c r="A119" s="36"/>
      <c r="B119" s="41"/>
      <c r="C119" s="248" t="s">
        <v>19</v>
      </c>
      <c r="D119" s="248" t="s">
        <v>1015</v>
      </c>
      <c r="E119" s="19" t="s">
        <v>19</v>
      </c>
      <c r="F119" s="249">
        <v>0</v>
      </c>
      <c r="G119" s="36"/>
      <c r="H119" s="41"/>
    </row>
    <row r="120" spans="1:8" s="2" customFormat="1" ht="16.899999999999999" customHeight="1">
      <c r="A120" s="36"/>
      <c r="B120" s="41"/>
      <c r="C120" s="248" t="s">
        <v>19</v>
      </c>
      <c r="D120" s="248" t="s">
        <v>1057</v>
      </c>
      <c r="E120" s="19" t="s">
        <v>19</v>
      </c>
      <c r="F120" s="249">
        <v>12.6</v>
      </c>
      <c r="G120" s="36"/>
      <c r="H120" s="41"/>
    </row>
    <row r="121" spans="1:8" s="2" customFormat="1" ht="16.899999999999999" customHeight="1">
      <c r="A121" s="36"/>
      <c r="B121" s="41"/>
      <c r="C121" s="248" t="s">
        <v>19</v>
      </c>
      <c r="D121" s="248" t="s">
        <v>1019</v>
      </c>
      <c r="E121" s="19" t="s">
        <v>19</v>
      </c>
      <c r="F121" s="249">
        <v>0</v>
      </c>
      <c r="G121" s="36"/>
      <c r="H121" s="41"/>
    </row>
    <row r="122" spans="1:8" s="2" customFormat="1" ht="16.899999999999999" customHeight="1">
      <c r="A122" s="36"/>
      <c r="B122" s="41"/>
      <c r="C122" s="248" t="s">
        <v>19</v>
      </c>
      <c r="D122" s="248" t="s">
        <v>1058</v>
      </c>
      <c r="E122" s="19" t="s">
        <v>19</v>
      </c>
      <c r="F122" s="249">
        <v>0.7</v>
      </c>
      <c r="G122" s="36"/>
      <c r="H122" s="41"/>
    </row>
    <row r="123" spans="1:8" s="2" customFormat="1" ht="16.899999999999999" customHeight="1">
      <c r="A123" s="36"/>
      <c r="B123" s="41"/>
      <c r="C123" s="248" t="s">
        <v>19</v>
      </c>
      <c r="D123" s="248" t="s">
        <v>1021</v>
      </c>
      <c r="E123" s="19" t="s">
        <v>19</v>
      </c>
      <c r="F123" s="249">
        <v>0</v>
      </c>
      <c r="G123" s="36"/>
      <c r="H123" s="41"/>
    </row>
    <row r="124" spans="1:8" s="2" customFormat="1" ht="16.899999999999999" customHeight="1">
      <c r="A124" s="36"/>
      <c r="B124" s="41"/>
      <c r="C124" s="248" t="s">
        <v>19</v>
      </c>
      <c r="D124" s="248" t="s">
        <v>1059</v>
      </c>
      <c r="E124" s="19" t="s">
        <v>19</v>
      </c>
      <c r="F124" s="249">
        <v>1.4</v>
      </c>
      <c r="G124" s="36"/>
      <c r="H124" s="41"/>
    </row>
    <row r="125" spans="1:8" s="2" customFormat="1" ht="16.899999999999999" customHeight="1">
      <c r="A125" s="36"/>
      <c r="B125" s="41"/>
      <c r="C125" s="248" t="s">
        <v>19</v>
      </c>
      <c r="D125" s="248" t="s">
        <v>1024</v>
      </c>
      <c r="E125" s="19" t="s">
        <v>19</v>
      </c>
      <c r="F125" s="249">
        <v>0</v>
      </c>
      <c r="G125" s="36"/>
      <c r="H125" s="41"/>
    </row>
    <row r="126" spans="1:8" s="2" customFormat="1" ht="16.899999999999999" customHeight="1">
      <c r="A126" s="36"/>
      <c r="B126" s="41"/>
      <c r="C126" s="248" t="s">
        <v>19</v>
      </c>
      <c r="D126" s="248" t="s">
        <v>1060</v>
      </c>
      <c r="E126" s="19" t="s">
        <v>19</v>
      </c>
      <c r="F126" s="249">
        <v>1.2</v>
      </c>
      <c r="G126" s="36"/>
      <c r="H126" s="41"/>
    </row>
    <row r="127" spans="1:8" s="2" customFormat="1" ht="16.899999999999999" customHeight="1">
      <c r="A127" s="36"/>
      <c r="B127" s="41"/>
      <c r="C127" s="248" t="s">
        <v>19</v>
      </c>
      <c r="D127" s="248" t="s">
        <v>1061</v>
      </c>
      <c r="E127" s="19" t="s">
        <v>19</v>
      </c>
      <c r="F127" s="249">
        <v>0.7</v>
      </c>
      <c r="G127" s="36"/>
      <c r="H127" s="41"/>
    </row>
    <row r="128" spans="1:8" s="2" customFormat="1" ht="16.899999999999999" customHeight="1">
      <c r="A128" s="36"/>
      <c r="B128" s="41"/>
      <c r="C128" s="248" t="s">
        <v>19</v>
      </c>
      <c r="D128" s="248" t="s">
        <v>1027</v>
      </c>
      <c r="E128" s="19" t="s">
        <v>19</v>
      </c>
      <c r="F128" s="249">
        <v>0</v>
      </c>
      <c r="G128" s="36"/>
      <c r="H128" s="41"/>
    </row>
    <row r="129" spans="1:8" s="2" customFormat="1" ht="16.899999999999999" customHeight="1">
      <c r="A129" s="36"/>
      <c r="B129" s="41"/>
      <c r="C129" s="248" t="s">
        <v>19</v>
      </c>
      <c r="D129" s="248" t="s">
        <v>75</v>
      </c>
      <c r="E129" s="19" t="s">
        <v>19</v>
      </c>
      <c r="F129" s="249">
        <v>0</v>
      </c>
      <c r="G129" s="36"/>
      <c r="H129" s="41"/>
    </row>
    <row r="130" spans="1:8" s="2" customFormat="1" ht="16.899999999999999" customHeight="1">
      <c r="A130" s="36"/>
      <c r="B130" s="41"/>
      <c r="C130" s="248" t="s">
        <v>19</v>
      </c>
      <c r="D130" s="248" t="s">
        <v>1030</v>
      </c>
      <c r="E130" s="19" t="s">
        <v>19</v>
      </c>
      <c r="F130" s="249">
        <v>0</v>
      </c>
      <c r="G130" s="36"/>
      <c r="H130" s="41"/>
    </row>
    <row r="131" spans="1:8" s="2" customFormat="1" ht="16.899999999999999" customHeight="1">
      <c r="A131" s="36"/>
      <c r="B131" s="41"/>
      <c r="C131" s="248" t="s">
        <v>19</v>
      </c>
      <c r="D131" s="248" t="s">
        <v>1061</v>
      </c>
      <c r="E131" s="19" t="s">
        <v>19</v>
      </c>
      <c r="F131" s="249">
        <v>0.7</v>
      </c>
      <c r="G131" s="36"/>
      <c r="H131" s="41"/>
    </row>
    <row r="132" spans="1:8" s="2" customFormat="1" ht="16.899999999999999" customHeight="1">
      <c r="A132" s="36"/>
      <c r="B132" s="41"/>
      <c r="C132" s="248" t="s">
        <v>19</v>
      </c>
      <c r="D132" s="248" t="s">
        <v>325</v>
      </c>
      <c r="E132" s="19" t="s">
        <v>19</v>
      </c>
      <c r="F132" s="249">
        <v>17.3</v>
      </c>
      <c r="G132" s="36"/>
      <c r="H132" s="41"/>
    </row>
    <row r="133" spans="1:8" s="2" customFormat="1" ht="16.899999999999999" customHeight="1">
      <c r="A133" s="36"/>
      <c r="B133" s="41"/>
      <c r="C133" s="250" t="s">
        <v>1033</v>
      </c>
      <c r="D133" s="36"/>
      <c r="E133" s="36"/>
      <c r="F133" s="36"/>
      <c r="G133" s="36"/>
      <c r="H133" s="41"/>
    </row>
    <row r="134" spans="1:8" s="2" customFormat="1" ht="16.899999999999999" customHeight="1">
      <c r="A134" s="36"/>
      <c r="B134" s="41"/>
      <c r="C134" s="248" t="s">
        <v>798</v>
      </c>
      <c r="D134" s="248" t="s">
        <v>1062</v>
      </c>
      <c r="E134" s="19" t="s">
        <v>88</v>
      </c>
      <c r="F134" s="249">
        <v>17.3</v>
      </c>
      <c r="G134" s="36"/>
      <c r="H134" s="41"/>
    </row>
    <row r="135" spans="1:8" s="2" customFormat="1" ht="16.899999999999999" customHeight="1">
      <c r="A135" s="36"/>
      <c r="B135" s="41"/>
      <c r="C135" s="248" t="s">
        <v>816</v>
      </c>
      <c r="D135" s="248" t="s">
        <v>1063</v>
      </c>
      <c r="E135" s="19" t="s">
        <v>292</v>
      </c>
      <c r="F135" s="249">
        <v>332.16</v>
      </c>
      <c r="G135" s="36"/>
      <c r="H135" s="41"/>
    </row>
    <row r="136" spans="1:8" s="2" customFormat="1" ht="16.899999999999999" customHeight="1">
      <c r="A136" s="36"/>
      <c r="B136" s="41"/>
      <c r="C136" s="248" t="s">
        <v>902</v>
      </c>
      <c r="D136" s="248" t="s">
        <v>1064</v>
      </c>
      <c r="E136" s="19" t="s">
        <v>88</v>
      </c>
      <c r="F136" s="249">
        <v>17.3</v>
      </c>
      <c r="G136" s="36"/>
      <c r="H136" s="41"/>
    </row>
    <row r="137" spans="1:8" s="2" customFormat="1" ht="16.899999999999999" customHeight="1">
      <c r="A137" s="36"/>
      <c r="B137" s="41"/>
      <c r="C137" s="248" t="s">
        <v>913</v>
      </c>
      <c r="D137" s="248" t="s">
        <v>1065</v>
      </c>
      <c r="E137" s="19" t="s">
        <v>88</v>
      </c>
      <c r="F137" s="249">
        <v>17.3</v>
      </c>
      <c r="G137" s="36"/>
      <c r="H137" s="41"/>
    </row>
    <row r="138" spans="1:8" s="2" customFormat="1" ht="16.899999999999999" customHeight="1">
      <c r="A138" s="36"/>
      <c r="B138" s="41"/>
      <c r="C138" s="248" t="s">
        <v>923</v>
      </c>
      <c r="D138" s="248" t="s">
        <v>1066</v>
      </c>
      <c r="E138" s="19" t="s">
        <v>88</v>
      </c>
      <c r="F138" s="249">
        <v>17.3</v>
      </c>
      <c r="G138" s="36"/>
      <c r="H138" s="41"/>
    </row>
    <row r="139" spans="1:8" s="2" customFormat="1" ht="16.899999999999999" customHeight="1">
      <c r="A139" s="36"/>
      <c r="B139" s="41"/>
      <c r="C139" s="248" t="s">
        <v>928</v>
      </c>
      <c r="D139" s="248" t="s">
        <v>1067</v>
      </c>
      <c r="E139" s="19" t="s">
        <v>88</v>
      </c>
      <c r="F139" s="249">
        <v>17.3</v>
      </c>
      <c r="G139" s="36"/>
      <c r="H139" s="41"/>
    </row>
    <row r="140" spans="1:8" s="2" customFormat="1" ht="16.899999999999999" customHeight="1">
      <c r="A140" s="36"/>
      <c r="B140" s="41"/>
      <c r="C140" s="244" t="s">
        <v>125</v>
      </c>
      <c r="D140" s="245" t="s">
        <v>126</v>
      </c>
      <c r="E140" s="246" t="s">
        <v>97</v>
      </c>
      <c r="F140" s="247">
        <v>7.5</v>
      </c>
      <c r="G140" s="36"/>
      <c r="H140" s="41"/>
    </row>
    <row r="141" spans="1:8" s="2" customFormat="1" ht="16.899999999999999" customHeight="1">
      <c r="A141" s="36"/>
      <c r="B141" s="41"/>
      <c r="C141" s="248" t="s">
        <v>19</v>
      </c>
      <c r="D141" s="248" t="s">
        <v>1015</v>
      </c>
      <c r="E141" s="19" t="s">
        <v>19</v>
      </c>
      <c r="F141" s="249">
        <v>0</v>
      </c>
      <c r="G141" s="36"/>
      <c r="H141" s="41"/>
    </row>
    <row r="142" spans="1:8" s="2" customFormat="1" ht="16.899999999999999" customHeight="1">
      <c r="A142" s="36"/>
      <c r="B142" s="41"/>
      <c r="C142" s="248" t="s">
        <v>19</v>
      </c>
      <c r="D142" s="248" t="s">
        <v>75</v>
      </c>
      <c r="E142" s="19" t="s">
        <v>19</v>
      </c>
      <c r="F142" s="249">
        <v>0</v>
      </c>
      <c r="G142" s="36"/>
      <c r="H142" s="41"/>
    </row>
    <row r="143" spans="1:8" s="2" customFormat="1" ht="16.899999999999999" customHeight="1">
      <c r="A143" s="36"/>
      <c r="B143" s="41"/>
      <c r="C143" s="248" t="s">
        <v>19</v>
      </c>
      <c r="D143" s="248" t="s">
        <v>1019</v>
      </c>
      <c r="E143" s="19" t="s">
        <v>19</v>
      </c>
      <c r="F143" s="249">
        <v>0</v>
      </c>
      <c r="G143" s="36"/>
      <c r="H143" s="41"/>
    </row>
    <row r="144" spans="1:8" s="2" customFormat="1" ht="16.899999999999999" customHeight="1">
      <c r="A144" s="36"/>
      <c r="B144" s="41"/>
      <c r="C144" s="248" t="s">
        <v>19</v>
      </c>
      <c r="D144" s="248" t="s">
        <v>75</v>
      </c>
      <c r="E144" s="19" t="s">
        <v>19</v>
      </c>
      <c r="F144" s="249">
        <v>0</v>
      </c>
      <c r="G144" s="36"/>
      <c r="H144" s="41"/>
    </row>
    <row r="145" spans="1:8" s="2" customFormat="1" ht="16.899999999999999" customHeight="1">
      <c r="A145" s="36"/>
      <c r="B145" s="41"/>
      <c r="C145" s="248" t="s">
        <v>19</v>
      </c>
      <c r="D145" s="248" t="s">
        <v>1021</v>
      </c>
      <c r="E145" s="19" t="s">
        <v>19</v>
      </c>
      <c r="F145" s="249">
        <v>0</v>
      </c>
      <c r="G145" s="36"/>
      <c r="H145" s="41"/>
    </row>
    <row r="146" spans="1:8" s="2" customFormat="1" ht="16.899999999999999" customHeight="1">
      <c r="A146" s="36"/>
      <c r="B146" s="41"/>
      <c r="C146" s="248" t="s">
        <v>19</v>
      </c>
      <c r="D146" s="248" t="s">
        <v>75</v>
      </c>
      <c r="E146" s="19" t="s">
        <v>19</v>
      </c>
      <c r="F146" s="249">
        <v>0</v>
      </c>
      <c r="G146" s="36"/>
      <c r="H146" s="41"/>
    </row>
    <row r="147" spans="1:8" s="2" customFormat="1" ht="16.899999999999999" customHeight="1">
      <c r="A147" s="36"/>
      <c r="B147" s="41"/>
      <c r="C147" s="248" t="s">
        <v>19</v>
      </c>
      <c r="D147" s="248" t="s">
        <v>1024</v>
      </c>
      <c r="E147" s="19" t="s">
        <v>19</v>
      </c>
      <c r="F147" s="249">
        <v>0</v>
      </c>
      <c r="G147" s="36"/>
      <c r="H147" s="41"/>
    </row>
    <row r="148" spans="1:8" s="2" customFormat="1" ht="16.899999999999999" customHeight="1">
      <c r="A148" s="36"/>
      <c r="B148" s="41"/>
      <c r="C148" s="248" t="s">
        <v>19</v>
      </c>
      <c r="D148" s="248" t="s">
        <v>75</v>
      </c>
      <c r="E148" s="19" t="s">
        <v>19</v>
      </c>
      <c r="F148" s="249">
        <v>0</v>
      </c>
      <c r="G148" s="36"/>
      <c r="H148" s="41"/>
    </row>
    <row r="149" spans="1:8" s="2" customFormat="1" ht="16.899999999999999" customHeight="1">
      <c r="A149" s="36"/>
      <c r="B149" s="41"/>
      <c r="C149" s="248" t="s">
        <v>19</v>
      </c>
      <c r="D149" s="248" t="s">
        <v>1027</v>
      </c>
      <c r="E149" s="19" t="s">
        <v>19</v>
      </c>
      <c r="F149" s="249">
        <v>0</v>
      </c>
      <c r="G149" s="36"/>
      <c r="H149" s="41"/>
    </row>
    <row r="150" spans="1:8" s="2" customFormat="1" ht="16.899999999999999" customHeight="1">
      <c r="A150" s="36"/>
      <c r="B150" s="41"/>
      <c r="C150" s="248" t="s">
        <v>19</v>
      </c>
      <c r="D150" s="248" t="s">
        <v>127</v>
      </c>
      <c r="E150" s="19" t="s">
        <v>19</v>
      </c>
      <c r="F150" s="249">
        <v>7.5</v>
      </c>
      <c r="G150" s="36"/>
      <c r="H150" s="41"/>
    </row>
    <row r="151" spans="1:8" s="2" customFormat="1" ht="16.899999999999999" customHeight="1">
      <c r="A151" s="36"/>
      <c r="B151" s="41"/>
      <c r="C151" s="248" t="s">
        <v>19</v>
      </c>
      <c r="D151" s="248" t="s">
        <v>1030</v>
      </c>
      <c r="E151" s="19" t="s">
        <v>19</v>
      </c>
      <c r="F151" s="249">
        <v>0</v>
      </c>
      <c r="G151" s="36"/>
      <c r="H151" s="41"/>
    </row>
    <row r="152" spans="1:8" s="2" customFormat="1" ht="16.899999999999999" customHeight="1">
      <c r="A152" s="36"/>
      <c r="B152" s="41"/>
      <c r="C152" s="248" t="s">
        <v>19</v>
      </c>
      <c r="D152" s="248" t="s">
        <v>75</v>
      </c>
      <c r="E152" s="19" t="s">
        <v>19</v>
      </c>
      <c r="F152" s="249">
        <v>0</v>
      </c>
      <c r="G152" s="36"/>
      <c r="H152" s="41"/>
    </row>
    <row r="153" spans="1:8" s="2" customFormat="1" ht="16.899999999999999" customHeight="1">
      <c r="A153" s="36"/>
      <c r="B153" s="41"/>
      <c r="C153" s="248" t="s">
        <v>19</v>
      </c>
      <c r="D153" s="248" t="s">
        <v>325</v>
      </c>
      <c r="E153" s="19" t="s">
        <v>19</v>
      </c>
      <c r="F153" s="249">
        <v>7.5</v>
      </c>
      <c r="G153" s="36"/>
      <c r="H153" s="41"/>
    </row>
    <row r="154" spans="1:8" s="2" customFormat="1" ht="16.899999999999999" customHeight="1">
      <c r="A154" s="36"/>
      <c r="B154" s="41"/>
      <c r="C154" s="250" t="s">
        <v>1033</v>
      </c>
      <c r="D154" s="36"/>
      <c r="E154" s="36"/>
      <c r="F154" s="36"/>
      <c r="G154" s="36"/>
      <c r="H154" s="41"/>
    </row>
    <row r="155" spans="1:8" s="2" customFormat="1" ht="16.899999999999999" customHeight="1">
      <c r="A155" s="36"/>
      <c r="B155" s="41"/>
      <c r="C155" s="248" t="s">
        <v>220</v>
      </c>
      <c r="D155" s="248" t="s">
        <v>1068</v>
      </c>
      <c r="E155" s="19" t="s">
        <v>88</v>
      </c>
      <c r="F155" s="249">
        <v>3.75</v>
      </c>
      <c r="G155" s="36"/>
      <c r="H155" s="41"/>
    </row>
    <row r="156" spans="1:8" s="2" customFormat="1" ht="16.899999999999999" customHeight="1">
      <c r="A156" s="36"/>
      <c r="B156" s="41"/>
      <c r="C156" s="248" t="s">
        <v>231</v>
      </c>
      <c r="D156" s="248" t="s">
        <v>1069</v>
      </c>
      <c r="E156" s="19" t="s">
        <v>88</v>
      </c>
      <c r="F156" s="249">
        <v>4.125</v>
      </c>
      <c r="G156" s="36"/>
      <c r="H156" s="41"/>
    </row>
    <row r="157" spans="1:8" s="2" customFormat="1" ht="16.899999999999999" customHeight="1">
      <c r="A157" s="36"/>
      <c r="B157" s="41"/>
      <c r="C157" s="244" t="s">
        <v>140</v>
      </c>
      <c r="D157" s="245" t="s">
        <v>141</v>
      </c>
      <c r="E157" s="246" t="s">
        <v>97</v>
      </c>
      <c r="F157" s="247">
        <v>29</v>
      </c>
      <c r="G157" s="36"/>
      <c r="H157" s="41"/>
    </row>
    <row r="158" spans="1:8" s="2" customFormat="1" ht="16.899999999999999" customHeight="1">
      <c r="A158" s="36"/>
      <c r="B158" s="41"/>
      <c r="C158" s="248" t="s">
        <v>19</v>
      </c>
      <c r="D158" s="248" t="s">
        <v>1015</v>
      </c>
      <c r="E158" s="19" t="s">
        <v>19</v>
      </c>
      <c r="F158" s="249">
        <v>0</v>
      </c>
      <c r="G158" s="36"/>
      <c r="H158" s="41"/>
    </row>
    <row r="159" spans="1:8" s="2" customFormat="1" ht="16.899999999999999" customHeight="1">
      <c r="A159" s="36"/>
      <c r="B159" s="41"/>
      <c r="C159" s="248" t="s">
        <v>19</v>
      </c>
      <c r="D159" s="248" t="s">
        <v>7</v>
      </c>
      <c r="E159" s="19" t="s">
        <v>19</v>
      </c>
      <c r="F159" s="249">
        <v>21</v>
      </c>
      <c r="G159" s="36"/>
      <c r="H159" s="41"/>
    </row>
    <row r="160" spans="1:8" s="2" customFormat="1" ht="16.899999999999999" customHeight="1">
      <c r="A160" s="36"/>
      <c r="B160" s="41"/>
      <c r="C160" s="248" t="s">
        <v>19</v>
      </c>
      <c r="D160" s="248" t="s">
        <v>1019</v>
      </c>
      <c r="E160" s="19" t="s">
        <v>19</v>
      </c>
      <c r="F160" s="249">
        <v>0</v>
      </c>
      <c r="G160" s="36"/>
      <c r="H160" s="41"/>
    </row>
    <row r="161" spans="1:8" s="2" customFormat="1" ht="16.899999999999999" customHeight="1">
      <c r="A161" s="36"/>
      <c r="B161" s="41"/>
      <c r="C161" s="248" t="s">
        <v>19</v>
      </c>
      <c r="D161" s="248" t="s">
        <v>1070</v>
      </c>
      <c r="E161" s="19" t="s">
        <v>19</v>
      </c>
      <c r="F161" s="249">
        <v>1.2</v>
      </c>
      <c r="G161" s="36"/>
      <c r="H161" s="41"/>
    </row>
    <row r="162" spans="1:8" s="2" customFormat="1" ht="16.899999999999999" customHeight="1">
      <c r="A162" s="36"/>
      <c r="B162" s="41"/>
      <c r="C162" s="248" t="s">
        <v>19</v>
      </c>
      <c r="D162" s="248" t="s">
        <v>1021</v>
      </c>
      <c r="E162" s="19" t="s">
        <v>19</v>
      </c>
      <c r="F162" s="249">
        <v>0</v>
      </c>
      <c r="G162" s="36"/>
      <c r="H162" s="41"/>
    </row>
    <row r="163" spans="1:8" s="2" customFormat="1" ht="16.899999999999999" customHeight="1">
      <c r="A163" s="36"/>
      <c r="B163" s="41"/>
      <c r="C163" s="248" t="s">
        <v>19</v>
      </c>
      <c r="D163" s="248" t="s">
        <v>1071</v>
      </c>
      <c r="E163" s="19" t="s">
        <v>19</v>
      </c>
      <c r="F163" s="249">
        <v>2.4</v>
      </c>
      <c r="G163" s="36"/>
      <c r="H163" s="41"/>
    </row>
    <row r="164" spans="1:8" s="2" customFormat="1" ht="16.899999999999999" customHeight="1">
      <c r="A164" s="36"/>
      <c r="B164" s="41"/>
      <c r="C164" s="248" t="s">
        <v>19</v>
      </c>
      <c r="D164" s="248" t="s">
        <v>1024</v>
      </c>
      <c r="E164" s="19" t="s">
        <v>19</v>
      </c>
      <c r="F164" s="249">
        <v>0</v>
      </c>
      <c r="G164" s="36"/>
      <c r="H164" s="41"/>
    </row>
    <row r="165" spans="1:8" s="2" customFormat="1" ht="16.899999999999999" customHeight="1">
      <c r="A165" s="36"/>
      <c r="B165" s="41"/>
      <c r="C165" s="248" t="s">
        <v>19</v>
      </c>
      <c r="D165" s="248" t="s">
        <v>1072</v>
      </c>
      <c r="E165" s="19" t="s">
        <v>19</v>
      </c>
      <c r="F165" s="249">
        <v>3.2</v>
      </c>
      <c r="G165" s="36"/>
      <c r="H165" s="41"/>
    </row>
    <row r="166" spans="1:8" s="2" customFormat="1" ht="16.899999999999999" customHeight="1">
      <c r="A166" s="36"/>
      <c r="B166" s="41"/>
      <c r="C166" s="248" t="s">
        <v>19</v>
      </c>
      <c r="D166" s="248" t="s">
        <v>1027</v>
      </c>
      <c r="E166" s="19" t="s">
        <v>19</v>
      </c>
      <c r="F166" s="249">
        <v>0</v>
      </c>
      <c r="G166" s="36"/>
      <c r="H166" s="41"/>
    </row>
    <row r="167" spans="1:8" s="2" customFormat="1" ht="16.899999999999999" customHeight="1">
      <c r="A167" s="36"/>
      <c r="B167" s="41"/>
      <c r="C167" s="248" t="s">
        <v>19</v>
      </c>
      <c r="D167" s="248" t="s">
        <v>75</v>
      </c>
      <c r="E167" s="19" t="s">
        <v>19</v>
      </c>
      <c r="F167" s="249">
        <v>0</v>
      </c>
      <c r="G167" s="36"/>
      <c r="H167" s="41"/>
    </row>
    <row r="168" spans="1:8" s="2" customFormat="1" ht="16.899999999999999" customHeight="1">
      <c r="A168" s="36"/>
      <c r="B168" s="41"/>
      <c r="C168" s="248" t="s">
        <v>19</v>
      </c>
      <c r="D168" s="248" t="s">
        <v>1030</v>
      </c>
      <c r="E168" s="19" t="s">
        <v>19</v>
      </c>
      <c r="F168" s="249">
        <v>0</v>
      </c>
      <c r="G168" s="36"/>
      <c r="H168" s="41"/>
    </row>
    <row r="169" spans="1:8" s="2" customFormat="1" ht="16.899999999999999" customHeight="1">
      <c r="A169" s="36"/>
      <c r="B169" s="41"/>
      <c r="C169" s="248" t="s">
        <v>19</v>
      </c>
      <c r="D169" s="248" t="s">
        <v>1070</v>
      </c>
      <c r="E169" s="19" t="s">
        <v>19</v>
      </c>
      <c r="F169" s="249">
        <v>1.2</v>
      </c>
      <c r="G169" s="36"/>
      <c r="H169" s="41"/>
    </row>
    <row r="170" spans="1:8" s="2" customFormat="1" ht="16.899999999999999" customHeight="1">
      <c r="A170" s="36"/>
      <c r="B170" s="41"/>
      <c r="C170" s="248" t="s">
        <v>19</v>
      </c>
      <c r="D170" s="248" t="s">
        <v>325</v>
      </c>
      <c r="E170" s="19" t="s">
        <v>19</v>
      </c>
      <c r="F170" s="249">
        <v>29</v>
      </c>
      <c r="G170" s="36"/>
      <c r="H170" s="41"/>
    </row>
    <row r="171" spans="1:8" s="2" customFormat="1" ht="16.899999999999999" customHeight="1">
      <c r="A171" s="36"/>
      <c r="B171" s="41"/>
      <c r="C171" s="250" t="s">
        <v>1033</v>
      </c>
      <c r="D171" s="36"/>
      <c r="E171" s="36"/>
      <c r="F171" s="36"/>
      <c r="G171" s="36"/>
      <c r="H171" s="41"/>
    </row>
    <row r="172" spans="1:8" s="2" customFormat="1" ht="16.899999999999999" customHeight="1">
      <c r="A172" s="36"/>
      <c r="B172" s="41"/>
      <c r="C172" s="248" t="s">
        <v>312</v>
      </c>
      <c r="D172" s="248" t="s">
        <v>1073</v>
      </c>
      <c r="E172" s="19" t="s">
        <v>88</v>
      </c>
      <c r="F172" s="249">
        <v>104.67100000000001</v>
      </c>
      <c r="G172" s="36"/>
      <c r="H172" s="41"/>
    </row>
    <row r="173" spans="1:8" s="2" customFormat="1" ht="16.899999999999999" customHeight="1">
      <c r="A173" s="36"/>
      <c r="B173" s="41"/>
      <c r="C173" s="248" t="s">
        <v>735</v>
      </c>
      <c r="D173" s="248" t="s">
        <v>1074</v>
      </c>
      <c r="E173" s="19" t="s">
        <v>97</v>
      </c>
      <c r="F173" s="249">
        <v>30.45</v>
      </c>
      <c r="G173" s="36"/>
      <c r="H173" s="41"/>
    </row>
    <row r="174" spans="1:8" s="2" customFormat="1" ht="16.899999999999999" customHeight="1">
      <c r="A174" s="36"/>
      <c r="B174" s="41"/>
      <c r="C174" s="244" t="s">
        <v>128</v>
      </c>
      <c r="D174" s="245" t="s">
        <v>129</v>
      </c>
      <c r="E174" s="246" t="s">
        <v>97</v>
      </c>
      <c r="F174" s="247">
        <v>149.9</v>
      </c>
      <c r="G174" s="36"/>
      <c r="H174" s="41"/>
    </row>
    <row r="175" spans="1:8" s="2" customFormat="1" ht="16.899999999999999" customHeight="1">
      <c r="A175" s="36"/>
      <c r="B175" s="41"/>
      <c r="C175" s="248" t="s">
        <v>19</v>
      </c>
      <c r="D175" s="248" t="s">
        <v>1015</v>
      </c>
      <c r="E175" s="19" t="s">
        <v>19</v>
      </c>
      <c r="F175" s="249">
        <v>0</v>
      </c>
      <c r="G175" s="36"/>
      <c r="H175" s="41"/>
    </row>
    <row r="176" spans="1:8" s="2" customFormat="1" ht="16.899999999999999" customHeight="1">
      <c r="A176" s="36"/>
      <c r="B176" s="41"/>
      <c r="C176" s="248" t="s">
        <v>19</v>
      </c>
      <c r="D176" s="248" t="s">
        <v>1075</v>
      </c>
      <c r="E176" s="19" t="s">
        <v>19</v>
      </c>
      <c r="F176" s="249">
        <v>108.5</v>
      </c>
      <c r="G176" s="36"/>
      <c r="H176" s="41"/>
    </row>
    <row r="177" spans="1:8" s="2" customFormat="1" ht="16.899999999999999" customHeight="1">
      <c r="A177" s="36"/>
      <c r="B177" s="41"/>
      <c r="C177" s="248" t="s">
        <v>19</v>
      </c>
      <c r="D177" s="248" t="s">
        <v>1019</v>
      </c>
      <c r="E177" s="19" t="s">
        <v>19</v>
      </c>
      <c r="F177" s="249">
        <v>0</v>
      </c>
      <c r="G177" s="36"/>
      <c r="H177" s="41"/>
    </row>
    <row r="178" spans="1:8" s="2" customFormat="1" ht="16.899999999999999" customHeight="1">
      <c r="A178" s="36"/>
      <c r="B178" s="41"/>
      <c r="C178" s="248" t="s">
        <v>19</v>
      </c>
      <c r="D178" s="248" t="s">
        <v>75</v>
      </c>
      <c r="E178" s="19" t="s">
        <v>19</v>
      </c>
      <c r="F178" s="249">
        <v>0</v>
      </c>
      <c r="G178" s="36"/>
      <c r="H178" s="41"/>
    </row>
    <row r="179" spans="1:8" s="2" customFormat="1" ht="16.899999999999999" customHeight="1">
      <c r="A179" s="36"/>
      <c r="B179" s="41"/>
      <c r="C179" s="248" t="s">
        <v>19</v>
      </c>
      <c r="D179" s="248" t="s">
        <v>1021</v>
      </c>
      <c r="E179" s="19" t="s">
        <v>19</v>
      </c>
      <c r="F179" s="249">
        <v>0</v>
      </c>
      <c r="G179" s="36"/>
      <c r="H179" s="41"/>
    </row>
    <row r="180" spans="1:8" s="2" customFormat="1" ht="16.899999999999999" customHeight="1">
      <c r="A180" s="36"/>
      <c r="B180" s="41"/>
      <c r="C180" s="248" t="s">
        <v>19</v>
      </c>
      <c r="D180" s="248" t="s">
        <v>75</v>
      </c>
      <c r="E180" s="19" t="s">
        <v>19</v>
      </c>
      <c r="F180" s="249">
        <v>0</v>
      </c>
      <c r="G180" s="36"/>
      <c r="H180" s="41"/>
    </row>
    <row r="181" spans="1:8" s="2" customFormat="1" ht="16.899999999999999" customHeight="1">
      <c r="A181" s="36"/>
      <c r="B181" s="41"/>
      <c r="C181" s="248" t="s">
        <v>19</v>
      </c>
      <c r="D181" s="248" t="s">
        <v>1024</v>
      </c>
      <c r="E181" s="19" t="s">
        <v>19</v>
      </c>
      <c r="F181" s="249">
        <v>0</v>
      </c>
      <c r="G181" s="36"/>
      <c r="H181" s="41"/>
    </row>
    <row r="182" spans="1:8" s="2" customFormat="1" ht="16.899999999999999" customHeight="1">
      <c r="A182" s="36"/>
      <c r="B182" s="41"/>
      <c r="C182" s="248" t="s">
        <v>19</v>
      </c>
      <c r="D182" s="248" t="s">
        <v>1076</v>
      </c>
      <c r="E182" s="19" t="s">
        <v>19</v>
      </c>
      <c r="F182" s="249">
        <v>5.4</v>
      </c>
      <c r="G182" s="36"/>
      <c r="H182" s="41"/>
    </row>
    <row r="183" spans="1:8" s="2" customFormat="1" ht="16.899999999999999" customHeight="1">
      <c r="A183" s="36"/>
      <c r="B183" s="41"/>
      <c r="C183" s="248" t="s">
        <v>19</v>
      </c>
      <c r="D183" s="248" t="s">
        <v>1027</v>
      </c>
      <c r="E183" s="19" t="s">
        <v>19</v>
      </c>
      <c r="F183" s="249">
        <v>0</v>
      </c>
      <c r="G183" s="36"/>
      <c r="H183" s="41"/>
    </row>
    <row r="184" spans="1:8" s="2" customFormat="1" ht="16.899999999999999" customHeight="1">
      <c r="A184" s="36"/>
      <c r="B184" s="41"/>
      <c r="C184" s="248" t="s">
        <v>19</v>
      </c>
      <c r="D184" s="248" t="s">
        <v>1042</v>
      </c>
      <c r="E184" s="19" t="s">
        <v>19</v>
      </c>
      <c r="F184" s="249">
        <v>0.6</v>
      </c>
      <c r="G184" s="36"/>
      <c r="H184" s="41"/>
    </row>
    <row r="185" spans="1:8" s="2" customFormat="1" ht="16.899999999999999" customHeight="1">
      <c r="A185" s="36"/>
      <c r="B185" s="41"/>
      <c r="C185" s="248" t="s">
        <v>19</v>
      </c>
      <c r="D185" s="248" t="s">
        <v>1030</v>
      </c>
      <c r="E185" s="19" t="s">
        <v>19</v>
      </c>
      <c r="F185" s="249">
        <v>0</v>
      </c>
      <c r="G185" s="36"/>
      <c r="H185" s="41"/>
    </row>
    <row r="186" spans="1:8" s="2" customFormat="1" ht="16.899999999999999" customHeight="1">
      <c r="A186" s="36"/>
      <c r="B186" s="41"/>
      <c r="C186" s="248" t="s">
        <v>19</v>
      </c>
      <c r="D186" s="248" t="s">
        <v>1077</v>
      </c>
      <c r="E186" s="19" t="s">
        <v>19</v>
      </c>
      <c r="F186" s="249">
        <v>35.4</v>
      </c>
      <c r="G186" s="36"/>
      <c r="H186" s="41"/>
    </row>
    <row r="187" spans="1:8" s="2" customFormat="1" ht="16.899999999999999" customHeight="1">
      <c r="A187" s="36"/>
      <c r="B187" s="41"/>
      <c r="C187" s="248" t="s">
        <v>19</v>
      </c>
      <c r="D187" s="248" t="s">
        <v>325</v>
      </c>
      <c r="E187" s="19" t="s">
        <v>19</v>
      </c>
      <c r="F187" s="249">
        <v>149.9</v>
      </c>
      <c r="G187" s="36"/>
      <c r="H187" s="41"/>
    </row>
    <row r="188" spans="1:8" s="2" customFormat="1" ht="16.899999999999999" customHeight="1">
      <c r="A188" s="36"/>
      <c r="B188" s="41"/>
      <c r="C188" s="250" t="s">
        <v>1033</v>
      </c>
      <c r="D188" s="36"/>
      <c r="E188" s="36"/>
      <c r="F188" s="36"/>
      <c r="G188" s="36"/>
      <c r="H188" s="41"/>
    </row>
    <row r="189" spans="1:8" s="2" customFormat="1" ht="16.899999999999999" customHeight="1">
      <c r="A189" s="36"/>
      <c r="B189" s="41"/>
      <c r="C189" s="248" t="s">
        <v>312</v>
      </c>
      <c r="D189" s="248" t="s">
        <v>1073</v>
      </c>
      <c r="E189" s="19" t="s">
        <v>88</v>
      </c>
      <c r="F189" s="249">
        <v>104.67100000000001</v>
      </c>
      <c r="G189" s="36"/>
      <c r="H189" s="41"/>
    </row>
    <row r="190" spans="1:8" s="2" customFormat="1" ht="16.899999999999999" customHeight="1">
      <c r="A190" s="36"/>
      <c r="B190" s="41"/>
      <c r="C190" s="248" t="s">
        <v>728</v>
      </c>
      <c r="D190" s="248" t="s">
        <v>1078</v>
      </c>
      <c r="E190" s="19" t="s">
        <v>97</v>
      </c>
      <c r="F190" s="249">
        <v>157.39500000000001</v>
      </c>
      <c r="G190" s="36"/>
      <c r="H190" s="41"/>
    </row>
    <row r="191" spans="1:8" s="2" customFormat="1" ht="16.899999999999999" customHeight="1">
      <c r="A191" s="36"/>
      <c r="B191" s="41"/>
      <c r="C191" s="244" t="s">
        <v>143</v>
      </c>
      <c r="D191" s="245" t="s">
        <v>144</v>
      </c>
      <c r="E191" s="246" t="s">
        <v>97</v>
      </c>
      <c r="F191" s="247">
        <v>27</v>
      </c>
      <c r="G191" s="36"/>
      <c r="H191" s="41"/>
    </row>
    <row r="192" spans="1:8" s="2" customFormat="1" ht="16.899999999999999" customHeight="1">
      <c r="A192" s="36"/>
      <c r="B192" s="41"/>
      <c r="C192" s="248" t="s">
        <v>19</v>
      </c>
      <c r="D192" s="248" t="s">
        <v>1015</v>
      </c>
      <c r="E192" s="19" t="s">
        <v>19</v>
      </c>
      <c r="F192" s="249">
        <v>0</v>
      </c>
      <c r="G192" s="36"/>
      <c r="H192" s="41"/>
    </row>
    <row r="193" spans="1:8" s="2" customFormat="1" ht="16.899999999999999" customHeight="1">
      <c r="A193" s="36"/>
      <c r="B193" s="41"/>
      <c r="C193" s="248" t="s">
        <v>19</v>
      </c>
      <c r="D193" s="248" t="s">
        <v>75</v>
      </c>
      <c r="E193" s="19" t="s">
        <v>19</v>
      </c>
      <c r="F193" s="249">
        <v>0</v>
      </c>
      <c r="G193" s="36"/>
      <c r="H193" s="41"/>
    </row>
    <row r="194" spans="1:8" s="2" customFormat="1" ht="16.899999999999999" customHeight="1">
      <c r="A194" s="36"/>
      <c r="B194" s="41"/>
      <c r="C194" s="248" t="s">
        <v>19</v>
      </c>
      <c r="D194" s="248" t="s">
        <v>1019</v>
      </c>
      <c r="E194" s="19" t="s">
        <v>19</v>
      </c>
      <c r="F194" s="249">
        <v>0</v>
      </c>
      <c r="G194" s="36"/>
      <c r="H194" s="41"/>
    </row>
    <row r="195" spans="1:8" s="2" customFormat="1" ht="16.899999999999999" customHeight="1">
      <c r="A195" s="36"/>
      <c r="B195" s="41"/>
      <c r="C195" s="248" t="s">
        <v>19</v>
      </c>
      <c r="D195" s="248" t="s">
        <v>98</v>
      </c>
      <c r="E195" s="19" t="s">
        <v>19</v>
      </c>
      <c r="F195" s="249">
        <v>9</v>
      </c>
      <c r="G195" s="36"/>
      <c r="H195" s="41"/>
    </row>
    <row r="196" spans="1:8" s="2" customFormat="1" ht="16.899999999999999" customHeight="1">
      <c r="A196" s="36"/>
      <c r="B196" s="41"/>
      <c r="C196" s="248" t="s">
        <v>19</v>
      </c>
      <c r="D196" s="248" t="s">
        <v>1021</v>
      </c>
      <c r="E196" s="19" t="s">
        <v>19</v>
      </c>
      <c r="F196" s="249">
        <v>0</v>
      </c>
      <c r="G196" s="36"/>
      <c r="H196" s="41"/>
    </row>
    <row r="197" spans="1:8" s="2" customFormat="1" ht="16.899999999999999" customHeight="1">
      <c r="A197" s="36"/>
      <c r="B197" s="41"/>
      <c r="C197" s="248" t="s">
        <v>19</v>
      </c>
      <c r="D197" s="248" t="s">
        <v>8</v>
      </c>
      <c r="E197" s="19" t="s">
        <v>19</v>
      </c>
      <c r="F197" s="249">
        <v>12</v>
      </c>
      <c r="G197" s="36"/>
      <c r="H197" s="41"/>
    </row>
    <row r="198" spans="1:8" s="2" customFormat="1" ht="16.899999999999999" customHeight="1">
      <c r="A198" s="36"/>
      <c r="B198" s="41"/>
      <c r="C198" s="248" t="s">
        <v>19</v>
      </c>
      <c r="D198" s="248" t="s">
        <v>1024</v>
      </c>
      <c r="E198" s="19" t="s">
        <v>19</v>
      </c>
      <c r="F198" s="249">
        <v>0</v>
      </c>
      <c r="G198" s="36"/>
      <c r="H198" s="41"/>
    </row>
    <row r="199" spans="1:8" s="2" customFormat="1" ht="16.899999999999999" customHeight="1">
      <c r="A199" s="36"/>
      <c r="B199" s="41"/>
      <c r="C199" s="248" t="s">
        <v>19</v>
      </c>
      <c r="D199" s="248" t="s">
        <v>346</v>
      </c>
      <c r="E199" s="19" t="s">
        <v>19</v>
      </c>
      <c r="F199" s="249">
        <v>6</v>
      </c>
      <c r="G199" s="36"/>
      <c r="H199" s="41"/>
    </row>
    <row r="200" spans="1:8" s="2" customFormat="1" ht="16.899999999999999" customHeight="1">
      <c r="A200" s="36"/>
      <c r="B200" s="41"/>
      <c r="C200" s="248" t="s">
        <v>19</v>
      </c>
      <c r="D200" s="248" t="s">
        <v>1027</v>
      </c>
      <c r="E200" s="19" t="s">
        <v>19</v>
      </c>
      <c r="F200" s="249">
        <v>0</v>
      </c>
      <c r="G200" s="36"/>
      <c r="H200" s="41"/>
    </row>
    <row r="201" spans="1:8" s="2" customFormat="1" ht="16.899999999999999" customHeight="1">
      <c r="A201" s="36"/>
      <c r="B201" s="41"/>
      <c r="C201" s="248" t="s">
        <v>19</v>
      </c>
      <c r="D201" s="248" t="s">
        <v>75</v>
      </c>
      <c r="E201" s="19" t="s">
        <v>19</v>
      </c>
      <c r="F201" s="249">
        <v>0</v>
      </c>
      <c r="G201" s="36"/>
      <c r="H201" s="41"/>
    </row>
    <row r="202" spans="1:8" s="2" customFormat="1" ht="16.899999999999999" customHeight="1">
      <c r="A202" s="36"/>
      <c r="B202" s="41"/>
      <c r="C202" s="248" t="s">
        <v>19</v>
      </c>
      <c r="D202" s="248" t="s">
        <v>1030</v>
      </c>
      <c r="E202" s="19" t="s">
        <v>19</v>
      </c>
      <c r="F202" s="249">
        <v>0</v>
      </c>
      <c r="G202" s="36"/>
      <c r="H202" s="41"/>
    </row>
    <row r="203" spans="1:8" s="2" customFormat="1" ht="16.899999999999999" customHeight="1">
      <c r="A203" s="36"/>
      <c r="B203" s="41"/>
      <c r="C203" s="248" t="s">
        <v>19</v>
      </c>
      <c r="D203" s="248" t="s">
        <v>75</v>
      </c>
      <c r="E203" s="19" t="s">
        <v>19</v>
      </c>
      <c r="F203" s="249">
        <v>0</v>
      </c>
      <c r="G203" s="36"/>
      <c r="H203" s="41"/>
    </row>
    <row r="204" spans="1:8" s="2" customFormat="1" ht="16.899999999999999" customHeight="1">
      <c r="A204" s="36"/>
      <c r="B204" s="41"/>
      <c r="C204" s="248" t="s">
        <v>19</v>
      </c>
      <c r="D204" s="248" t="s">
        <v>325</v>
      </c>
      <c r="E204" s="19" t="s">
        <v>19</v>
      </c>
      <c r="F204" s="249">
        <v>27</v>
      </c>
      <c r="G204" s="36"/>
      <c r="H204" s="41"/>
    </row>
    <row r="205" spans="1:8" s="2" customFormat="1" ht="16.899999999999999" customHeight="1">
      <c r="A205" s="36"/>
      <c r="B205" s="41"/>
      <c r="C205" s="250" t="s">
        <v>1033</v>
      </c>
      <c r="D205" s="36"/>
      <c r="E205" s="36"/>
      <c r="F205" s="36"/>
      <c r="G205" s="36"/>
      <c r="H205" s="41"/>
    </row>
    <row r="206" spans="1:8" s="2" customFormat="1" ht="16.899999999999999" customHeight="1">
      <c r="A206" s="36"/>
      <c r="B206" s="41"/>
      <c r="C206" s="248" t="s">
        <v>312</v>
      </c>
      <c r="D206" s="248" t="s">
        <v>1073</v>
      </c>
      <c r="E206" s="19" t="s">
        <v>88</v>
      </c>
      <c r="F206" s="249">
        <v>104.67100000000001</v>
      </c>
      <c r="G206" s="36"/>
      <c r="H206" s="41"/>
    </row>
    <row r="207" spans="1:8" s="2" customFormat="1" ht="22.5">
      <c r="A207" s="36"/>
      <c r="B207" s="41"/>
      <c r="C207" s="248" t="s">
        <v>754</v>
      </c>
      <c r="D207" s="248" t="s">
        <v>1079</v>
      </c>
      <c r="E207" s="19" t="s">
        <v>97</v>
      </c>
      <c r="F207" s="249">
        <v>28.35</v>
      </c>
      <c r="G207" s="36"/>
      <c r="H207" s="41"/>
    </row>
    <row r="208" spans="1:8" s="2" customFormat="1" ht="16.899999999999999" customHeight="1">
      <c r="A208" s="36"/>
      <c r="B208" s="41"/>
      <c r="C208" s="244" t="s">
        <v>146</v>
      </c>
      <c r="D208" s="245" t="s">
        <v>147</v>
      </c>
      <c r="E208" s="246" t="s">
        <v>97</v>
      </c>
      <c r="F208" s="247">
        <v>124.9</v>
      </c>
      <c r="G208" s="36"/>
      <c r="H208" s="41"/>
    </row>
    <row r="209" spans="1:8" s="2" customFormat="1" ht="16.899999999999999" customHeight="1">
      <c r="A209" s="36"/>
      <c r="B209" s="41"/>
      <c r="C209" s="248" t="s">
        <v>19</v>
      </c>
      <c r="D209" s="248" t="s">
        <v>1015</v>
      </c>
      <c r="E209" s="19" t="s">
        <v>19</v>
      </c>
      <c r="F209" s="249">
        <v>0</v>
      </c>
      <c r="G209" s="36"/>
      <c r="H209" s="41"/>
    </row>
    <row r="210" spans="1:8" s="2" customFormat="1" ht="16.899999999999999" customHeight="1">
      <c r="A210" s="36"/>
      <c r="B210" s="41"/>
      <c r="C210" s="248" t="s">
        <v>19</v>
      </c>
      <c r="D210" s="248" t="s">
        <v>1080</v>
      </c>
      <c r="E210" s="19" t="s">
        <v>19</v>
      </c>
      <c r="F210" s="249">
        <v>101.6</v>
      </c>
      <c r="G210" s="36"/>
      <c r="H210" s="41"/>
    </row>
    <row r="211" spans="1:8" s="2" customFormat="1" ht="16.899999999999999" customHeight="1">
      <c r="A211" s="36"/>
      <c r="B211" s="41"/>
      <c r="C211" s="248" t="s">
        <v>19</v>
      </c>
      <c r="D211" s="248" t="s">
        <v>1019</v>
      </c>
      <c r="E211" s="19" t="s">
        <v>19</v>
      </c>
      <c r="F211" s="249">
        <v>0</v>
      </c>
      <c r="G211" s="36"/>
      <c r="H211" s="41"/>
    </row>
    <row r="212" spans="1:8" s="2" customFormat="1" ht="16.899999999999999" customHeight="1">
      <c r="A212" s="36"/>
      <c r="B212" s="41"/>
      <c r="C212" s="248" t="s">
        <v>19</v>
      </c>
      <c r="D212" s="248" t="s">
        <v>1047</v>
      </c>
      <c r="E212" s="19" t="s">
        <v>19</v>
      </c>
      <c r="F212" s="249">
        <v>4.0999999999999996</v>
      </c>
      <c r="G212" s="36"/>
      <c r="H212" s="41"/>
    </row>
    <row r="213" spans="1:8" s="2" customFormat="1" ht="16.899999999999999" customHeight="1">
      <c r="A213" s="36"/>
      <c r="B213" s="41"/>
      <c r="C213" s="248" t="s">
        <v>19</v>
      </c>
      <c r="D213" s="248" t="s">
        <v>1021</v>
      </c>
      <c r="E213" s="19" t="s">
        <v>19</v>
      </c>
      <c r="F213" s="249">
        <v>0</v>
      </c>
      <c r="G213" s="36"/>
      <c r="H213" s="41"/>
    </row>
    <row r="214" spans="1:8" s="2" customFormat="1" ht="16.899999999999999" customHeight="1">
      <c r="A214" s="36"/>
      <c r="B214" s="41"/>
      <c r="C214" s="248" t="s">
        <v>19</v>
      </c>
      <c r="D214" s="248" t="s">
        <v>75</v>
      </c>
      <c r="E214" s="19" t="s">
        <v>19</v>
      </c>
      <c r="F214" s="249">
        <v>0</v>
      </c>
      <c r="G214" s="36"/>
      <c r="H214" s="41"/>
    </row>
    <row r="215" spans="1:8" s="2" customFormat="1" ht="16.899999999999999" customHeight="1">
      <c r="A215" s="36"/>
      <c r="B215" s="41"/>
      <c r="C215" s="248" t="s">
        <v>19</v>
      </c>
      <c r="D215" s="248" t="s">
        <v>1024</v>
      </c>
      <c r="E215" s="19" t="s">
        <v>19</v>
      </c>
      <c r="F215" s="249">
        <v>0</v>
      </c>
      <c r="G215" s="36"/>
      <c r="H215" s="41"/>
    </row>
    <row r="216" spans="1:8" s="2" customFormat="1" ht="16.899999999999999" customHeight="1">
      <c r="A216" s="36"/>
      <c r="B216" s="41"/>
      <c r="C216" s="248" t="s">
        <v>19</v>
      </c>
      <c r="D216" s="248" t="s">
        <v>75</v>
      </c>
      <c r="E216" s="19" t="s">
        <v>19</v>
      </c>
      <c r="F216" s="249">
        <v>0</v>
      </c>
      <c r="G216" s="36"/>
      <c r="H216" s="41"/>
    </row>
    <row r="217" spans="1:8" s="2" customFormat="1" ht="16.899999999999999" customHeight="1">
      <c r="A217" s="36"/>
      <c r="B217" s="41"/>
      <c r="C217" s="248" t="s">
        <v>19</v>
      </c>
      <c r="D217" s="248" t="s">
        <v>1027</v>
      </c>
      <c r="E217" s="19" t="s">
        <v>19</v>
      </c>
      <c r="F217" s="249">
        <v>0</v>
      </c>
      <c r="G217" s="36"/>
      <c r="H217" s="41"/>
    </row>
    <row r="218" spans="1:8" s="2" customFormat="1" ht="16.899999999999999" customHeight="1">
      <c r="A218" s="36"/>
      <c r="B218" s="41"/>
      <c r="C218" s="248" t="s">
        <v>19</v>
      </c>
      <c r="D218" s="248" t="s">
        <v>75</v>
      </c>
      <c r="E218" s="19" t="s">
        <v>19</v>
      </c>
      <c r="F218" s="249">
        <v>0</v>
      </c>
      <c r="G218" s="36"/>
      <c r="H218" s="41"/>
    </row>
    <row r="219" spans="1:8" s="2" customFormat="1" ht="16.899999999999999" customHeight="1">
      <c r="A219" s="36"/>
      <c r="B219" s="41"/>
      <c r="C219" s="248" t="s">
        <v>19</v>
      </c>
      <c r="D219" s="248" t="s">
        <v>1030</v>
      </c>
      <c r="E219" s="19" t="s">
        <v>19</v>
      </c>
      <c r="F219" s="249">
        <v>0</v>
      </c>
      <c r="G219" s="36"/>
      <c r="H219" s="41"/>
    </row>
    <row r="220" spans="1:8" s="2" customFormat="1" ht="16.899999999999999" customHeight="1">
      <c r="A220" s="36"/>
      <c r="B220" s="41"/>
      <c r="C220" s="248" t="s">
        <v>19</v>
      </c>
      <c r="D220" s="248" t="s">
        <v>1081</v>
      </c>
      <c r="E220" s="19" t="s">
        <v>19</v>
      </c>
      <c r="F220" s="249">
        <v>19.2</v>
      </c>
      <c r="G220" s="36"/>
      <c r="H220" s="41"/>
    </row>
    <row r="221" spans="1:8" s="2" customFormat="1" ht="16.899999999999999" customHeight="1">
      <c r="A221" s="36"/>
      <c r="B221" s="41"/>
      <c r="C221" s="248" t="s">
        <v>19</v>
      </c>
      <c r="D221" s="248" t="s">
        <v>325</v>
      </c>
      <c r="E221" s="19" t="s">
        <v>19</v>
      </c>
      <c r="F221" s="249">
        <v>124.9</v>
      </c>
      <c r="G221" s="36"/>
      <c r="H221" s="41"/>
    </row>
    <row r="222" spans="1:8" s="2" customFormat="1" ht="16.899999999999999" customHeight="1">
      <c r="A222" s="36"/>
      <c r="B222" s="41"/>
      <c r="C222" s="250" t="s">
        <v>1033</v>
      </c>
      <c r="D222" s="36"/>
      <c r="E222" s="36"/>
      <c r="F222" s="36"/>
      <c r="G222" s="36"/>
      <c r="H222" s="41"/>
    </row>
    <row r="223" spans="1:8" s="2" customFormat="1" ht="16.899999999999999" customHeight="1">
      <c r="A223" s="36"/>
      <c r="B223" s="41"/>
      <c r="C223" s="248" t="s">
        <v>312</v>
      </c>
      <c r="D223" s="248" t="s">
        <v>1073</v>
      </c>
      <c r="E223" s="19" t="s">
        <v>88</v>
      </c>
      <c r="F223" s="249">
        <v>104.67100000000001</v>
      </c>
      <c r="G223" s="36"/>
      <c r="H223" s="41"/>
    </row>
    <row r="224" spans="1:8" s="2" customFormat="1" ht="16.899999999999999" customHeight="1">
      <c r="A224" s="36"/>
      <c r="B224" s="41"/>
      <c r="C224" s="248" t="s">
        <v>761</v>
      </c>
      <c r="D224" s="248" t="s">
        <v>1082</v>
      </c>
      <c r="E224" s="19" t="s">
        <v>97</v>
      </c>
      <c r="F224" s="249">
        <v>253.33</v>
      </c>
      <c r="G224" s="36"/>
      <c r="H224" s="41"/>
    </row>
    <row r="225" spans="1:8" s="2" customFormat="1" ht="16.899999999999999" customHeight="1">
      <c r="A225" s="36"/>
      <c r="B225" s="41"/>
      <c r="C225" s="244" t="s">
        <v>149</v>
      </c>
      <c r="D225" s="245" t="s">
        <v>150</v>
      </c>
      <c r="E225" s="246" t="s">
        <v>97</v>
      </c>
      <c r="F225" s="247">
        <v>6.2</v>
      </c>
      <c r="G225" s="36"/>
      <c r="H225" s="41"/>
    </row>
    <row r="226" spans="1:8" s="2" customFormat="1" ht="16.899999999999999" customHeight="1">
      <c r="A226" s="36"/>
      <c r="B226" s="41"/>
      <c r="C226" s="248" t="s">
        <v>19</v>
      </c>
      <c r="D226" s="248" t="s">
        <v>1030</v>
      </c>
      <c r="E226" s="19" t="s">
        <v>19</v>
      </c>
      <c r="F226" s="249">
        <v>0</v>
      </c>
      <c r="G226" s="36"/>
      <c r="H226" s="41"/>
    </row>
    <row r="227" spans="1:8" s="2" customFormat="1" ht="16.899999999999999" customHeight="1">
      <c r="A227" s="36"/>
      <c r="B227" s="41"/>
      <c r="C227" s="248" t="s">
        <v>19</v>
      </c>
      <c r="D227" s="248" t="s">
        <v>151</v>
      </c>
      <c r="E227" s="19" t="s">
        <v>19</v>
      </c>
      <c r="F227" s="249">
        <v>6.2</v>
      </c>
      <c r="G227" s="36"/>
      <c r="H227" s="41"/>
    </row>
    <row r="228" spans="1:8" s="2" customFormat="1" ht="16.899999999999999" customHeight="1">
      <c r="A228" s="36"/>
      <c r="B228" s="41"/>
      <c r="C228" s="248" t="s">
        <v>19</v>
      </c>
      <c r="D228" s="248" t="s">
        <v>325</v>
      </c>
      <c r="E228" s="19" t="s">
        <v>19</v>
      </c>
      <c r="F228" s="249">
        <v>6.2</v>
      </c>
      <c r="G228" s="36"/>
      <c r="H228" s="41"/>
    </row>
    <row r="229" spans="1:8" s="2" customFormat="1" ht="16.899999999999999" customHeight="1">
      <c r="A229" s="36"/>
      <c r="B229" s="41"/>
      <c r="C229" s="250" t="s">
        <v>1033</v>
      </c>
      <c r="D229" s="36"/>
      <c r="E229" s="36"/>
      <c r="F229" s="36"/>
      <c r="G229" s="36"/>
      <c r="H229" s="41"/>
    </row>
    <row r="230" spans="1:8" s="2" customFormat="1" ht="16.899999999999999" customHeight="1">
      <c r="A230" s="36"/>
      <c r="B230" s="41"/>
      <c r="C230" s="248" t="s">
        <v>312</v>
      </c>
      <c r="D230" s="248" t="s">
        <v>1073</v>
      </c>
      <c r="E230" s="19" t="s">
        <v>88</v>
      </c>
      <c r="F230" s="249">
        <v>104.67100000000001</v>
      </c>
      <c r="G230" s="36"/>
      <c r="H230" s="41"/>
    </row>
    <row r="231" spans="1:8" s="2" customFormat="1" ht="16.899999999999999" customHeight="1">
      <c r="A231" s="36"/>
      <c r="B231" s="41"/>
      <c r="C231" s="248" t="s">
        <v>761</v>
      </c>
      <c r="D231" s="248" t="s">
        <v>1082</v>
      </c>
      <c r="E231" s="19" t="s">
        <v>97</v>
      </c>
      <c r="F231" s="249">
        <v>253.33</v>
      </c>
      <c r="G231" s="36"/>
      <c r="H231" s="41"/>
    </row>
    <row r="232" spans="1:8" s="2" customFormat="1" ht="16.899999999999999" customHeight="1">
      <c r="A232" s="36"/>
      <c r="B232" s="41"/>
      <c r="C232" s="244" t="s">
        <v>152</v>
      </c>
      <c r="D232" s="245" t="s">
        <v>153</v>
      </c>
      <c r="E232" s="246" t="s">
        <v>97</v>
      </c>
      <c r="F232" s="247">
        <v>99.2</v>
      </c>
      <c r="G232" s="36"/>
      <c r="H232" s="41"/>
    </row>
    <row r="233" spans="1:8" s="2" customFormat="1" ht="16.899999999999999" customHeight="1">
      <c r="A233" s="36"/>
      <c r="B233" s="41"/>
      <c r="C233" s="248" t="s">
        <v>19</v>
      </c>
      <c r="D233" s="248" t="s">
        <v>1015</v>
      </c>
      <c r="E233" s="19" t="s">
        <v>19</v>
      </c>
      <c r="F233" s="249">
        <v>0</v>
      </c>
      <c r="G233" s="36"/>
      <c r="H233" s="41"/>
    </row>
    <row r="234" spans="1:8" s="2" customFormat="1" ht="16.899999999999999" customHeight="1">
      <c r="A234" s="36"/>
      <c r="B234" s="41"/>
      <c r="C234" s="248" t="s">
        <v>19</v>
      </c>
      <c r="D234" s="248" t="s">
        <v>1083</v>
      </c>
      <c r="E234" s="19" t="s">
        <v>19</v>
      </c>
      <c r="F234" s="249">
        <v>57.1</v>
      </c>
      <c r="G234" s="36"/>
      <c r="H234" s="41"/>
    </row>
    <row r="235" spans="1:8" s="2" customFormat="1" ht="16.899999999999999" customHeight="1">
      <c r="A235" s="36"/>
      <c r="B235" s="41"/>
      <c r="C235" s="248" t="s">
        <v>19</v>
      </c>
      <c r="D235" s="248" t="s">
        <v>1019</v>
      </c>
      <c r="E235" s="19" t="s">
        <v>19</v>
      </c>
      <c r="F235" s="249">
        <v>0</v>
      </c>
      <c r="G235" s="36"/>
      <c r="H235" s="41"/>
    </row>
    <row r="236" spans="1:8" s="2" customFormat="1" ht="16.899999999999999" customHeight="1">
      <c r="A236" s="36"/>
      <c r="B236" s="41"/>
      <c r="C236" s="248" t="s">
        <v>19</v>
      </c>
      <c r="D236" s="248" t="s">
        <v>1084</v>
      </c>
      <c r="E236" s="19" t="s">
        <v>19</v>
      </c>
      <c r="F236" s="249">
        <v>6.6</v>
      </c>
      <c r="G236" s="36"/>
      <c r="H236" s="41"/>
    </row>
    <row r="237" spans="1:8" s="2" customFormat="1" ht="16.899999999999999" customHeight="1">
      <c r="A237" s="36"/>
      <c r="B237" s="41"/>
      <c r="C237" s="248" t="s">
        <v>19</v>
      </c>
      <c r="D237" s="248" t="s">
        <v>1021</v>
      </c>
      <c r="E237" s="19" t="s">
        <v>19</v>
      </c>
      <c r="F237" s="249">
        <v>0</v>
      </c>
      <c r="G237" s="36"/>
      <c r="H237" s="41"/>
    </row>
    <row r="238" spans="1:8" s="2" customFormat="1" ht="16.899999999999999" customHeight="1">
      <c r="A238" s="36"/>
      <c r="B238" s="41"/>
      <c r="C238" s="248" t="s">
        <v>19</v>
      </c>
      <c r="D238" s="248" t="s">
        <v>1085</v>
      </c>
      <c r="E238" s="19" t="s">
        <v>19</v>
      </c>
      <c r="F238" s="249">
        <v>6.2</v>
      </c>
      <c r="G238" s="36"/>
      <c r="H238" s="41"/>
    </row>
    <row r="239" spans="1:8" s="2" customFormat="1" ht="16.899999999999999" customHeight="1">
      <c r="A239" s="36"/>
      <c r="B239" s="41"/>
      <c r="C239" s="248" t="s">
        <v>19</v>
      </c>
      <c r="D239" s="248" t="s">
        <v>1024</v>
      </c>
      <c r="E239" s="19" t="s">
        <v>19</v>
      </c>
      <c r="F239" s="249">
        <v>0</v>
      </c>
      <c r="G239" s="36"/>
      <c r="H239" s="41"/>
    </row>
    <row r="240" spans="1:8" s="2" customFormat="1" ht="16.899999999999999" customHeight="1">
      <c r="A240" s="36"/>
      <c r="B240" s="41"/>
      <c r="C240" s="248" t="s">
        <v>19</v>
      </c>
      <c r="D240" s="248" t="s">
        <v>1086</v>
      </c>
      <c r="E240" s="19" t="s">
        <v>19</v>
      </c>
      <c r="F240" s="249">
        <v>14.5</v>
      </c>
      <c r="G240" s="36"/>
      <c r="H240" s="41"/>
    </row>
    <row r="241" spans="1:8" s="2" customFormat="1" ht="16.899999999999999" customHeight="1">
      <c r="A241" s="36"/>
      <c r="B241" s="41"/>
      <c r="C241" s="248" t="s">
        <v>19</v>
      </c>
      <c r="D241" s="248" t="s">
        <v>1027</v>
      </c>
      <c r="E241" s="19" t="s">
        <v>19</v>
      </c>
      <c r="F241" s="249">
        <v>0</v>
      </c>
      <c r="G241" s="36"/>
      <c r="H241" s="41"/>
    </row>
    <row r="242" spans="1:8" s="2" customFormat="1" ht="16.899999999999999" customHeight="1">
      <c r="A242" s="36"/>
      <c r="B242" s="41"/>
      <c r="C242" s="248" t="s">
        <v>19</v>
      </c>
      <c r="D242" s="248" t="s">
        <v>1087</v>
      </c>
      <c r="E242" s="19" t="s">
        <v>19</v>
      </c>
      <c r="F242" s="249">
        <v>7.4</v>
      </c>
      <c r="G242" s="36"/>
      <c r="H242" s="41"/>
    </row>
    <row r="243" spans="1:8" s="2" customFormat="1" ht="16.899999999999999" customHeight="1">
      <c r="A243" s="36"/>
      <c r="B243" s="41"/>
      <c r="C243" s="248" t="s">
        <v>19</v>
      </c>
      <c r="D243" s="248" t="s">
        <v>1030</v>
      </c>
      <c r="E243" s="19" t="s">
        <v>19</v>
      </c>
      <c r="F243" s="249">
        <v>0</v>
      </c>
      <c r="G243" s="36"/>
      <c r="H243" s="41"/>
    </row>
    <row r="244" spans="1:8" s="2" customFormat="1" ht="16.899999999999999" customHeight="1">
      <c r="A244" s="36"/>
      <c r="B244" s="41"/>
      <c r="C244" s="248" t="s">
        <v>19</v>
      </c>
      <c r="D244" s="248" t="s">
        <v>1088</v>
      </c>
      <c r="E244" s="19" t="s">
        <v>19</v>
      </c>
      <c r="F244" s="249">
        <v>7.4</v>
      </c>
      <c r="G244" s="36"/>
      <c r="H244" s="41"/>
    </row>
    <row r="245" spans="1:8" s="2" customFormat="1" ht="16.899999999999999" customHeight="1">
      <c r="A245" s="36"/>
      <c r="B245" s="41"/>
      <c r="C245" s="248" t="s">
        <v>19</v>
      </c>
      <c r="D245" s="248" t="s">
        <v>325</v>
      </c>
      <c r="E245" s="19" t="s">
        <v>19</v>
      </c>
      <c r="F245" s="249">
        <v>99.2</v>
      </c>
      <c r="G245" s="36"/>
      <c r="H245" s="41"/>
    </row>
    <row r="246" spans="1:8" s="2" customFormat="1" ht="16.899999999999999" customHeight="1">
      <c r="A246" s="36"/>
      <c r="B246" s="41"/>
      <c r="C246" s="250" t="s">
        <v>1033</v>
      </c>
      <c r="D246" s="36"/>
      <c r="E246" s="36"/>
      <c r="F246" s="36"/>
      <c r="G246" s="36"/>
      <c r="H246" s="41"/>
    </row>
    <row r="247" spans="1:8" s="2" customFormat="1" ht="16.899999999999999" customHeight="1">
      <c r="A247" s="36"/>
      <c r="B247" s="41"/>
      <c r="C247" s="248" t="s">
        <v>761</v>
      </c>
      <c r="D247" s="248" t="s">
        <v>1082</v>
      </c>
      <c r="E247" s="19" t="s">
        <v>97</v>
      </c>
      <c r="F247" s="249">
        <v>253.33</v>
      </c>
      <c r="G247" s="36"/>
      <c r="H247" s="41"/>
    </row>
    <row r="248" spans="1:8" s="2" customFormat="1" ht="16.899999999999999" customHeight="1">
      <c r="A248" s="36"/>
      <c r="B248" s="41"/>
      <c r="C248" s="244" t="s">
        <v>155</v>
      </c>
      <c r="D248" s="245" t="s">
        <v>156</v>
      </c>
      <c r="E248" s="246" t="s">
        <v>97</v>
      </c>
      <c r="F248" s="247">
        <v>141.80000000000001</v>
      </c>
      <c r="G248" s="36"/>
      <c r="H248" s="41"/>
    </row>
    <row r="249" spans="1:8" s="2" customFormat="1" ht="16.899999999999999" customHeight="1">
      <c r="A249" s="36"/>
      <c r="B249" s="41"/>
      <c r="C249" s="248" t="s">
        <v>19</v>
      </c>
      <c r="D249" s="248" t="s">
        <v>1015</v>
      </c>
      <c r="E249" s="19" t="s">
        <v>19</v>
      </c>
      <c r="F249" s="249">
        <v>0</v>
      </c>
      <c r="G249" s="36"/>
      <c r="H249" s="41"/>
    </row>
    <row r="250" spans="1:8" s="2" customFormat="1" ht="16.899999999999999" customHeight="1">
      <c r="A250" s="36"/>
      <c r="B250" s="41"/>
      <c r="C250" s="248" t="s">
        <v>19</v>
      </c>
      <c r="D250" s="248" t="s">
        <v>1089</v>
      </c>
      <c r="E250" s="19" t="s">
        <v>19</v>
      </c>
      <c r="F250" s="249">
        <v>60.8</v>
      </c>
      <c r="G250" s="36"/>
      <c r="H250" s="41"/>
    </row>
    <row r="251" spans="1:8" s="2" customFormat="1" ht="16.899999999999999" customHeight="1">
      <c r="A251" s="36"/>
      <c r="B251" s="41"/>
      <c r="C251" s="248" t="s">
        <v>19</v>
      </c>
      <c r="D251" s="248" t="s">
        <v>1051</v>
      </c>
      <c r="E251" s="19" t="s">
        <v>19</v>
      </c>
      <c r="F251" s="249">
        <v>11.4</v>
      </c>
      <c r="G251" s="36"/>
      <c r="H251" s="41"/>
    </row>
    <row r="252" spans="1:8" s="2" customFormat="1" ht="16.899999999999999" customHeight="1">
      <c r="A252" s="36"/>
      <c r="B252" s="41"/>
      <c r="C252" s="248" t="s">
        <v>19</v>
      </c>
      <c r="D252" s="248" t="s">
        <v>1019</v>
      </c>
      <c r="E252" s="19" t="s">
        <v>19</v>
      </c>
      <c r="F252" s="249">
        <v>0</v>
      </c>
      <c r="G252" s="36"/>
      <c r="H252" s="41"/>
    </row>
    <row r="253" spans="1:8" s="2" customFormat="1" ht="16.899999999999999" customHeight="1">
      <c r="A253" s="36"/>
      <c r="B253" s="41"/>
      <c r="C253" s="248" t="s">
        <v>19</v>
      </c>
      <c r="D253" s="248" t="s">
        <v>1052</v>
      </c>
      <c r="E253" s="19" t="s">
        <v>19</v>
      </c>
      <c r="F253" s="249">
        <v>18.7</v>
      </c>
      <c r="G253" s="36"/>
      <c r="H253" s="41"/>
    </row>
    <row r="254" spans="1:8" s="2" customFormat="1" ht="16.899999999999999" customHeight="1">
      <c r="A254" s="36"/>
      <c r="B254" s="41"/>
      <c r="C254" s="248" t="s">
        <v>19</v>
      </c>
      <c r="D254" s="248" t="s">
        <v>1021</v>
      </c>
      <c r="E254" s="19" t="s">
        <v>19</v>
      </c>
      <c r="F254" s="249">
        <v>0</v>
      </c>
      <c r="G254" s="36"/>
      <c r="H254" s="41"/>
    </row>
    <row r="255" spans="1:8" s="2" customFormat="1" ht="16.899999999999999" customHeight="1">
      <c r="A255" s="36"/>
      <c r="B255" s="41"/>
      <c r="C255" s="248" t="s">
        <v>19</v>
      </c>
      <c r="D255" s="248" t="s">
        <v>75</v>
      </c>
      <c r="E255" s="19" t="s">
        <v>19</v>
      </c>
      <c r="F255" s="249">
        <v>0</v>
      </c>
      <c r="G255" s="36"/>
      <c r="H255" s="41"/>
    </row>
    <row r="256" spans="1:8" s="2" customFormat="1" ht="16.899999999999999" customHeight="1">
      <c r="A256" s="36"/>
      <c r="B256" s="41"/>
      <c r="C256" s="248" t="s">
        <v>19</v>
      </c>
      <c r="D256" s="248" t="s">
        <v>1024</v>
      </c>
      <c r="E256" s="19" t="s">
        <v>19</v>
      </c>
      <c r="F256" s="249">
        <v>0</v>
      </c>
      <c r="G256" s="36"/>
      <c r="H256" s="41"/>
    </row>
    <row r="257" spans="1:8" s="2" customFormat="1" ht="16.899999999999999" customHeight="1">
      <c r="A257" s="36"/>
      <c r="B257" s="41"/>
      <c r="C257" s="248" t="s">
        <v>19</v>
      </c>
      <c r="D257" s="248" t="s">
        <v>499</v>
      </c>
      <c r="E257" s="19" t="s">
        <v>19</v>
      </c>
      <c r="F257" s="249">
        <v>18</v>
      </c>
      <c r="G257" s="36"/>
      <c r="H257" s="41"/>
    </row>
    <row r="258" spans="1:8" s="2" customFormat="1" ht="16.899999999999999" customHeight="1">
      <c r="A258" s="36"/>
      <c r="B258" s="41"/>
      <c r="C258" s="248" t="s">
        <v>19</v>
      </c>
      <c r="D258" s="248" t="s">
        <v>1027</v>
      </c>
      <c r="E258" s="19" t="s">
        <v>19</v>
      </c>
      <c r="F258" s="249">
        <v>0</v>
      </c>
      <c r="G258" s="36"/>
      <c r="H258" s="41"/>
    </row>
    <row r="259" spans="1:8" s="2" customFormat="1" ht="16.899999999999999" customHeight="1">
      <c r="A259" s="36"/>
      <c r="B259" s="41"/>
      <c r="C259" s="248" t="s">
        <v>19</v>
      </c>
      <c r="D259" s="248" t="s">
        <v>75</v>
      </c>
      <c r="E259" s="19" t="s">
        <v>19</v>
      </c>
      <c r="F259" s="249">
        <v>0</v>
      </c>
      <c r="G259" s="36"/>
      <c r="H259" s="41"/>
    </row>
    <row r="260" spans="1:8" s="2" customFormat="1" ht="16.899999999999999" customHeight="1">
      <c r="A260" s="36"/>
      <c r="B260" s="41"/>
      <c r="C260" s="248" t="s">
        <v>19</v>
      </c>
      <c r="D260" s="248" t="s">
        <v>1030</v>
      </c>
      <c r="E260" s="19" t="s">
        <v>19</v>
      </c>
      <c r="F260" s="249">
        <v>0</v>
      </c>
      <c r="G260" s="36"/>
      <c r="H260" s="41"/>
    </row>
    <row r="261" spans="1:8" s="2" customFormat="1" ht="16.899999999999999" customHeight="1">
      <c r="A261" s="36"/>
      <c r="B261" s="41"/>
      <c r="C261" s="248" t="s">
        <v>19</v>
      </c>
      <c r="D261" s="248" t="s">
        <v>1090</v>
      </c>
      <c r="E261" s="19" t="s">
        <v>19</v>
      </c>
      <c r="F261" s="249">
        <v>32.9</v>
      </c>
      <c r="G261" s="36"/>
      <c r="H261" s="41"/>
    </row>
    <row r="262" spans="1:8" s="2" customFormat="1" ht="16.899999999999999" customHeight="1">
      <c r="A262" s="36"/>
      <c r="B262" s="41"/>
      <c r="C262" s="248" t="s">
        <v>19</v>
      </c>
      <c r="D262" s="248" t="s">
        <v>325</v>
      </c>
      <c r="E262" s="19" t="s">
        <v>19</v>
      </c>
      <c r="F262" s="249">
        <v>141.80000000000001</v>
      </c>
      <c r="G262" s="36"/>
      <c r="H262" s="41"/>
    </row>
    <row r="263" spans="1:8" s="2" customFormat="1" ht="16.899999999999999" customHeight="1">
      <c r="A263" s="36"/>
      <c r="B263" s="41"/>
      <c r="C263" s="250" t="s">
        <v>1033</v>
      </c>
      <c r="D263" s="36"/>
      <c r="E263" s="36"/>
      <c r="F263" s="36"/>
      <c r="G263" s="36"/>
      <c r="H263" s="41"/>
    </row>
    <row r="264" spans="1:8" s="2" customFormat="1" ht="16.899999999999999" customHeight="1">
      <c r="A264" s="36"/>
      <c r="B264" s="41"/>
      <c r="C264" s="248" t="s">
        <v>773</v>
      </c>
      <c r="D264" s="248" t="s">
        <v>1091</v>
      </c>
      <c r="E264" s="19" t="s">
        <v>97</v>
      </c>
      <c r="F264" s="249">
        <v>148.88999999999999</v>
      </c>
      <c r="G264" s="36"/>
      <c r="H264" s="41"/>
    </row>
    <row r="265" spans="1:8" s="2" customFormat="1" ht="16.899999999999999" customHeight="1">
      <c r="A265" s="36"/>
      <c r="B265" s="41"/>
      <c r="C265" s="244" t="s">
        <v>158</v>
      </c>
      <c r="D265" s="245" t="s">
        <v>159</v>
      </c>
      <c r="E265" s="246" t="s">
        <v>88</v>
      </c>
      <c r="F265" s="247">
        <v>123.2</v>
      </c>
      <c r="G265" s="36"/>
      <c r="H265" s="41"/>
    </row>
    <row r="266" spans="1:8" s="2" customFormat="1" ht="16.899999999999999" customHeight="1">
      <c r="A266" s="36"/>
      <c r="B266" s="41"/>
      <c r="C266" s="248" t="s">
        <v>19</v>
      </c>
      <c r="D266" s="248" t="s">
        <v>1015</v>
      </c>
      <c r="E266" s="19" t="s">
        <v>19</v>
      </c>
      <c r="F266" s="249">
        <v>0</v>
      </c>
      <c r="G266" s="36"/>
      <c r="H266" s="41"/>
    </row>
    <row r="267" spans="1:8" s="2" customFormat="1" ht="16.899999999999999" customHeight="1">
      <c r="A267" s="36"/>
      <c r="B267" s="41"/>
      <c r="C267" s="248" t="s">
        <v>19</v>
      </c>
      <c r="D267" s="248" t="s">
        <v>305</v>
      </c>
      <c r="E267" s="19" t="s">
        <v>19</v>
      </c>
      <c r="F267" s="249">
        <v>57</v>
      </c>
      <c r="G267" s="36"/>
      <c r="H267" s="41"/>
    </row>
    <row r="268" spans="1:8" s="2" customFormat="1" ht="16.899999999999999" customHeight="1">
      <c r="A268" s="36"/>
      <c r="B268" s="41"/>
      <c r="C268" s="248" t="s">
        <v>19</v>
      </c>
      <c r="D268" s="248" t="s">
        <v>1019</v>
      </c>
      <c r="E268" s="19" t="s">
        <v>19</v>
      </c>
      <c r="F268" s="249">
        <v>0</v>
      </c>
      <c r="G268" s="36"/>
      <c r="H268" s="41"/>
    </row>
    <row r="269" spans="1:8" s="2" customFormat="1" ht="16.899999999999999" customHeight="1">
      <c r="A269" s="36"/>
      <c r="B269" s="41"/>
      <c r="C269" s="248" t="s">
        <v>19</v>
      </c>
      <c r="D269" s="248" t="s">
        <v>451</v>
      </c>
      <c r="E269" s="19" t="s">
        <v>19</v>
      </c>
      <c r="F269" s="249">
        <v>11</v>
      </c>
      <c r="G269" s="36"/>
      <c r="H269" s="41"/>
    </row>
    <row r="270" spans="1:8" s="2" customFormat="1" ht="16.899999999999999" customHeight="1">
      <c r="A270" s="36"/>
      <c r="B270" s="41"/>
      <c r="C270" s="248" t="s">
        <v>19</v>
      </c>
      <c r="D270" s="248" t="s">
        <v>1021</v>
      </c>
      <c r="E270" s="19" t="s">
        <v>19</v>
      </c>
      <c r="F270" s="249">
        <v>0</v>
      </c>
      <c r="G270" s="36"/>
      <c r="H270" s="41"/>
    </row>
    <row r="271" spans="1:8" s="2" customFormat="1" ht="16.899999999999999" customHeight="1">
      <c r="A271" s="36"/>
      <c r="B271" s="41"/>
      <c r="C271" s="248" t="s">
        <v>19</v>
      </c>
      <c r="D271" s="248" t="s">
        <v>1092</v>
      </c>
      <c r="E271" s="19" t="s">
        <v>19</v>
      </c>
      <c r="F271" s="249">
        <v>13.5</v>
      </c>
      <c r="G271" s="36"/>
      <c r="H271" s="41"/>
    </row>
    <row r="272" spans="1:8" s="2" customFormat="1" ht="16.899999999999999" customHeight="1">
      <c r="A272" s="36"/>
      <c r="B272" s="41"/>
      <c r="C272" s="248" t="s">
        <v>19</v>
      </c>
      <c r="D272" s="248" t="s">
        <v>1024</v>
      </c>
      <c r="E272" s="19" t="s">
        <v>19</v>
      </c>
      <c r="F272" s="249">
        <v>0</v>
      </c>
      <c r="G272" s="36"/>
      <c r="H272" s="41"/>
    </row>
    <row r="273" spans="1:8" s="2" customFormat="1" ht="16.899999999999999" customHeight="1">
      <c r="A273" s="36"/>
      <c r="B273" s="41"/>
      <c r="C273" s="248" t="s">
        <v>19</v>
      </c>
      <c r="D273" s="248" t="s">
        <v>1093</v>
      </c>
      <c r="E273" s="19" t="s">
        <v>19</v>
      </c>
      <c r="F273" s="249">
        <v>22.4</v>
      </c>
      <c r="G273" s="36"/>
      <c r="H273" s="41"/>
    </row>
    <row r="274" spans="1:8" s="2" customFormat="1" ht="16.899999999999999" customHeight="1">
      <c r="A274" s="36"/>
      <c r="B274" s="41"/>
      <c r="C274" s="248" t="s">
        <v>19</v>
      </c>
      <c r="D274" s="248" t="s">
        <v>1027</v>
      </c>
      <c r="E274" s="19" t="s">
        <v>19</v>
      </c>
      <c r="F274" s="249">
        <v>0</v>
      </c>
      <c r="G274" s="36"/>
      <c r="H274" s="41"/>
    </row>
    <row r="275" spans="1:8" s="2" customFormat="1" ht="16.899999999999999" customHeight="1">
      <c r="A275" s="36"/>
      <c r="B275" s="41"/>
      <c r="C275" s="248" t="s">
        <v>19</v>
      </c>
      <c r="D275" s="248" t="s">
        <v>1094</v>
      </c>
      <c r="E275" s="19" t="s">
        <v>19</v>
      </c>
      <c r="F275" s="249">
        <v>10.4</v>
      </c>
      <c r="G275" s="36"/>
      <c r="H275" s="41"/>
    </row>
    <row r="276" spans="1:8" s="2" customFormat="1" ht="16.899999999999999" customHeight="1">
      <c r="A276" s="36"/>
      <c r="B276" s="41"/>
      <c r="C276" s="248" t="s">
        <v>19</v>
      </c>
      <c r="D276" s="248" t="s">
        <v>1030</v>
      </c>
      <c r="E276" s="19" t="s">
        <v>19</v>
      </c>
      <c r="F276" s="249">
        <v>0</v>
      </c>
      <c r="G276" s="36"/>
      <c r="H276" s="41"/>
    </row>
    <row r="277" spans="1:8" s="2" customFormat="1" ht="16.899999999999999" customHeight="1">
      <c r="A277" s="36"/>
      <c r="B277" s="41"/>
      <c r="C277" s="248" t="s">
        <v>19</v>
      </c>
      <c r="D277" s="248" t="s">
        <v>1040</v>
      </c>
      <c r="E277" s="19" t="s">
        <v>19</v>
      </c>
      <c r="F277" s="249">
        <v>8.9</v>
      </c>
      <c r="G277" s="36"/>
      <c r="H277" s="41"/>
    </row>
    <row r="278" spans="1:8" s="2" customFormat="1" ht="16.899999999999999" customHeight="1">
      <c r="A278" s="36"/>
      <c r="B278" s="41"/>
      <c r="C278" s="248" t="s">
        <v>19</v>
      </c>
      <c r="D278" s="248" t="s">
        <v>325</v>
      </c>
      <c r="E278" s="19" t="s">
        <v>19</v>
      </c>
      <c r="F278" s="249">
        <v>123.2</v>
      </c>
      <c r="G278" s="36"/>
      <c r="H278" s="41"/>
    </row>
    <row r="279" spans="1:8" s="2" customFormat="1" ht="16.899999999999999" customHeight="1">
      <c r="A279" s="36"/>
      <c r="B279" s="41"/>
      <c r="C279" s="250" t="s">
        <v>1033</v>
      </c>
      <c r="D279" s="36"/>
      <c r="E279" s="36"/>
      <c r="F279" s="36"/>
      <c r="G279" s="36"/>
      <c r="H279" s="41"/>
    </row>
    <row r="280" spans="1:8" s="2" customFormat="1" ht="16.899999999999999" customHeight="1">
      <c r="A280" s="36"/>
      <c r="B280" s="41"/>
      <c r="C280" s="248" t="s">
        <v>368</v>
      </c>
      <c r="D280" s="248" t="s">
        <v>1095</v>
      </c>
      <c r="E280" s="19" t="s">
        <v>88</v>
      </c>
      <c r="F280" s="249">
        <v>158.97</v>
      </c>
      <c r="G280" s="36"/>
      <c r="H280" s="41"/>
    </row>
    <row r="281" spans="1:8" s="2" customFormat="1" ht="16.899999999999999" customHeight="1">
      <c r="A281" s="36"/>
      <c r="B281" s="41"/>
      <c r="C281" s="244" t="s">
        <v>161</v>
      </c>
      <c r="D281" s="245" t="s">
        <v>162</v>
      </c>
      <c r="E281" s="246" t="s">
        <v>88</v>
      </c>
      <c r="F281" s="247">
        <v>28.2</v>
      </c>
      <c r="G281" s="36"/>
      <c r="H281" s="41"/>
    </row>
    <row r="282" spans="1:8" s="2" customFormat="1" ht="16.899999999999999" customHeight="1">
      <c r="A282" s="36"/>
      <c r="B282" s="41"/>
      <c r="C282" s="248" t="s">
        <v>19</v>
      </c>
      <c r="D282" s="248" t="s">
        <v>1015</v>
      </c>
      <c r="E282" s="19" t="s">
        <v>19</v>
      </c>
      <c r="F282" s="249">
        <v>0</v>
      </c>
      <c r="G282" s="36"/>
      <c r="H282" s="41"/>
    </row>
    <row r="283" spans="1:8" s="2" customFormat="1" ht="16.899999999999999" customHeight="1">
      <c r="A283" s="36"/>
      <c r="B283" s="41"/>
      <c r="C283" s="248" t="s">
        <v>19</v>
      </c>
      <c r="D283" s="248" t="s">
        <v>1096</v>
      </c>
      <c r="E283" s="19" t="s">
        <v>19</v>
      </c>
      <c r="F283" s="249">
        <v>20.399999999999999</v>
      </c>
      <c r="G283" s="36"/>
      <c r="H283" s="41"/>
    </row>
    <row r="284" spans="1:8" s="2" customFormat="1" ht="16.899999999999999" customHeight="1">
      <c r="A284" s="36"/>
      <c r="B284" s="41"/>
      <c r="C284" s="248" t="s">
        <v>19</v>
      </c>
      <c r="D284" s="248" t="s">
        <v>1019</v>
      </c>
      <c r="E284" s="19" t="s">
        <v>19</v>
      </c>
      <c r="F284" s="249">
        <v>0</v>
      </c>
      <c r="G284" s="36"/>
      <c r="H284" s="41"/>
    </row>
    <row r="285" spans="1:8" s="2" customFormat="1" ht="16.899999999999999" customHeight="1">
      <c r="A285" s="36"/>
      <c r="B285" s="41"/>
      <c r="C285" s="248" t="s">
        <v>19</v>
      </c>
      <c r="D285" s="248" t="s">
        <v>1097</v>
      </c>
      <c r="E285" s="19" t="s">
        <v>19</v>
      </c>
      <c r="F285" s="249">
        <v>1.1000000000000001</v>
      </c>
      <c r="G285" s="36"/>
      <c r="H285" s="41"/>
    </row>
    <row r="286" spans="1:8" s="2" customFormat="1" ht="16.899999999999999" customHeight="1">
      <c r="A286" s="36"/>
      <c r="B286" s="41"/>
      <c r="C286" s="248" t="s">
        <v>19</v>
      </c>
      <c r="D286" s="248" t="s">
        <v>1021</v>
      </c>
      <c r="E286" s="19" t="s">
        <v>19</v>
      </c>
      <c r="F286" s="249">
        <v>0</v>
      </c>
      <c r="G286" s="36"/>
      <c r="H286" s="41"/>
    </row>
    <row r="287" spans="1:8" s="2" customFormat="1" ht="16.899999999999999" customHeight="1">
      <c r="A287" s="36"/>
      <c r="B287" s="41"/>
      <c r="C287" s="248" t="s">
        <v>19</v>
      </c>
      <c r="D287" s="248" t="s">
        <v>1098</v>
      </c>
      <c r="E287" s="19" t="s">
        <v>19</v>
      </c>
      <c r="F287" s="249">
        <v>2.2000000000000002</v>
      </c>
      <c r="G287" s="36"/>
      <c r="H287" s="41"/>
    </row>
    <row r="288" spans="1:8" s="2" customFormat="1" ht="16.899999999999999" customHeight="1">
      <c r="A288" s="36"/>
      <c r="B288" s="41"/>
      <c r="C288" s="248" t="s">
        <v>19</v>
      </c>
      <c r="D288" s="248" t="s">
        <v>1024</v>
      </c>
      <c r="E288" s="19" t="s">
        <v>19</v>
      </c>
      <c r="F288" s="249">
        <v>0</v>
      </c>
      <c r="G288" s="36"/>
      <c r="H288" s="41"/>
    </row>
    <row r="289" spans="1:8" s="2" customFormat="1" ht="16.899999999999999" customHeight="1">
      <c r="A289" s="36"/>
      <c r="B289" s="41"/>
      <c r="C289" s="248" t="s">
        <v>19</v>
      </c>
      <c r="D289" s="248" t="s">
        <v>1099</v>
      </c>
      <c r="E289" s="19" t="s">
        <v>19</v>
      </c>
      <c r="F289" s="249">
        <v>3.4</v>
      </c>
      <c r="G289" s="36"/>
      <c r="H289" s="41"/>
    </row>
    <row r="290" spans="1:8" s="2" customFormat="1" ht="16.899999999999999" customHeight="1">
      <c r="A290" s="36"/>
      <c r="B290" s="41"/>
      <c r="C290" s="248" t="s">
        <v>19</v>
      </c>
      <c r="D290" s="248" t="s">
        <v>1027</v>
      </c>
      <c r="E290" s="19" t="s">
        <v>19</v>
      </c>
      <c r="F290" s="249">
        <v>0</v>
      </c>
      <c r="G290" s="36"/>
      <c r="H290" s="41"/>
    </row>
    <row r="291" spans="1:8" s="2" customFormat="1" ht="16.899999999999999" customHeight="1">
      <c r="A291" s="36"/>
      <c r="B291" s="41"/>
      <c r="C291" s="248" t="s">
        <v>19</v>
      </c>
      <c r="D291" s="248" t="s">
        <v>75</v>
      </c>
      <c r="E291" s="19" t="s">
        <v>19</v>
      </c>
      <c r="F291" s="249">
        <v>0</v>
      </c>
      <c r="G291" s="36"/>
      <c r="H291" s="41"/>
    </row>
    <row r="292" spans="1:8" s="2" customFormat="1" ht="16.899999999999999" customHeight="1">
      <c r="A292" s="36"/>
      <c r="B292" s="41"/>
      <c r="C292" s="248" t="s">
        <v>19</v>
      </c>
      <c r="D292" s="248" t="s">
        <v>1030</v>
      </c>
      <c r="E292" s="19" t="s">
        <v>19</v>
      </c>
      <c r="F292" s="249">
        <v>0</v>
      </c>
      <c r="G292" s="36"/>
      <c r="H292" s="41"/>
    </row>
    <row r="293" spans="1:8" s="2" customFormat="1" ht="16.899999999999999" customHeight="1">
      <c r="A293" s="36"/>
      <c r="B293" s="41"/>
      <c r="C293" s="248" t="s">
        <v>19</v>
      </c>
      <c r="D293" s="248" t="s">
        <v>1097</v>
      </c>
      <c r="E293" s="19" t="s">
        <v>19</v>
      </c>
      <c r="F293" s="249">
        <v>1.1000000000000001</v>
      </c>
      <c r="G293" s="36"/>
      <c r="H293" s="41"/>
    </row>
    <row r="294" spans="1:8" s="2" customFormat="1" ht="16.899999999999999" customHeight="1">
      <c r="A294" s="36"/>
      <c r="B294" s="41"/>
      <c r="C294" s="248" t="s">
        <v>19</v>
      </c>
      <c r="D294" s="248" t="s">
        <v>325</v>
      </c>
      <c r="E294" s="19" t="s">
        <v>19</v>
      </c>
      <c r="F294" s="249">
        <v>28.2</v>
      </c>
      <c r="G294" s="36"/>
      <c r="H294" s="41"/>
    </row>
    <row r="295" spans="1:8" s="2" customFormat="1" ht="16.899999999999999" customHeight="1">
      <c r="A295" s="36"/>
      <c r="B295" s="41"/>
      <c r="C295" s="250" t="s">
        <v>1033</v>
      </c>
      <c r="D295" s="36"/>
      <c r="E295" s="36"/>
      <c r="F295" s="36"/>
      <c r="G295" s="36"/>
      <c r="H295" s="41"/>
    </row>
    <row r="296" spans="1:8" s="2" customFormat="1" ht="16.899999999999999" customHeight="1">
      <c r="A296" s="36"/>
      <c r="B296" s="41"/>
      <c r="C296" s="248" t="s">
        <v>368</v>
      </c>
      <c r="D296" s="248" t="s">
        <v>1095</v>
      </c>
      <c r="E296" s="19" t="s">
        <v>88</v>
      </c>
      <c r="F296" s="249">
        <v>158.97</v>
      </c>
      <c r="G296" s="36"/>
      <c r="H296" s="41"/>
    </row>
    <row r="297" spans="1:8" s="2" customFormat="1" ht="16.899999999999999" customHeight="1">
      <c r="A297" s="36"/>
      <c r="B297" s="41"/>
      <c r="C297" s="244" t="s">
        <v>164</v>
      </c>
      <c r="D297" s="245" t="s">
        <v>165</v>
      </c>
      <c r="E297" s="246" t="s">
        <v>88</v>
      </c>
      <c r="F297" s="247">
        <v>1654.1</v>
      </c>
      <c r="G297" s="36"/>
      <c r="H297" s="41"/>
    </row>
    <row r="298" spans="1:8" s="2" customFormat="1" ht="16.899999999999999" customHeight="1">
      <c r="A298" s="36"/>
      <c r="B298" s="41"/>
      <c r="C298" s="248" t="s">
        <v>19</v>
      </c>
      <c r="D298" s="248" t="s">
        <v>1015</v>
      </c>
      <c r="E298" s="19" t="s">
        <v>19</v>
      </c>
      <c r="F298" s="249">
        <v>0</v>
      </c>
      <c r="G298" s="36"/>
      <c r="H298" s="41"/>
    </row>
    <row r="299" spans="1:8" s="2" customFormat="1" ht="16.899999999999999" customHeight="1">
      <c r="A299" s="36"/>
      <c r="B299" s="41"/>
      <c r="C299" s="248" t="s">
        <v>19</v>
      </c>
      <c r="D299" s="248" t="s">
        <v>1100</v>
      </c>
      <c r="E299" s="19" t="s">
        <v>19</v>
      </c>
      <c r="F299" s="249">
        <v>856</v>
      </c>
      <c r="G299" s="36"/>
      <c r="H299" s="41"/>
    </row>
    <row r="300" spans="1:8" s="2" customFormat="1" ht="16.899999999999999" customHeight="1">
      <c r="A300" s="36"/>
      <c r="B300" s="41"/>
      <c r="C300" s="248" t="s">
        <v>19</v>
      </c>
      <c r="D300" s="248" t="s">
        <v>1101</v>
      </c>
      <c r="E300" s="19" t="s">
        <v>19</v>
      </c>
      <c r="F300" s="249">
        <v>173.4</v>
      </c>
      <c r="G300" s="36"/>
      <c r="H300" s="41"/>
    </row>
    <row r="301" spans="1:8" s="2" customFormat="1" ht="16.899999999999999" customHeight="1">
      <c r="A301" s="36"/>
      <c r="B301" s="41"/>
      <c r="C301" s="248" t="s">
        <v>19</v>
      </c>
      <c r="D301" s="248" t="s">
        <v>1018</v>
      </c>
      <c r="E301" s="19" t="s">
        <v>19</v>
      </c>
      <c r="F301" s="249">
        <v>1029.4000000000001</v>
      </c>
      <c r="G301" s="36"/>
      <c r="H301" s="41"/>
    </row>
    <row r="302" spans="1:8" s="2" customFormat="1" ht="16.899999999999999" customHeight="1">
      <c r="A302" s="36"/>
      <c r="B302" s="41"/>
      <c r="C302" s="248" t="s">
        <v>19</v>
      </c>
      <c r="D302" s="248" t="s">
        <v>1019</v>
      </c>
      <c r="E302" s="19" t="s">
        <v>19</v>
      </c>
      <c r="F302" s="249">
        <v>0</v>
      </c>
      <c r="G302" s="36"/>
      <c r="H302" s="41"/>
    </row>
    <row r="303" spans="1:8" s="2" customFormat="1" ht="16.899999999999999" customHeight="1">
      <c r="A303" s="36"/>
      <c r="B303" s="41"/>
      <c r="C303" s="248" t="s">
        <v>19</v>
      </c>
      <c r="D303" s="248" t="s">
        <v>1102</v>
      </c>
      <c r="E303" s="19" t="s">
        <v>19</v>
      </c>
      <c r="F303" s="249">
        <v>86.9</v>
      </c>
      <c r="G303" s="36"/>
      <c r="H303" s="41"/>
    </row>
    <row r="304" spans="1:8" s="2" customFormat="1" ht="16.899999999999999" customHeight="1">
      <c r="A304" s="36"/>
      <c r="B304" s="41"/>
      <c r="C304" s="248" t="s">
        <v>19</v>
      </c>
      <c r="D304" s="248" t="s">
        <v>704</v>
      </c>
      <c r="E304" s="19" t="s">
        <v>19</v>
      </c>
      <c r="F304" s="249">
        <v>22</v>
      </c>
      <c r="G304" s="36"/>
      <c r="H304" s="41"/>
    </row>
    <row r="305" spans="1:8" s="2" customFormat="1" ht="16.899999999999999" customHeight="1">
      <c r="A305" s="36"/>
      <c r="B305" s="41"/>
      <c r="C305" s="248" t="s">
        <v>19</v>
      </c>
      <c r="D305" s="248" t="s">
        <v>1018</v>
      </c>
      <c r="E305" s="19" t="s">
        <v>19</v>
      </c>
      <c r="F305" s="249">
        <v>108.9</v>
      </c>
      <c r="G305" s="36"/>
      <c r="H305" s="41"/>
    </row>
    <row r="306" spans="1:8" s="2" customFormat="1" ht="16.899999999999999" customHeight="1">
      <c r="A306" s="36"/>
      <c r="B306" s="41"/>
      <c r="C306" s="248" t="s">
        <v>19</v>
      </c>
      <c r="D306" s="248" t="s">
        <v>1021</v>
      </c>
      <c r="E306" s="19" t="s">
        <v>19</v>
      </c>
      <c r="F306" s="249">
        <v>0</v>
      </c>
      <c r="G306" s="36"/>
      <c r="H306" s="41"/>
    </row>
    <row r="307" spans="1:8" s="2" customFormat="1" ht="16.899999999999999" customHeight="1">
      <c r="A307" s="36"/>
      <c r="B307" s="41"/>
      <c r="C307" s="248" t="s">
        <v>19</v>
      </c>
      <c r="D307" s="248" t="s">
        <v>1103</v>
      </c>
      <c r="E307" s="19" t="s">
        <v>19</v>
      </c>
      <c r="F307" s="249">
        <v>66.8</v>
      </c>
      <c r="G307" s="36"/>
      <c r="H307" s="41"/>
    </row>
    <row r="308" spans="1:8" s="2" customFormat="1" ht="16.899999999999999" customHeight="1">
      <c r="A308" s="36"/>
      <c r="B308" s="41"/>
      <c r="C308" s="248" t="s">
        <v>19</v>
      </c>
      <c r="D308" s="248" t="s">
        <v>1104</v>
      </c>
      <c r="E308" s="19" t="s">
        <v>19</v>
      </c>
      <c r="F308" s="249">
        <v>14.2</v>
      </c>
      <c r="G308" s="36"/>
      <c r="H308" s="41"/>
    </row>
    <row r="309" spans="1:8" s="2" customFormat="1" ht="16.899999999999999" customHeight="1">
      <c r="A309" s="36"/>
      <c r="B309" s="41"/>
      <c r="C309" s="248" t="s">
        <v>19</v>
      </c>
      <c r="D309" s="248" t="s">
        <v>1018</v>
      </c>
      <c r="E309" s="19" t="s">
        <v>19</v>
      </c>
      <c r="F309" s="249">
        <v>81</v>
      </c>
      <c r="G309" s="36"/>
      <c r="H309" s="41"/>
    </row>
    <row r="310" spans="1:8" s="2" customFormat="1" ht="16.899999999999999" customHeight="1">
      <c r="A310" s="36"/>
      <c r="B310" s="41"/>
      <c r="C310" s="248" t="s">
        <v>19</v>
      </c>
      <c r="D310" s="248" t="s">
        <v>1024</v>
      </c>
      <c r="E310" s="19" t="s">
        <v>19</v>
      </c>
      <c r="F310" s="249">
        <v>0</v>
      </c>
      <c r="G310" s="36"/>
      <c r="H310" s="41"/>
    </row>
    <row r="311" spans="1:8" s="2" customFormat="1" ht="16.899999999999999" customHeight="1">
      <c r="A311" s="36"/>
      <c r="B311" s="41"/>
      <c r="C311" s="248" t="s">
        <v>19</v>
      </c>
      <c r="D311" s="248" t="s">
        <v>838</v>
      </c>
      <c r="E311" s="19" t="s">
        <v>19</v>
      </c>
      <c r="F311" s="249">
        <v>107</v>
      </c>
      <c r="G311" s="36"/>
      <c r="H311" s="41"/>
    </row>
    <row r="312" spans="1:8" s="2" customFormat="1" ht="16.899999999999999" customHeight="1">
      <c r="A312" s="36"/>
      <c r="B312" s="41"/>
      <c r="C312" s="248" t="s">
        <v>19</v>
      </c>
      <c r="D312" s="248" t="s">
        <v>1105</v>
      </c>
      <c r="E312" s="19" t="s">
        <v>19</v>
      </c>
      <c r="F312" s="249">
        <v>13.4</v>
      </c>
      <c r="G312" s="36"/>
      <c r="H312" s="41"/>
    </row>
    <row r="313" spans="1:8" s="2" customFormat="1" ht="16.899999999999999" customHeight="1">
      <c r="A313" s="36"/>
      <c r="B313" s="41"/>
      <c r="C313" s="248" t="s">
        <v>19</v>
      </c>
      <c r="D313" s="248" t="s">
        <v>1018</v>
      </c>
      <c r="E313" s="19" t="s">
        <v>19</v>
      </c>
      <c r="F313" s="249">
        <v>120.4</v>
      </c>
      <c r="G313" s="36"/>
      <c r="H313" s="41"/>
    </row>
    <row r="314" spans="1:8" s="2" customFormat="1" ht="16.899999999999999" customHeight="1">
      <c r="A314" s="36"/>
      <c r="B314" s="41"/>
      <c r="C314" s="248" t="s">
        <v>19</v>
      </c>
      <c r="D314" s="248" t="s">
        <v>1027</v>
      </c>
      <c r="E314" s="19" t="s">
        <v>19</v>
      </c>
      <c r="F314" s="249">
        <v>0</v>
      </c>
      <c r="G314" s="36"/>
      <c r="H314" s="41"/>
    </row>
    <row r="315" spans="1:8" s="2" customFormat="1" ht="16.899999999999999" customHeight="1">
      <c r="A315" s="36"/>
      <c r="B315" s="41"/>
      <c r="C315" s="248" t="s">
        <v>19</v>
      </c>
      <c r="D315" s="248" t="s">
        <v>1106</v>
      </c>
      <c r="E315" s="19" t="s">
        <v>19</v>
      </c>
      <c r="F315" s="249">
        <v>50.8</v>
      </c>
      <c r="G315" s="36"/>
      <c r="H315" s="41"/>
    </row>
    <row r="316" spans="1:8" s="2" customFormat="1" ht="16.899999999999999" customHeight="1">
      <c r="A316" s="36"/>
      <c r="B316" s="41"/>
      <c r="C316" s="248" t="s">
        <v>19</v>
      </c>
      <c r="D316" s="248" t="s">
        <v>1029</v>
      </c>
      <c r="E316" s="19" t="s">
        <v>19</v>
      </c>
      <c r="F316" s="249">
        <v>0.8</v>
      </c>
      <c r="G316" s="36"/>
      <c r="H316" s="41"/>
    </row>
    <row r="317" spans="1:8" s="2" customFormat="1" ht="16.899999999999999" customHeight="1">
      <c r="A317" s="36"/>
      <c r="B317" s="41"/>
      <c r="C317" s="248" t="s">
        <v>19</v>
      </c>
      <c r="D317" s="248" t="s">
        <v>1018</v>
      </c>
      <c r="E317" s="19" t="s">
        <v>19</v>
      </c>
      <c r="F317" s="249">
        <v>51.6</v>
      </c>
      <c r="G317" s="36"/>
      <c r="H317" s="41"/>
    </row>
    <row r="318" spans="1:8" s="2" customFormat="1" ht="16.899999999999999" customHeight="1">
      <c r="A318" s="36"/>
      <c r="B318" s="41"/>
      <c r="C318" s="248" t="s">
        <v>19</v>
      </c>
      <c r="D318" s="248" t="s">
        <v>1030</v>
      </c>
      <c r="E318" s="19" t="s">
        <v>19</v>
      </c>
      <c r="F318" s="249">
        <v>0</v>
      </c>
      <c r="G318" s="36"/>
      <c r="H318" s="41"/>
    </row>
    <row r="319" spans="1:8" s="2" customFormat="1" ht="16.899999999999999" customHeight="1">
      <c r="A319" s="36"/>
      <c r="B319" s="41"/>
      <c r="C319" s="248" t="s">
        <v>19</v>
      </c>
      <c r="D319" s="248" t="s">
        <v>1107</v>
      </c>
      <c r="E319" s="19" t="s">
        <v>19</v>
      </c>
      <c r="F319" s="249">
        <v>213.3</v>
      </c>
      <c r="G319" s="36"/>
      <c r="H319" s="41"/>
    </row>
    <row r="320" spans="1:8" s="2" customFormat="1" ht="16.899999999999999" customHeight="1">
      <c r="A320" s="36"/>
      <c r="B320" s="41"/>
      <c r="C320" s="248" t="s">
        <v>19</v>
      </c>
      <c r="D320" s="248" t="s">
        <v>1108</v>
      </c>
      <c r="E320" s="19" t="s">
        <v>19</v>
      </c>
      <c r="F320" s="249">
        <v>49.5</v>
      </c>
      <c r="G320" s="36"/>
      <c r="H320" s="41"/>
    </row>
    <row r="321" spans="1:8" s="2" customFormat="1" ht="16.899999999999999" customHeight="1">
      <c r="A321" s="36"/>
      <c r="B321" s="41"/>
      <c r="C321" s="248" t="s">
        <v>19</v>
      </c>
      <c r="D321" s="248" t="s">
        <v>1018</v>
      </c>
      <c r="E321" s="19" t="s">
        <v>19</v>
      </c>
      <c r="F321" s="249">
        <v>262.8</v>
      </c>
      <c r="G321" s="36"/>
      <c r="H321" s="41"/>
    </row>
    <row r="322" spans="1:8" s="2" customFormat="1" ht="16.899999999999999" customHeight="1">
      <c r="A322" s="36"/>
      <c r="B322" s="41"/>
      <c r="C322" s="248" t="s">
        <v>19</v>
      </c>
      <c r="D322" s="248" t="s">
        <v>325</v>
      </c>
      <c r="E322" s="19" t="s">
        <v>19</v>
      </c>
      <c r="F322" s="249">
        <v>1654.1</v>
      </c>
      <c r="G322" s="36"/>
      <c r="H322" s="41"/>
    </row>
    <row r="323" spans="1:8" s="2" customFormat="1" ht="16.899999999999999" customHeight="1">
      <c r="A323" s="36"/>
      <c r="B323" s="41"/>
      <c r="C323" s="250" t="s">
        <v>1033</v>
      </c>
      <c r="D323" s="36"/>
      <c r="E323" s="36"/>
      <c r="F323" s="36"/>
      <c r="G323" s="36"/>
      <c r="H323" s="41"/>
    </row>
    <row r="324" spans="1:8" s="2" customFormat="1" ht="16.899999999999999" customHeight="1">
      <c r="A324" s="36"/>
      <c r="B324" s="41"/>
      <c r="C324" s="248" t="s">
        <v>355</v>
      </c>
      <c r="D324" s="248" t="s">
        <v>1109</v>
      </c>
      <c r="E324" s="19" t="s">
        <v>88</v>
      </c>
      <c r="F324" s="249">
        <v>1654.1</v>
      </c>
      <c r="G324" s="36"/>
      <c r="H324" s="41"/>
    </row>
    <row r="325" spans="1:8" s="2" customFormat="1" ht="16.899999999999999" customHeight="1">
      <c r="A325" s="36"/>
      <c r="B325" s="41"/>
      <c r="C325" s="248" t="s">
        <v>362</v>
      </c>
      <c r="D325" s="248" t="s">
        <v>1110</v>
      </c>
      <c r="E325" s="19" t="s">
        <v>88</v>
      </c>
      <c r="F325" s="249">
        <v>1654.1</v>
      </c>
      <c r="G325" s="36"/>
      <c r="H325" s="41"/>
    </row>
    <row r="326" spans="1:8" s="2" customFormat="1" ht="16.899999999999999" customHeight="1">
      <c r="A326" s="36"/>
      <c r="B326" s="41"/>
      <c r="C326" s="248" t="s">
        <v>382</v>
      </c>
      <c r="D326" s="248" t="s">
        <v>1111</v>
      </c>
      <c r="E326" s="19" t="s">
        <v>88</v>
      </c>
      <c r="F326" s="249">
        <v>1654.1</v>
      </c>
      <c r="G326" s="36"/>
      <c r="H326" s="41"/>
    </row>
    <row r="327" spans="1:8" s="2" customFormat="1" ht="16.899999999999999" customHeight="1">
      <c r="A327" s="36"/>
      <c r="B327" s="41"/>
      <c r="C327" s="248" t="s">
        <v>387</v>
      </c>
      <c r="D327" s="248" t="s">
        <v>1112</v>
      </c>
      <c r="E327" s="19" t="s">
        <v>88</v>
      </c>
      <c r="F327" s="249">
        <v>827.05</v>
      </c>
      <c r="G327" s="36"/>
      <c r="H327" s="41"/>
    </row>
    <row r="328" spans="1:8" s="2" customFormat="1" ht="22.5">
      <c r="A328" s="36"/>
      <c r="B328" s="41"/>
      <c r="C328" s="248" t="s">
        <v>936</v>
      </c>
      <c r="D328" s="248" t="s">
        <v>1113</v>
      </c>
      <c r="E328" s="19" t="s">
        <v>88</v>
      </c>
      <c r="F328" s="249">
        <v>1734.1</v>
      </c>
      <c r="G328" s="36"/>
      <c r="H328" s="41"/>
    </row>
    <row r="329" spans="1:8" s="2" customFormat="1" ht="22.5">
      <c r="A329" s="36"/>
      <c r="B329" s="41"/>
      <c r="C329" s="248" t="s">
        <v>948</v>
      </c>
      <c r="D329" s="248" t="s">
        <v>1114</v>
      </c>
      <c r="E329" s="19" t="s">
        <v>88</v>
      </c>
      <c r="F329" s="249">
        <v>1734.1</v>
      </c>
      <c r="G329" s="36"/>
      <c r="H329" s="41"/>
    </row>
    <row r="330" spans="1:8" s="2" customFormat="1" ht="16.899999999999999" customHeight="1">
      <c r="A330" s="36"/>
      <c r="B330" s="41"/>
      <c r="C330" s="244" t="s">
        <v>170</v>
      </c>
      <c r="D330" s="245" t="s">
        <v>171</v>
      </c>
      <c r="E330" s="246" t="s">
        <v>88</v>
      </c>
      <c r="F330" s="247">
        <v>391.3</v>
      </c>
      <c r="G330" s="36"/>
      <c r="H330" s="41"/>
    </row>
    <row r="331" spans="1:8" s="2" customFormat="1" ht="16.899999999999999" customHeight="1">
      <c r="A331" s="36"/>
      <c r="B331" s="41"/>
      <c r="C331" s="248" t="s">
        <v>19</v>
      </c>
      <c r="D331" s="248" t="s">
        <v>1015</v>
      </c>
      <c r="E331" s="19" t="s">
        <v>19</v>
      </c>
      <c r="F331" s="249">
        <v>0</v>
      </c>
      <c r="G331" s="36"/>
      <c r="H331" s="41"/>
    </row>
    <row r="332" spans="1:8" s="2" customFormat="1" ht="16.899999999999999" customHeight="1">
      <c r="A332" s="36"/>
      <c r="B332" s="41"/>
      <c r="C332" s="248" t="s">
        <v>19</v>
      </c>
      <c r="D332" s="248" t="s">
        <v>1115</v>
      </c>
      <c r="E332" s="19" t="s">
        <v>19</v>
      </c>
      <c r="F332" s="249">
        <v>243.1</v>
      </c>
      <c r="G332" s="36"/>
      <c r="H332" s="41"/>
    </row>
    <row r="333" spans="1:8" s="2" customFormat="1" ht="16.899999999999999" customHeight="1">
      <c r="A333" s="36"/>
      <c r="B333" s="41"/>
      <c r="C333" s="248" t="s">
        <v>19</v>
      </c>
      <c r="D333" s="248" t="s">
        <v>1019</v>
      </c>
      <c r="E333" s="19" t="s">
        <v>19</v>
      </c>
      <c r="F333" s="249">
        <v>0</v>
      </c>
      <c r="G333" s="36"/>
      <c r="H333" s="41"/>
    </row>
    <row r="334" spans="1:8" s="2" customFormat="1" ht="16.899999999999999" customHeight="1">
      <c r="A334" s="36"/>
      <c r="B334" s="41"/>
      <c r="C334" s="248" t="s">
        <v>19</v>
      </c>
      <c r="D334" s="248" t="s">
        <v>1081</v>
      </c>
      <c r="E334" s="19" t="s">
        <v>19</v>
      </c>
      <c r="F334" s="249">
        <v>19.2</v>
      </c>
      <c r="G334" s="36"/>
      <c r="H334" s="41"/>
    </row>
    <row r="335" spans="1:8" s="2" customFormat="1" ht="16.899999999999999" customHeight="1">
      <c r="A335" s="36"/>
      <c r="B335" s="41"/>
      <c r="C335" s="248" t="s">
        <v>19</v>
      </c>
      <c r="D335" s="248" t="s">
        <v>1021</v>
      </c>
      <c r="E335" s="19" t="s">
        <v>19</v>
      </c>
      <c r="F335" s="249">
        <v>0</v>
      </c>
      <c r="G335" s="36"/>
      <c r="H335" s="41"/>
    </row>
    <row r="336" spans="1:8" s="2" customFormat="1" ht="16.899999999999999" customHeight="1">
      <c r="A336" s="36"/>
      <c r="B336" s="41"/>
      <c r="C336" s="248" t="s">
        <v>19</v>
      </c>
      <c r="D336" s="248" t="s">
        <v>1116</v>
      </c>
      <c r="E336" s="19" t="s">
        <v>19</v>
      </c>
      <c r="F336" s="249">
        <v>28.5</v>
      </c>
      <c r="G336" s="36"/>
      <c r="H336" s="41"/>
    </row>
    <row r="337" spans="1:8" s="2" customFormat="1" ht="16.899999999999999" customHeight="1">
      <c r="A337" s="36"/>
      <c r="B337" s="41"/>
      <c r="C337" s="248" t="s">
        <v>19</v>
      </c>
      <c r="D337" s="248" t="s">
        <v>1024</v>
      </c>
      <c r="E337" s="19" t="s">
        <v>19</v>
      </c>
      <c r="F337" s="249">
        <v>0</v>
      </c>
      <c r="G337" s="36"/>
      <c r="H337" s="41"/>
    </row>
    <row r="338" spans="1:8" s="2" customFormat="1" ht="16.899999999999999" customHeight="1">
      <c r="A338" s="36"/>
      <c r="B338" s="41"/>
      <c r="C338" s="248" t="s">
        <v>19</v>
      </c>
      <c r="D338" s="248" t="s">
        <v>1117</v>
      </c>
      <c r="E338" s="19" t="s">
        <v>19</v>
      </c>
      <c r="F338" s="249">
        <v>37.5</v>
      </c>
      <c r="G338" s="36"/>
      <c r="H338" s="41"/>
    </row>
    <row r="339" spans="1:8" s="2" customFormat="1" ht="16.899999999999999" customHeight="1">
      <c r="A339" s="36"/>
      <c r="B339" s="41"/>
      <c r="C339" s="248" t="s">
        <v>19</v>
      </c>
      <c r="D339" s="248" t="s">
        <v>1027</v>
      </c>
      <c r="E339" s="19" t="s">
        <v>19</v>
      </c>
      <c r="F339" s="249">
        <v>0</v>
      </c>
      <c r="G339" s="36"/>
      <c r="H339" s="41"/>
    </row>
    <row r="340" spans="1:8" s="2" customFormat="1" ht="16.899999999999999" customHeight="1">
      <c r="A340" s="36"/>
      <c r="B340" s="41"/>
      <c r="C340" s="248" t="s">
        <v>19</v>
      </c>
      <c r="D340" s="248" t="s">
        <v>1118</v>
      </c>
      <c r="E340" s="19" t="s">
        <v>19</v>
      </c>
      <c r="F340" s="249">
        <v>10.9</v>
      </c>
      <c r="G340" s="36"/>
      <c r="H340" s="41"/>
    </row>
    <row r="341" spans="1:8" s="2" customFormat="1" ht="16.899999999999999" customHeight="1">
      <c r="A341" s="36"/>
      <c r="B341" s="41"/>
      <c r="C341" s="248" t="s">
        <v>19</v>
      </c>
      <c r="D341" s="248" t="s">
        <v>1030</v>
      </c>
      <c r="E341" s="19" t="s">
        <v>19</v>
      </c>
      <c r="F341" s="249">
        <v>0</v>
      </c>
      <c r="G341" s="36"/>
      <c r="H341" s="41"/>
    </row>
    <row r="342" spans="1:8" s="2" customFormat="1" ht="16.899999999999999" customHeight="1">
      <c r="A342" s="36"/>
      <c r="B342" s="41"/>
      <c r="C342" s="248" t="s">
        <v>19</v>
      </c>
      <c r="D342" s="248" t="s">
        <v>1119</v>
      </c>
      <c r="E342" s="19" t="s">
        <v>19</v>
      </c>
      <c r="F342" s="249">
        <v>52.1</v>
      </c>
      <c r="G342" s="36"/>
      <c r="H342" s="41"/>
    </row>
    <row r="343" spans="1:8" s="2" customFormat="1" ht="16.899999999999999" customHeight="1">
      <c r="A343" s="36"/>
      <c r="B343" s="41"/>
      <c r="C343" s="248" t="s">
        <v>19</v>
      </c>
      <c r="D343" s="248" t="s">
        <v>325</v>
      </c>
      <c r="E343" s="19" t="s">
        <v>19</v>
      </c>
      <c r="F343" s="249">
        <v>391.3</v>
      </c>
      <c r="G343" s="36"/>
      <c r="H343" s="41"/>
    </row>
    <row r="344" spans="1:8" s="2" customFormat="1" ht="16.899999999999999" customHeight="1">
      <c r="A344" s="36"/>
      <c r="B344" s="41"/>
      <c r="C344" s="250" t="s">
        <v>1033</v>
      </c>
      <c r="D344" s="36"/>
      <c r="E344" s="36"/>
      <c r="F344" s="36"/>
      <c r="G344" s="36"/>
      <c r="H344" s="41"/>
    </row>
    <row r="345" spans="1:8" s="2" customFormat="1" ht="16.899999999999999" customHeight="1">
      <c r="A345" s="36"/>
      <c r="B345" s="41"/>
      <c r="C345" s="248" t="s">
        <v>387</v>
      </c>
      <c r="D345" s="248" t="s">
        <v>1112</v>
      </c>
      <c r="E345" s="19" t="s">
        <v>88</v>
      </c>
      <c r="F345" s="249">
        <v>391.3</v>
      </c>
      <c r="G345" s="36"/>
      <c r="H345" s="41"/>
    </row>
    <row r="346" spans="1:8" s="2" customFormat="1" ht="16.899999999999999" customHeight="1">
      <c r="A346" s="36"/>
      <c r="B346" s="41"/>
      <c r="C346" s="244" t="s">
        <v>173</v>
      </c>
      <c r="D346" s="245" t="s">
        <v>126</v>
      </c>
      <c r="E346" s="246" t="s">
        <v>97</v>
      </c>
      <c r="F346" s="247">
        <v>7.5</v>
      </c>
      <c r="G346" s="36"/>
      <c r="H346" s="41"/>
    </row>
    <row r="347" spans="1:8" s="2" customFormat="1" ht="16.899999999999999" customHeight="1">
      <c r="A347" s="36"/>
      <c r="B347" s="41"/>
      <c r="C347" s="248" t="s">
        <v>19</v>
      </c>
      <c r="D347" s="248" t="s">
        <v>1015</v>
      </c>
      <c r="E347" s="19" t="s">
        <v>19</v>
      </c>
      <c r="F347" s="249">
        <v>0</v>
      </c>
      <c r="G347" s="36"/>
      <c r="H347" s="41"/>
    </row>
    <row r="348" spans="1:8" s="2" customFormat="1" ht="16.899999999999999" customHeight="1">
      <c r="A348" s="36"/>
      <c r="B348" s="41"/>
      <c r="C348" s="248" t="s">
        <v>19</v>
      </c>
      <c r="D348" s="248" t="s">
        <v>75</v>
      </c>
      <c r="E348" s="19" t="s">
        <v>19</v>
      </c>
      <c r="F348" s="249">
        <v>0</v>
      </c>
      <c r="G348" s="36"/>
      <c r="H348" s="41"/>
    </row>
    <row r="349" spans="1:8" s="2" customFormat="1" ht="16.899999999999999" customHeight="1">
      <c r="A349" s="36"/>
      <c r="B349" s="41"/>
      <c r="C349" s="248" t="s">
        <v>19</v>
      </c>
      <c r="D349" s="248" t="s">
        <v>1019</v>
      </c>
      <c r="E349" s="19" t="s">
        <v>19</v>
      </c>
      <c r="F349" s="249">
        <v>0</v>
      </c>
      <c r="G349" s="36"/>
      <c r="H349" s="41"/>
    </row>
    <row r="350" spans="1:8" s="2" customFormat="1" ht="16.899999999999999" customHeight="1">
      <c r="A350" s="36"/>
      <c r="B350" s="41"/>
      <c r="C350" s="248" t="s">
        <v>19</v>
      </c>
      <c r="D350" s="248" t="s">
        <v>75</v>
      </c>
      <c r="E350" s="19" t="s">
        <v>19</v>
      </c>
      <c r="F350" s="249">
        <v>0</v>
      </c>
      <c r="G350" s="36"/>
      <c r="H350" s="41"/>
    </row>
    <row r="351" spans="1:8" s="2" customFormat="1" ht="16.899999999999999" customHeight="1">
      <c r="A351" s="36"/>
      <c r="B351" s="41"/>
      <c r="C351" s="248" t="s">
        <v>19</v>
      </c>
      <c r="D351" s="248" t="s">
        <v>1021</v>
      </c>
      <c r="E351" s="19" t="s">
        <v>19</v>
      </c>
      <c r="F351" s="249">
        <v>0</v>
      </c>
      <c r="G351" s="36"/>
      <c r="H351" s="41"/>
    </row>
    <row r="352" spans="1:8" s="2" customFormat="1" ht="16.899999999999999" customHeight="1">
      <c r="A352" s="36"/>
      <c r="B352" s="41"/>
      <c r="C352" s="248" t="s">
        <v>19</v>
      </c>
      <c r="D352" s="248" t="s">
        <v>75</v>
      </c>
      <c r="E352" s="19" t="s">
        <v>19</v>
      </c>
      <c r="F352" s="249">
        <v>0</v>
      </c>
      <c r="G352" s="36"/>
      <c r="H352" s="41"/>
    </row>
    <row r="353" spans="1:8" s="2" customFormat="1" ht="16.899999999999999" customHeight="1">
      <c r="A353" s="36"/>
      <c r="B353" s="41"/>
      <c r="C353" s="248" t="s">
        <v>19</v>
      </c>
      <c r="D353" s="248" t="s">
        <v>1024</v>
      </c>
      <c r="E353" s="19" t="s">
        <v>19</v>
      </c>
      <c r="F353" s="249">
        <v>0</v>
      </c>
      <c r="G353" s="36"/>
      <c r="H353" s="41"/>
    </row>
    <row r="354" spans="1:8" s="2" customFormat="1" ht="16.899999999999999" customHeight="1">
      <c r="A354" s="36"/>
      <c r="B354" s="41"/>
      <c r="C354" s="248" t="s">
        <v>19</v>
      </c>
      <c r="D354" s="248" t="s">
        <v>75</v>
      </c>
      <c r="E354" s="19" t="s">
        <v>19</v>
      </c>
      <c r="F354" s="249">
        <v>0</v>
      </c>
      <c r="G354" s="36"/>
      <c r="H354" s="41"/>
    </row>
    <row r="355" spans="1:8" s="2" customFormat="1" ht="16.899999999999999" customHeight="1">
      <c r="A355" s="36"/>
      <c r="B355" s="41"/>
      <c r="C355" s="248" t="s">
        <v>19</v>
      </c>
      <c r="D355" s="248" t="s">
        <v>1027</v>
      </c>
      <c r="E355" s="19" t="s">
        <v>19</v>
      </c>
      <c r="F355" s="249">
        <v>0</v>
      </c>
      <c r="G355" s="36"/>
      <c r="H355" s="41"/>
    </row>
    <row r="356" spans="1:8" s="2" customFormat="1" ht="16.899999999999999" customHeight="1">
      <c r="A356" s="36"/>
      <c r="B356" s="41"/>
      <c r="C356" s="248" t="s">
        <v>19</v>
      </c>
      <c r="D356" s="248" t="s">
        <v>127</v>
      </c>
      <c r="E356" s="19" t="s">
        <v>19</v>
      </c>
      <c r="F356" s="249">
        <v>7.5</v>
      </c>
      <c r="G356" s="36"/>
      <c r="H356" s="41"/>
    </row>
    <row r="357" spans="1:8" s="2" customFormat="1" ht="16.899999999999999" customHeight="1">
      <c r="A357" s="36"/>
      <c r="B357" s="41"/>
      <c r="C357" s="248" t="s">
        <v>19</v>
      </c>
      <c r="D357" s="248" t="s">
        <v>1030</v>
      </c>
      <c r="E357" s="19" t="s">
        <v>19</v>
      </c>
      <c r="F357" s="249">
        <v>0</v>
      </c>
      <c r="G357" s="36"/>
      <c r="H357" s="41"/>
    </row>
    <row r="358" spans="1:8" s="2" customFormat="1" ht="16.899999999999999" customHeight="1">
      <c r="A358" s="36"/>
      <c r="B358" s="41"/>
      <c r="C358" s="248" t="s">
        <v>19</v>
      </c>
      <c r="D358" s="248" t="s">
        <v>75</v>
      </c>
      <c r="E358" s="19" t="s">
        <v>19</v>
      </c>
      <c r="F358" s="249">
        <v>0</v>
      </c>
      <c r="G358" s="36"/>
      <c r="H358" s="41"/>
    </row>
    <row r="359" spans="1:8" s="2" customFormat="1" ht="16.899999999999999" customHeight="1">
      <c r="A359" s="36"/>
      <c r="B359" s="41"/>
      <c r="C359" s="248" t="s">
        <v>19</v>
      </c>
      <c r="D359" s="248" t="s">
        <v>325</v>
      </c>
      <c r="E359" s="19" t="s">
        <v>19</v>
      </c>
      <c r="F359" s="249">
        <v>7.5</v>
      </c>
      <c r="G359" s="36"/>
      <c r="H359" s="41"/>
    </row>
    <row r="360" spans="1:8" s="2" customFormat="1" ht="16.899999999999999" customHeight="1">
      <c r="A360" s="36"/>
      <c r="B360" s="41"/>
      <c r="C360" s="250" t="s">
        <v>1033</v>
      </c>
      <c r="D360" s="36"/>
      <c r="E360" s="36"/>
      <c r="F360" s="36"/>
      <c r="G360" s="36"/>
      <c r="H360" s="41"/>
    </row>
    <row r="361" spans="1:8" s="2" customFormat="1" ht="16.899999999999999" customHeight="1">
      <c r="A361" s="36"/>
      <c r="B361" s="41"/>
      <c r="C361" s="248" t="s">
        <v>238</v>
      </c>
      <c r="D361" s="248" t="s">
        <v>1120</v>
      </c>
      <c r="E361" s="19" t="s">
        <v>88</v>
      </c>
      <c r="F361" s="249">
        <v>3.75</v>
      </c>
      <c r="G361" s="36"/>
      <c r="H361" s="41"/>
    </row>
    <row r="362" spans="1:8" s="2" customFormat="1" ht="22.5">
      <c r="A362" s="36"/>
      <c r="B362" s="41"/>
      <c r="C362" s="248" t="s">
        <v>245</v>
      </c>
      <c r="D362" s="248" t="s">
        <v>1121</v>
      </c>
      <c r="E362" s="19" t="s">
        <v>247</v>
      </c>
      <c r="F362" s="249">
        <v>0.15</v>
      </c>
      <c r="G362" s="36"/>
      <c r="H362" s="41"/>
    </row>
    <row r="363" spans="1:8" s="2" customFormat="1" ht="22.5">
      <c r="A363" s="36"/>
      <c r="B363" s="41"/>
      <c r="C363" s="248" t="s">
        <v>253</v>
      </c>
      <c r="D363" s="248" t="s">
        <v>1122</v>
      </c>
      <c r="E363" s="19" t="s">
        <v>247</v>
      </c>
      <c r="F363" s="249">
        <v>0.15</v>
      </c>
      <c r="G363" s="36"/>
      <c r="H363" s="41"/>
    </row>
    <row r="364" spans="1:8" s="2" customFormat="1" ht="22.5">
      <c r="A364" s="36"/>
      <c r="B364" s="41"/>
      <c r="C364" s="248" t="s">
        <v>259</v>
      </c>
      <c r="D364" s="248" t="s">
        <v>1123</v>
      </c>
      <c r="E364" s="19" t="s">
        <v>247</v>
      </c>
      <c r="F364" s="249">
        <v>0.15</v>
      </c>
      <c r="G364" s="36"/>
      <c r="H364" s="41"/>
    </row>
    <row r="365" spans="1:8" s="2" customFormat="1" ht="16.899999999999999" customHeight="1">
      <c r="A365" s="36"/>
      <c r="B365" s="41"/>
      <c r="C365" s="248" t="s">
        <v>264</v>
      </c>
      <c r="D365" s="248" t="s">
        <v>1124</v>
      </c>
      <c r="E365" s="19" t="s">
        <v>247</v>
      </c>
      <c r="F365" s="249">
        <v>0.15</v>
      </c>
      <c r="G365" s="36"/>
      <c r="H365" s="41"/>
    </row>
    <row r="366" spans="1:8" s="2" customFormat="1" ht="22.5">
      <c r="A366" s="36"/>
      <c r="B366" s="41"/>
      <c r="C366" s="248" t="s">
        <v>270</v>
      </c>
      <c r="D366" s="248" t="s">
        <v>1125</v>
      </c>
      <c r="E366" s="19" t="s">
        <v>272</v>
      </c>
      <c r="F366" s="249">
        <v>0.255</v>
      </c>
      <c r="G366" s="36"/>
      <c r="H366" s="41"/>
    </row>
    <row r="367" spans="1:8" s="2" customFormat="1" ht="16.899999999999999" customHeight="1">
      <c r="A367" s="36"/>
      <c r="B367" s="41"/>
      <c r="C367" s="248" t="s">
        <v>278</v>
      </c>
      <c r="D367" s="248" t="s">
        <v>1126</v>
      </c>
      <c r="E367" s="19" t="s">
        <v>88</v>
      </c>
      <c r="F367" s="249">
        <v>3.75</v>
      </c>
      <c r="G367" s="36"/>
      <c r="H367" s="41"/>
    </row>
    <row r="368" spans="1:8" s="2" customFormat="1" ht="16.899999999999999" customHeight="1">
      <c r="A368" s="36"/>
      <c r="B368" s="41"/>
      <c r="C368" s="248" t="s">
        <v>284</v>
      </c>
      <c r="D368" s="248" t="s">
        <v>1127</v>
      </c>
      <c r="E368" s="19" t="s">
        <v>88</v>
      </c>
      <c r="F368" s="249">
        <v>3.75</v>
      </c>
      <c r="G368" s="36"/>
      <c r="H368" s="41"/>
    </row>
    <row r="369" spans="1:8" s="2" customFormat="1" ht="16.899999999999999" customHeight="1">
      <c r="A369" s="36"/>
      <c r="B369" s="41"/>
      <c r="C369" s="248" t="s">
        <v>298</v>
      </c>
      <c r="D369" s="248" t="s">
        <v>1128</v>
      </c>
      <c r="E369" s="19" t="s">
        <v>88</v>
      </c>
      <c r="F369" s="249">
        <v>8.25</v>
      </c>
      <c r="G369" s="36"/>
      <c r="H369" s="41"/>
    </row>
    <row r="370" spans="1:8" s="2" customFormat="1" ht="16.899999999999999" customHeight="1">
      <c r="A370" s="36"/>
      <c r="B370" s="41"/>
      <c r="C370" s="248" t="s">
        <v>329</v>
      </c>
      <c r="D370" s="248" t="s">
        <v>1129</v>
      </c>
      <c r="E370" s="19" t="s">
        <v>88</v>
      </c>
      <c r="F370" s="249">
        <v>4.125</v>
      </c>
      <c r="G370" s="36"/>
      <c r="H370" s="41"/>
    </row>
    <row r="371" spans="1:8" s="2" customFormat="1" ht="16.899999999999999" customHeight="1">
      <c r="A371" s="36"/>
      <c r="B371" s="41"/>
      <c r="C371" s="248" t="s">
        <v>336</v>
      </c>
      <c r="D371" s="248" t="s">
        <v>1130</v>
      </c>
      <c r="E371" s="19" t="s">
        <v>88</v>
      </c>
      <c r="F371" s="249">
        <v>4.125</v>
      </c>
      <c r="G371" s="36"/>
      <c r="H371" s="41"/>
    </row>
    <row r="372" spans="1:8" s="2" customFormat="1" ht="16.899999999999999" customHeight="1">
      <c r="A372" s="36"/>
      <c r="B372" s="41"/>
      <c r="C372" s="248" t="s">
        <v>577</v>
      </c>
      <c r="D372" s="248" t="s">
        <v>1131</v>
      </c>
      <c r="E372" s="19" t="s">
        <v>88</v>
      </c>
      <c r="F372" s="249">
        <v>4.125</v>
      </c>
      <c r="G372" s="36"/>
      <c r="H372" s="41"/>
    </row>
    <row r="373" spans="1:8" s="2" customFormat="1" ht="22.5">
      <c r="A373" s="36"/>
      <c r="B373" s="41"/>
      <c r="C373" s="248" t="s">
        <v>424</v>
      </c>
      <c r="D373" s="248" t="s">
        <v>1132</v>
      </c>
      <c r="E373" s="19" t="s">
        <v>97</v>
      </c>
      <c r="F373" s="249">
        <v>8.25</v>
      </c>
      <c r="G373" s="36"/>
      <c r="H373" s="41"/>
    </row>
    <row r="374" spans="1:8" s="2" customFormat="1" ht="16.899999999999999" customHeight="1">
      <c r="A374" s="36"/>
      <c r="B374" s="41"/>
      <c r="C374" s="244" t="s">
        <v>131</v>
      </c>
      <c r="D374" s="245" t="s">
        <v>132</v>
      </c>
      <c r="E374" s="246" t="s">
        <v>88</v>
      </c>
      <c r="F374" s="247">
        <v>24.1</v>
      </c>
      <c r="G374" s="36"/>
      <c r="H374" s="41"/>
    </row>
    <row r="375" spans="1:8" s="2" customFormat="1" ht="16.899999999999999" customHeight="1">
      <c r="A375" s="36"/>
      <c r="B375" s="41"/>
      <c r="C375" s="248" t="s">
        <v>19</v>
      </c>
      <c r="D375" s="248" t="s">
        <v>133</v>
      </c>
      <c r="E375" s="19" t="s">
        <v>19</v>
      </c>
      <c r="F375" s="249">
        <v>24.1</v>
      </c>
      <c r="G375" s="36"/>
      <c r="H375" s="41"/>
    </row>
    <row r="376" spans="1:8" s="2" customFormat="1" ht="16.899999999999999" customHeight="1">
      <c r="A376" s="36"/>
      <c r="B376" s="41"/>
      <c r="C376" s="250" t="s">
        <v>1033</v>
      </c>
      <c r="D376" s="36"/>
      <c r="E376" s="36"/>
      <c r="F376" s="36"/>
      <c r="G376" s="36"/>
      <c r="H376" s="41"/>
    </row>
    <row r="377" spans="1:8" s="2" customFormat="1" ht="22.5">
      <c r="A377" s="36"/>
      <c r="B377" s="41"/>
      <c r="C377" s="248" t="s">
        <v>409</v>
      </c>
      <c r="D377" s="248" t="s">
        <v>1133</v>
      </c>
      <c r="E377" s="19" t="s">
        <v>88</v>
      </c>
      <c r="F377" s="249">
        <v>52.03</v>
      </c>
      <c r="G377" s="36"/>
      <c r="H377" s="41"/>
    </row>
    <row r="378" spans="1:8" s="2" customFormat="1" ht="16.899999999999999" customHeight="1">
      <c r="A378" s="36"/>
      <c r="B378" s="41"/>
      <c r="C378" s="244" t="s">
        <v>134</v>
      </c>
      <c r="D378" s="245" t="s">
        <v>135</v>
      </c>
      <c r="E378" s="246" t="s">
        <v>88</v>
      </c>
      <c r="F378" s="247">
        <v>23.2</v>
      </c>
      <c r="G378" s="36"/>
      <c r="H378" s="41"/>
    </row>
    <row r="379" spans="1:8" s="2" customFormat="1" ht="16.899999999999999" customHeight="1">
      <c r="A379" s="36"/>
      <c r="B379" s="41"/>
      <c r="C379" s="248" t="s">
        <v>19</v>
      </c>
      <c r="D379" s="248" t="s">
        <v>136</v>
      </c>
      <c r="E379" s="19" t="s">
        <v>19</v>
      </c>
      <c r="F379" s="249">
        <v>23.2</v>
      </c>
      <c r="G379" s="36"/>
      <c r="H379" s="41"/>
    </row>
    <row r="380" spans="1:8" s="2" customFormat="1" ht="16.899999999999999" customHeight="1">
      <c r="A380" s="36"/>
      <c r="B380" s="41"/>
      <c r="C380" s="250" t="s">
        <v>1033</v>
      </c>
      <c r="D380" s="36"/>
      <c r="E380" s="36"/>
      <c r="F380" s="36"/>
      <c r="G380" s="36"/>
      <c r="H380" s="41"/>
    </row>
    <row r="381" spans="1:8" s="2" customFormat="1" ht="22.5">
      <c r="A381" s="36"/>
      <c r="B381" s="41"/>
      <c r="C381" s="248" t="s">
        <v>402</v>
      </c>
      <c r="D381" s="248" t="s">
        <v>1134</v>
      </c>
      <c r="E381" s="19" t="s">
        <v>247</v>
      </c>
      <c r="F381" s="249">
        <v>1.6240000000000001</v>
      </c>
      <c r="G381" s="36"/>
      <c r="H381" s="41"/>
    </row>
    <row r="382" spans="1:8" s="2" customFormat="1" ht="22.5">
      <c r="A382" s="36"/>
      <c r="B382" s="41"/>
      <c r="C382" s="248" t="s">
        <v>409</v>
      </c>
      <c r="D382" s="248" t="s">
        <v>1133</v>
      </c>
      <c r="E382" s="19" t="s">
        <v>88</v>
      </c>
      <c r="F382" s="249">
        <v>52.03</v>
      </c>
      <c r="G382" s="36"/>
      <c r="H382" s="41"/>
    </row>
    <row r="383" spans="1:8" s="2" customFormat="1" ht="16.899999999999999" customHeight="1">
      <c r="A383" s="36"/>
      <c r="B383" s="41"/>
      <c r="C383" s="248" t="s">
        <v>590</v>
      </c>
      <c r="D383" s="248" t="s">
        <v>1135</v>
      </c>
      <c r="E383" s="19" t="s">
        <v>88</v>
      </c>
      <c r="F383" s="249">
        <v>25.52</v>
      </c>
      <c r="G383" s="36"/>
      <c r="H383" s="41"/>
    </row>
    <row r="384" spans="1:8" s="2" customFormat="1" ht="16.899999999999999" customHeight="1">
      <c r="A384" s="36"/>
      <c r="B384" s="41"/>
      <c r="C384" s="248" t="s">
        <v>601</v>
      </c>
      <c r="D384" s="248" t="s">
        <v>1136</v>
      </c>
      <c r="E384" s="19" t="s">
        <v>88</v>
      </c>
      <c r="F384" s="249">
        <v>25.52</v>
      </c>
      <c r="G384" s="36"/>
      <c r="H384" s="41"/>
    </row>
    <row r="385" spans="1:8" s="2" customFormat="1" ht="16.899999999999999" customHeight="1">
      <c r="A385" s="36"/>
      <c r="B385" s="41"/>
      <c r="C385" s="248" t="s">
        <v>623</v>
      </c>
      <c r="D385" s="248" t="s">
        <v>1137</v>
      </c>
      <c r="E385" s="19" t="s">
        <v>88</v>
      </c>
      <c r="F385" s="249">
        <v>31.7</v>
      </c>
      <c r="G385" s="36"/>
      <c r="H385" s="41"/>
    </row>
    <row r="386" spans="1:8" s="2" customFormat="1" ht="16.899999999999999" customHeight="1">
      <c r="A386" s="36"/>
      <c r="B386" s="41"/>
      <c r="C386" s="248" t="s">
        <v>655</v>
      </c>
      <c r="D386" s="248" t="s">
        <v>1138</v>
      </c>
      <c r="E386" s="19" t="s">
        <v>88</v>
      </c>
      <c r="F386" s="249">
        <v>31.82</v>
      </c>
      <c r="G386" s="36"/>
      <c r="H386" s="41"/>
    </row>
    <row r="387" spans="1:8" s="2" customFormat="1" ht="16.899999999999999" customHeight="1">
      <c r="A387" s="36"/>
      <c r="B387" s="41"/>
      <c r="C387" s="248" t="s">
        <v>859</v>
      </c>
      <c r="D387" s="248" t="s">
        <v>860</v>
      </c>
      <c r="E387" s="19" t="s">
        <v>88</v>
      </c>
      <c r="F387" s="249">
        <v>23.2</v>
      </c>
      <c r="G387" s="36"/>
      <c r="H387" s="41"/>
    </row>
    <row r="388" spans="1:8" s="2" customFormat="1" ht="22.5">
      <c r="A388" s="36"/>
      <c r="B388" s="41"/>
      <c r="C388" s="248" t="s">
        <v>494</v>
      </c>
      <c r="D388" s="248" t="s">
        <v>1139</v>
      </c>
      <c r="E388" s="19" t="s">
        <v>247</v>
      </c>
      <c r="F388" s="249">
        <v>1.6240000000000001</v>
      </c>
      <c r="G388" s="36"/>
      <c r="H388" s="41"/>
    </row>
    <row r="389" spans="1:8" s="2" customFormat="1" ht="16.899999999999999" customHeight="1">
      <c r="A389" s="36"/>
      <c r="B389" s="41"/>
      <c r="C389" s="244" t="s">
        <v>167</v>
      </c>
      <c r="D389" s="245" t="s">
        <v>168</v>
      </c>
      <c r="E389" s="246" t="s">
        <v>88</v>
      </c>
      <c r="F389" s="247">
        <v>80</v>
      </c>
      <c r="G389" s="36"/>
      <c r="H389" s="41"/>
    </row>
    <row r="390" spans="1:8" s="2" customFormat="1" ht="16.899999999999999" customHeight="1">
      <c r="A390" s="36"/>
      <c r="B390" s="41"/>
      <c r="C390" s="248" t="s">
        <v>19</v>
      </c>
      <c r="D390" s="248" t="s">
        <v>1140</v>
      </c>
      <c r="E390" s="19" t="s">
        <v>19</v>
      </c>
      <c r="F390" s="249">
        <v>80</v>
      </c>
      <c r="G390" s="36"/>
      <c r="H390" s="41"/>
    </row>
    <row r="391" spans="1:8" s="2" customFormat="1" ht="16.899999999999999" customHeight="1">
      <c r="A391" s="36"/>
      <c r="B391" s="41"/>
      <c r="C391" s="250" t="s">
        <v>1033</v>
      </c>
      <c r="D391" s="36"/>
      <c r="E391" s="36"/>
      <c r="F391" s="36"/>
      <c r="G391" s="36"/>
      <c r="H391" s="41"/>
    </row>
    <row r="392" spans="1:8" s="2" customFormat="1" ht="16.899999999999999" customHeight="1">
      <c r="A392" s="36"/>
      <c r="B392" s="41"/>
      <c r="C392" s="248" t="s">
        <v>349</v>
      </c>
      <c r="D392" s="248" t="s">
        <v>1141</v>
      </c>
      <c r="E392" s="19" t="s">
        <v>88</v>
      </c>
      <c r="F392" s="249">
        <v>80</v>
      </c>
      <c r="G392" s="36"/>
      <c r="H392" s="41"/>
    </row>
    <row r="393" spans="1:8" s="2" customFormat="1" ht="22.5">
      <c r="A393" s="36"/>
      <c r="B393" s="41"/>
      <c r="C393" s="248" t="s">
        <v>936</v>
      </c>
      <c r="D393" s="248" t="s">
        <v>1113</v>
      </c>
      <c r="E393" s="19" t="s">
        <v>88</v>
      </c>
      <c r="F393" s="249">
        <v>1734.1</v>
      </c>
      <c r="G393" s="36"/>
      <c r="H393" s="41"/>
    </row>
    <row r="394" spans="1:8" s="2" customFormat="1" ht="22.5">
      <c r="A394" s="36"/>
      <c r="B394" s="41"/>
      <c r="C394" s="248" t="s">
        <v>948</v>
      </c>
      <c r="D394" s="248" t="s">
        <v>1114</v>
      </c>
      <c r="E394" s="19" t="s">
        <v>88</v>
      </c>
      <c r="F394" s="249">
        <v>1734.1</v>
      </c>
      <c r="G394" s="36"/>
      <c r="H394" s="41"/>
    </row>
    <row r="395" spans="1:8" s="2" customFormat="1" ht="16.899999999999999" customHeight="1">
      <c r="A395" s="36"/>
      <c r="B395" s="41"/>
      <c r="C395" s="248" t="s">
        <v>506</v>
      </c>
      <c r="D395" s="248" t="s">
        <v>1038</v>
      </c>
      <c r="E395" s="19" t="s">
        <v>88</v>
      </c>
      <c r="F395" s="249">
        <v>100.1</v>
      </c>
      <c r="G395" s="36"/>
      <c r="H395" s="41"/>
    </row>
    <row r="396" spans="1:8" s="2" customFormat="1" ht="16.899999999999999" customHeight="1">
      <c r="A396" s="36"/>
      <c r="B396" s="41"/>
      <c r="C396" s="244" t="s">
        <v>86</v>
      </c>
      <c r="D396" s="245" t="s">
        <v>87</v>
      </c>
      <c r="E396" s="246" t="s">
        <v>88</v>
      </c>
      <c r="F396" s="247">
        <v>463</v>
      </c>
      <c r="G396" s="36"/>
      <c r="H396" s="41"/>
    </row>
    <row r="397" spans="1:8" s="2" customFormat="1" ht="16.899999999999999" customHeight="1">
      <c r="A397" s="36"/>
      <c r="B397" s="41"/>
      <c r="C397" s="248" t="s">
        <v>19</v>
      </c>
      <c r="D397" s="248" t="s">
        <v>1019</v>
      </c>
      <c r="E397" s="19" t="s">
        <v>19</v>
      </c>
      <c r="F397" s="249">
        <v>0</v>
      </c>
      <c r="G397" s="36"/>
      <c r="H397" s="41"/>
    </row>
    <row r="398" spans="1:8" s="2" customFormat="1" ht="16.899999999999999" customHeight="1">
      <c r="A398" s="36"/>
      <c r="B398" s="41"/>
      <c r="C398" s="248" t="s">
        <v>19</v>
      </c>
      <c r="D398" s="248" t="s">
        <v>853</v>
      </c>
      <c r="E398" s="19" t="s">
        <v>19</v>
      </c>
      <c r="F398" s="249">
        <v>117</v>
      </c>
      <c r="G398" s="36"/>
      <c r="H398" s="41"/>
    </row>
    <row r="399" spans="1:8" s="2" customFormat="1" ht="16.899999999999999" customHeight="1">
      <c r="A399" s="36"/>
      <c r="B399" s="41"/>
      <c r="C399" s="248" t="s">
        <v>19</v>
      </c>
      <c r="D399" s="248" t="s">
        <v>1021</v>
      </c>
      <c r="E399" s="19" t="s">
        <v>19</v>
      </c>
      <c r="F399" s="249">
        <v>0</v>
      </c>
      <c r="G399" s="36"/>
      <c r="H399" s="41"/>
    </row>
    <row r="400" spans="1:8" s="2" customFormat="1" ht="16.899999999999999" customHeight="1">
      <c r="A400" s="36"/>
      <c r="B400" s="41"/>
      <c r="C400" s="248" t="s">
        <v>19</v>
      </c>
      <c r="D400" s="248" t="s">
        <v>401</v>
      </c>
      <c r="E400" s="19" t="s">
        <v>19</v>
      </c>
      <c r="F400" s="249">
        <v>111</v>
      </c>
      <c r="G400" s="36"/>
      <c r="H400" s="41"/>
    </row>
    <row r="401" spans="1:8" s="2" customFormat="1" ht="16.899999999999999" customHeight="1">
      <c r="A401" s="36"/>
      <c r="B401" s="41"/>
      <c r="C401" s="248" t="s">
        <v>19</v>
      </c>
      <c r="D401" s="248" t="s">
        <v>1024</v>
      </c>
      <c r="E401" s="19" t="s">
        <v>19</v>
      </c>
      <c r="F401" s="249">
        <v>0</v>
      </c>
      <c r="G401" s="36"/>
      <c r="H401" s="41"/>
    </row>
    <row r="402" spans="1:8" s="2" customFormat="1" ht="16.899999999999999" customHeight="1">
      <c r="A402" s="36"/>
      <c r="B402" s="41"/>
      <c r="C402" s="248" t="s">
        <v>19</v>
      </c>
      <c r="D402" s="248" t="s">
        <v>1142</v>
      </c>
      <c r="E402" s="19" t="s">
        <v>19</v>
      </c>
      <c r="F402" s="249">
        <v>166</v>
      </c>
      <c r="G402" s="36"/>
      <c r="H402" s="41"/>
    </row>
    <row r="403" spans="1:8" s="2" customFormat="1" ht="16.899999999999999" customHeight="1">
      <c r="A403" s="36"/>
      <c r="B403" s="41"/>
      <c r="C403" s="248" t="s">
        <v>19</v>
      </c>
      <c r="D403" s="248" t="s">
        <v>1027</v>
      </c>
      <c r="E403" s="19" t="s">
        <v>19</v>
      </c>
      <c r="F403" s="249">
        <v>0</v>
      </c>
      <c r="G403" s="36"/>
      <c r="H403" s="41"/>
    </row>
    <row r="404" spans="1:8" s="2" customFormat="1" ht="16.899999999999999" customHeight="1">
      <c r="A404" s="36"/>
      <c r="B404" s="41"/>
      <c r="C404" s="248" t="s">
        <v>19</v>
      </c>
      <c r="D404" s="248" t="s">
        <v>555</v>
      </c>
      <c r="E404" s="19" t="s">
        <v>19</v>
      </c>
      <c r="F404" s="249">
        <v>69</v>
      </c>
      <c r="G404" s="36"/>
      <c r="H404" s="41"/>
    </row>
    <row r="405" spans="1:8" s="2" customFormat="1" ht="16.899999999999999" customHeight="1">
      <c r="A405" s="36"/>
      <c r="B405" s="41"/>
      <c r="C405" s="248" t="s">
        <v>19</v>
      </c>
      <c r="D405" s="248" t="s">
        <v>325</v>
      </c>
      <c r="E405" s="19" t="s">
        <v>19</v>
      </c>
      <c r="F405" s="249">
        <v>463</v>
      </c>
      <c r="G405" s="36"/>
      <c r="H405" s="41"/>
    </row>
    <row r="406" spans="1:8" s="2" customFormat="1" ht="16.899999999999999" customHeight="1">
      <c r="A406" s="36"/>
      <c r="B406" s="41"/>
      <c r="C406" s="250" t="s">
        <v>1033</v>
      </c>
      <c r="D406" s="36"/>
      <c r="E406" s="36"/>
      <c r="F406" s="36"/>
      <c r="G406" s="36"/>
      <c r="H406" s="41"/>
    </row>
    <row r="407" spans="1:8" s="2" customFormat="1" ht="22.5">
      <c r="A407" s="36"/>
      <c r="B407" s="41"/>
      <c r="C407" s="248" t="s">
        <v>436</v>
      </c>
      <c r="D407" s="248" t="s">
        <v>1143</v>
      </c>
      <c r="E407" s="19" t="s">
        <v>88</v>
      </c>
      <c r="F407" s="249">
        <v>463</v>
      </c>
      <c r="G407" s="36"/>
      <c r="H407" s="41"/>
    </row>
    <row r="408" spans="1:8" s="2" customFormat="1" ht="22.5">
      <c r="A408" s="36"/>
      <c r="B408" s="41"/>
      <c r="C408" s="248" t="s">
        <v>446</v>
      </c>
      <c r="D408" s="248" t="s">
        <v>1144</v>
      </c>
      <c r="E408" s="19" t="s">
        <v>88</v>
      </c>
      <c r="F408" s="249">
        <v>463</v>
      </c>
      <c r="G408" s="36"/>
      <c r="H408" s="41"/>
    </row>
    <row r="409" spans="1:8" s="2" customFormat="1" ht="22.5">
      <c r="A409" s="36"/>
      <c r="B409" s="41"/>
      <c r="C409" s="248" t="s">
        <v>457</v>
      </c>
      <c r="D409" s="248" t="s">
        <v>1145</v>
      </c>
      <c r="E409" s="19" t="s">
        <v>88</v>
      </c>
      <c r="F409" s="249">
        <v>463</v>
      </c>
      <c r="G409" s="36"/>
      <c r="H409" s="41"/>
    </row>
    <row r="410" spans="1:8" s="2" customFormat="1" ht="16.899999999999999" customHeight="1">
      <c r="A410" s="36"/>
      <c r="B410" s="41"/>
      <c r="C410" s="248" t="s">
        <v>465</v>
      </c>
      <c r="D410" s="248" t="s">
        <v>1146</v>
      </c>
      <c r="E410" s="19" t="s">
        <v>88</v>
      </c>
      <c r="F410" s="249">
        <v>2016</v>
      </c>
      <c r="G410" s="36"/>
      <c r="H410" s="41"/>
    </row>
    <row r="411" spans="1:8" s="2" customFormat="1" ht="16.899999999999999" customHeight="1">
      <c r="A411" s="36"/>
      <c r="B411" s="41"/>
      <c r="C411" s="248" t="s">
        <v>469</v>
      </c>
      <c r="D411" s="248" t="s">
        <v>1147</v>
      </c>
      <c r="E411" s="19" t="s">
        <v>88</v>
      </c>
      <c r="F411" s="249">
        <v>2016</v>
      </c>
      <c r="G411" s="36"/>
      <c r="H411" s="41"/>
    </row>
    <row r="412" spans="1:8" s="2" customFormat="1" ht="16.899999999999999" customHeight="1">
      <c r="A412" s="36"/>
      <c r="B412" s="41"/>
      <c r="C412" s="248" t="s">
        <v>474</v>
      </c>
      <c r="D412" s="248" t="s">
        <v>1148</v>
      </c>
      <c r="E412" s="19" t="s">
        <v>88</v>
      </c>
      <c r="F412" s="249">
        <v>2016</v>
      </c>
      <c r="G412" s="36"/>
      <c r="H412" s="41"/>
    </row>
    <row r="413" spans="1:8" s="2" customFormat="1" ht="16.899999999999999" customHeight="1">
      <c r="A413" s="36"/>
      <c r="B413" s="41"/>
      <c r="C413" s="248" t="s">
        <v>516</v>
      </c>
      <c r="D413" s="248" t="s">
        <v>1149</v>
      </c>
      <c r="E413" s="19" t="s">
        <v>88</v>
      </c>
      <c r="F413" s="249">
        <v>2016</v>
      </c>
      <c r="G413" s="36"/>
      <c r="H413" s="41"/>
    </row>
    <row r="414" spans="1:8" s="2" customFormat="1" ht="16.899999999999999" customHeight="1">
      <c r="A414" s="36"/>
      <c r="B414" s="41"/>
      <c r="C414" s="248" t="s">
        <v>520</v>
      </c>
      <c r="D414" s="248" t="s">
        <v>1150</v>
      </c>
      <c r="E414" s="19" t="s">
        <v>88</v>
      </c>
      <c r="F414" s="249">
        <v>2016</v>
      </c>
      <c r="G414" s="36"/>
      <c r="H414" s="41"/>
    </row>
    <row r="415" spans="1:8" s="2" customFormat="1" ht="16.899999999999999" customHeight="1">
      <c r="A415" s="36"/>
      <c r="B415" s="41"/>
      <c r="C415" s="244" t="s">
        <v>91</v>
      </c>
      <c r="D415" s="245" t="s">
        <v>92</v>
      </c>
      <c r="E415" s="246" t="s">
        <v>88</v>
      </c>
      <c r="F415" s="247">
        <v>1553</v>
      </c>
      <c r="G415" s="36"/>
      <c r="H415" s="41"/>
    </row>
    <row r="416" spans="1:8" s="2" customFormat="1" ht="16.899999999999999" customHeight="1">
      <c r="A416" s="36"/>
      <c r="B416" s="41"/>
      <c r="C416" s="248" t="s">
        <v>19</v>
      </c>
      <c r="D416" s="248" t="s">
        <v>1015</v>
      </c>
      <c r="E416" s="19" t="s">
        <v>19</v>
      </c>
      <c r="F416" s="249">
        <v>0</v>
      </c>
      <c r="G416" s="36"/>
      <c r="H416" s="41"/>
    </row>
    <row r="417" spans="1:8" s="2" customFormat="1" ht="16.899999999999999" customHeight="1">
      <c r="A417" s="36"/>
      <c r="B417" s="41"/>
      <c r="C417" s="248" t="s">
        <v>19</v>
      </c>
      <c r="D417" s="248" t="s">
        <v>1151</v>
      </c>
      <c r="E417" s="19" t="s">
        <v>19</v>
      </c>
      <c r="F417" s="249">
        <v>1200</v>
      </c>
      <c r="G417" s="36"/>
      <c r="H417" s="41"/>
    </row>
    <row r="418" spans="1:8" s="2" customFormat="1" ht="16.899999999999999" customHeight="1">
      <c r="A418" s="36"/>
      <c r="B418" s="41"/>
      <c r="C418" s="248" t="s">
        <v>19</v>
      </c>
      <c r="D418" s="248" t="s">
        <v>1030</v>
      </c>
      <c r="E418" s="19" t="s">
        <v>19</v>
      </c>
      <c r="F418" s="249">
        <v>0</v>
      </c>
      <c r="G418" s="36"/>
      <c r="H418" s="41"/>
    </row>
    <row r="419" spans="1:8" s="2" customFormat="1" ht="16.899999999999999" customHeight="1">
      <c r="A419" s="36"/>
      <c r="B419" s="41"/>
      <c r="C419" s="248" t="s">
        <v>19</v>
      </c>
      <c r="D419" s="248" t="s">
        <v>1152</v>
      </c>
      <c r="E419" s="19" t="s">
        <v>19</v>
      </c>
      <c r="F419" s="249">
        <v>353</v>
      </c>
      <c r="G419" s="36"/>
      <c r="H419" s="41"/>
    </row>
    <row r="420" spans="1:8" s="2" customFormat="1" ht="16.899999999999999" customHeight="1">
      <c r="A420" s="36"/>
      <c r="B420" s="41"/>
      <c r="C420" s="248" t="s">
        <v>19</v>
      </c>
      <c r="D420" s="248" t="s">
        <v>325</v>
      </c>
      <c r="E420" s="19" t="s">
        <v>19</v>
      </c>
      <c r="F420" s="249">
        <v>1553</v>
      </c>
      <c r="G420" s="36"/>
      <c r="H420" s="41"/>
    </row>
    <row r="421" spans="1:8" s="2" customFormat="1" ht="16.899999999999999" customHeight="1">
      <c r="A421" s="36"/>
      <c r="B421" s="41"/>
      <c r="C421" s="250" t="s">
        <v>1033</v>
      </c>
      <c r="D421" s="36"/>
      <c r="E421" s="36"/>
      <c r="F421" s="36"/>
      <c r="G421" s="36"/>
      <c r="H421" s="41"/>
    </row>
    <row r="422" spans="1:8" s="2" customFormat="1" ht="22.5">
      <c r="A422" s="36"/>
      <c r="B422" s="41"/>
      <c r="C422" s="248" t="s">
        <v>441</v>
      </c>
      <c r="D422" s="248" t="s">
        <v>1153</v>
      </c>
      <c r="E422" s="19" t="s">
        <v>88</v>
      </c>
      <c r="F422" s="249">
        <v>1553</v>
      </c>
      <c r="G422" s="36"/>
      <c r="H422" s="41"/>
    </row>
    <row r="423" spans="1:8" s="2" customFormat="1" ht="22.5">
      <c r="A423" s="36"/>
      <c r="B423" s="41"/>
      <c r="C423" s="248" t="s">
        <v>452</v>
      </c>
      <c r="D423" s="248" t="s">
        <v>1154</v>
      </c>
      <c r="E423" s="19" t="s">
        <v>88</v>
      </c>
      <c r="F423" s="249">
        <v>1553</v>
      </c>
      <c r="G423" s="36"/>
      <c r="H423" s="41"/>
    </row>
    <row r="424" spans="1:8" s="2" customFormat="1" ht="22.5">
      <c r="A424" s="36"/>
      <c r="B424" s="41"/>
      <c r="C424" s="248" t="s">
        <v>461</v>
      </c>
      <c r="D424" s="248" t="s">
        <v>1155</v>
      </c>
      <c r="E424" s="19" t="s">
        <v>88</v>
      </c>
      <c r="F424" s="249">
        <v>1553</v>
      </c>
      <c r="G424" s="36"/>
      <c r="H424" s="41"/>
    </row>
    <row r="425" spans="1:8" s="2" customFormat="1" ht="16.899999999999999" customHeight="1">
      <c r="A425" s="36"/>
      <c r="B425" s="41"/>
      <c r="C425" s="248" t="s">
        <v>465</v>
      </c>
      <c r="D425" s="248" t="s">
        <v>1146</v>
      </c>
      <c r="E425" s="19" t="s">
        <v>88</v>
      </c>
      <c r="F425" s="249">
        <v>2016</v>
      </c>
      <c r="G425" s="36"/>
      <c r="H425" s="41"/>
    </row>
    <row r="426" spans="1:8" s="2" customFormat="1" ht="16.899999999999999" customHeight="1">
      <c r="A426" s="36"/>
      <c r="B426" s="41"/>
      <c r="C426" s="248" t="s">
        <v>469</v>
      </c>
      <c r="D426" s="248" t="s">
        <v>1147</v>
      </c>
      <c r="E426" s="19" t="s">
        <v>88</v>
      </c>
      <c r="F426" s="249">
        <v>2016</v>
      </c>
      <c r="G426" s="36"/>
      <c r="H426" s="41"/>
    </row>
    <row r="427" spans="1:8" s="2" customFormat="1" ht="16.899999999999999" customHeight="1">
      <c r="A427" s="36"/>
      <c r="B427" s="41"/>
      <c r="C427" s="248" t="s">
        <v>474</v>
      </c>
      <c r="D427" s="248" t="s">
        <v>1148</v>
      </c>
      <c r="E427" s="19" t="s">
        <v>88</v>
      </c>
      <c r="F427" s="249">
        <v>2016</v>
      </c>
      <c r="G427" s="36"/>
      <c r="H427" s="41"/>
    </row>
    <row r="428" spans="1:8" s="2" customFormat="1" ht="16.899999999999999" customHeight="1">
      <c r="A428" s="36"/>
      <c r="B428" s="41"/>
      <c r="C428" s="248" t="s">
        <v>516</v>
      </c>
      <c r="D428" s="248" t="s">
        <v>1149</v>
      </c>
      <c r="E428" s="19" t="s">
        <v>88</v>
      </c>
      <c r="F428" s="249">
        <v>2016</v>
      </c>
      <c r="G428" s="36"/>
      <c r="H428" s="41"/>
    </row>
    <row r="429" spans="1:8" s="2" customFormat="1" ht="16.899999999999999" customHeight="1">
      <c r="A429" s="36"/>
      <c r="B429" s="41"/>
      <c r="C429" s="248" t="s">
        <v>520</v>
      </c>
      <c r="D429" s="248" t="s">
        <v>1150</v>
      </c>
      <c r="E429" s="19" t="s">
        <v>88</v>
      </c>
      <c r="F429" s="249">
        <v>2016</v>
      </c>
      <c r="G429" s="36"/>
      <c r="H429" s="41"/>
    </row>
    <row r="430" spans="1:8" s="2" customFormat="1" ht="16.899999999999999" customHeight="1">
      <c r="A430" s="36"/>
      <c r="B430" s="41"/>
      <c r="C430" s="244" t="s">
        <v>95</v>
      </c>
      <c r="D430" s="245" t="s">
        <v>96</v>
      </c>
      <c r="E430" s="246" t="s">
        <v>97</v>
      </c>
      <c r="F430" s="247">
        <v>9</v>
      </c>
      <c r="G430" s="36"/>
      <c r="H430" s="41"/>
    </row>
    <row r="431" spans="1:8" s="2" customFormat="1" ht="16.899999999999999" customHeight="1">
      <c r="A431" s="36"/>
      <c r="B431" s="41"/>
      <c r="C431" s="248" t="s">
        <v>19</v>
      </c>
      <c r="D431" s="248" t="s">
        <v>98</v>
      </c>
      <c r="E431" s="19" t="s">
        <v>19</v>
      </c>
      <c r="F431" s="249">
        <v>9</v>
      </c>
      <c r="G431" s="36"/>
      <c r="H431" s="41"/>
    </row>
    <row r="432" spans="1:8" s="2" customFormat="1" ht="16.899999999999999" customHeight="1">
      <c r="A432" s="36"/>
      <c r="B432" s="41"/>
      <c r="C432" s="250" t="s">
        <v>1033</v>
      </c>
      <c r="D432" s="36"/>
      <c r="E432" s="36"/>
      <c r="F432" s="36"/>
      <c r="G432" s="36"/>
      <c r="H432" s="41"/>
    </row>
    <row r="433" spans="1:8" s="2" customFormat="1" ht="16.899999999999999" customHeight="1">
      <c r="A433" s="36"/>
      <c r="B433" s="41"/>
      <c r="C433" s="248" t="s">
        <v>528</v>
      </c>
      <c r="D433" s="248" t="s">
        <v>1156</v>
      </c>
      <c r="E433" s="19" t="s">
        <v>97</v>
      </c>
      <c r="F433" s="249">
        <v>9</v>
      </c>
      <c r="G433" s="36"/>
      <c r="H433" s="41"/>
    </row>
    <row r="434" spans="1:8" s="2" customFormat="1" ht="16.899999999999999" customHeight="1">
      <c r="A434" s="36"/>
      <c r="B434" s="41"/>
      <c r="C434" s="248" t="s">
        <v>539</v>
      </c>
      <c r="D434" s="248" t="s">
        <v>1157</v>
      </c>
      <c r="E434" s="19" t="s">
        <v>97</v>
      </c>
      <c r="F434" s="249">
        <v>9</v>
      </c>
      <c r="G434" s="36"/>
      <c r="H434" s="41"/>
    </row>
    <row r="435" spans="1:8" s="2" customFormat="1" ht="16.899999999999999" customHeight="1">
      <c r="A435" s="36"/>
      <c r="B435" s="41"/>
      <c r="C435" s="244" t="s">
        <v>99</v>
      </c>
      <c r="D435" s="245" t="s">
        <v>100</v>
      </c>
      <c r="E435" s="246" t="s">
        <v>97</v>
      </c>
      <c r="F435" s="247">
        <v>15</v>
      </c>
      <c r="G435" s="36"/>
      <c r="H435" s="41"/>
    </row>
    <row r="436" spans="1:8" s="2" customFormat="1" ht="16.899999999999999" customHeight="1">
      <c r="A436" s="36"/>
      <c r="B436" s="41"/>
      <c r="C436" s="248" t="s">
        <v>19</v>
      </c>
      <c r="D436" s="248" t="s">
        <v>101</v>
      </c>
      <c r="E436" s="19" t="s">
        <v>19</v>
      </c>
      <c r="F436" s="249">
        <v>15</v>
      </c>
      <c r="G436" s="36"/>
      <c r="H436" s="41"/>
    </row>
    <row r="437" spans="1:8" s="2" customFormat="1" ht="16.899999999999999" customHeight="1">
      <c r="A437" s="36"/>
      <c r="B437" s="41"/>
      <c r="C437" s="250" t="s">
        <v>1033</v>
      </c>
      <c r="D437" s="36"/>
      <c r="E437" s="36"/>
      <c r="F437" s="36"/>
      <c r="G437" s="36"/>
      <c r="H437" s="41"/>
    </row>
    <row r="438" spans="1:8" s="2" customFormat="1" ht="16.899999999999999" customHeight="1">
      <c r="A438" s="36"/>
      <c r="B438" s="41"/>
      <c r="C438" s="248" t="s">
        <v>534</v>
      </c>
      <c r="D438" s="248" t="s">
        <v>1158</v>
      </c>
      <c r="E438" s="19" t="s">
        <v>97</v>
      </c>
      <c r="F438" s="249">
        <v>15</v>
      </c>
      <c r="G438" s="36"/>
      <c r="H438" s="41"/>
    </row>
    <row r="439" spans="1:8" s="2" customFormat="1" ht="16.899999999999999" customHeight="1">
      <c r="A439" s="36"/>
      <c r="B439" s="41"/>
      <c r="C439" s="248" t="s">
        <v>545</v>
      </c>
      <c r="D439" s="248" t="s">
        <v>1159</v>
      </c>
      <c r="E439" s="19" t="s">
        <v>97</v>
      </c>
      <c r="F439" s="249">
        <v>15</v>
      </c>
      <c r="G439" s="36"/>
      <c r="H439" s="41"/>
    </row>
    <row r="440" spans="1:8" s="2" customFormat="1" ht="16.899999999999999" customHeight="1">
      <c r="A440" s="36"/>
      <c r="B440" s="41"/>
      <c r="C440" s="244" t="s">
        <v>122</v>
      </c>
      <c r="D440" s="245" t="s">
        <v>123</v>
      </c>
      <c r="E440" s="246" t="s">
        <v>88</v>
      </c>
      <c r="F440" s="247">
        <v>478</v>
      </c>
      <c r="G440" s="36"/>
      <c r="H440" s="41"/>
    </row>
    <row r="441" spans="1:8" s="2" customFormat="1" ht="16.899999999999999" customHeight="1">
      <c r="A441" s="36"/>
      <c r="B441" s="41"/>
      <c r="C441" s="248" t="s">
        <v>19</v>
      </c>
      <c r="D441" s="248" t="s">
        <v>1015</v>
      </c>
      <c r="E441" s="19" t="s">
        <v>19</v>
      </c>
      <c r="F441" s="249">
        <v>0</v>
      </c>
      <c r="G441" s="36"/>
      <c r="H441" s="41"/>
    </row>
    <row r="442" spans="1:8" s="2" customFormat="1" ht="16.899999999999999" customHeight="1">
      <c r="A442" s="36"/>
      <c r="B442" s="41"/>
      <c r="C442" s="248" t="s">
        <v>19</v>
      </c>
      <c r="D442" s="248" t="s">
        <v>1160</v>
      </c>
      <c r="E442" s="19" t="s">
        <v>19</v>
      </c>
      <c r="F442" s="249">
        <v>308.7</v>
      </c>
      <c r="G442" s="36"/>
      <c r="H442" s="41"/>
    </row>
    <row r="443" spans="1:8" s="2" customFormat="1" ht="16.899999999999999" customHeight="1">
      <c r="A443" s="36"/>
      <c r="B443" s="41"/>
      <c r="C443" s="248" t="s">
        <v>19</v>
      </c>
      <c r="D443" s="248" t="s">
        <v>1019</v>
      </c>
      <c r="E443" s="19" t="s">
        <v>19</v>
      </c>
      <c r="F443" s="249">
        <v>0</v>
      </c>
      <c r="G443" s="36"/>
      <c r="H443" s="41"/>
    </row>
    <row r="444" spans="1:8" s="2" customFormat="1" ht="16.899999999999999" customHeight="1">
      <c r="A444" s="36"/>
      <c r="B444" s="41"/>
      <c r="C444" s="248" t="s">
        <v>19</v>
      </c>
      <c r="D444" s="248" t="s">
        <v>1161</v>
      </c>
      <c r="E444" s="19" t="s">
        <v>19</v>
      </c>
      <c r="F444" s="249">
        <v>20.9</v>
      </c>
      <c r="G444" s="36"/>
      <c r="H444" s="41"/>
    </row>
    <row r="445" spans="1:8" s="2" customFormat="1" ht="16.899999999999999" customHeight="1">
      <c r="A445" s="36"/>
      <c r="B445" s="41"/>
      <c r="C445" s="248" t="s">
        <v>19</v>
      </c>
      <c r="D445" s="248" t="s">
        <v>1021</v>
      </c>
      <c r="E445" s="19" t="s">
        <v>19</v>
      </c>
      <c r="F445" s="249">
        <v>0</v>
      </c>
      <c r="G445" s="36"/>
      <c r="H445" s="41"/>
    </row>
    <row r="446" spans="1:8" s="2" customFormat="1" ht="16.899999999999999" customHeight="1">
      <c r="A446" s="36"/>
      <c r="B446" s="41"/>
      <c r="C446" s="248" t="s">
        <v>19</v>
      </c>
      <c r="D446" s="248" t="s">
        <v>1052</v>
      </c>
      <c r="E446" s="19" t="s">
        <v>19</v>
      </c>
      <c r="F446" s="249">
        <v>18.7</v>
      </c>
      <c r="G446" s="36"/>
      <c r="H446" s="41"/>
    </row>
    <row r="447" spans="1:8" s="2" customFormat="1" ht="16.899999999999999" customHeight="1">
      <c r="A447" s="36"/>
      <c r="B447" s="41"/>
      <c r="C447" s="248" t="s">
        <v>19</v>
      </c>
      <c r="D447" s="248" t="s">
        <v>1024</v>
      </c>
      <c r="E447" s="19" t="s">
        <v>19</v>
      </c>
      <c r="F447" s="249">
        <v>0</v>
      </c>
      <c r="G447" s="36"/>
      <c r="H447" s="41"/>
    </row>
    <row r="448" spans="1:8" s="2" customFormat="1" ht="16.899999999999999" customHeight="1">
      <c r="A448" s="36"/>
      <c r="B448" s="41"/>
      <c r="C448" s="248" t="s">
        <v>19</v>
      </c>
      <c r="D448" s="248" t="s">
        <v>1052</v>
      </c>
      <c r="E448" s="19" t="s">
        <v>19</v>
      </c>
      <c r="F448" s="249">
        <v>18.7</v>
      </c>
      <c r="G448" s="36"/>
      <c r="H448" s="41"/>
    </row>
    <row r="449" spans="1:8" s="2" customFormat="1" ht="16.899999999999999" customHeight="1">
      <c r="A449" s="36"/>
      <c r="B449" s="41"/>
      <c r="C449" s="248" t="s">
        <v>19</v>
      </c>
      <c r="D449" s="248" t="s">
        <v>1027</v>
      </c>
      <c r="E449" s="19" t="s">
        <v>19</v>
      </c>
      <c r="F449" s="249">
        <v>0</v>
      </c>
      <c r="G449" s="36"/>
      <c r="H449" s="41"/>
    </row>
    <row r="450" spans="1:8" s="2" customFormat="1" ht="16.899999999999999" customHeight="1">
      <c r="A450" s="36"/>
      <c r="B450" s="41"/>
      <c r="C450" s="248" t="s">
        <v>19</v>
      </c>
      <c r="D450" s="248" t="s">
        <v>1029</v>
      </c>
      <c r="E450" s="19" t="s">
        <v>19</v>
      </c>
      <c r="F450" s="249">
        <v>0.8</v>
      </c>
      <c r="G450" s="36"/>
      <c r="H450" s="41"/>
    </row>
    <row r="451" spans="1:8" s="2" customFormat="1" ht="16.899999999999999" customHeight="1">
      <c r="A451" s="36"/>
      <c r="B451" s="41"/>
      <c r="C451" s="248" t="s">
        <v>19</v>
      </c>
      <c r="D451" s="248" t="s">
        <v>1030</v>
      </c>
      <c r="E451" s="19" t="s">
        <v>19</v>
      </c>
      <c r="F451" s="249">
        <v>0</v>
      </c>
      <c r="G451" s="36"/>
      <c r="H451" s="41"/>
    </row>
    <row r="452" spans="1:8" s="2" customFormat="1" ht="16.899999999999999" customHeight="1">
      <c r="A452" s="36"/>
      <c r="B452" s="41"/>
      <c r="C452" s="248" t="s">
        <v>19</v>
      </c>
      <c r="D452" s="248" t="s">
        <v>1039</v>
      </c>
      <c r="E452" s="19" t="s">
        <v>19</v>
      </c>
      <c r="F452" s="249">
        <v>110.2</v>
      </c>
      <c r="G452" s="36"/>
      <c r="H452" s="41"/>
    </row>
    <row r="453" spans="1:8" s="2" customFormat="1" ht="16.899999999999999" customHeight="1">
      <c r="A453" s="36"/>
      <c r="B453" s="41"/>
      <c r="C453" s="248" t="s">
        <v>19</v>
      </c>
      <c r="D453" s="248" t="s">
        <v>325</v>
      </c>
      <c r="E453" s="19" t="s">
        <v>19</v>
      </c>
      <c r="F453" s="249">
        <v>478</v>
      </c>
      <c r="G453" s="36"/>
      <c r="H453" s="41"/>
    </row>
    <row r="454" spans="1:8" s="2" customFormat="1" ht="16.899999999999999" customHeight="1">
      <c r="A454" s="36"/>
      <c r="B454" s="41"/>
      <c r="C454" s="250" t="s">
        <v>1033</v>
      </c>
      <c r="D454" s="36"/>
      <c r="E454" s="36"/>
      <c r="F454" s="36"/>
      <c r="G454" s="36"/>
      <c r="H454" s="41"/>
    </row>
    <row r="455" spans="1:8" s="2" customFormat="1" ht="16.899999999999999" customHeight="1">
      <c r="A455" s="36"/>
      <c r="B455" s="41"/>
      <c r="C455" s="248" t="s">
        <v>396</v>
      </c>
      <c r="D455" s="248" t="s">
        <v>1162</v>
      </c>
      <c r="E455" s="19" t="s">
        <v>88</v>
      </c>
      <c r="F455" s="249">
        <v>478</v>
      </c>
      <c r="G455" s="36"/>
      <c r="H455" s="41"/>
    </row>
    <row r="456" spans="1:8" s="2" customFormat="1" ht="7.35" customHeight="1">
      <c r="A456" s="36"/>
      <c r="B456" s="126"/>
      <c r="C456" s="127"/>
      <c r="D456" s="127"/>
      <c r="E456" s="127"/>
      <c r="F456" s="127"/>
      <c r="G456" s="127"/>
      <c r="H456" s="41"/>
    </row>
    <row r="457" spans="1:8" s="2" customFormat="1" ht="11.25">
      <c r="A457" s="36"/>
      <c r="B457" s="36"/>
      <c r="C457" s="36"/>
      <c r="D457" s="36"/>
      <c r="E457" s="36"/>
      <c r="F457" s="36"/>
      <c r="G457" s="36"/>
      <c r="H457" s="36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s="1" customFormat="1" ht="37.5" customHeight="1"/>
    <row r="2" spans="2:11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6" customFormat="1" ht="45" customHeight="1">
      <c r="B3" s="255"/>
      <c r="C3" s="391" t="s">
        <v>1163</v>
      </c>
      <c r="D3" s="391"/>
      <c r="E3" s="391"/>
      <c r="F3" s="391"/>
      <c r="G3" s="391"/>
      <c r="H3" s="391"/>
      <c r="I3" s="391"/>
      <c r="J3" s="391"/>
      <c r="K3" s="256"/>
    </row>
    <row r="4" spans="2:11" s="1" customFormat="1" ht="25.5" customHeight="1">
      <c r="B4" s="257"/>
      <c r="C4" s="390" t="s">
        <v>1164</v>
      </c>
      <c r="D4" s="390"/>
      <c r="E4" s="390"/>
      <c r="F4" s="390"/>
      <c r="G4" s="390"/>
      <c r="H4" s="390"/>
      <c r="I4" s="390"/>
      <c r="J4" s="390"/>
      <c r="K4" s="258"/>
    </row>
    <row r="5" spans="2:11" s="1" customFormat="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s="1" customFormat="1" ht="15" customHeight="1">
      <c r="B6" s="257"/>
      <c r="C6" s="389" t="s">
        <v>1165</v>
      </c>
      <c r="D6" s="389"/>
      <c r="E6" s="389"/>
      <c r="F6" s="389"/>
      <c r="G6" s="389"/>
      <c r="H6" s="389"/>
      <c r="I6" s="389"/>
      <c r="J6" s="389"/>
      <c r="K6" s="258"/>
    </row>
    <row r="7" spans="2:11" s="1" customFormat="1" ht="15" customHeight="1">
      <c r="B7" s="261"/>
      <c r="C7" s="389" t="s">
        <v>1166</v>
      </c>
      <c r="D7" s="389"/>
      <c r="E7" s="389"/>
      <c r="F7" s="389"/>
      <c r="G7" s="389"/>
      <c r="H7" s="389"/>
      <c r="I7" s="389"/>
      <c r="J7" s="389"/>
      <c r="K7" s="258"/>
    </row>
    <row r="8" spans="2:11" s="1" customFormat="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s="1" customFormat="1" ht="15" customHeight="1">
      <c r="B9" s="261"/>
      <c r="C9" s="389" t="s">
        <v>1167</v>
      </c>
      <c r="D9" s="389"/>
      <c r="E9" s="389"/>
      <c r="F9" s="389"/>
      <c r="G9" s="389"/>
      <c r="H9" s="389"/>
      <c r="I9" s="389"/>
      <c r="J9" s="389"/>
      <c r="K9" s="258"/>
    </row>
    <row r="10" spans="2:11" s="1" customFormat="1" ht="15" customHeight="1">
      <c r="B10" s="261"/>
      <c r="C10" s="260"/>
      <c r="D10" s="389" t="s">
        <v>1168</v>
      </c>
      <c r="E10" s="389"/>
      <c r="F10" s="389"/>
      <c r="G10" s="389"/>
      <c r="H10" s="389"/>
      <c r="I10" s="389"/>
      <c r="J10" s="389"/>
      <c r="K10" s="258"/>
    </row>
    <row r="11" spans="2:11" s="1" customFormat="1" ht="15" customHeight="1">
      <c r="B11" s="261"/>
      <c r="C11" s="262"/>
      <c r="D11" s="389" t="s">
        <v>1169</v>
      </c>
      <c r="E11" s="389"/>
      <c r="F11" s="389"/>
      <c r="G11" s="389"/>
      <c r="H11" s="389"/>
      <c r="I11" s="389"/>
      <c r="J11" s="389"/>
      <c r="K11" s="258"/>
    </row>
    <row r="12" spans="2:11" s="1" customFormat="1" ht="15" customHeight="1">
      <c r="B12" s="261"/>
      <c r="C12" s="262"/>
      <c r="D12" s="260"/>
      <c r="E12" s="260"/>
      <c r="F12" s="260"/>
      <c r="G12" s="260"/>
      <c r="H12" s="260"/>
      <c r="I12" s="260"/>
      <c r="J12" s="260"/>
      <c r="K12" s="258"/>
    </row>
    <row r="13" spans="2:11" s="1" customFormat="1" ht="15" customHeight="1">
      <c r="B13" s="261"/>
      <c r="C13" s="262"/>
      <c r="D13" s="263" t="s">
        <v>1170</v>
      </c>
      <c r="E13" s="260"/>
      <c r="F13" s="260"/>
      <c r="G13" s="260"/>
      <c r="H13" s="260"/>
      <c r="I13" s="260"/>
      <c r="J13" s="260"/>
      <c r="K13" s="258"/>
    </row>
    <row r="14" spans="2:11" s="1" customFormat="1" ht="12.75" customHeight="1">
      <c r="B14" s="261"/>
      <c r="C14" s="262"/>
      <c r="D14" s="262"/>
      <c r="E14" s="262"/>
      <c r="F14" s="262"/>
      <c r="G14" s="262"/>
      <c r="H14" s="262"/>
      <c r="I14" s="262"/>
      <c r="J14" s="262"/>
      <c r="K14" s="258"/>
    </row>
    <row r="15" spans="2:11" s="1" customFormat="1" ht="15" customHeight="1">
      <c r="B15" s="261"/>
      <c r="C15" s="262"/>
      <c r="D15" s="389" t="s">
        <v>1171</v>
      </c>
      <c r="E15" s="389"/>
      <c r="F15" s="389"/>
      <c r="G15" s="389"/>
      <c r="H15" s="389"/>
      <c r="I15" s="389"/>
      <c r="J15" s="389"/>
      <c r="K15" s="258"/>
    </row>
    <row r="16" spans="2:11" s="1" customFormat="1" ht="15" customHeight="1">
      <c r="B16" s="261"/>
      <c r="C16" s="262"/>
      <c r="D16" s="389" t="s">
        <v>1172</v>
      </c>
      <c r="E16" s="389"/>
      <c r="F16" s="389"/>
      <c r="G16" s="389"/>
      <c r="H16" s="389"/>
      <c r="I16" s="389"/>
      <c r="J16" s="389"/>
      <c r="K16" s="258"/>
    </row>
    <row r="17" spans="2:11" s="1" customFormat="1" ht="15" customHeight="1">
      <c r="B17" s="261"/>
      <c r="C17" s="262"/>
      <c r="D17" s="389" t="s">
        <v>1173</v>
      </c>
      <c r="E17" s="389"/>
      <c r="F17" s="389"/>
      <c r="G17" s="389"/>
      <c r="H17" s="389"/>
      <c r="I17" s="389"/>
      <c r="J17" s="389"/>
      <c r="K17" s="258"/>
    </row>
    <row r="18" spans="2:11" s="1" customFormat="1" ht="15" customHeight="1">
      <c r="B18" s="261"/>
      <c r="C18" s="262"/>
      <c r="D18" s="262"/>
      <c r="E18" s="264" t="s">
        <v>82</v>
      </c>
      <c r="F18" s="389" t="s">
        <v>1174</v>
      </c>
      <c r="G18" s="389"/>
      <c r="H18" s="389"/>
      <c r="I18" s="389"/>
      <c r="J18" s="389"/>
      <c r="K18" s="258"/>
    </row>
    <row r="19" spans="2:11" s="1" customFormat="1" ht="15" customHeight="1">
      <c r="B19" s="261"/>
      <c r="C19" s="262"/>
      <c r="D19" s="262"/>
      <c r="E19" s="264" t="s">
        <v>1175</v>
      </c>
      <c r="F19" s="389" t="s">
        <v>1176</v>
      </c>
      <c r="G19" s="389"/>
      <c r="H19" s="389"/>
      <c r="I19" s="389"/>
      <c r="J19" s="389"/>
      <c r="K19" s="258"/>
    </row>
    <row r="20" spans="2:11" s="1" customFormat="1" ht="15" customHeight="1">
      <c r="B20" s="261"/>
      <c r="C20" s="262"/>
      <c r="D20" s="262"/>
      <c r="E20" s="264" t="s">
        <v>1177</v>
      </c>
      <c r="F20" s="389" t="s">
        <v>1178</v>
      </c>
      <c r="G20" s="389"/>
      <c r="H20" s="389"/>
      <c r="I20" s="389"/>
      <c r="J20" s="389"/>
      <c r="K20" s="258"/>
    </row>
    <row r="21" spans="2:11" s="1" customFormat="1" ht="15" customHeight="1">
      <c r="B21" s="261"/>
      <c r="C21" s="262"/>
      <c r="D21" s="262"/>
      <c r="E21" s="264" t="s">
        <v>1179</v>
      </c>
      <c r="F21" s="389" t="s">
        <v>1180</v>
      </c>
      <c r="G21" s="389"/>
      <c r="H21" s="389"/>
      <c r="I21" s="389"/>
      <c r="J21" s="389"/>
      <c r="K21" s="258"/>
    </row>
    <row r="22" spans="2:11" s="1" customFormat="1" ht="15" customHeight="1">
      <c r="B22" s="261"/>
      <c r="C22" s="262"/>
      <c r="D22" s="262"/>
      <c r="E22" s="264" t="s">
        <v>1181</v>
      </c>
      <c r="F22" s="389" t="s">
        <v>1182</v>
      </c>
      <c r="G22" s="389"/>
      <c r="H22" s="389"/>
      <c r="I22" s="389"/>
      <c r="J22" s="389"/>
      <c r="K22" s="258"/>
    </row>
    <row r="23" spans="2:11" s="1" customFormat="1" ht="15" customHeight="1">
      <c r="B23" s="261"/>
      <c r="C23" s="262"/>
      <c r="D23" s="262"/>
      <c r="E23" s="264" t="s">
        <v>1183</v>
      </c>
      <c r="F23" s="389" t="s">
        <v>1184</v>
      </c>
      <c r="G23" s="389"/>
      <c r="H23" s="389"/>
      <c r="I23" s="389"/>
      <c r="J23" s="389"/>
      <c r="K23" s="258"/>
    </row>
    <row r="24" spans="2:11" s="1" customFormat="1" ht="12.75" customHeight="1">
      <c r="B24" s="261"/>
      <c r="C24" s="262"/>
      <c r="D24" s="262"/>
      <c r="E24" s="262"/>
      <c r="F24" s="262"/>
      <c r="G24" s="262"/>
      <c r="H24" s="262"/>
      <c r="I24" s="262"/>
      <c r="J24" s="262"/>
      <c r="K24" s="258"/>
    </row>
    <row r="25" spans="2:11" s="1" customFormat="1" ht="15" customHeight="1">
      <c r="B25" s="261"/>
      <c r="C25" s="389" t="s">
        <v>1185</v>
      </c>
      <c r="D25" s="389"/>
      <c r="E25" s="389"/>
      <c r="F25" s="389"/>
      <c r="G25" s="389"/>
      <c r="H25" s="389"/>
      <c r="I25" s="389"/>
      <c r="J25" s="389"/>
      <c r="K25" s="258"/>
    </row>
    <row r="26" spans="2:11" s="1" customFormat="1" ht="15" customHeight="1">
      <c r="B26" s="261"/>
      <c r="C26" s="389" t="s">
        <v>1186</v>
      </c>
      <c r="D26" s="389"/>
      <c r="E26" s="389"/>
      <c r="F26" s="389"/>
      <c r="G26" s="389"/>
      <c r="H26" s="389"/>
      <c r="I26" s="389"/>
      <c r="J26" s="389"/>
      <c r="K26" s="258"/>
    </row>
    <row r="27" spans="2:11" s="1" customFormat="1" ht="15" customHeight="1">
      <c r="B27" s="261"/>
      <c r="C27" s="260"/>
      <c r="D27" s="389" t="s">
        <v>1187</v>
      </c>
      <c r="E27" s="389"/>
      <c r="F27" s="389"/>
      <c r="G27" s="389"/>
      <c r="H27" s="389"/>
      <c r="I27" s="389"/>
      <c r="J27" s="389"/>
      <c r="K27" s="258"/>
    </row>
    <row r="28" spans="2:11" s="1" customFormat="1" ht="15" customHeight="1">
      <c r="B28" s="261"/>
      <c r="C28" s="262"/>
      <c r="D28" s="389" t="s">
        <v>1188</v>
      </c>
      <c r="E28" s="389"/>
      <c r="F28" s="389"/>
      <c r="G28" s="389"/>
      <c r="H28" s="389"/>
      <c r="I28" s="389"/>
      <c r="J28" s="389"/>
      <c r="K28" s="258"/>
    </row>
    <row r="29" spans="2:11" s="1" customFormat="1" ht="12.75" customHeight="1">
      <c r="B29" s="261"/>
      <c r="C29" s="262"/>
      <c r="D29" s="262"/>
      <c r="E29" s="262"/>
      <c r="F29" s="262"/>
      <c r="G29" s="262"/>
      <c r="H29" s="262"/>
      <c r="I29" s="262"/>
      <c r="J29" s="262"/>
      <c r="K29" s="258"/>
    </row>
    <row r="30" spans="2:11" s="1" customFormat="1" ht="15" customHeight="1">
      <c r="B30" s="261"/>
      <c r="C30" s="262"/>
      <c r="D30" s="389" t="s">
        <v>1189</v>
      </c>
      <c r="E30" s="389"/>
      <c r="F30" s="389"/>
      <c r="G30" s="389"/>
      <c r="H30" s="389"/>
      <c r="I30" s="389"/>
      <c r="J30" s="389"/>
      <c r="K30" s="258"/>
    </row>
    <row r="31" spans="2:11" s="1" customFormat="1" ht="15" customHeight="1">
      <c r="B31" s="261"/>
      <c r="C31" s="262"/>
      <c r="D31" s="389" t="s">
        <v>1190</v>
      </c>
      <c r="E31" s="389"/>
      <c r="F31" s="389"/>
      <c r="G31" s="389"/>
      <c r="H31" s="389"/>
      <c r="I31" s="389"/>
      <c r="J31" s="389"/>
      <c r="K31" s="258"/>
    </row>
    <row r="32" spans="2:11" s="1" customFormat="1" ht="12.75" customHeight="1">
      <c r="B32" s="261"/>
      <c r="C32" s="262"/>
      <c r="D32" s="262"/>
      <c r="E32" s="262"/>
      <c r="F32" s="262"/>
      <c r="G32" s="262"/>
      <c r="H32" s="262"/>
      <c r="I32" s="262"/>
      <c r="J32" s="262"/>
      <c r="K32" s="258"/>
    </row>
    <row r="33" spans="2:11" s="1" customFormat="1" ht="15" customHeight="1">
      <c r="B33" s="261"/>
      <c r="C33" s="262"/>
      <c r="D33" s="389" t="s">
        <v>1191</v>
      </c>
      <c r="E33" s="389"/>
      <c r="F33" s="389"/>
      <c r="G33" s="389"/>
      <c r="H33" s="389"/>
      <c r="I33" s="389"/>
      <c r="J33" s="389"/>
      <c r="K33" s="258"/>
    </row>
    <row r="34" spans="2:11" s="1" customFormat="1" ht="15" customHeight="1">
      <c r="B34" s="261"/>
      <c r="C34" s="262"/>
      <c r="D34" s="389" t="s">
        <v>1192</v>
      </c>
      <c r="E34" s="389"/>
      <c r="F34" s="389"/>
      <c r="G34" s="389"/>
      <c r="H34" s="389"/>
      <c r="I34" s="389"/>
      <c r="J34" s="389"/>
      <c r="K34" s="258"/>
    </row>
    <row r="35" spans="2:11" s="1" customFormat="1" ht="15" customHeight="1">
      <c r="B35" s="261"/>
      <c r="C35" s="262"/>
      <c r="D35" s="389" t="s">
        <v>1193</v>
      </c>
      <c r="E35" s="389"/>
      <c r="F35" s="389"/>
      <c r="G35" s="389"/>
      <c r="H35" s="389"/>
      <c r="I35" s="389"/>
      <c r="J35" s="389"/>
      <c r="K35" s="258"/>
    </row>
    <row r="36" spans="2:11" s="1" customFormat="1" ht="15" customHeight="1">
      <c r="B36" s="261"/>
      <c r="C36" s="262"/>
      <c r="D36" s="260"/>
      <c r="E36" s="263" t="s">
        <v>202</v>
      </c>
      <c r="F36" s="260"/>
      <c r="G36" s="389" t="s">
        <v>1194</v>
      </c>
      <c r="H36" s="389"/>
      <c r="I36" s="389"/>
      <c r="J36" s="389"/>
      <c r="K36" s="258"/>
    </row>
    <row r="37" spans="2:11" s="1" customFormat="1" ht="30.75" customHeight="1">
      <c r="B37" s="261"/>
      <c r="C37" s="262"/>
      <c r="D37" s="260"/>
      <c r="E37" s="263" t="s">
        <v>1195</v>
      </c>
      <c r="F37" s="260"/>
      <c r="G37" s="389" t="s">
        <v>1196</v>
      </c>
      <c r="H37" s="389"/>
      <c r="I37" s="389"/>
      <c r="J37" s="389"/>
      <c r="K37" s="258"/>
    </row>
    <row r="38" spans="2:11" s="1" customFormat="1" ht="15" customHeight="1">
      <c r="B38" s="261"/>
      <c r="C38" s="262"/>
      <c r="D38" s="260"/>
      <c r="E38" s="263" t="s">
        <v>56</v>
      </c>
      <c r="F38" s="260"/>
      <c r="G38" s="389" t="s">
        <v>1197</v>
      </c>
      <c r="H38" s="389"/>
      <c r="I38" s="389"/>
      <c r="J38" s="389"/>
      <c r="K38" s="258"/>
    </row>
    <row r="39" spans="2:11" s="1" customFormat="1" ht="15" customHeight="1">
      <c r="B39" s="261"/>
      <c r="C39" s="262"/>
      <c r="D39" s="260"/>
      <c r="E39" s="263" t="s">
        <v>57</v>
      </c>
      <c r="F39" s="260"/>
      <c r="G39" s="389" t="s">
        <v>1198</v>
      </c>
      <c r="H39" s="389"/>
      <c r="I39" s="389"/>
      <c r="J39" s="389"/>
      <c r="K39" s="258"/>
    </row>
    <row r="40" spans="2:11" s="1" customFormat="1" ht="15" customHeight="1">
      <c r="B40" s="261"/>
      <c r="C40" s="262"/>
      <c r="D40" s="260"/>
      <c r="E40" s="263" t="s">
        <v>203</v>
      </c>
      <c r="F40" s="260"/>
      <c r="G40" s="389" t="s">
        <v>1199</v>
      </c>
      <c r="H40" s="389"/>
      <c r="I40" s="389"/>
      <c r="J40" s="389"/>
      <c r="K40" s="258"/>
    </row>
    <row r="41" spans="2:11" s="1" customFormat="1" ht="15" customHeight="1">
      <c r="B41" s="261"/>
      <c r="C41" s="262"/>
      <c r="D41" s="260"/>
      <c r="E41" s="263" t="s">
        <v>204</v>
      </c>
      <c r="F41" s="260"/>
      <c r="G41" s="389" t="s">
        <v>1200</v>
      </c>
      <c r="H41" s="389"/>
      <c r="I41" s="389"/>
      <c r="J41" s="389"/>
      <c r="K41" s="258"/>
    </row>
    <row r="42" spans="2:11" s="1" customFormat="1" ht="15" customHeight="1">
      <c r="B42" s="261"/>
      <c r="C42" s="262"/>
      <c r="D42" s="260"/>
      <c r="E42" s="263" t="s">
        <v>1201</v>
      </c>
      <c r="F42" s="260"/>
      <c r="G42" s="389" t="s">
        <v>1202</v>
      </c>
      <c r="H42" s="389"/>
      <c r="I42" s="389"/>
      <c r="J42" s="389"/>
      <c r="K42" s="258"/>
    </row>
    <row r="43" spans="2:11" s="1" customFormat="1" ht="15" customHeight="1">
      <c r="B43" s="261"/>
      <c r="C43" s="262"/>
      <c r="D43" s="260"/>
      <c r="E43" s="263"/>
      <c r="F43" s="260"/>
      <c r="G43" s="389" t="s">
        <v>1203</v>
      </c>
      <c r="H43" s="389"/>
      <c r="I43" s="389"/>
      <c r="J43" s="389"/>
      <c r="K43" s="258"/>
    </row>
    <row r="44" spans="2:11" s="1" customFormat="1" ht="15" customHeight="1">
      <c r="B44" s="261"/>
      <c r="C44" s="262"/>
      <c r="D44" s="260"/>
      <c r="E44" s="263" t="s">
        <v>1204</v>
      </c>
      <c r="F44" s="260"/>
      <c r="G44" s="389" t="s">
        <v>1205</v>
      </c>
      <c r="H44" s="389"/>
      <c r="I44" s="389"/>
      <c r="J44" s="389"/>
      <c r="K44" s="258"/>
    </row>
    <row r="45" spans="2:11" s="1" customFormat="1" ht="15" customHeight="1">
      <c r="B45" s="261"/>
      <c r="C45" s="262"/>
      <c r="D45" s="260"/>
      <c r="E45" s="263" t="s">
        <v>206</v>
      </c>
      <c r="F45" s="260"/>
      <c r="G45" s="389" t="s">
        <v>1206</v>
      </c>
      <c r="H45" s="389"/>
      <c r="I45" s="389"/>
      <c r="J45" s="389"/>
      <c r="K45" s="258"/>
    </row>
    <row r="46" spans="2:11" s="1" customFormat="1" ht="12.75" customHeight="1">
      <c r="B46" s="261"/>
      <c r="C46" s="262"/>
      <c r="D46" s="260"/>
      <c r="E46" s="260"/>
      <c r="F46" s="260"/>
      <c r="G46" s="260"/>
      <c r="H46" s="260"/>
      <c r="I46" s="260"/>
      <c r="J46" s="260"/>
      <c r="K46" s="258"/>
    </row>
    <row r="47" spans="2:11" s="1" customFormat="1" ht="15" customHeight="1">
      <c r="B47" s="261"/>
      <c r="C47" s="262"/>
      <c r="D47" s="389" t="s">
        <v>1207</v>
      </c>
      <c r="E47" s="389"/>
      <c r="F47" s="389"/>
      <c r="G47" s="389"/>
      <c r="H47" s="389"/>
      <c r="I47" s="389"/>
      <c r="J47" s="389"/>
      <c r="K47" s="258"/>
    </row>
    <row r="48" spans="2:11" s="1" customFormat="1" ht="15" customHeight="1">
      <c r="B48" s="261"/>
      <c r="C48" s="262"/>
      <c r="D48" s="262"/>
      <c r="E48" s="389" t="s">
        <v>1208</v>
      </c>
      <c r="F48" s="389"/>
      <c r="G48" s="389"/>
      <c r="H48" s="389"/>
      <c r="I48" s="389"/>
      <c r="J48" s="389"/>
      <c r="K48" s="258"/>
    </row>
    <row r="49" spans="2:11" s="1" customFormat="1" ht="15" customHeight="1">
      <c r="B49" s="261"/>
      <c r="C49" s="262"/>
      <c r="D49" s="262"/>
      <c r="E49" s="389" t="s">
        <v>1209</v>
      </c>
      <c r="F49" s="389"/>
      <c r="G49" s="389"/>
      <c r="H49" s="389"/>
      <c r="I49" s="389"/>
      <c r="J49" s="389"/>
      <c r="K49" s="258"/>
    </row>
    <row r="50" spans="2:11" s="1" customFormat="1" ht="15" customHeight="1">
      <c r="B50" s="261"/>
      <c r="C50" s="262"/>
      <c r="D50" s="262"/>
      <c r="E50" s="389" t="s">
        <v>1210</v>
      </c>
      <c r="F50" s="389"/>
      <c r="G50" s="389"/>
      <c r="H50" s="389"/>
      <c r="I50" s="389"/>
      <c r="J50" s="389"/>
      <c r="K50" s="258"/>
    </row>
    <row r="51" spans="2:11" s="1" customFormat="1" ht="15" customHeight="1">
      <c r="B51" s="261"/>
      <c r="C51" s="262"/>
      <c r="D51" s="389" t="s">
        <v>1211</v>
      </c>
      <c r="E51" s="389"/>
      <c r="F51" s="389"/>
      <c r="G51" s="389"/>
      <c r="H51" s="389"/>
      <c r="I51" s="389"/>
      <c r="J51" s="389"/>
      <c r="K51" s="258"/>
    </row>
    <row r="52" spans="2:11" s="1" customFormat="1" ht="25.5" customHeight="1">
      <c r="B52" s="257"/>
      <c r="C52" s="390" t="s">
        <v>1212</v>
      </c>
      <c r="D52" s="390"/>
      <c r="E52" s="390"/>
      <c r="F52" s="390"/>
      <c r="G52" s="390"/>
      <c r="H52" s="390"/>
      <c r="I52" s="390"/>
      <c r="J52" s="390"/>
      <c r="K52" s="258"/>
    </row>
    <row r="53" spans="2:11" s="1" customFormat="1" ht="5.25" customHeight="1">
      <c r="B53" s="257"/>
      <c r="C53" s="259"/>
      <c r="D53" s="259"/>
      <c r="E53" s="259"/>
      <c r="F53" s="259"/>
      <c r="G53" s="259"/>
      <c r="H53" s="259"/>
      <c r="I53" s="259"/>
      <c r="J53" s="259"/>
      <c r="K53" s="258"/>
    </row>
    <row r="54" spans="2:11" s="1" customFormat="1" ht="15" customHeight="1">
      <c r="B54" s="257"/>
      <c r="C54" s="389" t="s">
        <v>1213</v>
      </c>
      <c r="D54" s="389"/>
      <c r="E54" s="389"/>
      <c r="F54" s="389"/>
      <c r="G54" s="389"/>
      <c r="H54" s="389"/>
      <c r="I54" s="389"/>
      <c r="J54" s="389"/>
      <c r="K54" s="258"/>
    </row>
    <row r="55" spans="2:11" s="1" customFormat="1" ht="15" customHeight="1">
      <c r="B55" s="257"/>
      <c r="C55" s="389" t="s">
        <v>1214</v>
      </c>
      <c r="D55" s="389"/>
      <c r="E55" s="389"/>
      <c r="F55" s="389"/>
      <c r="G55" s="389"/>
      <c r="H55" s="389"/>
      <c r="I55" s="389"/>
      <c r="J55" s="389"/>
      <c r="K55" s="258"/>
    </row>
    <row r="56" spans="2:11" s="1" customFormat="1" ht="12.75" customHeight="1">
      <c r="B56" s="257"/>
      <c r="C56" s="260"/>
      <c r="D56" s="260"/>
      <c r="E56" s="260"/>
      <c r="F56" s="260"/>
      <c r="G56" s="260"/>
      <c r="H56" s="260"/>
      <c r="I56" s="260"/>
      <c r="J56" s="260"/>
      <c r="K56" s="258"/>
    </row>
    <row r="57" spans="2:11" s="1" customFormat="1" ht="15" customHeight="1">
      <c r="B57" s="257"/>
      <c r="C57" s="389" t="s">
        <v>1215</v>
      </c>
      <c r="D57" s="389"/>
      <c r="E57" s="389"/>
      <c r="F57" s="389"/>
      <c r="G57" s="389"/>
      <c r="H57" s="389"/>
      <c r="I57" s="389"/>
      <c r="J57" s="389"/>
      <c r="K57" s="258"/>
    </row>
    <row r="58" spans="2:11" s="1" customFormat="1" ht="15" customHeight="1">
      <c r="B58" s="257"/>
      <c r="C58" s="262"/>
      <c r="D58" s="389" t="s">
        <v>1216</v>
      </c>
      <c r="E58" s="389"/>
      <c r="F58" s="389"/>
      <c r="G58" s="389"/>
      <c r="H58" s="389"/>
      <c r="I58" s="389"/>
      <c r="J58" s="389"/>
      <c r="K58" s="258"/>
    </row>
    <row r="59" spans="2:11" s="1" customFormat="1" ht="15" customHeight="1">
      <c r="B59" s="257"/>
      <c r="C59" s="262"/>
      <c r="D59" s="389" t="s">
        <v>1217</v>
      </c>
      <c r="E59" s="389"/>
      <c r="F59" s="389"/>
      <c r="G59" s="389"/>
      <c r="H59" s="389"/>
      <c r="I59" s="389"/>
      <c r="J59" s="389"/>
      <c r="K59" s="258"/>
    </row>
    <row r="60" spans="2:11" s="1" customFormat="1" ht="15" customHeight="1">
      <c r="B60" s="257"/>
      <c r="C60" s="262"/>
      <c r="D60" s="389" t="s">
        <v>1218</v>
      </c>
      <c r="E60" s="389"/>
      <c r="F60" s="389"/>
      <c r="G60" s="389"/>
      <c r="H60" s="389"/>
      <c r="I60" s="389"/>
      <c r="J60" s="389"/>
      <c r="K60" s="258"/>
    </row>
    <row r="61" spans="2:11" s="1" customFormat="1" ht="15" customHeight="1">
      <c r="B61" s="257"/>
      <c r="C61" s="262"/>
      <c r="D61" s="389" t="s">
        <v>1219</v>
      </c>
      <c r="E61" s="389"/>
      <c r="F61" s="389"/>
      <c r="G61" s="389"/>
      <c r="H61" s="389"/>
      <c r="I61" s="389"/>
      <c r="J61" s="389"/>
      <c r="K61" s="258"/>
    </row>
    <row r="62" spans="2:11" s="1" customFormat="1" ht="15" customHeight="1">
      <c r="B62" s="257"/>
      <c r="C62" s="262"/>
      <c r="D62" s="392" t="s">
        <v>1220</v>
      </c>
      <c r="E62" s="392"/>
      <c r="F62" s="392"/>
      <c r="G62" s="392"/>
      <c r="H62" s="392"/>
      <c r="I62" s="392"/>
      <c r="J62" s="392"/>
      <c r="K62" s="258"/>
    </row>
    <row r="63" spans="2:11" s="1" customFormat="1" ht="15" customHeight="1">
      <c r="B63" s="257"/>
      <c r="C63" s="262"/>
      <c r="D63" s="389" t="s">
        <v>1221</v>
      </c>
      <c r="E63" s="389"/>
      <c r="F63" s="389"/>
      <c r="G63" s="389"/>
      <c r="H63" s="389"/>
      <c r="I63" s="389"/>
      <c r="J63" s="389"/>
      <c r="K63" s="258"/>
    </row>
    <row r="64" spans="2:11" s="1" customFormat="1" ht="12.75" customHeight="1">
      <c r="B64" s="257"/>
      <c r="C64" s="262"/>
      <c r="D64" s="262"/>
      <c r="E64" s="265"/>
      <c r="F64" s="262"/>
      <c r="G64" s="262"/>
      <c r="H64" s="262"/>
      <c r="I64" s="262"/>
      <c r="J64" s="262"/>
      <c r="K64" s="258"/>
    </row>
    <row r="65" spans="2:11" s="1" customFormat="1" ht="15" customHeight="1">
      <c r="B65" s="257"/>
      <c r="C65" s="262"/>
      <c r="D65" s="389" t="s">
        <v>1222</v>
      </c>
      <c r="E65" s="389"/>
      <c r="F65" s="389"/>
      <c r="G65" s="389"/>
      <c r="H65" s="389"/>
      <c r="I65" s="389"/>
      <c r="J65" s="389"/>
      <c r="K65" s="258"/>
    </row>
    <row r="66" spans="2:11" s="1" customFormat="1" ht="15" customHeight="1">
      <c r="B66" s="257"/>
      <c r="C66" s="262"/>
      <c r="D66" s="392" t="s">
        <v>1223</v>
      </c>
      <c r="E66" s="392"/>
      <c r="F66" s="392"/>
      <c r="G66" s="392"/>
      <c r="H66" s="392"/>
      <c r="I66" s="392"/>
      <c r="J66" s="392"/>
      <c r="K66" s="258"/>
    </row>
    <row r="67" spans="2:11" s="1" customFormat="1" ht="15" customHeight="1">
      <c r="B67" s="257"/>
      <c r="C67" s="262"/>
      <c r="D67" s="389" t="s">
        <v>1224</v>
      </c>
      <c r="E67" s="389"/>
      <c r="F67" s="389"/>
      <c r="G67" s="389"/>
      <c r="H67" s="389"/>
      <c r="I67" s="389"/>
      <c r="J67" s="389"/>
      <c r="K67" s="258"/>
    </row>
    <row r="68" spans="2:11" s="1" customFormat="1" ht="15" customHeight="1">
      <c r="B68" s="257"/>
      <c r="C68" s="262"/>
      <c r="D68" s="389" t="s">
        <v>1225</v>
      </c>
      <c r="E68" s="389"/>
      <c r="F68" s="389"/>
      <c r="G68" s="389"/>
      <c r="H68" s="389"/>
      <c r="I68" s="389"/>
      <c r="J68" s="389"/>
      <c r="K68" s="258"/>
    </row>
    <row r="69" spans="2:11" s="1" customFormat="1" ht="15" customHeight="1">
      <c r="B69" s="257"/>
      <c r="C69" s="262"/>
      <c r="D69" s="389" t="s">
        <v>1226</v>
      </c>
      <c r="E69" s="389"/>
      <c r="F69" s="389"/>
      <c r="G69" s="389"/>
      <c r="H69" s="389"/>
      <c r="I69" s="389"/>
      <c r="J69" s="389"/>
      <c r="K69" s="258"/>
    </row>
    <row r="70" spans="2:11" s="1" customFormat="1" ht="15" customHeight="1">
      <c r="B70" s="257"/>
      <c r="C70" s="262"/>
      <c r="D70" s="389" t="s">
        <v>1227</v>
      </c>
      <c r="E70" s="389"/>
      <c r="F70" s="389"/>
      <c r="G70" s="389"/>
      <c r="H70" s="389"/>
      <c r="I70" s="389"/>
      <c r="J70" s="389"/>
      <c r="K70" s="258"/>
    </row>
    <row r="71" spans="2:1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pans="2:11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pans="2:11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2:11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pans="2:11" s="1" customFormat="1" ht="45" customHeight="1">
      <c r="B75" s="274"/>
      <c r="C75" s="393" t="s">
        <v>1228</v>
      </c>
      <c r="D75" s="393"/>
      <c r="E75" s="393"/>
      <c r="F75" s="393"/>
      <c r="G75" s="393"/>
      <c r="H75" s="393"/>
      <c r="I75" s="393"/>
      <c r="J75" s="393"/>
      <c r="K75" s="275"/>
    </row>
    <row r="76" spans="2:11" s="1" customFormat="1" ht="17.25" customHeight="1">
      <c r="B76" s="274"/>
      <c r="C76" s="276" t="s">
        <v>1229</v>
      </c>
      <c r="D76" s="276"/>
      <c r="E76" s="276"/>
      <c r="F76" s="276" t="s">
        <v>1230</v>
      </c>
      <c r="G76" s="277"/>
      <c r="H76" s="276" t="s">
        <v>57</v>
      </c>
      <c r="I76" s="276" t="s">
        <v>60</v>
      </c>
      <c r="J76" s="276" t="s">
        <v>1231</v>
      </c>
      <c r="K76" s="275"/>
    </row>
    <row r="77" spans="2:11" s="1" customFormat="1" ht="17.25" customHeight="1">
      <c r="B77" s="274"/>
      <c r="C77" s="278" t="s">
        <v>1232</v>
      </c>
      <c r="D77" s="278"/>
      <c r="E77" s="278"/>
      <c r="F77" s="279" t="s">
        <v>1233</v>
      </c>
      <c r="G77" s="280"/>
      <c r="H77" s="278"/>
      <c r="I77" s="278"/>
      <c r="J77" s="278" t="s">
        <v>1234</v>
      </c>
      <c r="K77" s="275"/>
    </row>
    <row r="78" spans="2:11" s="1" customFormat="1" ht="5.25" customHeight="1">
      <c r="B78" s="274"/>
      <c r="C78" s="281"/>
      <c r="D78" s="281"/>
      <c r="E78" s="281"/>
      <c r="F78" s="281"/>
      <c r="G78" s="282"/>
      <c r="H78" s="281"/>
      <c r="I78" s="281"/>
      <c r="J78" s="281"/>
      <c r="K78" s="275"/>
    </row>
    <row r="79" spans="2:11" s="1" customFormat="1" ht="15" customHeight="1">
      <c r="B79" s="274"/>
      <c r="C79" s="263" t="s">
        <v>56</v>
      </c>
      <c r="D79" s="283"/>
      <c r="E79" s="283"/>
      <c r="F79" s="284" t="s">
        <v>1235</v>
      </c>
      <c r="G79" s="285"/>
      <c r="H79" s="263" t="s">
        <v>1236</v>
      </c>
      <c r="I79" s="263" t="s">
        <v>1237</v>
      </c>
      <c r="J79" s="263">
        <v>20</v>
      </c>
      <c r="K79" s="275"/>
    </row>
    <row r="80" spans="2:11" s="1" customFormat="1" ht="15" customHeight="1">
      <c r="B80" s="274"/>
      <c r="C80" s="263" t="s">
        <v>1238</v>
      </c>
      <c r="D80" s="263"/>
      <c r="E80" s="263"/>
      <c r="F80" s="284" t="s">
        <v>1235</v>
      </c>
      <c r="G80" s="285"/>
      <c r="H80" s="263" t="s">
        <v>1239</v>
      </c>
      <c r="I80" s="263" t="s">
        <v>1237</v>
      </c>
      <c r="J80" s="263">
        <v>120</v>
      </c>
      <c r="K80" s="275"/>
    </row>
    <row r="81" spans="2:11" s="1" customFormat="1" ht="15" customHeight="1">
      <c r="B81" s="286"/>
      <c r="C81" s="263" t="s">
        <v>1240</v>
      </c>
      <c r="D81" s="263"/>
      <c r="E81" s="263"/>
      <c r="F81" s="284" t="s">
        <v>1241</v>
      </c>
      <c r="G81" s="285"/>
      <c r="H81" s="263" t="s">
        <v>1242</v>
      </c>
      <c r="I81" s="263" t="s">
        <v>1237</v>
      </c>
      <c r="J81" s="263">
        <v>50</v>
      </c>
      <c r="K81" s="275"/>
    </row>
    <row r="82" spans="2:11" s="1" customFormat="1" ht="15" customHeight="1">
      <c r="B82" s="286"/>
      <c r="C82" s="263" t="s">
        <v>1243</v>
      </c>
      <c r="D82" s="263"/>
      <c r="E82" s="263"/>
      <c r="F82" s="284" t="s">
        <v>1235</v>
      </c>
      <c r="G82" s="285"/>
      <c r="H82" s="263" t="s">
        <v>1244</v>
      </c>
      <c r="I82" s="263" t="s">
        <v>1245</v>
      </c>
      <c r="J82" s="263"/>
      <c r="K82" s="275"/>
    </row>
    <row r="83" spans="2:11" s="1" customFormat="1" ht="15" customHeight="1">
      <c r="B83" s="286"/>
      <c r="C83" s="287" t="s">
        <v>1246</v>
      </c>
      <c r="D83" s="287"/>
      <c r="E83" s="287"/>
      <c r="F83" s="288" t="s">
        <v>1241</v>
      </c>
      <c r="G83" s="287"/>
      <c r="H83" s="287" t="s">
        <v>1247</v>
      </c>
      <c r="I83" s="287" t="s">
        <v>1237</v>
      </c>
      <c r="J83" s="287">
        <v>15</v>
      </c>
      <c r="K83" s="275"/>
    </row>
    <row r="84" spans="2:11" s="1" customFormat="1" ht="15" customHeight="1">
      <c r="B84" s="286"/>
      <c r="C84" s="287" t="s">
        <v>1248</v>
      </c>
      <c r="D84" s="287"/>
      <c r="E84" s="287"/>
      <c r="F84" s="288" t="s">
        <v>1241</v>
      </c>
      <c r="G84" s="287"/>
      <c r="H84" s="287" t="s">
        <v>1249</v>
      </c>
      <c r="I84" s="287" t="s">
        <v>1237</v>
      </c>
      <c r="J84" s="287">
        <v>15</v>
      </c>
      <c r="K84" s="275"/>
    </row>
    <row r="85" spans="2:11" s="1" customFormat="1" ht="15" customHeight="1">
      <c r="B85" s="286"/>
      <c r="C85" s="287" t="s">
        <v>1250</v>
      </c>
      <c r="D85" s="287"/>
      <c r="E85" s="287"/>
      <c r="F85" s="288" t="s">
        <v>1241</v>
      </c>
      <c r="G85" s="287"/>
      <c r="H85" s="287" t="s">
        <v>1251</v>
      </c>
      <c r="I85" s="287" t="s">
        <v>1237</v>
      </c>
      <c r="J85" s="287">
        <v>20</v>
      </c>
      <c r="K85" s="275"/>
    </row>
    <row r="86" spans="2:11" s="1" customFormat="1" ht="15" customHeight="1">
      <c r="B86" s="286"/>
      <c r="C86" s="287" t="s">
        <v>1252</v>
      </c>
      <c r="D86" s="287"/>
      <c r="E86" s="287"/>
      <c r="F86" s="288" t="s">
        <v>1241</v>
      </c>
      <c r="G86" s="287"/>
      <c r="H86" s="287" t="s">
        <v>1253</v>
      </c>
      <c r="I86" s="287" t="s">
        <v>1237</v>
      </c>
      <c r="J86" s="287">
        <v>20</v>
      </c>
      <c r="K86" s="275"/>
    </row>
    <row r="87" spans="2:11" s="1" customFormat="1" ht="15" customHeight="1">
      <c r="B87" s="286"/>
      <c r="C87" s="263" t="s">
        <v>1254</v>
      </c>
      <c r="D87" s="263"/>
      <c r="E87" s="263"/>
      <c r="F87" s="284" t="s">
        <v>1241</v>
      </c>
      <c r="G87" s="285"/>
      <c r="H87" s="263" t="s">
        <v>1255</v>
      </c>
      <c r="I87" s="263" t="s">
        <v>1237</v>
      </c>
      <c r="J87" s="263">
        <v>50</v>
      </c>
      <c r="K87" s="275"/>
    </row>
    <row r="88" spans="2:11" s="1" customFormat="1" ht="15" customHeight="1">
      <c r="B88" s="286"/>
      <c r="C88" s="263" t="s">
        <v>1256</v>
      </c>
      <c r="D88" s="263"/>
      <c r="E88" s="263"/>
      <c r="F88" s="284" t="s">
        <v>1241</v>
      </c>
      <c r="G88" s="285"/>
      <c r="H88" s="263" t="s">
        <v>1257</v>
      </c>
      <c r="I88" s="263" t="s">
        <v>1237</v>
      </c>
      <c r="J88" s="263">
        <v>20</v>
      </c>
      <c r="K88" s="275"/>
    </row>
    <row r="89" spans="2:11" s="1" customFormat="1" ht="15" customHeight="1">
      <c r="B89" s="286"/>
      <c r="C89" s="263" t="s">
        <v>1258</v>
      </c>
      <c r="D89" s="263"/>
      <c r="E89" s="263"/>
      <c r="F89" s="284" t="s">
        <v>1241</v>
      </c>
      <c r="G89" s="285"/>
      <c r="H89" s="263" t="s">
        <v>1259</v>
      </c>
      <c r="I89" s="263" t="s">
        <v>1237</v>
      </c>
      <c r="J89" s="263">
        <v>20</v>
      </c>
      <c r="K89" s="275"/>
    </row>
    <row r="90" spans="2:11" s="1" customFormat="1" ht="15" customHeight="1">
      <c r="B90" s="286"/>
      <c r="C90" s="263" t="s">
        <v>1260</v>
      </c>
      <c r="D90" s="263"/>
      <c r="E90" s="263"/>
      <c r="F90" s="284" t="s">
        <v>1241</v>
      </c>
      <c r="G90" s="285"/>
      <c r="H90" s="263" t="s">
        <v>1261</v>
      </c>
      <c r="I90" s="263" t="s">
        <v>1237</v>
      </c>
      <c r="J90" s="263">
        <v>50</v>
      </c>
      <c r="K90" s="275"/>
    </row>
    <row r="91" spans="2:11" s="1" customFormat="1" ht="15" customHeight="1">
      <c r="B91" s="286"/>
      <c r="C91" s="263" t="s">
        <v>1262</v>
      </c>
      <c r="D91" s="263"/>
      <c r="E91" s="263"/>
      <c r="F91" s="284" t="s">
        <v>1241</v>
      </c>
      <c r="G91" s="285"/>
      <c r="H91" s="263" t="s">
        <v>1262</v>
      </c>
      <c r="I91" s="263" t="s">
        <v>1237</v>
      </c>
      <c r="J91" s="263">
        <v>50</v>
      </c>
      <c r="K91" s="275"/>
    </row>
    <row r="92" spans="2:11" s="1" customFormat="1" ht="15" customHeight="1">
      <c r="B92" s="286"/>
      <c r="C92" s="263" t="s">
        <v>1263</v>
      </c>
      <c r="D92" s="263"/>
      <c r="E92" s="263"/>
      <c r="F92" s="284" t="s">
        <v>1241</v>
      </c>
      <c r="G92" s="285"/>
      <c r="H92" s="263" t="s">
        <v>1264</v>
      </c>
      <c r="I92" s="263" t="s">
        <v>1237</v>
      </c>
      <c r="J92" s="263">
        <v>255</v>
      </c>
      <c r="K92" s="275"/>
    </row>
    <row r="93" spans="2:11" s="1" customFormat="1" ht="15" customHeight="1">
      <c r="B93" s="286"/>
      <c r="C93" s="263" t="s">
        <v>1265</v>
      </c>
      <c r="D93" s="263"/>
      <c r="E93" s="263"/>
      <c r="F93" s="284" t="s">
        <v>1235</v>
      </c>
      <c r="G93" s="285"/>
      <c r="H93" s="263" t="s">
        <v>1266</v>
      </c>
      <c r="I93" s="263" t="s">
        <v>1267</v>
      </c>
      <c r="J93" s="263"/>
      <c r="K93" s="275"/>
    </row>
    <row r="94" spans="2:11" s="1" customFormat="1" ht="15" customHeight="1">
      <c r="B94" s="286"/>
      <c r="C94" s="263" t="s">
        <v>1268</v>
      </c>
      <c r="D94" s="263"/>
      <c r="E94" s="263"/>
      <c r="F94" s="284" t="s">
        <v>1235</v>
      </c>
      <c r="G94" s="285"/>
      <c r="H94" s="263" t="s">
        <v>1269</v>
      </c>
      <c r="I94" s="263" t="s">
        <v>1270</v>
      </c>
      <c r="J94" s="263"/>
      <c r="K94" s="275"/>
    </row>
    <row r="95" spans="2:11" s="1" customFormat="1" ht="15" customHeight="1">
      <c r="B95" s="286"/>
      <c r="C95" s="263" t="s">
        <v>1271</v>
      </c>
      <c r="D95" s="263"/>
      <c r="E95" s="263"/>
      <c r="F95" s="284" t="s">
        <v>1235</v>
      </c>
      <c r="G95" s="285"/>
      <c r="H95" s="263" t="s">
        <v>1271</v>
      </c>
      <c r="I95" s="263" t="s">
        <v>1270</v>
      </c>
      <c r="J95" s="263"/>
      <c r="K95" s="275"/>
    </row>
    <row r="96" spans="2:11" s="1" customFormat="1" ht="15" customHeight="1">
      <c r="B96" s="286"/>
      <c r="C96" s="263" t="s">
        <v>41</v>
      </c>
      <c r="D96" s="263"/>
      <c r="E96" s="263"/>
      <c r="F96" s="284" t="s">
        <v>1235</v>
      </c>
      <c r="G96" s="285"/>
      <c r="H96" s="263" t="s">
        <v>1272</v>
      </c>
      <c r="I96" s="263" t="s">
        <v>1270</v>
      </c>
      <c r="J96" s="263"/>
      <c r="K96" s="275"/>
    </row>
    <row r="97" spans="2:11" s="1" customFormat="1" ht="15" customHeight="1">
      <c r="B97" s="286"/>
      <c r="C97" s="263" t="s">
        <v>51</v>
      </c>
      <c r="D97" s="263"/>
      <c r="E97" s="263"/>
      <c r="F97" s="284" t="s">
        <v>1235</v>
      </c>
      <c r="G97" s="285"/>
      <c r="H97" s="263" t="s">
        <v>1273</v>
      </c>
      <c r="I97" s="263" t="s">
        <v>1270</v>
      </c>
      <c r="J97" s="263"/>
      <c r="K97" s="275"/>
    </row>
    <row r="98" spans="2:11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pans="2:11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pans="2:11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pans="2:1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pans="2:11" s="1" customFormat="1" ht="45" customHeight="1">
      <c r="B102" s="274"/>
      <c r="C102" s="393" t="s">
        <v>1274</v>
      </c>
      <c r="D102" s="393"/>
      <c r="E102" s="393"/>
      <c r="F102" s="393"/>
      <c r="G102" s="393"/>
      <c r="H102" s="393"/>
      <c r="I102" s="393"/>
      <c r="J102" s="393"/>
      <c r="K102" s="275"/>
    </row>
    <row r="103" spans="2:11" s="1" customFormat="1" ht="17.25" customHeight="1">
      <c r="B103" s="274"/>
      <c r="C103" s="276" t="s">
        <v>1229</v>
      </c>
      <c r="D103" s="276"/>
      <c r="E103" s="276"/>
      <c r="F103" s="276" t="s">
        <v>1230</v>
      </c>
      <c r="G103" s="277"/>
      <c r="H103" s="276" t="s">
        <v>57</v>
      </c>
      <c r="I103" s="276" t="s">
        <v>60</v>
      </c>
      <c r="J103" s="276" t="s">
        <v>1231</v>
      </c>
      <c r="K103" s="275"/>
    </row>
    <row r="104" spans="2:11" s="1" customFormat="1" ht="17.25" customHeight="1">
      <c r="B104" s="274"/>
      <c r="C104" s="278" t="s">
        <v>1232</v>
      </c>
      <c r="D104" s="278"/>
      <c r="E104" s="278"/>
      <c r="F104" s="279" t="s">
        <v>1233</v>
      </c>
      <c r="G104" s="280"/>
      <c r="H104" s="278"/>
      <c r="I104" s="278"/>
      <c r="J104" s="278" t="s">
        <v>1234</v>
      </c>
      <c r="K104" s="275"/>
    </row>
    <row r="105" spans="2:11" s="1" customFormat="1" ht="5.25" customHeight="1">
      <c r="B105" s="274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pans="2:11" s="1" customFormat="1" ht="15" customHeight="1">
      <c r="B106" s="274"/>
      <c r="C106" s="263" t="s">
        <v>56</v>
      </c>
      <c r="D106" s="283"/>
      <c r="E106" s="283"/>
      <c r="F106" s="284" t="s">
        <v>1235</v>
      </c>
      <c r="G106" s="263"/>
      <c r="H106" s="263" t="s">
        <v>1275</v>
      </c>
      <c r="I106" s="263" t="s">
        <v>1237</v>
      </c>
      <c r="J106" s="263">
        <v>20</v>
      </c>
      <c r="K106" s="275"/>
    </row>
    <row r="107" spans="2:11" s="1" customFormat="1" ht="15" customHeight="1">
      <c r="B107" s="274"/>
      <c r="C107" s="263" t="s">
        <v>1238</v>
      </c>
      <c r="D107" s="263"/>
      <c r="E107" s="263"/>
      <c r="F107" s="284" t="s">
        <v>1235</v>
      </c>
      <c r="G107" s="263"/>
      <c r="H107" s="263" t="s">
        <v>1275</v>
      </c>
      <c r="I107" s="263" t="s">
        <v>1237</v>
      </c>
      <c r="J107" s="263">
        <v>120</v>
      </c>
      <c r="K107" s="275"/>
    </row>
    <row r="108" spans="2:11" s="1" customFormat="1" ht="15" customHeight="1">
      <c r="B108" s="286"/>
      <c r="C108" s="263" t="s">
        <v>1240</v>
      </c>
      <c r="D108" s="263"/>
      <c r="E108" s="263"/>
      <c r="F108" s="284" t="s">
        <v>1241</v>
      </c>
      <c r="G108" s="263"/>
      <c r="H108" s="263" t="s">
        <v>1275</v>
      </c>
      <c r="I108" s="263" t="s">
        <v>1237</v>
      </c>
      <c r="J108" s="263">
        <v>50</v>
      </c>
      <c r="K108" s="275"/>
    </row>
    <row r="109" spans="2:11" s="1" customFormat="1" ht="15" customHeight="1">
      <c r="B109" s="286"/>
      <c r="C109" s="263" t="s">
        <v>1243</v>
      </c>
      <c r="D109" s="263"/>
      <c r="E109" s="263"/>
      <c r="F109" s="284" t="s">
        <v>1235</v>
      </c>
      <c r="G109" s="263"/>
      <c r="H109" s="263" t="s">
        <v>1275</v>
      </c>
      <c r="I109" s="263" t="s">
        <v>1245</v>
      </c>
      <c r="J109" s="263"/>
      <c r="K109" s="275"/>
    </row>
    <row r="110" spans="2:11" s="1" customFormat="1" ht="15" customHeight="1">
      <c r="B110" s="286"/>
      <c r="C110" s="263" t="s">
        <v>1254</v>
      </c>
      <c r="D110" s="263"/>
      <c r="E110" s="263"/>
      <c r="F110" s="284" t="s">
        <v>1241</v>
      </c>
      <c r="G110" s="263"/>
      <c r="H110" s="263" t="s">
        <v>1275</v>
      </c>
      <c r="I110" s="263" t="s">
        <v>1237</v>
      </c>
      <c r="J110" s="263">
        <v>50</v>
      </c>
      <c r="K110" s="275"/>
    </row>
    <row r="111" spans="2:11" s="1" customFormat="1" ht="15" customHeight="1">
      <c r="B111" s="286"/>
      <c r="C111" s="263" t="s">
        <v>1262</v>
      </c>
      <c r="D111" s="263"/>
      <c r="E111" s="263"/>
      <c r="F111" s="284" t="s">
        <v>1241</v>
      </c>
      <c r="G111" s="263"/>
      <c r="H111" s="263" t="s">
        <v>1275</v>
      </c>
      <c r="I111" s="263" t="s">
        <v>1237</v>
      </c>
      <c r="J111" s="263">
        <v>50</v>
      </c>
      <c r="K111" s="275"/>
    </row>
    <row r="112" spans="2:11" s="1" customFormat="1" ht="15" customHeight="1">
      <c r="B112" s="286"/>
      <c r="C112" s="263" t="s">
        <v>1260</v>
      </c>
      <c r="D112" s="263"/>
      <c r="E112" s="263"/>
      <c r="F112" s="284" t="s">
        <v>1241</v>
      </c>
      <c r="G112" s="263"/>
      <c r="H112" s="263" t="s">
        <v>1275</v>
      </c>
      <c r="I112" s="263" t="s">
        <v>1237</v>
      </c>
      <c r="J112" s="263">
        <v>50</v>
      </c>
      <c r="K112" s="275"/>
    </row>
    <row r="113" spans="2:11" s="1" customFormat="1" ht="15" customHeight="1">
      <c r="B113" s="286"/>
      <c r="C113" s="263" t="s">
        <v>56</v>
      </c>
      <c r="D113" s="263"/>
      <c r="E113" s="263"/>
      <c r="F113" s="284" t="s">
        <v>1235</v>
      </c>
      <c r="G113" s="263"/>
      <c r="H113" s="263" t="s">
        <v>1276</v>
      </c>
      <c r="I113" s="263" t="s">
        <v>1237</v>
      </c>
      <c r="J113" s="263">
        <v>20</v>
      </c>
      <c r="K113" s="275"/>
    </row>
    <row r="114" spans="2:11" s="1" customFormat="1" ht="15" customHeight="1">
      <c r="B114" s="286"/>
      <c r="C114" s="263" t="s">
        <v>1277</v>
      </c>
      <c r="D114" s="263"/>
      <c r="E114" s="263"/>
      <c r="F114" s="284" t="s">
        <v>1235</v>
      </c>
      <c r="G114" s="263"/>
      <c r="H114" s="263" t="s">
        <v>1278</v>
      </c>
      <c r="I114" s="263" t="s">
        <v>1237</v>
      </c>
      <c r="J114" s="263">
        <v>120</v>
      </c>
      <c r="K114" s="275"/>
    </row>
    <row r="115" spans="2:11" s="1" customFormat="1" ht="15" customHeight="1">
      <c r="B115" s="286"/>
      <c r="C115" s="263" t="s">
        <v>41</v>
      </c>
      <c r="D115" s="263"/>
      <c r="E115" s="263"/>
      <c r="F115" s="284" t="s">
        <v>1235</v>
      </c>
      <c r="G115" s="263"/>
      <c r="H115" s="263" t="s">
        <v>1279</v>
      </c>
      <c r="I115" s="263" t="s">
        <v>1270</v>
      </c>
      <c r="J115" s="263"/>
      <c r="K115" s="275"/>
    </row>
    <row r="116" spans="2:11" s="1" customFormat="1" ht="15" customHeight="1">
      <c r="B116" s="286"/>
      <c r="C116" s="263" t="s">
        <v>51</v>
      </c>
      <c r="D116" s="263"/>
      <c r="E116" s="263"/>
      <c r="F116" s="284" t="s">
        <v>1235</v>
      </c>
      <c r="G116" s="263"/>
      <c r="H116" s="263" t="s">
        <v>1280</v>
      </c>
      <c r="I116" s="263" t="s">
        <v>1270</v>
      </c>
      <c r="J116" s="263"/>
      <c r="K116" s="275"/>
    </row>
    <row r="117" spans="2:11" s="1" customFormat="1" ht="15" customHeight="1">
      <c r="B117" s="286"/>
      <c r="C117" s="263" t="s">
        <v>60</v>
      </c>
      <c r="D117" s="263"/>
      <c r="E117" s="263"/>
      <c r="F117" s="284" t="s">
        <v>1235</v>
      </c>
      <c r="G117" s="263"/>
      <c r="H117" s="263" t="s">
        <v>1281</v>
      </c>
      <c r="I117" s="263" t="s">
        <v>1282</v>
      </c>
      <c r="J117" s="263"/>
      <c r="K117" s="275"/>
    </row>
    <row r="118" spans="2:11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pans="2:11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pans="2:11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pans="2:1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pans="2:11" s="1" customFormat="1" ht="45" customHeight="1">
      <c r="B122" s="302"/>
      <c r="C122" s="391" t="s">
        <v>1283</v>
      </c>
      <c r="D122" s="391"/>
      <c r="E122" s="391"/>
      <c r="F122" s="391"/>
      <c r="G122" s="391"/>
      <c r="H122" s="391"/>
      <c r="I122" s="391"/>
      <c r="J122" s="391"/>
      <c r="K122" s="303"/>
    </row>
    <row r="123" spans="2:11" s="1" customFormat="1" ht="17.25" customHeight="1">
      <c r="B123" s="304"/>
      <c r="C123" s="276" t="s">
        <v>1229</v>
      </c>
      <c r="D123" s="276"/>
      <c r="E123" s="276"/>
      <c r="F123" s="276" t="s">
        <v>1230</v>
      </c>
      <c r="G123" s="277"/>
      <c r="H123" s="276" t="s">
        <v>57</v>
      </c>
      <c r="I123" s="276" t="s">
        <v>60</v>
      </c>
      <c r="J123" s="276" t="s">
        <v>1231</v>
      </c>
      <c r="K123" s="305"/>
    </row>
    <row r="124" spans="2:11" s="1" customFormat="1" ht="17.25" customHeight="1">
      <c r="B124" s="304"/>
      <c r="C124" s="278" t="s">
        <v>1232</v>
      </c>
      <c r="D124" s="278"/>
      <c r="E124" s="278"/>
      <c r="F124" s="279" t="s">
        <v>1233</v>
      </c>
      <c r="G124" s="280"/>
      <c r="H124" s="278"/>
      <c r="I124" s="278"/>
      <c r="J124" s="278" t="s">
        <v>1234</v>
      </c>
      <c r="K124" s="305"/>
    </row>
    <row r="125" spans="2:11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pans="2:11" s="1" customFormat="1" ht="15" customHeight="1">
      <c r="B126" s="306"/>
      <c r="C126" s="263" t="s">
        <v>1238</v>
      </c>
      <c r="D126" s="283"/>
      <c r="E126" s="283"/>
      <c r="F126" s="284" t="s">
        <v>1235</v>
      </c>
      <c r="G126" s="263"/>
      <c r="H126" s="263" t="s">
        <v>1275</v>
      </c>
      <c r="I126" s="263" t="s">
        <v>1237</v>
      </c>
      <c r="J126" s="263">
        <v>120</v>
      </c>
      <c r="K126" s="309"/>
    </row>
    <row r="127" spans="2:11" s="1" customFormat="1" ht="15" customHeight="1">
      <c r="B127" s="306"/>
      <c r="C127" s="263" t="s">
        <v>1284</v>
      </c>
      <c r="D127" s="263"/>
      <c r="E127" s="263"/>
      <c r="F127" s="284" t="s">
        <v>1235</v>
      </c>
      <c r="G127" s="263"/>
      <c r="H127" s="263" t="s">
        <v>1285</v>
      </c>
      <c r="I127" s="263" t="s">
        <v>1237</v>
      </c>
      <c r="J127" s="263" t="s">
        <v>1286</v>
      </c>
      <c r="K127" s="309"/>
    </row>
    <row r="128" spans="2:11" s="1" customFormat="1" ht="15" customHeight="1">
      <c r="B128" s="306"/>
      <c r="C128" s="263" t="s">
        <v>1183</v>
      </c>
      <c r="D128" s="263"/>
      <c r="E128" s="263"/>
      <c r="F128" s="284" t="s">
        <v>1235</v>
      </c>
      <c r="G128" s="263"/>
      <c r="H128" s="263" t="s">
        <v>1287</v>
      </c>
      <c r="I128" s="263" t="s">
        <v>1237</v>
      </c>
      <c r="J128" s="263" t="s">
        <v>1286</v>
      </c>
      <c r="K128" s="309"/>
    </row>
    <row r="129" spans="2:11" s="1" customFormat="1" ht="15" customHeight="1">
      <c r="B129" s="306"/>
      <c r="C129" s="263" t="s">
        <v>1246</v>
      </c>
      <c r="D129" s="263"/>
      <c r="E129" s="263"/>
      <c r="F129" s="284" t="s">
        <v>1241</v>
      </c>
      <c r="G129" s="263"/>
      <c r="H129" s="263" t="s">
        <v>1247</v>
      </c>
      <c r="I129" s="263" t="s">
        <v>1237</v>
      </c>
      <c r="J129" s="263">
        <v>15</v>
      </c>
      <c r="K129" s="309"/>
    </row>
    <row r="130" spans="2:11" s="1" customFormat="1" ht="15" customHeight="1">
      <c r="B130" s="306"/>
      <c r="C130" s="287" t="s">
        <v>1248</v>
      </c>
      <c r="D130" s="287"/>
      <c r="E130" s="287"/>
      <c r="F130" s="288" t="s">
        <v>1241</v>
      </c>
      <c r="G130" s="287"/>
      <c r="H130" s="287" t="s">
        <v>1249</v>
      </c>
      <c r="I130" s="287" t="s">
        <v>1237</v>
      </c>
      <c r="J130" s="287">
        <v>15</v>
      </c>
      <c r="K130" s="309"/>
    </row>
    <row r="131" spans="2:11" s="1" customFormat="1" ht="15" customHeight="1">
      <c r="B131" s="306"/>
      <c r="C131" s="287" t="s">
        <v>1250</v>
      </c>
      <c r="D131" s="287"/>
      <c r="E131" s="287"/>
      <c r="F131" s="288" t="s">
        <v>1241</v>
      </c>
      <c r="G131" s="287"/>
      <c r="H131" s="287" t="s">
        <v>1251</v>
      </c>
      <c r="I131" s="287" t="s">
        <v>1237</v>
      </c>
      <c r="J131" s="287">
        <v>20</v>
      </c>
      <c r="K131" s="309"/>
    </row>
    <row r="132" spans="2:11" s="1" customFormat="1" ht="15" customHeight="1">
      <c r="B132" s="306"/>
      <c r="C132" s="287" t="s">
        <v>1252</v>
      </c>
      <c r="D132" s="287"/>
      <c r="E132" s="287"/>
      <c r="F132" s="288" t="s">
        <v>1241</v>
      </c>
      <c r="G132" s="287"/>
      <c r="H132" s="287" t="s">
        <v>1253</v>
      </c>
      <c r="I132" s="287" t="s">
        <v>1237</v>
      </c>
      <c r="J132" s="287">
        <v>20</v>
      </c>
      <c r="K132" s="309"/>
    </row>
    <row r="133" spans="2:11" s="1" customFormat="1" ht="15" customHeight="1">
      <c r="B133" s="306"/>
      <c r="C133" s="263" t="s">
        <v>1240</v>
      </c>
      <c r="D133" s="263"/>
      <c r="E133" s="263"/>
      <c r="F133" s="284" t="s">
        <v>1241</v>
      </c>
      <c r="G133" s="263"/>
      <c r="H133" s="263" t="s">
        <v>1275</v>
      </c>
      <c r="I133" s="263" t="s">
        <v>1237</v>
      </c>
      <c r="J133" s="263">
        <v>50</v>
      </c>
      <c r="K133" s="309"/>
    </row>
    <row r="134" spans="2:11" s="1" customFormat="1" ht="15" customHeight="1">
      <c r="B134" s="306"/>
      <c r="C134" s="263" t="s">
        <v>1254</v>
      </c>
      <c r="D134" s="263"/>
      <c r="E134" s="263"/>
      <c r="F134" s="284" t="s">
        <v>1241</v>
      </c>
      <c r="G134" s="263"/>
      <c r="H134" s="263" t="s">
        <v>1275</v>
      </c>
      <c r="I134" s="263" t="s">
        <v>1237</v>
      </c>
      <c r="J134" s="263">
        <v>50</v>
      </c>
      <c r="K134" s="309"/>
    </row>
    <row r="135" spans="2:11" s="1" customFormat="1" ht="15" customHeight="1">
      <c r="B135" s="306"/>
      <c r="C135" s="263" t="s">
        <v>1260</v>
      </c>
      <c r="D135" s="263"/>
      <c r="E135" s="263"/>
      <c r="F135" s="284" t="s">
        <v>1241</v>
      </c>
      <c r="G135" s="263"/>
      <c r="H135" s="263" t="s">
        <v>1275</v>
      </c>
      <c r="I135" s="263" t="s">
        <v>1237</v>
      </c>
      <c r="J135" s="263">
        <v>50</v>
      </c>
      <c r="K135" s="309"/>
    </row>
    <row r="136" spans="2:11" s="1" customFormat="1" ht="15" customHeight="1">
      <c r="B136" s="306"/>
      <c r="C136" s="263" t="s">
        <v>1262</v>
      </c>
      <c r="D136" s="263"/>
      <c r="E136" s="263"/>
      <c r="F136" s="284" t="s">
        <v>1241</v>
      </c>
      <c r="G136" s="263"/>
      <c r="H136" s="263" t="s">
        <v>1275</v>
      </c>
      <c r="I136" s="263" t="s">
        <v>1237</v>
      </c>
      <c r="J136" s="263">
        <v>50</v>
      </c>
      <c r="K136" s="309"/>
    </row>
    <row r="137" spans="2:11" s="1" customFormat="1" ht="15" customHeight="1">
      <c r="B137" s="306"/>
      <c r="C137" s="263" t="s">
        <v>1263</v>
      </c>
      <c r="D137" s="263"/>
      <c r="E137" s="263"/>
      <c r="F137" s="284" t="s">
        <v>1241</v>
      </c>
      <c r="G137" s="263"/>
      <c r="H137" s="263" t="s">
        <v>1288</v>
      </c>
      <c r="I137" s="263" t="s">
        <v>1237</v>
      </c>
      <c r="J137" s="263">
        <v>255</v>
      </c>
      <c r="K137" s="309"/>
    </row>
    <row r="138" spans="2:11" s="1" customFormat="1" ht="15" customHeight="1">
      <c r="B138" s="306"/>
      <c r="C138" s="263" t="s">
        <v>1265</v>
      </c>
      <c r="D138" s="263"/>
      <c r="E138" s="263"/>
      <c r="F138" s="284" t="s">
        <v>1235</v>
      </c>
      <c r="G138" s="263"/>
      <c r="H138" s="263" t="s">
        <v>1289</v>
      </c>
      <c r="I138" s="263" t="s">
        <v>1267</v>
      </c>
      <c r="J138" s="263"/>
      <c r="K138" s="309"/>
    </row>
    <row r="139" spans="2:11" s="1" customFormat="1" ht="15" customHeight="1">
      <c r="B139" s="306"/>
      <c r="C139" s="263" t="s">
        <v>1268</v>
      </c>
      <c r="D139" s="263"/>
      <c r="E139" s="263"/>
      <c r="F139" s="284" t="s">
        <v>1235</v>
      </c>
      <c r="G139" s="263"/>
      <c r="H139" s="263" t="s">
        <v>1290</v>
      </c>
      <c r="I139" s="263" t="s">
        <v>1270</v>
      </c>
      <c r="J139" s="263"/>
      <c r="K139" s="309"/>
    </row>
    <row r="140" spans="2:11" s="1" customFormat="1" ht="15" customHeight="1">
      <c r="B140" s="306"/>
      <c r="C140" s="263" t="s">
        <v>1271</v>
      </c>
      <c r="D140" s="263"/>
      <c r="E140" s="263"/>
      <c r="F140" s="284" t="s">
        <v>1235</v>
      </c>
      <c r="G140" s="263"/>
      <c r="H140" s="263" t="s">
        <v>1271</v>
      </c>
      <c r="I140" s="263" t="s">
        <v>1270</v>
      </c>
      <c r="J140" s="263"/>
      <c r="K140" s="309"/>
    </row>
    <row r="141" spans="2:11" s="1" customFormat="1" ht="15" customHeight="1">
      <c r="B141" s="306"/>
      <c r="C141" s="263" t="s">
        <v>41</v>
      </c>
      <c r="D141" s="263"/>
      <c r="E141" s="263"/>
      <c r="F141" s="284" t="s">
        <v>1235</v>
      </c>
      <c r="G141" s="263"/>
      <c r="H141" s="263" t="s">
        <v>1291</v>
      </c>
      <c r="I141" s="263" t="s">
        <v>1270</v>
      </c>
      <c r="J141" s="263"/>
      <c r="K141" s="309"/>
    </row>
    <row r="142" spans="2:11" s="1" customFormat="1" ht="15" customHeight="1">
      <c r="B142" s="306"/>
      <c r="C142" s="263" t="s">
        <v>1292</v>
      </c>
      <c r="D142" s="263"/>
      <c r="E142" s="263"/>
      <c r="F142" s="284" t="s">
        <v>1235</v>
      </c>
      <c r="G142" s="263"/>
      <c r="H142" s="263" t="s">
        <v>1293</v>
      </c>
      <c r="I142" s="263" t="s">
        <v>1270</v>
      </c>
      <c r="J142" s="263"/>
      <c r="K142" s="309"/>
    </row>
    <row r="143" spans="2:11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pans="2:11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pans="2:11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pans="2:11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pans="2:11" s="1" customFormat="1" ht="45" customHeight="1">
      <c r="B147" s="274"/>
      <c r="C147" s="393" t="s">
        <v>1294</v>
      </c>
      <c r="D147" s="393"/>
      <c r="E147" s="393"/>
      <c r="F147" s="393"/>
      <c r="G147" s="393"/>
      <c r="H147" s="393"/>
      <c r="I147" s="393"/>
      <c r="J147" s="393"/>
      <c r="K147" s="275"/>
    </row>
    <row r="148" spans="2:11" s="1" customFormat="1" ht="17.25" customHeight="1">
      <c r="B148" s="274"/>
      <c r="C148" s="276" t="s">
        <v>1229</v>
      </c>
      <c r="D148" s="276"/>
      <c r="E148" s="276"/>
      <c r="F148" s="276" t="s">
        <v>1230</v>
      </c>
      <c r="G148" s="277"/>
      <c r="H148" s="276" t="s">
        <v>57</v>
      </c>
      <c r="I148" s="276" t="s">
        <v>60</v>
      </c>
      <c r="J148" s="276" t="s">
        <v>1231</v>
      </c>
      <c r="K148" s="275"/>
    </row>
    <row r="149" spans="2:11" s="1" customFormat="1" ht="17.25" customHeight="1">
      <c r="B149" s="274"/>
      <c r="C149" s="278" t="s">
        <v>1232</v>
      </c>
      <c r="D149" s="278"/>
      <c r="E149" s="278"/>
      <c r="F149" s="279" t="s">
        <v>1233</v>
      </c>
      <c r="G149" s="280"/>
      <c r="H149" s="278"/>
      <c r="I149" s="278"/>
      <c r="J149" s="278" t="s">
        <v>1234</v>
      </c>
      <c r="K149" s="275"/>
    </row>
    <row r="150" spans="2:11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pans="2:11" s="1" customFormat="1" ht="15" customHeight="1">
      <c r="B151" s="286"/>
      <c r="C151" s="313" t="s">
        <v>1238</v>
      </c>
      <c r="D151" s="263"/>
      <c r="E151" s="263"/>
      <c r="F151" s="314" t="s">
        <v>1235</v>
      </c>
      <c r="G151" s="263"/>
      <c r="H151" s="313" t="s">
        <v>1275</v>
      </c>
      <c r="I151" s="313" t="s">
        <v>1237</v>
      </c>
      <c r="J151" s="313">
        <v>120</v>
      </c>
      <c r="K151" s="309"/>
    </row>
    <row r="152" spans="2:11" s="1" customFormat="1" ht="15" customHeight="1">
      <c r="B152" s="286"/>
      <c r="C152" s="313" t="s">
        <v>1284</v>
      </c>
      <c r="D152" s="263"/>
      <c r="E152" s="263"/>
      <c r="F152" s="314" t="s">
        <v>1235</v>
      </c>
      <c r="G152" s="263"/>
      <c r="H152" s="313" t="s">
        <v>1295</v>
      </c>
      <c r="I152" s="313" t="s">
        <v>1237</v>
      </c>
      <c r="J152" s="313" t="s">
        <v>1286</v>
      </c>
      <c r="K152" s="309"/>
    </row>
    <row r="153" spans="2:11" s="1" customFormat="1" ht="15" customHeight="1">
      <c r="B153" s="286"/>
      <c r="C153" s="313" t="s">
        <v>1183</v>
      </c>
      <c r="D153" s="263"/>
      <c r="E153" s="263"/>
      <c r="F153" s="314" t="s">
        <v>1235</v>
      </c>
      <c r="G153" s="263"/>
      <c r="H153" s="313" t="s">
        <v>1296</v>
      </c>
      <c r="I153" s="313" t="s">
        <v>1237</v>
      </c>
      <c r="J153" s="313" t="s">
        <v>1286</v>
      </c>
      <c r="K153" s="309"/>
    </row>
    <row r="154" spans="2:11" s="1" customFormat="1" ht="15" customHeight="1">
      <c r="B154" s="286"/>
      <c r="C154" s="313" t="s">
        <v>1240</v>
      </c>
      <c r="D154" s="263"/>
      <c r="E154" s="263"/>
      <c r="F154" s="314" t="s">
        <v>1241</v>
      </c>
      <c r="G154" s="263"/>
      <c r="H154" s="313" t="s">
        <v>1275</v>
      </c>
      <c r="I154" s="313" t="s">
        <v>1237</v>
      </c>
      <c r="J154" s="313">
        <v>50</v>
      </c>
      <c r="K154" s="309"/>
    </row>
    <row r="155" spans="2:11" s="1" customFormat="1" ht="15" customHeight="1">
      <c r="B155" s="286"/>
      <c r="C155" s="313" t="s">
        <v>1243</v>
      </c>
      <c r="D155" s="263"/>
      <c r="E155" s="263"/>
      <c r="F155" s="314" t="s">
        <v>1235</v>
      </c>
      <c r="G155" s="263"/>
      <c r="H155" s="313" t="s">
        <v>1275</v>
      </c>
      <c r="I155" s="313" t="s">
        <v>1245</v>
      </c>
      <c r="J155" s="313"/>
      <c r="K155" s="309"/>
    </row>
    <row r="156" spans="2:11" s="1" customFormat="1" ht="15" customHeight="1">
      <c r="B156" s="286"/>
      <c r="C156" s="313" t="s">
        <v>1254</v>
      </c>
      <c r="D156" s="263"/>
      <c r="E156" s="263"/>
      <c r="F156" s="314" t="s">
        <v>1241</v>
      </c>
      <c r="G156" s="263"/>
      <c r="H156" s="313" t="s">
        <v>1275</v>
      </c>
      <c r="I156" s="313" t="s">
        <v>1237</v>
      </c>
      <c r="J156" s="313">
        <v>50</v>
      </c>
      <c r="K156" s="309"/>
    </row>
    <row r="157" spans="2:11" s="1" customFormat="1" ht="15" customHeight="1">
      <c r="B157" s="286"/>
      <c r="C157" s="313" t="s">
        <v>1262</v>
      </c>
      <c r="D157" s="263"/>
      <c r="E157" s="263"/>
      <c r="F157" s="314" t="s">
        <v>1241</v>
      </c>
      <c r="G157" s="263"/>
      <c r="H157" s="313" t="s">
        <v>1275</v>
      </c>
      <c r="I157" s="313" t="s">
        <v>1237</v>
      </c>
      <c r="J157" s="313">
        <v>50</v>
      </c>
      <c r="K157" s="309"/>
    </row>
    <row r="158" spans="2:11" s="1" customFormat="1" ht="15" customHeight="1">
      <c r="B158" s="286"/>
      <c r="C158" s="313" t="s">
        <v>1260</v>
      </c>
      <c r="D158" s="263"/>
      <c r="E158" s="263"/>
      <c r="F158" s="314" t="s">
        <v>1241</v>
      </c>
      <c r="G158" s="263"/>
      <c r="H158" s="313" t="s">
        <v>1275</v>
      </c>
      <c r="I158" s="313" t="s">
        <v>1237</v>
      </c>
      <c r="J158" s="313">
        <v>50</v>
      </c>
      <c r="K158" s="309"/>
    </row>
    <row r="159" spans="2:11" s="1" customFormat="1" ht="15" customHeight="1">
      <c r="B159" s="286"/>
      <c r="C159" s="313" t="s">
        <v>175</v>
      </c>
      <c r="D159" s="263"/>
      <c r="E159" s="263"/>
      <c r="F159" s="314" t="s">
        <v>1235</v>
      </c>
      <c r="G159" s="263"/>
      <c r="H159" s="313" t="s">
        <v>1297</v>
      </c>
      <c r="I159" s="313" t="s">
        <v>1237</v>
      </c>
      <c r="J159" s="313" t="s">
        <v>1298</v>
      </c>
      <c r="K159" s="309"/>
    </row>
    <row r="160" spans="2:11" s="1" customFormat="1" ht="15" customHeight="1">
      <c r="B160" s="286"/>
      <c r="C160" s="313" t="s">
        <v>1299</v>
      </c>
      <c r="D160" s="263"/>
      <c r="E160" s="263"/>
      <c r="F160" s="314" t="s">
        <v>1235</v>
      </c>
      <c r="G160" s="263"/>
      <c r="H160" s="313" t="s">
        <v>1300</v>
      </c>
      <c r="I160" s="313" t="s">
        <v>1270</v>
      </c>
      <c r="J160" s="313"/>
      <c r="K160" s="309"/>
    </row>
    <row r="161" spans="2:1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pans="2:11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pans="2:11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pans="2:11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pans="2:11" s="1" customFormat="1" ht="45" customHeight="1">
      <c r="B165" s="255"/>
      <c r="C165" s="391" t="s">
        <v>1301</v>
      </c>
      <c r="D165" s="391"/>
      <c r="E165" s="391"/>
      <c r="F165" s="391"/>
      <c r="G165" s="391"/>
      <c r="H165" s="391"/>
      <c r="I165" s="391"/>
      <c r="J165" s="391"/>
      <c r="K165" s="256"/>
    </row>
    <row r="166" spans="2:11" s="1" customFormat="1" ht="17.25" customHeight="1">
      <c r="B166" s="255"/>
      <c r="C166" s="276" t="s">
        <v>1229</v>
      </c>
      <c r="D166" s="276"/>
      <c r="E166" s="276"/>
      <c r="F166" s="276" t="s">
        <v>1230</v>
      </c>
      <c r="G166" s="318"/>
      <c r="H166" s="319" t="s">
        <v>57</v>
      </c>
      <c r="I166" s="319" t="s">
        <v>60</v>
      </c>
      <c r="J166" s="276" t="s">
        <v>1231</v>
      </c>
      <c r="K166" s="256"/>
    </row>
    <row r="167" spans="2:11" s="1" customFormat="1" ht="17.25" customHeight="1">
      <c r="B167" s="257"/>
      <c r="C167" s="278" t="s">
        <v>1232</v>
      </c>
      <c r="D167" s="278"/>
      <c r="E167" s="278"/>
      <c r="F167" s="279" t="s">
        <v>1233</v>
      </c>
      <c r="G167" s="320"/>
      <c r="H167" s="321"/>
      <c r="I167" s="321"/>
      <c r="J167" s="278" t="s">
        <v>1234</v>
      </c>
      <c r="K167" s="258"/>
    </row>
    <row r="168" spans="2:11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pans="2:11" s="1" customFormat="1" ht="15" customHeight="1">
      <c r="B169" s="286"/>
      <c r="C169" s="263" t="s">
        <v>1238</v>
      </c>
      <c r="D169" s="263"/>
      <c r="E169" s="263"/>
      <c r="F169" s="284" t="s">
        <v>1235</v>
      </c>
      <c r="G169" s="263"/>
      <c r="H169" s="263" t="s">
        <v>1275</v>
      </c>
      <c r="I169" s="263" t="s">
        <v>1237</v>
      </c>
      <c r="J169" s="263">
        <v>120</v>
      </c>
      <c r="K169" s="309"/>
    </row>
    <row r="170" spans="2:11" s="1" customFormat="1" ht="15" customHeight="1">
      <c r="B170" s="286"/>
      <c r="C170" s="263" t="s">
        <v>1284</v>
      </c>
      <c r="D170" s="263"/>
      <c r="E170" s="263"/>
      <c r="F170" s="284" t="s">
        <v>1235</v>
      </c>
      <c r="G170" s="263"/>
      <c r="H170" s="263" t="s">
        <v>1285</v>
      </c>
      <c r="I170" s="263" t="s">
        <v>1237</v>
      </c>
      <c r="J170" s="263" t="s">
        <v>1286</v>
      </c>
      <c r="K170" s="309"/>
    </row>
    <row r="171" spans="2:11" s="1" customFormat="1" ht="15" customHeight="1">
      <c r="B171" s="286"/>
      <c r="C171" s="263" t="s">
        <v>1183</v>
      </c>
      <c r="D171" s="263"/>
      <c r="E171" s="263"/>
      <c r="F171" s="284" t="s">
        <v>1235</v>
      </c>
      <c r="G171" s="263"/>
      <c r="H171" s="263" t="s">
        <v>1302</v>
      </c>
      <c r="I171" s="263" t="s">
        <v>1237</v>
      </c>
      <c r="J171" s="263" t="s">
        <v>1286</v>
      </c>
      <c r="K171" s="309"/>
    </row>
    <row r="172" spans="2:11" s="1" customFormat="1" ht="15" customHeight="1">
      <c r="B172" s="286"/>
      <c r="C172" s="263" t="s">
        <v>1240</v>
      </c>
      <c r="D172" s="263"/>
      <c r="E172" s="263"/>
      <c r="F172" s="284" t="s">
        <v>1241</v>
      </c>
      <c r="G172" s="263"/>
      <c r="H172" s="263" t="s">
        <v>1302</v>
      </c>
      <c r="I172" s="263" t="s">
        <v>1237</v>
      </c>
      <c r="J172" s="263">
        <v>50</v>
      </c>
      <c r="K172" s="309"/>
    </row>
    <row r="173" spans="2:11" s="1" customFormat="1" ht="15" customHeight="1">
      <c r="B173" s="286"/>
      <c r="C173" s="263" t="s">
        <v>1243</v>
      </c>
      <c r="D173" s="263"/>
      <c r="E173" s="263"/>
      <c r="F173" s="284" t="s">
        <v>1235</v>
      </c>
      <c r="G173" s="263"/>
      <c r="H173" s="263" t="s">
        <v>1302</v>
      </c>
      <c r="I173" s="263" t="s">
        <v>1245</v>
      </c>
      <c r="J173" s="263"/>
      <c r="K173" s="309"/>
    </row>
    <row r="174" spans="2:11" s="1" customFormat="1" ht="15" customHeight="1">
      <c r="B174" s="286"/>
      <c r="C174" s="263" t="s">
        <v>1254</v>
      </c>
      <c r="D174" s="263"/>
      <c r="E174" s="263"/>
      <c r="F174" s="284" t="s">
        <v>1241</v>
      </c>
      <c r="G174" s="263"/>
      <c r="H174" s="263" t="s">
        <v>1302</v>
      </c>
      <c r="I174" s="263" t="s">
        <v>1237</v>
      </c>
      <c r="J174" s="263">
        <v>50</v>
      </c>
      <c r="K174" s="309"/>
    </row>
    <row r="175" spans="2:11" s="1" customFormat="1" ht="15" customHeight="1">
      <c r="B175" s="286"/>
      <c r="C175" s="263" t="s">
        <v>1262</v>
      </c>
      <c r="D175" s="263"/>
      <c r="E175" s="263"/>
      <c r="F175" s="284" t="s">
        <v>1241</v>
      </c>
      <c r="G175" s="263"/>
      <c r="H175" s="263" t="s">
        <v>1302</v>
      </c>
      <c r="I175" s="263" t="s">
        <v>1237</v>
      </c>
      <c r="J175" s="263">
        <v>50</v>
      </c>
      <c r="K175" s="309"/>
    </row>
    <row r="176" spans="2:11" s="1" customFormat="1" ht="15" customHeight="1">
      <c r="B176" s="286"/>
      <c r="C176" s="263" t="s">
        <v>1260</v>
      </c>
      <c r="D176" s="263"/>
      <c r="E176" s="263"/>
      <c r="F176" s="284" t="s">
        <v>1241</v>
      </c>
      <c r="G176" s="263"/>
      <c r="H176" s="263" t="s">
        <v>1302</v>
      </c>
      <c r="I176" s="263" t="s">
        <v>1237</v>
      </c>
      <c r="J176" s="263">
        <v>50</v>
      </c>
      <c r="K176" s="309"/>
    </row>
    <row r="177" spans="2:11" s="1" customFormat="1" ht="15" customHeight="1">
      <c r="B177" s="286"/>
      <c r="C177" s="263" t="s">
        <v>202</v>
      </c>
      <c r="D177" s="263"/>
      <c r="E177" s="263"/>
      <c r="F177" s="284" t="s">
        <v>1235</v>
      </c>
      <c r="G177" s="263"/>
      <c r="H177" s="263" t="s">
        <v>1303</v>
      </c>
      <c r="I177" s="263" t="s">
        <v>1304</v>
      </c>
      <c r="J177" s="263"/>
      <c r="K177" s="309"/>
    </row>
    <row r="178" spans="2:11" s="1" customFormat="1" ht="15" customHeight="1">
      <c r="B178" s="286"/>
      <c r="C178" s="263" t="s">
        <v>60</v>
      </c>
      <c r="D178" s="263"/>
      <c r="E178" s="263"/>
      <c r="F178" s="284" t="s">
        <v>1235</v>
      </c>
      <c r="G178" s="263"/>
      <c r="H178" s="263" t="s">
        <v>1305</v>
      </c>
      <c r="I178" s="263" t="s">
        <v>1306</v>
      </c>
      <c r="J178" s="263">
        <v>1</v>
      </c>
      <c r="K178" s="309"/>
    </row>
    <row r="179" spans="2:11" s="1" customFormat="1" ht="15" customHeight="1">
      <c r="B179" s="286"/>
      <c r="C179" s="263" t="s">
        <v>56</v>
      </c>
      <c r="D179" s="263"/>
      <c r="E179" s="263"/>
      <c r="F179" s="284" t="s">
        <v>1235</v>
      </c>
      <c r="G179" s="263"/>
      <c r="H179" s="263" t="s">
        <v>1307</v>
      </c>
      <c r="I179" s="263" t="s">
        <v>1237</v>
      </c>
      <c r="J179" s="263">
        <v>20</v>
      </c>
      <c r="K179" s="309"/>
    </row>
    <row r="180" spans="2:11" s="1" customFormat="1" ht="15" customHeight="1">
      <c r="B180" s="286"/>
      <c r="C180" s="263" t="s">
        <v>57</v>
      </c>
      <c r="D180" s="263"/>
      <c r="E180" s="263"/>
      <c r="F180" s="284" t="s">
        <v>1235</v>
      </c>
      <c r="G180" s="263"/>
      <c r="H180" s="263" t="s">
        <v>1308</v>
      </c>
      <c r="I180" s="263" t="s">
        <v>1237</v>
      </c>
      <c r="J180" s="263">
        <v>255</v>
      </c>
      <c r="K180" s="309"/>
    </row>
    <row r="181" spans="2:11" s="1" customFormat="1" ht="15" customHeight="1">
      <c r="B181" s="286"/>
      <c r="C181" s="263" t="s">
        <v>203</v>
      </c>
      <c r="D181" s="263"/>
      <c r="E181" s="263"/>
      <c r="F181" s="284" t="s">
        <v>1235</v>
      </c>
      <c r="G181" s="263"/>
      <c r="H181" s="263" t="s">
        <v>1199</v>
      </c>
      <c r="I181" s="263" t="s">
        <v>1237</v>
      </c>
      <c r="J181" s="263">
        <v>10</v>
      </c>
      <c r="K181" s="309"/>
    </row>
    <row r="182" spans="2:11" s="1" customFormat="1" ht="15" customHeight="1">
      <c r="B182" s="286"/>
      <c r="C182" s="263" t="s">
        <v>204</v>
      </c>
      <c r="D182" s="263"/>
      <c r="E182" s="263"/>
      <c r="F182" s="284" t="s">
        <v>1235</v>
      </c>
      <c r="G182" s="263"/>
      <c r="H182" s="263" t="s">
        <v>1309</v>
      </c>
      <c r="I182" s="263" t="s">
        <v>1270</v>
      </c>
      <c r="J182" s="263"/>
      <c r="K182" s="309"/>
    </row>
    <row r="183" spans="2:11" s="1" customFormat="1" ht="15" customHeight="1">
      <c r="B183" s="286"/>
      <c r="C183" s="263" t="s">
        <v>1310</v>
      </c>
      <c r="D183" s="263"/>
      <c r="E183" s="263"/>
      <c r="F183" s="284" t="s">
        <v>1235</v>
      </c>
      <c r="G183" s="263"/>
      <c r="H183" s="263" t="s">
        <v>1311</v>
      </c>
      <c r="I183" s="263" t="s">
        <v>1270</v>
      </c>
      <c r="J183" s="263"/>
      <c r="K183" s="309"/>
    </row>
    <row r="184" spans="2:11" s="1" customFormat="1" ht="15" customHeight="1">
      <c r="B184" s="286"/>
      <c r="C184" s="263" t="s">
        <v>1299</v>
      </c>
      <c r="D184" s="263"/>
      <c r="E184" s="263"/>
      <c r="F184" s="284" t="s">
        <v>1235</v>
      </c>
      <c r="G184" s="263"/>
      <c r="H184" s="263" t="s">
        <v>1312</v>
      </c>
      <c r="I184" s="263" t="s">
        <v>1270</v>
      </c>
      <c r="J184" s="263"/>
      <c r="K184" s="309"/>
    </row>
    <row r="185" spans="2:11" s="1" customFormat="1" ht="15" customHeight="1">
      <c r="B185" s="286"/>
      <c r="C185" s="263" t="s">
        <v>206</v>
      </c>
      <c r="D185" s="263"/>
      <c r="E185" s="263"/>
      <c r="F185" s="284" t="s">
        <v>1241</v>
      </c>
      <c r="G185" s="263"/>
      <c r="H185" s="263" t="s">
        <v>1313</v>
      </c>
      <c r="I185" s="263" t="s">
        <v>1237</v>
      </c>
      <c r="J185" s="263">
        <v>50</v>
      </c>
      <c r="K185" s="309"/>
    </row>
    <row r="186" spans="2:11" s="1" customFormat="1" ht="15" customHeight="1">
      <c r="B186" s="286"/>
      <c r="C186" s="263" t="s">
        <v>1314</v>
      </c>
      <c r="D186" s="263"/>
      <c r="E186" s="263"/>
      <c r="F186" s="284" t="s">
        <v>1241</v>
      </c>
      <c r="G186" s="263"/>
      <c r="H186" s="263" t="s">
        <v>1315</v>
      </c>
      <c r="I186" s="263" t="s">
        <v>1316</v>
      </c>
      <c r="J186" s="263"/>
      <c r="K186" s="309"/>
    </row>
    <row r="187" spans="2:11" s="1" customFormat="1" ht="15" customHeight="1">
      <c r="B187" s="286"/>
      <c r="C187" s="263" t="s">
        <v>1317</v>
      </c>
      <c r="D187" s="263"/>
      <c r="E187" s="263"/>
      <c r="F187" s="284" t="s">
        <v>1241</v>
      </c>
      <c r="G187" s="263"/>
      <c r="H187" s="263" t="s">
        <v>1318</v>
      </c>
      <c r="I187" s="263" t="s">
        <v>1316</v>
      </c>
      <c r="J187" s="263"/>
      <c r="K187" s="309"/>
    </row>
    <row r="188" spans="2:11" s="1" customFormat="1" ht="15" customHeight="1">
      <c r="B188" s="286"/>
      <c r="C188" s="263" t="s">
        <v>1319</v>
      </c>
      <c r="D188" s="263"/>
      <c r="E188" s="263"/>
      <c r="F188" s="284" t="s">
        <v>1241</v>
      </c>
      <c r="G188" s="263"/>
      <c r="H188" s="263" t="s">
        <v>1320</v>
      </c>
      <c r="I188" s="263" t="s">
        <v>1316</v>
      </c>
      <c r="J188" s="263"/>
      <c r="K188" s="309"/>
    </row>
    <row r="189" spans="2:11" s="1" customFormat="1" ht="15" customHeight="1">
      <c r="B189" s="286"/>
      <c r="C189" s="322" t="s">
        <v>1321</v>
      </c>
      <c r="D189" s="263"/>
      <c r="E189" s="263"/>
      <c r="F189" s="284" t="s">
        <v>1241</v>
      </c>
      <c r="G189" s="263"/>
      <c r="H189" s="263" t="s">
        <v>1322</v>
      </c>
      <c r="I189" s="263" t="s">
        <v>1323</v>
      </c>
      <c r="J189" s="323" t="s">
        <v>1324</v>
      </c>
      <c r="K189" s="309"/>
    </row>
    <row r="190" spans="2:11" s="17" customFormat="1" ht="15" customHeight="1">
      <c r="B190" s="324"/>
      <c r="C190" s="325" t="s">
        <v>1325</v>
      </c>
      <c r="D190" s="326"/>
      <c r="E190" s="326"/>
      <c r="F190" s="327" t="s">
        <v>1241</v>
      </c>
      <c r="G190" s="326"/>
      <c r="H190" s="326" t="s">
        <v>1326</v>
      </c>
      <c r="I190" s="326" t="s">
        <v>1323</v>
      </c>
      <c r="J190" s="328" t="s">
        <v>1324</v>
      </c>
      <c r="K190" s="329"/>
    </row>
    <row r="191" spans="2:11" s="1" customFormat="1" ht="15" customHeight="1">
      <c r="B191" s="286"/>
      <c r="C191" s="322" t="s">
        <v>45</v>
      </c>
      <c r="D191" s="263"/>
      <c r="E191" s="263"/>
      <c r="F191" s="284" t="s">
        <v>1235</v>
      </c>
      <c r="G191" s="263"/>
      <c r="H191" s="260" t="s">
        <v>1327</v>
      </c>
      <c r="I191" s="263" t="s">
        <v>1328</v>
      </c>
      <c r="J191" s="263"/>
      <c r="K191" s="309"/>
    </row>
    <row r="192" spans="2:11" s="1" customFormat="1" ht="15" customHeight="1">
      <c r="B192" s="286"/>
      <c r="C192" s="322" t="s">
        <v>1329</v>
      </c>
      <c r="D192" s="263"/>
      <c r="E192" s="263"/>
      <c r="F192" s="284" t="s">
        <v>1235</v>
      </c>
      <c r="G192" s="263"/>
      <c r="H192" s="263" t="s">
        <v>1330</v>
      </c>
      <c r="I192" s="263" t="s">
        <v>1270</v>
      </c>
      <c r="J192" s="263"/>
      <c r="K192" s="309"/>
    </row>
    <row r="193" spans="2:11" s="1" customFormat="1" ht="15" customHeight="1">
      <c r="B193" s="286"/>
      <c r="C193" s="322" t="s">
        <v>1331</v>
      </c>
      <c r="D193" s="263"/>
      <c r="E193" s="263"/>
      <c r="F193" s="284" t="s">
        <v>1235</v>
      </c>
      <c r="G193" s="263"/>
      <c r="H193" s="263" t="s">
        <v>1332</v>
      </c>
      <c r="I193" s="263" t="s">
        <v>1270</v>
      </c>
      <c r="J193" s="263"/>
      <c r="K193" s="309"/>
    </row>
    <row r="194" spans="2:11" s="1" customFormat="1" ht="15" customHeight="1">
      <c r="B194" s="286"/>
      <c r="C194" s="322" t="s">
        <v>1333</v>
      </c>
      <c r="D194" s="263"/>
      <c r="E194" s="263"/>
      <c r="F194" s="284" t="s">
        <v>1241</v>
      </c>
      <c r="G194" s="263"/>
      <c r="H194" s="263" t="s">
        <v>1334</v>
      </c>
      <c r="I194" s="263" t="s">
        <v>1270</v>
      </c>
      <c r="J194" s="263"/>
      <c r="K194" s="309"/>
    </row>
    <row r="195" spans="2:11" s="1" customFormat="1" ht="15" customHeight="1">
      <c r="B195" s="315"/>
      <c r="C195" s="330"/>
      <c r="D195" s="295"/>
      <c r="E195" s="295"/>
      <c r="F195" s="295"/>
      <c r="G195" s="295"/>
      <c r="H195" s="295"/>
      <c r="I195" s="295"/>
      <c r="J195" s="295"/>
      <c r="K195" s="316"/>
    </row>
    <row r="196" spans="2:11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pans="2:11" s="1" customFormat="1" ht="18.75" customHeight="1">
      <c r="B197" s="297"/>
      <c r="C197" s="307"/>
      <c r="D197" s="307"/>
      <c r="E197" s="307"/>
      <c r="F197" s="317"/>
      <c r="G197" s="307"/>
      <c r="H197" s="307"/>
      <c r="I197" s="307"/>
      <c r="J197" s="307"/>
      <c r="K197" s="297"/>
    </row>
    <row r="198" spans="2:11" s="1" customFormat="1" ht="18.75" customHeight="1">
      <c r="B198" s="270"/>
      <c r="C198" s="270"/>
      <c r="D198" s="270"/>
      <c r="E198" s="270"/>
      <c r="F198" s="270"/>
      <c r="G198" s="270"/>
      <c r="H198" s="270"/>
      <c r="I198" s="270"/>
      <c r="J198" s="270"/>
      <c r="K198" s="270"/>
    </row>
    <row r="199" spans="2:11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pans="2:11" s="1" customFormat="1" ht="21">
      <c r="B200" s="255"/>
      <c r="C200" s="391" t="s">
        <v>1335</v>
      </c>
      <c r="D200" s="391"/>
      <c r="E200" s="391"/>
      <c r="F200" s="391"/>
      <c r="G200" s="391"/>
      <c r="H200" s="391"/>
      <c r="I200" s="391"/>
      <c r="J200" s="391"/>
      <c r="K200" s="256"/>
    </row>
    <row r="201" spans="2:11" s="1" customFormat="1" ht="25.5" customHeight="1">
      <c r="B201" s="255"/>
      <c r="C201" s="331" t="s">
        <v>1336</v>
      </c>
      <c r="D201" s="331"/>
      <c r="E201" s="331"/>
      <c r="F201" s="331" t="s">
        <v>1337</v>
      </c>
      <c r="G201" s="332"/>
      <c r="H201" s="394" t="s">
        <v>1338</v>
      </c>
      <c r="I201" s="394"/>
      <c r="J201" s="394"/>
      <c r="K201" s="256"/>
    </row>
    <row r="202" spans="2:11" s="1" customFormat="1" ht="5.25" customHeight="1">
      <c r="B202" s="286"/>
      <c r="C202" s="281"/>
      <c r="D202" s="281"/>
      <c r="E202" s="281"/>
      <c r="F202" s="281"/>
      <c r="G202" s="307"/>
      <c r="H202" s="281"/>
      <c r="I202" s="281"/>
      <c r="J202" s="281"/>
      <c r="K202" s="309"/>
    </row>
    <row r="203" spans="2:11" s="1" customFormat="1" ht="15" customHeight="1">
      <c r="B203" s="286"/>
      <c r="C203" s="263" t="s">
        <v>1328</v>
      </c>
      <c r="D203" s="263"/>
      <c r="E203" s="263"/>
      <c r="F203" s="284" t="s">
        <v>46</v>
      </c>
      <c r="G203" s="263"/>
      <c r="H203" s="395" t="s">
        <v>1339</v>
      </c>
      <c r="I203" s="395"/>
      <c r="J203" s="395"/>
      <c r="K203" s="309"/>
    </row>
    <row r="204" spans="2:11" s="1" customFormat="1" ht="15" customHeight="1">
      <c r="B204" s="286"/>
      <c r="C204" s="263"/>
      <c r="D204" s="263"/>
      <c r="E204" s="263"/>
      <c r="F204" s="284" t="s">
        <v>47</v>
      </c>
      <c r="G204" s="263"/>
      <c r="H204" s="395" t="s">
        <v>1340</v>
      </c>
      <c r="I204" s="395"/>
      <c r="J204" s="395"/>
      <c r="K204" s="309"/>
    </row>
    <row r="205" spans="2:11" s="1" customFormat="1" ht="15" customHeight="1">
      <c r="B205" s="286"/>
      <c r="C205" s="263"/>
      <c r="D205" s="263"/>
      <c r="E205" s="263"/>
      <c r="F205" s="284" t="s">
        <v>50</v>
      </c>
      <c r="G205" s="263"/>
      <c r="H205" s="395" t="s">
        <v>1341</v>
      </c>
      <c r="I205" s="395"/>
      <c r="J205" s="395"/>
      <c r="K205" s="309"/>
    </row>
    <row r="206" spans="2:11" s="1" customFormat="1" ht="15" customHeight="1">
      <c r="B206" s="286"/>
      <c r="C206" s="263"/>
      <c r="D206" s="263"/>
      <c r="E206" s="263"/>
      <c r="F206" s="284" t="s">
        <v>48</v>
      </c>
      <c r="G206" s="263"/>
      <c r="H206" s="395" t="s">
        <v>1342</v>
      </c>
      <c r="I206" s="395"/>
      <c r="J206" s="395"/>
      <c r="K206" s="309"/>
    </row>
    <row r="207" spans="2:11" s="1" customFormat="1" ht="15" customHeight="1">
      <c r="B207" s="286"/>
      <c r="C207" s="263"/>
      <c r="D207" s="263"/>
      <c r="E207" s="263"/>
      <c r="F207" s="284" t="s">
        <v>49</v>
      </c>
      <c r="G207" s="263"/>
      <c r="H207" s="395" t="s">
        <v>1343</v>
      </c>
      <c r="I207" s="395"/>
      <c r="J207" s="395"/>
      <c r="K207" s="309"/>
    </row>
    <row r="208" spans="2:11" s="1" customFormat="1" ht="15" customHeight="1">
      <c r="B208" s="286"/>
      <c r="C208" s="263"/>
      <c r="D208" s="263"/>
      <c r="E208" s="263"/>
      <c r="F208" s="284"/>
      <c r="G208" s="263"/>
      <c r="H208" s="263"/>
      <c r="I208" s="263"/>
      <c r="J208" s="263"/>
      <c r="K208" s="309"/>
    </row>
    <row r="209" spans="2:11" s="1" customFormat="1" ht="15" customHeight="1">
      <c r="B209" s="286"/>
      <c r="C209" s="263" t="s">
        <v>1282</v>
      </c>
      <c r="D209" s="263"/>
      <c r="E209" s="263"/>
      <c r="F209" s="284" t="s">
        <v>82</v>
      </c>
      <c r="G209" s="263"/>
      <c r="H209" s="395" t="s">
        <v>1344</v>
      </c>
      <c r="I209" s="395"/>
      <c r="J209" s="395"/>
      <c r="K209" s="309"/>
    </row>
    <row r="210" spans="2:11" s="1" customFormat="1" ht="15" customHeight="1">
      <c r="B210" s="286"/>
      <c r="C210" s="263"/>
      <c r="D210" s="263"/>
      <c r="E210" s="263"/>
      <c r="F210" s="284" t="s">
        <v>1177</v>
      </c>
      <c r="G210" s="263"/>
      <c r="H210" s="395" t="s">
        <v>1178</v>
      </c>
      <c r="I210" s="395"/>
      <c r="J210" s="395"/>
      <c r="K210" s="309"/>
    </row>
    <row r="211" spans="2:11" s="1" customFormat="1" ht="15" customHeight="1">
      <c r="B211" s="286"/>
      <c r="C211" s="263"/>
      <c r="D211" s="263"/>
      <c r="E211" s="263"/>
      <c r="F211" s="284" t="s">
        <v>1175</v>
      </c>
      <c r="G211" s="263"/>
      <c r="H211" s="395" t="s">
        <v>1345</v>
      </c>
      <c r="I211" s="395"/>
      <c r="J211" s="395"/>
      <c r="K211" s="309"/>
    </row>
    <row r="212" spans="2:11" s="1" customFormat="1" ht="15" customHeight="1">
      <c r="B212" s="333"/>
      <c r="C212" s="263"/>
      <c r="D212" s="263"/>
      <c r="E212" s="263"/>
      <c r="F212" s="284" t="s">
        <v>1179</v>
      </c>
      <c r="G212" s="322"/>
      <c r="H212" s="396" t="s">
        <v>1180</v>
      </c>
      <c r="I212" s="396"/>
      <c r="J212" s="396"/>
      <c r="K212" s="334"/>
    </row>
    <row r="213" spans="2:11" s="1" customFormat="1" ht="15" customHeight="1">
      <c r="B213" s="333"/>
      <c r="C213" s="263"/>
      <c r="D213" s="263"/>
      <c r="E213" s="263"/>
      <c r="F213" s="284" t="s">
        <v>1181</v>
      </c>
      <c r="G213" s="322"/>
      <c r="H213" s="396" t="s">
        <v>1346</v>
      </c>
      <c r="I213" s="396"/>
      <c r="J213" s="396"/>
      <c r="K213" s="334"/>
    </row>
    <row r="214" spans="2:11" s="1" customFormat="1" ht="15" customHeight="1">
      <c r="B214" s="333"/>
      <c r="C214" s="263"/>
      <c r="D214" s="263"/>
      <c r="E214" s="263"/>
      <c r="F214" s="284"/>
      <c r="G214" s="322"/>
      <c r="H214" s="313"/>
      <c r="I214" s="313"/>
      <c r="J214" s="313"/>
      <c r="K214" s="334"/>
    </row>
    <row r="215" spans="2:11" s="1" customFormat="1" ht="15" customHeight="1">
      <c r="B215" s="333"/>
      <c r="C215" s="263" t="s">
        <v>1306</v>
      </c>
      <c r="D215" s="263"/>
      <c r="E215" s="263"/>
      <c r="F215" s="284">
        <v>1</v>
      </c>
      <c r="G215" s="322"/>
      <c r="H215" s="396" t="s">
        <v>1347</v>
      </c>
      <c r="I215" s="396"/>
      <c r="J215" s="396"/>
      <c r="K215" s="334"/>
    </row>
    <row r="216" spans="2:11" s="1" customFormat="1" ht="15" customHeight="1">
      <c r="B216" s="333"/>
      <c r="C216" s="263"/>
      <c r="D216" s="263"/>
      <c r="E216" s="263"/>
      <c r="F216" s="284">
        <v>2</v>
      </c>
      <c r="G216" s="322"/>
      <c r="H216" s="396" t="s">
        <v>1348</v>
      </c>
      <c r="I216" s="396"/>
      <c r="J216" s="396"/>
      <c r="K216" s="334"/>
    </row>
    <row r="217" spans="2:11" s="1" customFormat="1" ht="15" customHeight="1">
      <c r="B217" s="333"/>
      <c r="C217" s="263"/>
      <c r="D217" s="263"/>
      <c r="E217" s="263"/>
      <c r="F217" s="284">
        <v>3</v>
      </c>
      <c r="G217" s="322"/>
      <c r="H217" s="396" t="s">
        <v>1349</v>
      </c>
      <c r="I217" s="396"/>
      <c r="J217" s="396"/>
      <c r="K217" s="334"/>
    </row>
    <row r="218" spans="2:11" s="1" customFormat="1" ht="15" customHeight="1">
      <c r="B218" s="333"/>
      <c r="C218" s="263"/>
      <c r="D218" s="263"/>
      <c r="E218" s="263"/>
      <c r="F218" s="284">
        <v>4</v>
      </c>
      <c r="G218" s="322"/>
      <c r="H218" s="396" t="s">
        <v>1350</v>
      </c>
      <c r="I218" s="396"/>
      <c r="J218" s="396"/>
      <c r="K218" s="334"/>
    </row>
    <row r="219" spans="2:11" s="1" customFormat="1" ht="12.75" customHeight="1">
      <c r="B219" s="335"/>
      <c r="C219" s="336"/>
      <c r="D219" s="336"/>
      <c r="E219" s="336"/>
      <c r="F219" s="336"/>
      <c r="G219" s="336"/>
      <c r="H219" s="336"/>
      <c r="I219" s="336"/>
      <c r="J219" s="336"/>
      <c r="K219" s="3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E4 - Oprava fasád...</vt:lpstr>
      <vt:lpstr>Seznam figur</vt:lpstr>
      <vt:lpstr>Pokyny pro vyplnění</vt:lpstr>
      <vt:lpstr>'Rekapitulace stavby'!Názvy_tisku</vt:lpstr>
      <vt:lpstr>'Seznam figur'!Názvy_tisku</vt:lpstr>
      <vt:lpstr>'SO 01 - E4 - Oprava fasád...'!Názvy_tisku</vt:lpstr>
      <vt:lpstr>'Pokyny pro vyplnění'!Oblast_tisku</vt:lpstr>
      <vt:lpstr>'Rekapitulace stavby'!Oblast_tisku</vt:lpstr>
      <vt:lpstr>'Seznam figur'!Oblast_tisku</vt:lpstr>
      <vt:lpstr>'SO 01 - E4 - Oprava fasád...'!Oblast_tisku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RUSTICUS</dc:creator>
  <cp:lastModifiedBy>User</cp:lastModifiedBy>
  <dcterms:created xsi:type="dcterms:W3CDTF">2025-03-11T07:49:11Z</dcterms:created>
  <dcterms:modified xsi:type="dcterms:W3CDTF">2025-03-11T07:58:48Z</dcterms:modified>
</cp:coreProperties>
</file>