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5\K3 Bohumín - oplocení letního kina\E-zak VŘ\Příloha č. 3 - Výkazy výměr + PD\"/>
    </mc:Choice>
  </mc:AlternateContent>
  <bookViews>
    <workbookView xWindow="0" yWindow="0" windowWidth="28800" windowHeight="12450" activeTab="1"/>
  </bookViews>
  <sheets>
    <sheet name="Rekapitulace stavby" sheetId="1" r:id="rId1"/>
    <sheet name="01 - Stavební část" sheetId="2" r:id="rId2"/>
  </sheets>
  <definedNames>
    <definedName name="_xlnm._FilterDatabase" localSheetId="1" hidden="1">'01 - Stavební část'!$C$130:$K$302</definedName>
    <definedName name="_xlnm.Print_Titles" localSheetId="1">'01 - Stavební část'!$130:$130</definedName>
    <definedName name="_xlnm.Print_Titles" localSheetId="0">'Rekapitulace stavby'!$92:$92</definedName>
    <definedName name="_xlnm.Print_Area" localSheetId="1">'01 - Stavební část'!$C$4:$J$39,'01 - Stavební část'!$C$50:$J$76,'01 - Stavební část'!$C$82:$J$112,'01 - Stavební část'!$C$118:$J$302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01" i="2"/>
  <c r="BH301" i="2"/>
  <c r="BG301" i="2"/>
  <c r="BF301" i="2"/>
  <c r="T301" i="2"/>
  <c r="T300" i="2"/>
  <c r="R301" i="2"/>
  <c r="R300" i="2" s="1"/>
  <c r="P301" i="2"/>
  <c r="P300" i="2"/>
  <c r="BI295" i="2"/>
  <c r="BH295" i="2"/>
  <c r="BG295" i="2"/>
  <c r="BF295" i="2"/>
  <c r="T295" i="2"/>
  <c r="T294" i="2"/>
  <c r="R295" i="2"/>
  <c r="R294" i="2"/>
  <c r="P295" i="2"/>
  <c r="P294" i="2" s="1"/>
  <c r="BI292" i="2"/>
  <c r="BH292" i="2"/>
  <c r="BG292" i="2"/>
  <c r="BF292" i="2"/>
  <c r="T292" i="2"/>
  <c r="T291" i="2"/>
  <c r="R292" i="2"/>
  <c r="R291" i="2" s="1"/>
  <c r="P292" i="2"/>
  <c r="P291" i="2"/>
  <c r="BI289" i="2"/>
  <c r="BH289" i="2"/>
  <c r="BG289" i="2"/>
  <c r="BF289" i="2"/>
  <c r="T289" i="2"/>
  <c r="T288" i="2" s="1"/>
  <c r="T287" i="2" s="1"/>
  <c r="R289" i="2"/>
  <c r="R288" i="2" s="1"/>
  <c r="P289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T274" i="2"/>
  <c r="R275" i="2"/>
  <c r="R274" i="2" s="1"/>
  <c r="P275" i="2"/>
  <c r="P274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1" i="2"/>
  <c r="BH141" i="2"/>
  <c r="BG141" i="2"/>
  <c r="BF141" i="2"/>
  <c r="T141" i="2"/>
  <c r="R141" i="2"/>
  <c r="P141" i="2"/>
  <c r="BI133" i="2"/>
  <c r="BH133" i="2"/>
  <c r="BG133" i="2"/>
  <c r="BF133" i="2"/>
  <c r="T133" i="2"/>
  <c r="T132" i="2"/>
  <c r="R133" i="2"/>
  <c r="R132" i="2" s="1"/>
  <c r="P133" i="2"/>
  <c r="P132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/>
  <c r="J17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J247" i="2"/>
  <c r="J215" i="2"/>
  <c r="J203" i="2"/>
  <c r="BK193" i="2"/>
  <c r="J173" i="2"/>
  <c r="J158" i="2"/>
  <c r="BK141" i="2"/>
  <c r="J292" i="2"/>
  <c r="BK279" i="2"/>
  <c r="BK267" i="2"/>
  <c r="J263" i="2"/>
  <c r="BK247" i="2"/>
  <c r="BK230" i="2"/>
  <c r="J222" i="2"/>
  <c r="J210" i="2"/>
  <c r="BK196" i="2"/>
  <c r="BK183" i="2"/>
  <c r="BK173" i="2"/>
  <c r="BK158" i="2"/>
  <c r="J133" i="2"/>
  <c r="J301" i="2"/>
  <c r="J295" i="2"/>
  <c r="BK289" i="2"/>
  <c r="BK285" i="2"/>
  <c r="J279" i="2"/>
  <c r="J272" i="2"/>
  <c r="J267" i="2"/>
  <c r="BK265" i="2"/>
  <c r="BK263" i="2"/>
  <c r="BK257" i="2"/>
  <c r="BK237" i="2"/>
  <c r="J230" i="2"/>
  <c r="BK224" i="2"/>
  <c r="J217" i="2"/>
  <c r="BK210" i="2"/>
  <c r="J201" i="2"/>
  <c r="J188" i="2"/>
  <c r="BK168" i="2"/>
  <c r="J153" i="2"/>
  <c r="J141" i="2"/>
  <c r="J285" i="2"/>
  <c r="BK275" i="2"/>
  <c r="J265" i="2"/>
  <c r="BK252" i="2"/>
  <c r="J242" i="2"/>
  <c r="J224" i="2"/>
  <c r="BK215" i="2"/>
  <c r="BK203" i="2"/>
  <c r="J193" i="2"/>
  <c r="J183" i="2"/>
  <c r="J168" i="2"/>
  <c r="BK153" i="2"/>
  <c r="AS94" i="1"/>
  <c r="BK295" i="2"/>
  <c r="BK292" i="2"/>
  <c r="BK301" i="2"/>
  <c r="J283" i="2"/>
  <c r="J275" i="2"/>
  <c r="J252" i="2"/>
  <c r="BK242" i="2"/>
  <c r="BK222" i="2"/>
  <c r="BK208" i="2"/>
  <c r="J196" i="2"/>
  <c r="BK175" i="2"/>
  <c r="J163" i="2"/>
  <c r="J148" i="2"/>
  <c r="BK133" i="2"/>
  <c r="J289" i="2"/>
  <c r="BK283" i="2"/>
  <c r="BK272" i="2"/>
  <c r="J257" i="2"/>
  <c r="J237" i="2"/>
  <c r="BK217" i="2"/>
  <c r="J208" i="2"/>
  <c r="BK201" i="2"/>
  <c r="BK188" i="2"/>
  <c r="J175" i="2"/>
  <c r="BK163" i="2"/>
  <c r="BK148" i="2"/>
  <c r="P287" i="2" l="1"/>
  <c r="R287" i="2"/>
  <c r="BK140" i="2"/>
  <c r="J140" i="2"/>
  <c r="J99" i="2"/>
  <c r="P140" i="2"/>
  <c r="T182" i="2"/>
  <c r="T195" i="2"/>
  <c r="T236" i="2"/>
  <c r="P262" i="2"/>
  <c r="R140" i="2"/>
  <c r="BK182" i="2"/>
  <c r="J182" i="2"/>
  <c r="J100" i="2" s="1"/>
  <c r="BK195" i="2"/>
  <c r="J195" i="2"/>
  <c r="J101" i="2"/>
  <c r="R195" i="2"/>
  <c r="P236" i="2"/>
  <c r="R262" i="2"/>
  <c r="BK278" i="2"/>
  <c r="BK277" i="2" s="1"/>
  <c r="J277" i="2" s="1"/>
  <c r="J105" i="2" s="1"/>
  <c r="T278" i="2"/>
  <c r="T277" i="2" s="1"/>
  <c r="T140" i="2"/>
  <c r="P182" i="2"/>
  <c r="R182" i="2"/>
  <c r="P195" i="2"/>
  <c r="BK236" i="2"/>
  <c r="J236" i="2"/>
  <c r="J102" i="2"/>
  <c r="R236" i="2"/>
  <c r="BK262" i="2"/>
  <c r="J262" i="2"/>
  <c r="J103" i="2"/>
  <c r="T262" i="2"/>
  <c r="P278" i="2"/>
  <c r="P277" i="2"/>
  <c r="R278" i="2"/>
  <c r="R277" i="2" s="1"/>
  <c r="BK132" i="2"/>
  <c r="J132" i="2"/>
  <c r="J97" i="2"/>
  <c r="BK274" i="2"/>
  <c r="J274" i="2"/>
  <c r="J104" i="2"/>
  <c r="BK288" i="2"/>
  <c r="J288" i="2" s="1"/>
  <c r="J108" i="2" s="1"/>
  <c r="BK300" i="2"/>
  <c r="J300" i="2"/>
  <c r="J111" i="2" s="1"/>
  <c r="BK291" i="2"/>
  <c r="J291" i="2"/>
  <c r="J109" i="2"/>
  <c r="BK294" i="2"/>
  <c r="J294" i="2" s="1"/>
  <c r="J110" i="2" s="1"/>
  <c r="E85" i="2"/>
  <c r="F128" i="2"/>
  <c r="BE153" i="2"/>
  <c r="BE158" i="2"/>
  <c r="BE168" i="2"/>
  <c r="BE183" i="2"/>
  <c r="BE188" i="2"/>
  <c r="BE196" i="2"/>
  <c r="BE201" i="2"/>
  <c r="BE210" i="2"/>
  <c r="BE215" i="2"/>
  <c r="BE224" i="2"/>
  <c r="BE230" i="2"/>
  <c r="BE242" i="2"/>
  <c r="BE257" i="2"/>
  <c r="BE265" i="2"/>
  <c r="BE267" i="2"/>
  <c r="BE275" i="2"/>
  <c r="J89" i="2"/>
  <c r="BE133" i="2"/>
  <c r="BE148" i="2"/>
  <c r="BE163" i="2"/>
  <c r="BE173" i="2"/>
  <c r="BE175" i="2"/>
  <c r="BE193" i="2"/>
  <c r="BE203" i="2"/>
  <c r="BE208" i="2"/>
  <c r="BE217" i="2"/>
  <c r="BE222" i="2"/>
  <c r="BE237" i="2"/>
  <c r="BE247" i="2"/>
  <c r="BE252" i="2"/>
  <c r="BE263" i="2"/>
  <c r="BE272" i="2"/>
  <c r="BE279" i="2"/>
  <c r="BE283" i="2"/>
  <c r="BE301" i="2"/>
  <c r="BE141" i="2"/>
  <c r="BE285" i="2"/>
  <c r="BE289" i="2"/>
  <c r="BE292" i="2"/>
  <c r="BE295" i="2"/>
  <c r="F34" i="2"/>
  <c r="BA95" i="1" s="1"/>
  <c r="BA94" i="1" s="1"/>
  <c r="AW94" i="1" s="1"/>
  <c r="AK30" i="1" s="1"/>
  <c r="F36" i="2"/>
  <c r="BC95" i="1" s="1"/>
  <c r="BC94" i="1" s="1"/>
  <c r="W32" i="1" s="1"/>
  <c r="F35" i="2"/>
  <c r="BB95" i="1"/>
  <c r="BB94" i="1" s="1"/>
  <c r="W31" i="1" s="1"/>
  <c r="F37" i="2"/>
  <c r="BD95" i="1" s="1"/>
  <c r="BD94" i="1" s="1"/>
  <c r="W33" i="1" s="1"/>
  <c r="J34" i="2"/>
  <c r="AW95" i="1"/>
  <c r="T139" i="2" l="1"/>
  <c r="T131" i="2"/>
  <c r="R139" i="2"/>
  <c r="R131" i="2"/>
  <c r="P139" i="2"/>
  <c r="P131" i="2"/>
  <c r="AU95" i="1"/>
  <c r="BK139" i="2"/>
  <c r="J139" i="2" s="1"/>
  <c r="J98" i="2" s="1"/>
  <c r="J278" i="2"/>
  <c r="J106" i="2"/>
  <c r="BK287" i="2"/>
  <c r="J287" i="2"/>
  <c r="J107" i="2" s="1"/>
  <c r="AU94" i="1"/>
  <c r="AX94" i="1"/>
  <c r="F33" i="2"/>
  <c r="AZ95" i="1" s="1"/>
  <c r="AZ94" i="1" s="1"/>
  <c r="W29" i="1" s="1"/>
  <c r="W30" i="1"/>
  <c r="AY94" i="1"/>
  <c r="J33" i="2"/>
  <c r="AV95" i="1" s="1"/>
  <c r="AT95" i="1" s="1"/>
  <c r="BK131" i="2" l="1"/>
  <c r="J131" i="2" s="1"/>
  <c r="J96" i="2" s="1"/>
  <c r="AV94" i="1"/>
  <c r="AK29" i="1" s="1"/>
  <c r="J30" i="2" l="1"/>
  <c r="AG95" i="1" s="1"/>
  <c r="AG94" i="1" s="1"/>
  <c r="AT94" i="1"/>
  <c r="AN94" i="1" l="1"/>
  <c r="AK26" i="1"/>
  <c r="J39" i="2"/>
  <c r="AN95" i="1"/>
  <c r="AK35" i="1"/>
</calcChain>
</file>

<file path=xl/sharedStrings.xml><?xml version="1.0" encoding="utf-8"?>
<sst xmlns="http://schemas.openxmlformats.org/spreadsheetml/2006/main" count="1796" uniqueCount="378">
  <si>
    <t>Export Komplet</t>
  </si>
  <si>
    <t/>
  </si>
  <si>
    <t>2.0</t>
  </si>
  <si>
    <t>False</t>
  </si>
  <si>
    <t>{75b79a90-efa4-44c7-b57b-80409555db8b}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</si>
  <si>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</si>
  <si>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</si>
  <si>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</si>
  <si>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</si>
  <si>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</si>
  <si>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</si>
  <si>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</si>
  <si>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</si>
  <si>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</si>
  <si>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</si>
  <si>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</si>
  <si>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</si>
  <si>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letního kina na p. č. 1486/4 v k. ú. Nový Bohumín</t>
  </si>
  <si>
    <t>KSO:</t>
  </si>
  <si>
    <t>CC-CZ:</t>
  </si>
  <si>
    <t>Místo:</t>
  </si>
  <si>
    <t>p. č. 1486/4, 1486/1</t>
  </si>
  <si>
    <t>Datum:</t>
  </si>
  <si>
    <t>29. 5. 2024</t>
  </si>
  <si>
    <t>Zadavatel:</t>
  </si>
  <si>
    <t>IČ:</t>
  </si>
  <si>
    <t>K3 Bohumín, p. o.</t>
  </si>
  <si>
    <t>DIČ:</t>
  </si>
  <si>
    <t>Uchazeč:</t>
  </si>
  <si>
    <t>Vyplň údaj</t>
  </si>
  <si>
    <t>Projektant:</t>
  </si>
  <si>
    <t>Ing. Václav Štukavec, VBS projekce s.r.o.</t>
  </si>
  <si>
    <t>True</t>
  </si>
  <si>
    <t>Zpracovatel:</t>
  </si>
  <si>
    <t>Michal Kupka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</si>
  <si>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</si>
  <si>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</si>
  <si>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</si>
  <si>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</si>
  <si>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</si>
  <si>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</si>
  <si>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</si>
  <si>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</si>
  <si>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</si>
  <si>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</si>
  <si>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</si>
  <si>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</si>
  <si>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</si>
  <si>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</si>
  <si>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</si>
  <si>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</si>
  <si>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</si>
  <si>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</si>
  <si>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</si>
  <si>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</si>
  <si>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</si>
  <si>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</si>
  <si>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</si>
  <si>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</si>
  <si>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</si>
  <si>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</si>
  <si>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</si>
  <si>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</si>
  <si>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</si>
  <si>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</si>
  <si>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</si>
  <si>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</si>
  <si>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</si>
  <si>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</si>
  <si>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</si>
  <si>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</si>
  <si>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</si>
  <si>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</si>
  <si>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</si>
  <si>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</si>
  <si>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</si>
  <si>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</si>
  <si>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</si>
  <si>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</si>
  <si>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</si>
  <si>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</si>
  <si>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</si>
  <si>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</si>
  <si>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</si>
  <si>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</si>
  <si>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{886f8211-5de4-4767-bcdd-7ac838917e68}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</si>
  <si>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</si>
  <si>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</si>
  <si>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</si>
  <si>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</si>
  <si>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</si>
  <si>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</si>
  <si>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</si>
  <si>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</si>
  <si>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</si>
  <si>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00 - POZNÁMKA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</si>
  <si>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</si>
  <si>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</si>
  <si>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</si>
  <si>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</si>
  <si>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</si>
  <si>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</si>
  <si>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</si>
  <si>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</si>
  <si>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</si>
  <si>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</si>
  <si>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</si>
  <si>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</si>
  <si>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</si>
  <si>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</si>
  <si>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</si>
  <si>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</si>
  <si>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</si>
  <si>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</si>
  <si>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</si>
  <si>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</si>
  <si>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</si>
  <si>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</si>
  <si>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</si>
  <si>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</si>
  <si>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</si>
  <si>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</si>
  <si>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</si>
  <si>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</t>
  </si>
  <si>
    <t>POZNÁMKA</t>
  </si>
  <si>
    <t>4</t>
  </si>
  <si>
    <t>ROZPOCET</t>
  </si>
  <si>
    <t>K</t>
  </si>
  <si>
    <t>...</t>
  </si>
  <si>
    <t>Popisová položka</t>
  </si>
  <si>
    <t>512</t>
  </si>
  <si>
    <t>19391679</t>
  </si>
  <si>
    <t>PP</t>
  </si>
  <si>
    <t>VV</t>
  </si>
  <si>
    <t>"Jednotlivé rozměry a typy systémových prvků se mohou lišit v závislosti na vybraném výrobci, kterého zvolí stavebník."</t>
  </si>
  <si>
    <t>"Je nutné dodržet montážní návod výrobce."</t>
  </si>
  <si>
    <t>Součet</t>
  </si>
  <si>
    <t>HSV</t>
  </si>
  <si>
    <t>Práce a dodávky HSV</t>
  </si>
  <si>
    <t>Zemní práce</t>
  </si>
  <si>
    <t>131251103</t>
  </si>
  <si>
    <t>Hloubení jam nezapažených v hornině třídy těžitelnosti I skupiny 3 objem do 100 m3 strojně</t>
  </si>
  <si>
    <t>m3</t>
  </si>
  <si>
    <t>-560445433</t>
  </si>
  <si>
    <t>Hloubení nezapažených jam a zářezů strojně s urovnáním dna do předepsaného profilu a spádu v hornině třídy těžitelnosti I skupiny 3 přes 50 do 100 m3</t>
  </si>
  <si>
    <t>"Hloubení jam pro vybourání stávajících základových patek"</t>
  </si>
  <si>
    <t>52*(1*1*0,9)</t>
  </si>
  <si>
    <t>"Hloubení jam pro nové základové patky"</t>
  </si>
  <si>
    <t>3</t>
  </si>
  <si>
    <t>162351103</t>
  </si>
  <si>
    <t>Vodorovné přemístění přes 50 do 500 m výkopku/sypaniny z horniny třídy těžitelnosti I skupiny 1 až 3</t>
  </si>
  <si>
    <t>972828770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</si>
  <si>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</si>
  <si>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výkopku po staveništi"</t>
  </si>
  <si>
    <t>93,6</t>
  </si>
  <si>
    <t>162751117</t>
  </si>
  <si>
    <t>Vodorovné přemístění přes 9 000 do 10000 m výkopku/sypaniny z horniny třídy těžitelnosti I skupiny 1 až 3</t>
  </si>
  <si>
    <t>-872309319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</si>
  <si>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</si>
  <si>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nevyužité zeminy na skládku"</t>
  </si>
  <si>
    <t>93,6-86,112</t>
  </si>
  <si>
    <t>5</t>
  </si>
  <si>
    <t>162751119</t>
  </si>
  <si>
    <t>Příplatek k vodorovnému přemístění výkopku/sypaniny z horniny třídy těžitelnosti I skupiny 1 až 3 ZKD 1000 m přes 10000 m</t>
  </si>
  <si>
    <t>1193439598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</si>
  <si>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</si>
  <si>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 km"</t>
  </si>
  <si>
    <t>7,488*10</t>
  </si>
  <si>
    <t>6</t>
  </si>
  <si>
    <t>171151103</t>
  </si>
  <si>
    <t>Uložení sypaniny z hornin soudržných do násypů zhutněných strojně</t>
  </si>
  <si>
    <t>543103673</t>
  </si>
  <si>
    <t>Uložení sypanin do násypů strojně s rozprostřením sypaniny ve vrstvách a s hrubým urovnáním zhutněných z hornin soudržných jakékoliv třídy těžitelnosti</t>
  </si>
  <si>
    <t>"Uložení vytěžené horniny na mezideponii, popř následně skládku"</t>
  </si>
  <si>
    <t>7</t>
  </si>
  <si>
    <t>171201231</t>
  </si>
  <si>
    <t>Poplatek za uložení zeminy a kamení na recyklační skládce (skládkovné) kód odpadu 17 05 04</t>
  </si>
  <si>
    <t>t</t>
  </si>
  <si>
    <t>-538507098</t>
  </si>
  <si>
    <t>Poplatek za uložení stavebního odpadu na recyklační skládce (skládkovné) zeminy a kamení zatříděného do Katalogu odpadů pod kódem 17 05 04</t>
  </si>
  <si>
    <t>"Objemová hmotnost zeminy pro výpočet 1,8 t/m3"</t>
  </si>
  <si>
    <t>7,488*1,8</t>
  </si>
  <si>
    <t>8</t>
  </si>
  <si>
    <t>171251201</t>
  </si>
  <si>
    <t>Uložení sypaniny na skládky nebo meziskládky</t>
  </si>
  <si>
    <t>842775312</t>
  </si>
  <si>
    <t>Uložení sypaniny na skládky nebo meziskládky bez hutnění s upravením uložené sypaniny do předepsaného tvaru</t>
  </si>
  <si>
    <t>9</t>
  </si>
  <si>
    <t>174151101</t>
  </si>
  <si>
    <t>Zásyp jam, šachet rýh nebo kolem objektů sypaninou se zhutněním</t>
  </si>
  <si>
    <t>1705139662</t>
  </si>
  <si>
    <t>Zásyp sypaninou z jakékoliv horniny strojně s uložením výkopku ve vrstvách se zhutněním jam, šachet, rýh nebo kolem objektů v těchto vykopávkách</t>
  </si>
  <si>
    <t>"Zásyp v okolí nových patek po jejich provedení"</t>
  </si>
  <si>
    <t>52*((1*1*0,9)-(0,4*0,4*0,9))</t>
  </si>
  <si>
    <t>"Zásyp po vybouraných původních patkách"</t>
  </si>
  <si>
    <t>Zakládání</t>
  </si>
  <si>
    <t>10</t>
  </si>
  <si>
    <t>275313611</t>
  </si>
  <si>
    <t>Základové patky z betonu tř. C 16/20 XC2</t>
  </si>
  <si>
    <t>-1406339916</t>
  </si>
  <si>
    <t>Základy z betonu prostého patky a bloky z betonu kamenem neprokládaného tř. C 16/20 XC2</t>
  </si>
  <si>
    <t>"Nové základové patky"</t>
  </si>
  <si>
    <t>(0,4*0,4*0,9)*52</t>
  </si>
  <si>
    <t>11</t>
  </si>
  <si>
    <t>275351121</t>
  </si>
  <si>
    <t>Zřízení bednění základových patek</t>
  </si>
  <si>
    <t>m2</t>
  </si>
  <si>
    <t>1291347369</t>
  </si>
  <si>
    <t>Bednění základů patek zřízení</t>
  </si>
  <si>
    <t>"Bednění základových patek"</t>
  </si>
  <si>
    <t>(1,6*0,9)*52</t>
  </si>
  <si>
    <t>275351122</t>
  </si>
  <si>
    <t>Odstranění bednění základových patek</t>
  </si>
  <si>
    <t>-1685612455</t>
  </si>
  <si>
    <t>Bednění základů patek odstranění</t>
  </si>
  <si>
    <t>Svislé a kompletní konstrukce</t>
  </si>
  <si>
    <t>13</t>
  </si>
  <si>
    <t>338171115</t>
  </si>
  <si>
    <t>Osazování sloupků a vzpěr plotových ocelových v do 2 m ukotvením k pevnému podkladu</t>
  </si>
  <si>
    <t>kus</t>
  </si>
  <si>
    <t>-47272330</t>
  </si>
  <si>
    <t>Montáž sloupků a vzpěr plotových ocelových trubkových nebo profilovaných výšky do 2 m ukotvením k pevnému podkladu</t>
  </si>
  <si>
    <t>"Provedení nového oplocení"</t>
  </si>
  <si>
    <t>53</t>
  </si>
  <si>
    <t>14</t>
  </si>
  <si>
    <t>M</t>
  </si>
  <si>
    <t>55342185.RR01</t>
  </si>
  <si>
    <t>plotový sloupek 60x60mm dl 2,0-2,5m ocel žárově zinkovaná bez další povrchové úpravy</t>
  </si>
  <si>
    <t>53902173</t>
  </si>
  <si>
    <t>15</t>
  </si>
  <si>
    <t>821592064</t>
  </si>
  <si>
    <t>3*144</t>
  </si>
  <si>
    <t>16</t>
  </si>
  <si>
    <t>553999.RR01</t>
  </si>
  <si>
    <t>plotový vodorovný nosník 40x60mm ocel žárově zinkovaná bez další povrchové úpravy</t>
  </si>
  <si>
    <t>m</t>
  </si>
  <si>
    <t>-1590163708</t>
  </si>
  <si>
    <t>17</t>
  </si>
  <si>
    <t>348101220</t>
  </si>
  <si>
    <t>Osazení vrat nebo vrátek k oplocení na ocelové sloupky pl přes 2 do 4 m2</t>
  </si>
  <si>
    <t>62704207</t>
  </si>
  <si>
    <t>Osazení vrat nebo vrátek k oplocení na sloupky ocelové, plochy jednotlivě přes 2 do 4 m2</t>
  </si>
  <si>
    <t>"Provedení nových branek"</t>
  </si>
  <si>
    <t>18</t>
  </si>
  <si>
    <t>RMAT0002</t>
  </si>
  <si>
    <t>plotová branka dvoukřídlá otevíravá 2000x2000 mm - dle výběru investora</t>
  </si>
  <si>
    <t>-717221280</t>
  </si>
  <si>
    <t>plotová vrata</t>
  </si>
  <si>
    <t>19</t>
  </si>
  <si>
    <t>348172214</t>
  </si>
  <si>
    <t>Montáž vjezdových bran samonosných dvoukřídlových pl přes 5 m2 do 10 m2</t>
  </si>
  <si>
    <t>-682849966</t>
  </si>
  <si>
    <t>Montáž vjezdových bran samonosných posuvných dvoukřídlových plochy přes 5 do 10 m2</t>
  </si>
  <si>
    <t>"Provedení nových vjezdových vrat"</t>
  </si>
  <si>
    <t>20</t>
  </si>
  <si>
    <t>61231125.RR01</t>
  </si>
  <si>
    <t>vjezdová brána dvoukřídlá otevíravá 3860x2000 mm - dle výběru investora</t>
  </si>
  <si>
    <t>757109427</t>
  </si>
  <si>
    <t>348501214</t>
  </si>
  <si>
    <t>Osazení oplocení z dřevoplastu výšky přes 1 do 2 m</t>
  </si>
  <si>
    <t>-565066593</t>
  </si>
  <si>
    <t>Osazení oplocení na sloupky v osové vzdálenosti do 4 m výšky přes 1 do 2 m z dřevoplastu</t>
  </si>
  <si>
    <t>"Půdorysná délka oplocení"</t>
  </si>
  <si>
    <t>144</t>
  </si>
  <si>
    <t>22</t>
  </si>
  <si>
    <t>60791005.RR01</t>
  </si>
  <si>
    <t>plotovka dřevoplastová 15x70mm</t>
  </si>
  <si>
    <t>2034956847</t>
  </si>
  <si>
    <t>"celková spotřeba plotovek"</t>
  </si>
  <si>
    <t>1,95*(144/0,1)</t>
  </si>
  <si>
    <t>2808*1,1 'Přepočtené koeficientem množství</t>
  </si>
  <si>
    <t>Ostatní konstrukce a práce, bourání</t>
  </si>
  <si>
    <t>23</t>
  </si>
  <si>
    <t>961044111</t>
  </si>
  <si>
    <t>Bourání základů z betonu prostého</t>
  </si>
  <si>
    <t>-142867701</t>
  </si>
  <si>
    <t>"Bourání stávajících betonových patek"</t>
  </si>
  <si>
    <t>0,4*0,4*(144/3)</t>
  </si>
  <si>
    <t>24</t>
  </si>
  <si>
    <t>966003810</t>
  </si>
  <si>
    <t>Rozebrání oplocení s příčníky a dřevěnými sloupky z prken a latí</t>
  </si>
  <si>
    <t>863181091</t>
  </si>
  <si>
    <t>Rozebrání dřevěného oplocení se sloupky osové vzdálenosti do 4,00 m, výšky do 2,50 m, osazených do hloubky 1,00 m s příčníky a dřevěnými sloupky z prken a latí</t>
  </si>
  <si>
    <t>"Bourání stávajícího oplocení"</t>
  </si>
  <si>
    <t>25</t>
  </si>
  <si>
    <t>966071711</t>
  </si>
  <si>
    <t>Bourání sloupků a vzpěr plotových ocelových do 2,5 m zabetonovaných</t>
  </si>
  <si>
    <t>-1285232454</t>
  </si>
  <si>
    <t>Bourání plotových sloupků a vzpěr ocelových trubkových nebo profilovaných výšky do 2,50 m zabetonovaných</t>
  </si>
  <si>
    <t>"Bourání stávajících plotových sloupků, předpoklad pro výpočet sloupky umístěny v rozestupech 3 m"</t>
  </si>
  <si>
    <t>144/3</t>
  </si>
  <si>
    <t>26</t>
  </si>
  <si>
    <t>966073811</t>
  </si>
  <si>
    <t>Rozebrání vrat a vrátek k oplocení pl přes 2 do 6 m2</t>
  </si>
  <si>
    <t>-1448041195</t>
  </si>
  <si>
    <t>Rozebrání vrat a vrátek k oplocení plochy jednotlivě přes 2 do 6 m2</t>
  </si>
  <si>
    <t>"Bourání 3ks stávajících vjezdových vrat"</t>
  </si>
  <si>
    <t>27</t>
  </si>
  <si>
    <t>966073812</t>
  </si>
  <si>
    <t>Rozebrání vrat a vrátek k oplocení pl přes 6 do 10 m2</t>
  </si>
  <si>
    <t>671064918</t>
  </si>
  <si>
    <t>Rozebrání vrat a vrátek k oplocení plochy jednotlivě přes 6 do 10 m2</t>
  </si>
  <si>
    <t>"Bourání 2ks stávajících vchodových branek"</t>
  </si>
  <si>
    <t>997</t>
  </si>
  <si>
    <t>Přesun sutě</t>
  </si>
  <si>
    <t>28</t>
  </si>
  <si>
    <t>997013111</t>
  </si>
  <si>
    <t>Vnitrostaveništní doprava suti a vybouraných hmot pro budovy v do 6 m</t>
  </si>
  <si>
    <t>-1026640622</t>
  </si>
  <si>
    <t>Vnitrostaveništní doprava suti a vybouraných hmot vodorovně do 50 m s naložením základní pro budovy a haly výšky do 6 m</t>
  </si>
  <si>
    <t>29</t>
  </si>
  <si>
    <t>997013501</t>
  </si>
  <si>
    <t>Odvoz suti a vybouraných hmot na skládku nebo meziskládku do 1 km se složením</t>
  </si>
  <si>
    <t>-1767074929</t>
  </si>
  <si>
    <t>Odvoz suti a vybouraných hmot na skládku nebo meziskládku se složením, na vzdálenost do 1 km</t>
  </si>
  <si>
    <t>30</t>
  </si>
  <si>
    <t>997013509</t>
  </si>
  <si>
    <t>Příplatek k odvozu suti a vybouraných hmot na skládku ZKD 1 km přes 1 km</t>
  </si>
  <si>
    <t>1622702311</t>
  </si>
  <si>
    <t>Odvoz suti a vybouraných hmot na skládku nebo meziskládku se složením, na vzdálenost Příplatek k ceně za každý další započatý 1 km přes 1 km</t>
  </si>
  <si>
    <t>20*32,4</t>
  </si>
  <si>
    <t>31</t>
  </si>
  <si>
    <t>997013871.RR01</t>
  </si>
  <si>
    <t>Poplatek za uložení stavebního odpadu na recyklační skládce (skládkovné) stavebního a demoličního dle platné legislativy</t>
  </si>
  <si>
    <t>363147596</t>
  </si>
  <si>
    <t>998</t>
  </si>
  <si>
    <t>Přesun hmot</t>
  </si>
  <si>
    <t>32</t>
  </si>
  <si>
    <t>998232110.RR01</t>
  </si>
  <si>
    <t>Přesun hmot pro oplocení v do 3 m</t>
  </si>
  <si>
    <t>1905435092</t>
  </si>
  <si>
    <t>Přesun hmot pro oplocení vodorovná dopravní vzdálenost do 50 m, pro oplocení výšky do 3 m</t>
  </si>
  <si>
    <t>PSV</t>
  </si>
  <si>
    <t>Práce a dodávky PSV</t>
  </si>
  <si>
    <t>767</t>
  </si>
  <si>
    <t>Konstrukce zámečnické</t>
  </si>
  <si>
    <t>33</t>
  </si>
  <si>
    <t>767610122.RR01</t>
  </si>
  <si>
    <t>Montáž oken hliníkových jednoduchých otevíravých pl přes 0,6 do 1,5 m2</t>
  </si>
  <si>
    <t>2104548054</t>
  </si>
  <si>
    <t>1*1,45</t>
  </si>
  <si>
    <t>34</t>
  </si>
  <si>
    <t>RMAT0003</t>
  </si>
  <si>
    <t>hliníková dvoukřídlá venkovní magnetická vitrína 1000x1450 mm</t>
  </si>
  <si>
    <t>378058071</t>
  </si>
  <si>
    <t>35</t>
  </si>
  <si>
    <t>998767201</t>
  </si>
  <si>
    <t>Přesun hmot procentní pro zámečnické konstrukce v objektech v do 6 m</t>
  </si>
  <si>
    <t>%</t>
  </si>
  <si>
    <t>1851892989</t>
  </si>
  <si>
    <t>Přesun hmot pro zámečnické konstrukce stanovený procentní sazbou (%) z ceny vodorovná dopravní vzdálenost do 50 m základní v objektech výšky do 6 m</t>
  </si>
  <si>
    <t>VRN</t>
  </si>
  <si>
    <t>Vedlejší rozpočtové náklady</t>
  </si>
  <si>
    <t>VRN1</t>
  </si>
  <si>
    <t>Průzkumné, geodetické a projektové práce</t>
  </si>
  <si>
    <t>36</t>
  </si>
  <si>
    <t>010001000</t>
  </si>
  <si>
    <t>…</t>
  </si>
  <si>
    <t>1024</t>
  </si>
  <si>
    <t>2095663879</t>
  </si>
  <si>
    <t>VRN3</t>
  </si>
  <si>
    <t>Zařízení staveniště</t>
  </si>
  <si>
    <t>37</t>
  </si>
  <si>
    <t>030001000</t>
  </si>
  <si>
    <t>-828112219</t>
  </si>
  <si>
    <t>VRN5</t>
  </si>
  <si>
    <t>Finanční náklady</t>
  </si>
  <si>
    <t>38</t>
  </si>
  <si>
    <t>-1282693255</t>
  </si>
  <si>
    <t>VRN9</t>
  </si>
  <si>
    <t>Ostatní náklady</t>
  </si>
  <si>
    <t>39</t>
  </si>
  <si>
    <t>094002000</t>
  </si>
  <si>
    <t>Ostatní náklady související s výstavbou</t>
  </si>
  <si>
    <t>-1674827298</t>
  </si>
  <si>
    <t>R001</t>
  </si>
  <si>
    <t>Stavební oplocení</t>
  </si>
  <si>
    <t>Stavební oplocení - po odstranění stávajícího plotu, zamezit vstupu do Hobby parku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</si>
</sst>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7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2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R5" s="20"/>
      <c r="BE5" s="19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R6" s="20"/>
      <c r="BE6" s="20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0"/>
      <c r="BS8" s="17" t="s">
        <v>6</v>
      </c>
    </row>
    <row r="9" spans="1:74" s="1" customFormat="1" ht="14.45" customHeight="1">
      <c r="B9" s="20"/>
      <c r="AR9" s="20"/>
      <c r="BE9" s="20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0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00"/>
      <c r="BS11" s="17" t="s">
        <v>6</v>
      </c>
    </row>
    <row r="12" spans="1:74" s="1" customFormat="1" ht="6.95" customHeight="1">
      <c r="B12" s="20"/>
      <c r="AR12" s="20"/>
      <c r="BE12" s="200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0"/>
      <c r="BS13" s="17" t="s">
        <v>6</v>
      </c>
    </row>
    <row r="14" spans="1:74" ht="12.75">
      <c r="B14" s="20"/>
      <c r="E14" s="205" t="s">
        <v>29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7" t="s">
        <v>27</v>
      </c>
      <c r="AN14" s="29" t="s">
        <v>29</v>
      </c>
      <c r="AR14" s="20"/>
      <c r="BE14" s="200"/>
      <c r="BS14" s="17" t="s">
        <v>6</v>
      </c>
    </row>
    <row r="15" spans="1:74" s="1" customFormat="1" ht="6.95" customHeight="1">
      <c r="B15" s="20"/>
      <c r="AR15" s="20"/>
      <c r="BE15" s="200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00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00"/>
      <c r="BS17" s="17" t="s">
        <v>32</v>
      </c>
    </row>
    <row r="18" spans="1:71" s="1" customFormat="1" ht="6.95" customHeight="1">
      <c r="B18" s="20"/>
      <c r="AR18" s="20"/>
      <c r="BE18" s="200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00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00"/>
      <c r="BS20" s="17" t="s">
        <v>32</v>
      </c>
    </row>
    <row r="21" spans="1:71" s="1" customFormat="1" ht="6.95" customHeight="1">
      <c r="B21" s="20"/>
      <c r="AR21" s="20"/>
      <c r="BE21" s="200"/>
    </row>
    <row r="22" spans="1:71" s="1" customFormat="1" ht="12" customHeight="1">
      <c r="B22" s="20"/>
      <c r="D22" s="27" t="s">
        <v>35</v>
      </c>
      <c r="AR22" s="20"/>
      <c r="BE22" s="200"/>
    </row>
    <row r="23" spans="1:71" s="1" customFormat="1" ht="16.5" customHeight="1">
      <c r="B23" s="20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20"/>
      <c r="BE23" s="200"/>
    </row>
    <row r="24" spans="1:71" s="1" customFormat="1" ht="6.95" customHeight="1">
      <c r="B24" s="20"/>
      <c r="AR24" s="20"/>
      <c r="BE24" s="20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0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8">
        <f>ROUND(AG94,2)</f>
        <v>0</v>
      </c>
      <c r="AL26" s="209"/>
      <c r="AM26" s="209"/>
      <c r="AN26" s="209"/>
      <c r="AO26" s="209"/>
      <c r="AP26" s="32"/>
      <c r="AQ26" s="32"/>
      <c r="AR26" s="33"/>
      <c r="BE26" s="200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0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0" t="s">
        <v>37</v>
      </c>
      <c r="M28" s="210"/>
      <c r="N28" s="210"/>
      <c r="O28" s="210"/>
      <c r="P28" s="210"/>
      <c r="Q28" s="32"/>
      <c r="R28" s="32"/>
      <c r="S28" s="32"/>
      <c r="T28" s="32"/>
      <c r="U28" s="32"/>
      <c r="V28" s="32"/>
      <c r="W28" s="210" t="s">
        <v>38</v>
      </c>
      <c r="X28" s="210"/>
      <c r="Y28" s="210"/>
      <c r="Z28" s="210"/>
      <c r="AA28" s="210"/>
      <c r="AB28" s="210"/>
      <c r="AC28" s="210"/>
      <c r="AD28" s="210"/>
      <c r="AE28" s="210"/>
      <c r="AF28" s="32"/>
      <c r="AG28" s="32"/>
      <c r="AH28" s="32"/>
      <c r="AI28" s="32"/>
      <c r="AJ28" s="32"/>
      <c r="AK28" s="210" t="s">
        <v>39</v>
      </c>
      <c r="AL28" s="210"/>
      <c r="AM28" s="210"/>
      <c r="AN28" s="210"/>
      <c r="AO28" s="210"/>
      <c r="AP28" s="32"/>
      <c r="AQ28" s="32"/>
      <c r="AR28" s="33"/>
      <c r="BE28" s="200"/>
    </row>
    <row r="29" spans="1:71" s="3" customFormat="1" ht="14.45" customHeight="1">
      <c r="B29" s="37"/>
      <c r="D29" s="27" t="s">
        <v>40</v>
      </c>
      <c r="F29" s="27" t="s">
        <v>41</v>
      </c>
      <c r="L29" s="213">
        <v>0.21</v>
      </c>
      <c r="M29" s="212"/>
      <c r="N29" s="212"/>
      <c r="O29" s="212"/>
      <c r="P29" s="212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2)</f>
        <v>0</v>
      </c>
      <c r="AL29" s="212"/>
      <c r="AM29" s="212"/>
      <c r="AN29" s="212"/>
      <c r="AO29" s="212"/>
      <c r="AR29" s="37"/>
      <c r="BE29" s="201"/>
    </row>
    <row r="30" spans="1:71" s="3" customFormat="1" ht="14.45" customHeight="1">
      <c r="B30" s="37"/>
      <c r="F30" s="27" t="s">
        <v>42</v>
      </c>
      <c r="L30" s="213">
        <v>0.12</v>
      </c>
      <c r="M30" s="212"/>
      <c r="N30" s="212"/>
      <c r="O30" s="212"/>
      <c r="P30" s="212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2)</f>
        <v>0</v>
      </c>
      <c r="AL30" s="212"/>
      <c r="AM30" s="212"/>
      <c r="AN30" s="212"/>
      <c r="AO30" s="212"/>
      <c r="AR30" s="37"/>
      <c r="BE30" s="201"/>
    </row>
    <row r="31" spans="1:71" s="3" customFormat="1" ht="14.45" hidden="1" customHeight="1">
      <c r="B31" s="37"/>
      <c r="F31" s="27" t="s">
        <v>43</v>
      </c>
      <c r="L31" s="213">
        <v>0.21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7"/>
      <c r="BE31" s="201"/>
    </row>
    <row r="32" spans="1:71" s="3" customFormat="1" ht="14.45" hidden="1" customHeight="1">
      <c r="B32" s="37"/>
      <c r="F32" s="27" t="s">
        <v>44</v>
      </c>
      <c r="L32" s="213">
        <v>0.12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7"/>
      <c r="BE32" s="201"/>
    </row>
    <row r="33" spans="1:57" s="3" customFormat="1" ht="14.45" hidden="1" customHeight="1">
      <c r="B33" s="37"/>
      <c r="F33" s="27" t="s">
        <v>45</v>
      </c>
      <c r="L33" s="213">
        <v>0</v>
      </c>
      <c r="M33" s="212"/>
      <c r="N33" s="212"/>
      <c r="O33" s="212"/>
      <c r="P33" s="212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37"/>
      <c r="BE33" s="201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0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14" t="s">
        <v>48</v>
      </c>
      <c r="Y35" s="215"/>
      <c r="Z35" s="215"/>
      <c r="AA35" s="215"/>
      <c r="AB35" s="215"/>
      <c r="AC35" s="40"/>
      <c r="AD35" s="40"/>
      <c r="AE35" s="40"/>
      <c r="AF35" s="40"/>
      <c r="AG35" s="40"/>
      <c r="AH35" s="40"/>
      <c r="AI35" s="40"/>
      <c r="AJ35" s="40"/>
      <c r="AK35" s="216">
        <f>SUM(AK26:AK33)</f>
        <v>0</v>
      </c>
      <c r="AL35" s="215"/>
      <c r="AM35" s="215"/>
      <c r="AN35" s="215"/>
      <c r="AO35" s="21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2024-50</v>
      </c>
      <c r="AR84" s="51"/>
    </row>
    <row r="85" spans="1:91" s="5" customFormat="1" ht="36.950000000000003" customHeight="1">
      <c r="B85" s="52"/>
      <c r="C85" s="53" t="s">
        <v>16</v>
      </c>
      <c r="L85" s="218" t="str">
        <f>K6</f>
        <v>Oplocení letního kina na p. č. 1486/4 v k. ú. Nový Bohumín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p. č. 1486/4, 1486/1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0" t="str">
        <f>IF(AN8= "","",AN8)</f>
        <v>29. 5. 2024</v>
      </c>
      <c r="AN87" s="22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K3 Bohumín, p. o.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21" t="str">
        <f>IF(E17="","",E17)</f>
        <v>Ing. Václav Štukavec, VBS projekce s.r.o.</v>
      </c>
      <c r="AN89" s="222"/>
      <c r="AO89" s="222"/>
      <c r="AP89" s="222"/>
      <c r="AQ89" s="32"/>
      <c r="AR89" s="33"/>
      <c r="AS89" s="223" t="s">
        <v>56</v>
      </c>
      <c r="AT89" s="22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21" t="str">
        <f>IF(E20="","",E20)</f>
        <v>Michal Kupka</v>
      </c>
      <c r="AN90" s="222"/>
      <c r="AO90" s="222"/>
      <c r="AP90" s="222"/>
      <c r="AQ90" s="32"/>
      <c r="AR90" s="33"/>
      <c r="AS90" s="225"/>
      <c r="AT90" s="22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5"/>
      <c r="AT91" s="22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7" t="s">
        <v>57</v>
      </c>
      <c r="D92" s="228"/>
      <c r="E92" s="228"/>
      <c r="F92" s="228"/>
      <c r="G92" s="228"/>
      <c r="H92" s="60"/>
      <c r="I92" s="229" t="s">
        <v>58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59</v>
      </c>
      <c r="AH92" s="228"/>
      <c r="AI92" s="228"/>
      <c r="AJ92" s="228"/>
      <c r="AK92" s="228"/>
      <c r="AL92" s="228"/>
      <c r="AM92" s="228"/>
      <c r="AN92" s="229" t="s">
        <v>60</v>
      </c>
      <c r="AO92" s="228"/>
      <c r="AP92" s="23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5">
        <f>ROUND(AG95,2)</f>
        <v>0</v>
      </c>
      <c r="AH94" s="235"/>
      <c r="AI94" s="235"/>
      <c r="AJ94" s="235"/>
      <c r="AK94" s="235"/>
      <c r="AL94" s="235"/>
      <c r="AM94" s="235"/>
      <c r="AN94" s="236">
        <f>SUM(AG94,AT94)</f>
        <v>0</v>
      </c>
      <c r="AO94" s="236"/>
      <c r="AP94" s="236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4" t="s">
        <v>81</v>
      </c>
      <c r="E95" s="234"/>
      <c r="F95" s="234"/>
      <c r="G95" s="234"/>
      <c r="H95" s="234"/>
      <c r="I95" s="82"/>
      <c r="J95" s="234" t="s">
        <v>82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'01 - Stavební část'!J30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83" t="s">
        <v>83</v>
      </c>
      <c r="AR95" s="80"/>
      <c r="AS95" s="84">
        <v>0</v>
      </c>
      <c r="AT95" s="85">
        <f>ROUND(SUM(AV95:AW95),2)</f>
        <v>0</v>
      </c>
      <c r="AU95" s="86">
        <f>'01 - Stavební část'!P131</f>
        <v>0</v>
      </c>
      <c r="AV95" s="85">
        <f>'01 - Stavební část'!J33</f>
        <v>0</v>
      </c>
      <c r="AW95" s="85">
        <f>'01 - Stavební část'!J34</f>
        <v>0</v>
      </c>
      <c r="AX95" s="85">
        <f>'01 - Stavební část'!J35</f>
        <v>0</v>
      </c>
      <c r="AY95" s="85">
        <f>'01 - Stavební část'!J36</f>
        <v>0</v>
      </c>
      <c r="AZ95" s="85">
        <f>'01 - Stavební část'!F33</f>
        <v>0</v>
      </c>
      <c r="BA95" s="85">
        <f>'01 - Stavební část'!F34</f>
        <v>0</v>
      </c>
      <c r="BB95" s="85">
        <f>'01 - Stavební část'!F35</f>
        <v>0</v>
      </c>
      <c r="BC95" s="85">
        <f>'01 - Stavební část'!F36</f>
        <v>0</v>
      </c>
      <c r="BD95" s="87">
        <f>'01 - Stavební část'!F37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čás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3"/>
  <sheetViews>
    <sheetView showGridLines="0" tabSelected="1" topLeftCell="A274" workbookViewId="0">
      <selection activeCell="F299" sqref="F29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87</v>
      </c>
      <c r="L4" s="20"/>
      <c r="M4" s="8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8" t="str">
        <f>'Rekapitulace stavby'!K6</f>
        <v>Oplocení letního kina na p. č. 1486/4 v k. ú. Nový Bohumín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88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8" t="s">
        <v>89</v>
      </c>
      <c r="F9" s="240"/>
      <c r="G9" s="240"/>
      <c r="H9" s="24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29. 5. 2024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02"/>
      <c r="G18" s="202"/>
      <c r="H18" s="202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7" t="s">
        <v>1</v>
      </c>
      <c r="F27" s="207"/>
      <c r="G27" s="207"/>
      <c r="H27" s="20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36</v>
      </c>
      <c r="E30" s="32"/>
      <c r="F30" s="32"/>
      <c r="G30" s="32"/>
      <c r="H30" s="32"/>
      <c r="I30" s="32"/>
      <c r="J30" s="71">
        <f>ROUND(J131,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40</v>
      </c>
      <c r="E33" s="27" t="s">
        <v>41</v>
      </c>
      <c r="F33" s="95">
        <f>ROUND((SUM(BE131:BE302)),  2)</f>
        <v>0</v>
      </c>
      <c r="G33" s="32"/>
      <c r="H33" s="32"/>
      <c r="I33" s="96">
        <v>0.21</v>
      </c>
      <c r="J33" s="95">
        <f>ROUND(((SUM(BE131:BE302))*I33),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95">
        <f>ROUND((SUM(BF131:BF302)),  2)</f>
        <v>0</v>
      </c>
      <c r="G34" s="32"/>
      <c r="H34" s="32"/>
      <c r="I34" s="96">
        <v>0.12</v>
      </c>
      <c r="J34" s="95">
        <f>ROUND(((SUM(BF131:BF302))*I34),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95">
        <f>ROUND((SUM(BG131:BG302)),  2)</f>
        <v>0</v>
      </c>
      <c r="G35" s="32"/>
      <c r="H35" s="32"/>
      <c r="I35" s="96">
        <v>0.21</v>
      </c>
      <c r="J35" s="95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95">
        <f>ROUND((SUM(BH131:BH302)),  2)</f>
        <v>0</v>
      </c>
      <c r="G36" s="32"/>
      <c r="H36" s="32"/>
      <c r="I36" s="96">
        <v>0.12</v>
      </c>
      <c r="J36" s="95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5">
        <f>ROUND((SUM(BI131:BI302)),  2)</f>
        <v>0</v>
      </c>
      <c r="G37" s="32"/>
      <c r="H37" s="32"/>
      <c r="I37" s="96">
        <v>0</v>
      </c>
      <c r="J37" s="9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46</v>
      </c>
      <c r="E39" s="60"/>
      <c r="F39" s="60"/>
      <c r="G39" s="99" t="s">
        <v>47</v>
      </c>
      <c r="H39" s="100" t="s">
        <v>48</v>
      </c>
      <c r="I39" s="60"/>
      <c r="J39" s="101">
        <f>SUM(J30:J37)</f>
        <v>0</v>
      </c>
      <c r="K39" s="10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3" t="s">
        <v>52</v>
      </c>
      <c r="G61" s="45" t="s">
        <v>51</v>
      </c>
      <c r="H61" s="35"/>
      <c r="I61" s="35"/>
      <c r="J61" s="10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3" t="s">
        <v>52</v>
      </c>
      <c r="G76" s="45" t="s">
        <v>51</v>
      </c>
      <c r="H76" s="35"/>
      <c r="I76" s="35"/>
      <c r="J76" s="10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8" t="str">
        <f>E7</f>
        <v>Oplocení letního kina na p. č. 1486/4 v k. ú. Nový Bohumín</v>
      </c>
      <c r="F85" s="239"/>
      <c r="G85" s="239"/>
      <c r="H85" s="23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8" t="str">
        <f>E9</f>
        <v>01 - Stavební část</v>
      </c>
      <c r="F87" s="240"/>
      <c r="G87" s="240"/>
      <c r="H87" s="24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p. č. 1486/4, 1486/1</v>
      </c>
      <c r="G89" s="32"/>
      <c r="H89" s="32"/>
      <c r="I89" s="27" t="s">
        <v>22</v>
      </c>
      <c r="J89" s="55" t="str">
        <f>IF(J12="","",J12)</f>
        <v>29. 5. 2024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K3 Bohumín, p. o.</v>
      </c>
      <c r="G91" s="32"/>
      <c r="H91" s="32"/>
      <c r="I91" s="27" t="s">
        <v>30</v>
      </c>
      <c r="J91" s="30" t="str">
        <f>E21</f>
        <v>Ing. Václav Štukavec, VBS projekce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Michal Kupka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7" t="s">
        <v>93</v>
      </c>
      <c r="D96" s="32"/>
      <c r="E96" s="32"/>
      <c r="F96" s="32"/>
      <c r="G96" s="32"/>
      <c r="H96" s="32"/>
      <c r="I96" s="32"/>
      <c r="J96" s="71">
        <f>J131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94</v>
      </c>
    </row>
    <row r="97" spans="1:31" s="9" customFormat="1" ht="24.95" customHeight="1">
      <c r="B97" s="108"/>
      <c r="D97" s="109" t="s">
        <v>95</v>
      </c>
      <c r="E97" s="110"/>
      <c r="F97" s="110"/>
      <c r="G97" s="110"/>
      <c r="H97" s="110"/>
      <c r="I97" s="110"/>
      <c r="J97" s="111">
        <f>J132</f>
        <v>0</v>
      </c>
      <c r="L97" s="108"/>
    </row>
    <row r="98" spans="1:31" s="9" customFormat="1" ht="24.95" customHeight="1">
      <c r="B98" s="108"/>
      <c r="D98" s="109" t="s">
        <v>96</v>
      </c>
      <c r="E98" s="110"/>
      <c r="F98" s="110"/>
      <c r="G98" s="110"/>
      <c r="H98" s="110"/>
      <c r="I98" s="110"/>
      <c r="J98" s="111">
        <f>J139</f>
        <v>0</v>
      </c>
      <c r="L98" s="108"/>
    </row>
    <row r="99" spans="1:31" s="10" customFormat="1" ht="19.899999999999999" customHeight="1">
      <c r="B99" s="112"/>
      <c r="D99" s="113" t="s">
        <v>97</v>
      </c>
      <c r="E99" s="114"/>
      <c r="F99" s="114"/>
      <c r="G99" s="114"/>
      <c r="H99" s="114"/>
      <c r="I99" s="114"/>
      <c r="J99" s="115">
        <f>J140</f>
        <v>0</v>
      </c>
      <c r="L99" s="112"/>
    </row>
    <row r="100" spans="1:31" s="10" customFormat="1" ht="19.899999999999999" customHeight="1">
      <c r="B100" s="112"/>
      <c r="D100" s="113" t="s">
        <v>98</v>
      </c>
      <c r="E100" s="114"/>
      <c r="F100" s="114"/>
      <c r="G100" s="114"/>
      <c r="H100" s="114"/>
      <c r="I100" s="114"/>
      <c r="J100" s="115">
        <f>J182</f>
        <v>0</v>
      </c>
      <c r="L100" s="112"/>
    </row>
    <row r="101" spans="1:31" s="10" customFormat="1" ht="19.899999999999999" customHeight="1">
      <c r="B101" s="112"/>
      <c r="D101" s="113" t="s">
        <v>99</v>
      </c>
      <c r="E101" s="114"/>
      <c r="F101" s="114"/>
      <c r="G101" s="114"/>
      <c r="H101" s="114"/>
      <c r="I101" s="114"/>
      <c r="J101" s="115">
        <f>J195</f>
        <v>0</v>
      </c>
      <c r="L101" s="112"/>
    </row>
    <row r="102" spans="1:31" s="10" customFormat="1" ht="19.899999999999999" customHeight="1">
      <c r="B102" s="112"/>
      <c r="D102" s="113" t="s">
        <v>100</v>
      </c>
      <c r="E102" s="114"/>
      <c r="F102" s="114"/>
      <c r="G102" s="114"/>
      <c r="H102" s="114"/>
      <c r="I102" s="114"/>
      <c r="J102" s="115">
        <f>J236</f>
        <v>0</v>
      </c>
      <c r="L102" s="112"/>
    </row>
    <row r="103" spans="1:31" s="10" customFormat="1" ht="19.899999999999999" customHeight="1">
      <c r="B103" s="112"/>
      <c r="D103" s="113" t="s">
        <v>101</v>
      </c>
      <c r="E103" s="114"/>
      <c r="F103" s="114"/>
      <c r="G103" s="114"/>
      <c r="H103" s="114"/>
      <c r="I103" s="114"/>
      <c r="J103" s="115">
        <f>J262</f>
        <v>0</v>
      </c>
      <c r="L103" s="112"/>
    </row>
    <row r="104" spans="1:31" s="10" customFormat="1" ht="19.899999999999999" customHeight="1">
      <c r="B104" s="112"/>
      <c r="D104" s="113" t="s">
        <v>102</v>
      </c>
      <c r="E104" s="114"/>
      <c r="F104" s="114"/>
      <c r="G104" s="114"/>
      <c r="H104" s="114"/>
      <c r="I104" s="114"/>
      <c r="J104" s="115">
        <f>J274</f>
        <v>0</v>
      </c>
      <c r="L104" s="112"/>
    </row>
    <row r="105" spans="1:31" s="9" customFormat="1" ht="24.95" customHeight="1">
      <c r="B105" s="108"/>
      <c r="D105" s="109" t="s">
        <v>103</v>
      </c>
      <c r="E105" s="110"/>
      <c r="F105" s="110"/>
      <c r="G105" s="110"/>
      <c r="H105" s="110"/>
      <c r="I105" s="110"/>
      <c r="J105" s="111">
        <f>J277</f>
        <v>0</v>
      </c>
      <c r="L105" s="108"/>
    </row>
    <row r="106" spans="1:31" s="10" customFormat="1" ht="19.899999999999999" customHeight="1">
      <c r="B106" s="112"/>
      <c r="D106" s="113" t="s">
        <v>104</v>
      </c>
      <c r="E106" s="114"/>
      <c r="F106" s="114"/>
      <c r="G106" s="114"/>
      <c r="H106" s="114"/>
      <c r="I106" s="114"/>
      <c r="J106" s="115">
        <f>J278</f>
        <v>0</v>
      </c>
      <c r="L106" s="112"/>
    </row>
    <row r="107" spans="1:31" s="9" customFormat="1" ht="24.95" customHeight="1">
      <c r="B107" s="108"/>
      <c r="D107" s="109" t="s">
        <v>105</v>
      </c>
      <c r="E107" s="110"/>
      <c r="F107" s="110"/>
      <c r="G107" s="110"/>
      <c r="H107" s="110"/>
      <c r="I107" s="110"/>
      <c r="J107" s="111">
        <f>J287</f>
        <v>0</v>
      </c>
      <c r="L107" s="108"/>
    </row>
    <row r="108" spans="1:31" s="10" customFormat="1" ht="19.899999999999999" customHeight="1">
      <c r="B108" s="112"/>
      <c r="D108" s="113" t="s">
        <v>106</v>
      </c>
      <c r="E108" s="114"/>
      <c r="F108" s="114"/>
      <c r="G108" s="114"/>
      <c r="H108" s="114"/>
      <c r="I108" s="114"/>
      <c r="J108" s="115">
        <f>J288</f>
        <v>0</v>
      </c>
      <c r="L108" s="112"/>
    </row>
    <row r="109" spans="1:31" s="10" customFormat="1" ht="19.899999999999999" customHeight="1">
      <c r="B109" s="112"/>
      <c r="D109" s="113" t="s">
        <v>107</v>
      </c>
      <c r="E109" s="114"/>
      <c r="F109" s="114"/>
      <c r="G109" s="114"/>
      <c r="H109" s="114"/>
      <c r="I109" s="114"/>
      <c r="J109" s="115">
        <f>J291</f>
        <v>0</v>
      </c>
      <c r="L109" s="112"/>
    </row>
    <row r="110" spans="1:31" s="10" customFormat="1" ht="19.899999999999999" customHeight="1">
      <c r="B110" s="112"/>
      <c r="D110" s="113" t="s">
        <v>108</v>
      </c>
      <c r="E110" s="114"/>
      <c r="F110" s="114"/>
      <c r="G110" s="114"/>
      <c r="H110" s="114"/>
      <c r="I110" s="114"/>
      <c r="J110" s="115">
        <f>J294</f>
        <v>0</v>
      </c>
      <c r="L110" s="112"/>
    </row>
    <row r="111" spans="1:31" s="10" customFormat="1" ht="19.899999999999999" customHeight="1">
      <c r="B111" s="112"/>
      <c r="D111" s="113" t="s">
        <v>109</v>
      </c>
      <c r="E111" s="114"/>
      <c r="F111" s="114"/>
      <c r="G111" s="114"/>
      <c r="H111" s="114"/>
      <c r="I111" s="114"/>
      <c r="J111" s="115">
        <f>J300</f>
        <v>0</v>
      </c>
      <c r="L111" s="112"/>
    </row>
    <row r="112" spans="1:31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110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38" t="str">
        <f>E7</f>
        <v>Oplocení letního kina na p. č. 1486/4 v k. ú. Nový Bohumín</v>
      </c>
      <c r="F121" s="239"/>
      <c r="G121" s="239"/>
      <c r="H121" s="239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88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2"/>
      <c r="D123" s="32"/>
      <c r="E123" s="218" t="str">
        <f>E9</f>
        <v>01 - Stavební část</v>
      </c>
      <c r="F123" s="240"/>
      <c r="G123" s="240"/>
      <c r="H123" s="240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20</v>
      </c>
      <c r="D125" s="32"/>
      <c r="E125" s="32"/>
      <c r="F125" s="25" t="str">
        <f>F12</f>
        <v>p. č. 1486/4, 1486/1</v>
      </c>
      <c r="G125" s="32"/>
      <c r="H125" s="32"/>
      <c r="I125" s="27" t="s">
        <v>22</v>
      </c>
      <c r="J125" s="55" t="str">
        <f>IF(J12="","",J12)</f>
        <v>29. 5. 2024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7" t="s">
        <v>24</v>
      </c>
      <c r="D127" s="32"/>
      <c r="E127" s="32"/>
      <c r="F127" s="25" t="str">
        <f>E15</f>
        <v>K3 Bohumín, p. o.</v>
      </c>
      <c r="G127" s="32"/>
      <c r="H127" s="32"/>
      <c r="I127" s="27" t="s">
        <v>30</v>
      </c>
      <c r="J127" s="30" t="str">
        <f>E21</f>
        <v>Ing. Václav Štukavec, VBS projekce s.r.o.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28</v>
      </c>
      <c r="D128" s="32"/>
      <c r="E128" s="32"/>
      <c r="F128" s="25" t="str">
        <f>IF(E18="","",E18)</f>
        <v>Vyplň údaj</v>
      </c>
      <c r="G128" s="32"/>
      <c r="H128" s="32"/>
      <c r="I128" s="27" t="s">
        <v>33</v>
      </c>
      <c r="J128" s="30" t="str">
        <f>E24</f>
        <v>Michal Kupka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16"/>
      <c r="B130" s="117"/>
      <c r="C130" s="118" t="s">
        <v>111</v>
      </c>
      <c r="D130" s="119" t="s">
        <v>61</v>
      </c>
      <c r="E130" s="119" t="s">
        <v>57</v>
      </c>
      <c r="F130" s="119" t="s">
        <v>58</v>
      </c>
      <c r="G130" s="119" t="s">
        <v>112</v>
      </c>
      <c r="H130" s="119" t="s">
        <v>113</v>
      </c>
      <c r="I130" s="119" t="s">
        <v>114</v>
      </c>
      <c r="J130" s="120" t="s">
        <v>92</v>
      </c>
      <c r="K130" s="121" t="s">
        <v>115</v>
      </c>
      <c r="L130" s="122"/>
      <c r="M130" s="62" t="s">
        <v>1</v>
      </c>
      <c r="N130" s="63" t="s">
        <v>40</v>
      </c>
      <c r="O130" s="63" t="s">
        <v>116</v>
      </c>
      <c r="P130" s="63" t="s">
        <v>117</v>
      </c>
      <c r="Q130" s="63" t="s">
        <v>118</v>
      </c>
      <c r="R130" s="63" t="s">
        <v>119</v>
      </c>
      <c r="S130" s="63" t="s">
        <v>120</v>
      </c>
      <c r="T130" s="64" t="s">
        <v>121</v>
      </c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</row>
    <row r="131" spans="1:65" s="2" customFormat="1" ht="22.9" customHeight="1">
      <c r="A131" s="32"/>
      <c r="B131" s="33"/>
      <c r="C131" s="69" t="s">
        <v>122</v>
      </c>
      <c r="D131" s="32"/>
      <c r="E131" s="32"/>
      <c r="F131" s="32"/>
      <c r="G131" s="32"/>
      <c r="H131" s="32"/>
      <c r="I131" s="32"/>
      <c r="J131" s="123">
        <f>BK131</f>
        <v>0</v>
      </c>
      <c r="K131" s="32"/>
      <c r="L131" s="33"/>
      <c r="M131" s="65"/>
      <c r="N131" s="56"/>
      <c r="O131" s="66"/>
      <c r="P131" s="124">
        <f>P132+P139+P277+P287</f>
        <v>0</v>
      </c>
      <c r="Q131" s="66"/>
      <c r="R131" s="124">
        <f>R132+R139+R277+R287</f>
        <v>37.390857459999999</v>
      </c>
      <c r="S131" s="66"/>
      <c r="T131" s="125">
        <f>T132+T139+T277+T287</f>
        <v>32.4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75</v>
      </c>
      <c r="AU131" s="17" t="s">
        <v>94</v>
      </c>
      <c r="BK131" s="126">
        <f>BK132+BK139+BK277+BK287</f>
        <v>0</v>
      </c>
    </row>
    <row r="132" spans="1:65" s="12" customFormat="1" ht="25.9" customHeight="1">
      <c r="B132" s="127"/>
      <c r="D132" s="128" t="s">
        <v>75</v>
      </c>
      <c r="E132" s="129" t="s">
        <v>123</v>
      </c>
      <c r="F132" s="129" t="s">
        <v>124</v>
      </c>
      <c r="I132" s="130"/>
      <c r="J132" s="131">
        <f>BK132</f>
        <v>0</v>
      </c>
      <c r="L132" s="127"/>
      <c r="M132" s="132"/>
      <c r="N132" s="133"/>
      <c r="O132" s="133"/>
      <c r="P132" s="134">
        <f>SUM(P133:P138)</f>
        <v>0</v>
      </c>
      <c r="Q132" s="133"/>
      <c r="R132" s="134">
        <f>SUM(R133:R138)</f>
        <v>0</v>
      </c>
      <c r="S132" s="133"/>
      <c r="T132" s="135">
        <f>SUM(T133:T138)</f>
        <v>0</v>
      </c>
      <c r="AR132" s="128" t="s">
        <v>125</v>
      </c>
      <c r="AT132" s="136" t="s">
        <v>75</v>
      </c>
      <c r="AU132" s="136" t="s">
        <v>76</v>
      </c>
      <c r="AY132" s="128" t="s">
        <v>126</v>
      </c>
      <c r="BK132" s="137">
        <f>SUM(BK133:BK138)</f>
        <v>0</v>
      </c>
    </row>
    <row r="133" spans="1:65" s="2" customFormat="1" ht="16.5" customHeight="1">
      <c r="A133" s="32"/>
      <c r="B133" s="138"/>
      <c r="C133" s="139" t="s">
        <v>84</v>
      </c>
      <c r="D133" s="139" t="s">
        <v>127</v>
      </c>
      <c r="E133" s="140" t="s">
        <v>128</v>
      </c>
      <c r="F133" s="141" t="s">
        <v>129</v>
      </c>
      <c r="G133" s="142" t="s">
        <v>1</v>
      </c>
      <c r="H133" s="143">
        <v>1</v>
      </c>
      <c r="I133" s="144"/>
      <c r="J133" s="145">
        <f>ROUND(I133*H133,2)</f>
        <v>0</v>
      </c>
      <c r="K133" s="146"/>
      <c r="L133" s="33"/>
      <c r="M133" s="147" t="s">
        <v>1</v>
      </c>
      <c r="N133" s="148" t="s">
        <v>41</v>
      </c>
      <c r="O133" s="58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1" t="s">
        <v>130</v>
      </c>
      <c r="AT133" s="151" t="s">
        <v>127</v>
      </c>
      <c r="AU133" s="151" t="s">
        <v>84</v>
      </c>
      <c r="AY133" s="17" t="s">
        <v>126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84</v>
      </c>
      <c r="BK133" s="152">
        <f>ROUND(I133*H133,2)</f>
        <v>0</v>
      </c>
      <c r="BL133" s="17" t="s">
        <v>130</v>
      </c>
      <c r="BM133" s="151" t="s">
        <v>131</v>
      </c>
    </row>
    <row r="134" spans="1:65" s="2" customFormat="1" ht="11.25">
      <c r="A134" s="32"/>
      <c r="B134" s="33"/>
      <c r="C134" s="32"/>
      <c r="D134" s="153" t="s">
        <v>132</v>
      </c>
      <c r="E134" s="32"/>
      <c r="F134" s="154" t="s">
        <v>129</v>
      </c>
      <c r="G134" s="32"/>
      <c r="H134" s="32"/>
      <c r="I134" s="155"/>
      <c r="J134" s="32"/>
      <c r="K134" s="32"/>
      <c r="L134" s="33"/>
      <c r="M134" s="156"/>
      <c r="N134" s="157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132</v>
      </c>
      <c r="AU134" s="17" t="s">
        <v>84</v>
      </c>
    </row>
    <row r="135" spans="1:65" s="13" customFormat="1" ht="22.5">
      <c r="B135" s="158"/>
      <c r="D135" s="153" t="s">
        <v>133</v>
      </c>
      <c r="E135" s="159" t="s">
        <v>1</v>
      </c>
      <c r="F135" s="160" t="s">
        <v>134</v>
      </c>
      <c r="H135" s="159" t="s">
        <v>1</v>
      </c>
      <c r="I135" s="161"/>
      <c r="L135" s="158"/>
      <c r="M135" s="162"/>
      <c r="N135" s="163"/>
      <c r="O135" s="163"/>
      <c r="P135" s="163"/>
      <c r="Q135" s="163"/>
      <c r="R135" s="163"/>
      <c r="S135" s="163"/>
      <c r="T135" s="164"/>
      <c r="AT135" s="159" t="s">
        <v>133</v>
      </c>
      <c r="AU135" s="159" t="s">
        <v>84</v>
      </c>
      <c r="AV135" s="13" t="s">
        <v>84</v>
      </c>
      <c r="AW135" s="13" t="s">
        <v>32</v>
      </c>
      <c r="AX135" s="13" t="s">
        <v>76</v>
      </c>
      <c r="AY135" s="159" t="s">
        <v>126</v>
      </c>
    </row>
    <row r="136" spans="1:65" s="13" customFormat="1" ht="11.25">
      <c r="B136" s="158"/>
      <c r="D136" s="153" t="s">
        <v>133</v>
      </c>
      <c r="E136" s="159" t="s">
        <v>1</v>
      </c>
      <c r="F136" s="160" t="s">
        <v>135</v>
      </c>
      <c r="H136" s="159" t="s">
        <v>1</v>
      </c>
      <c r="I136" s="161"/>
      <c r="L136" s="158"/>
      <c r="M136" s="162"/>
      <c r="N136" s="163"/>
      <c r="O136" s="163"/>
      <c r="P136" s="163"/>
      <c r="Q136" s="163"/>
      <c r="R136" s="163"/>
      <c r="S136" s="163"/>
      <c r="T136" s="164"/>
      <c r="AT136" s="159" t="s">
        <v>133</v>
      </c>
      <c r="AU136" s="159" t="s">
        <v>84</v>
      </c>
      <c r="AV136" s="13" t="s">
        <v>84</v>
      </c>
      <c r="AW136" s="13" t="s">
        <v>32</v>
      </c>
      <c r="AX136" s="13" t="s">
        <v>76</v>
      </c>
      <c r="AY136" s="159" t="s">
        <v>126</v>
      </c>
    </row>
    <row r="137" spans="1:65" s="14" customFormat="1" ht="11.25">
      <c r="B137" s="165"/>
      <c r="D137" s="153" t="s">
        <v>133</v>
      </c>
      <c r="E137" s="166" t="s">
        <v>1</v>
      </c>
      <c r="F137" s="167" t="s">
        <v>84</v>
      </c>
      <c r="H137" s="168">
        <v>1</v>
      </c>
      <c r="I137" s="169"/>
      <c r="L137" s="165"/>
      <c r="M137" s="170"/>
      <c r="N137" s="171"/>
      <c r="O137" s="171"/>
      <c r="P137" s="171"/>
      <c r="Q137" s="171"/>
      <c r="R137" s="171"/>
      <c r="S137" s="171"/>
      <c r="T137" s="172"/>
      <c r="AT137" s="166" t="s">
        <v>133</v>
      </c>
      <c r="AU137" s="166" t="s">
        <v>84</v>
      </c>
      <c r="AV137" s="14" t="s">
        <v>86</v>
      </c>
      <c r="AW137" s="14" t="s">
        <v>32</v>
      </c>
      <c r="AX137" s="14" t="s">
        <v>76</v>
      </c>
      <c r="AY137" s="166" t="s">
        <v>126</v>
      </c>
    </row>
    <row r="138" spans="1:65" s="15" customFormat="1" ht="11.25">
      <c r="B138" s="173"/>
      <c r="D138" s="153" t="s">
        <v>133</v>
      </c>
      <c r="E138" s="174" t="s">
        <v>1</v>
      </c>
      <c r="F138" s="175" t="s">
        <v>136</v>
      </c>
      <c r="H138" s="176">
        <v>1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133</v>
      </c>
      <c r="AU138" s="174" t="s">
        <v>84</v>
      </c>
      <c r="AV138" s="15" t="s">
        <v>125</v>
      </c>
      <c r="AW138" s="15" t="s">
        <v>32</v>
      </c>
      <c r="AX138" s="15" t="s">
        <v>84</v>
      </c>
      <c r="AY138" s="174" t="s">
        <v>126</v>
      </c>
    </row>
    <row r="139" spans="1:65" s="12" customFormat="1" ht="25.9" customHeight="1">
      <c r="B139" s="127"/>
      <c r="D139" s="128" t="s">
        <v>75</v>
      </c>
      <c r="E139" s="129" t="s">
        <v>137</v>
      </c>
      <c r="F139" s="129" t="s">
        <v>138</v>
      </c>
      <c r="I139" s="130"/>
      <c r="J139" s="131">
        <f>BK139</f>
        <v>0</v>
      </c>
      <c r="L139" s="127"/>
      <c r="M139" s="132"/>
      <c r="N139" s="133"/>
      <c r="O139" s="133"/>
      <c r="P139" s="134">
        <f>P140+P182+P195+P236+P262+P274</f>
        <v>0</v>
      </c>
      <c r="Q139" s="133"/>
      <c r="R139" s="134">
        <f>R140+R182+R195+R236+R262+R274</f>
        <v>37.390320959999997</v>
      </c>
      <c r="S139" s="133"/>
      <c r="T139" s="135">
        <f>T140+T182+T195+T236+T262+T274</f>
        <v>32.4</v>
      </c>
      <c r="AR139" s="128" t="s">
        <v>84</v>
      </c>
      <c r="AT139" s="136" t="s">
        <v>75</v>
      </c>
      <c r="AU139" s="136" t="s">
        <v>76</v>
      </c>
      <c r="AY139" s="128" t="s">
        <v>126</v>
      </c>
      <c r="BK139" s="137">
        <f>BK140+BK182+BK195+BK236+BK262+BK274</f>
        <v>0</v>
      </c>
    </row>
    <row r="140" spans="1:65" s="12" customFormat="1" ht="22.9" customHeight="1">
      <c r="B140" s="127"/>
      <c r="D140" s="128" t="s">
        <v>75</v>
      </c>
      <c r="E140" s="181" t="s">
        <v>84</v>
      </c>
      <c r="F140" s="181" t="s">
        <v>139</v>
      </c>
      <c r="I140" s="130"/>
      <c r="J140" s="182">
        <f>BK140</f>
        <v>0</v>
      </c>
      <c r="L140" s="127"/>
      <c r="M140" s="132"/>
      <c r="N140" s="133"/>
      <c r="O140" s="133"/>
      <c r="P140" s="134">
        <f>SUM(P141:P181)</f>
        <v>0</v>
      </c>
      <c r="Q140" s="133"/>
      <c r="R140" s="134">
        <f>SUM(R141:R181)</f>
        <v>0</v>
      </c>
      <c r="S140" s="133"/>
      <c r="T140" s="135">
        <f>SUM(T141:T181)</f>
        <v>0</v>
      </c>
      <c r="AR140" s="128" t="s">
        <v>84</v>
      </c>
      <c r="AT140" s="136" t="s">
        <v>75</v>
      </c>
      <c r="AU140" s="136" t="s">
        <v>84</v>
      </c>
      <c r="AY140" s="128" t="s">
        <v>126</v>
      </c>
      <c r="BK140" s="137">
        <f>SUM(BK141:BK181)</f>
        <v>0</v>
      </c>
    </row>
    <row r="141" spans="1:65" s="2" customFormat="1" ht="16.5" customHeight="1">
      <c r="A141" s="32"/>
      <c r="B141" s="138"/>
      <c r="C141" s="139" t="s">
        <v>86</v>
      </c>
      <c r="D141" s="139" t="s">
        <v>127</v>
      </c>
      <c r="E141" s="140" t="s">
        <v>140</v>
      </c>
      <c r="F141" s="141" t="s">
        <v>141</v>
      </c>
      <c r="G141" s="142" t="s">
        <v>142</v>
      </c>
      <c r="H141" s="143">
        <v>93.6</v>
      </c>
      <c r="I141" s="144"/>
      <c r="J141" s="145">
        <f>ROUND(I141*H141,2)</f>
        <v>0</v>
      </c>
      <c r="K141" s="146"/>
      <c r="L141" s="33"/>
      <c r="M141" s="147" t="s">
        <v>1</v>
      </c>
      <c r="N141" s="148" t="s">
        <v>41</v>
      </c>
      <c r="O141" s="58"/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1" t="s">
        <v>125</v>
      </c>
      <c r="AT141" s="151" t="s">
        <v>127</v>
      </c>
      <c r="AU141" s="151" t="s">
        <v>86</v>
      </c>
      <c r="AY141" s="17" t="s">
        <v>126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84</v>
      </c>
      <c r="BK141" s="152">
        <f>ROUND(I141*H141,2)</f>
        <v>0</v>
      </c>
      <c r="BL141" s="17" t="s">
        <v>125</v>
      </c>
      <c r="BM141" s="151" t="s">
        <v>143</v>
      </c>
    </row>
    <row r="142" spans="1:65" s="2" customFormat="1" ht="19.5">
      <c r="A142" s="32"/>
      <c r="B142" s="33"/>
      <c r="C142" s="32"/>
      <c r="D142" s="153" t="s">
        <v>132</v>
      </c>
      <c r="E142" s="32"/>
      <c r="F142" s="154" t="s">
        <v>144</v>
      </c>
      <c r="G142" s="32"/>
      <c r="H142" s="32"/>
      <c r="I142" s="155"/>
      <c r="J142" s="32"/>
      <c r="K142" s="32"/>
      <c r="L142" s="33"/>
      <c r="M142" s="156"/>
      <c r="N142" s="157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132</v>
      </c>
      <c r="AU142" s="17" t="s">
        <v>86</v>
      </c>
    </row>
    <row r="143" spans="1:65" s="13" customFormat="1" ht="11.25">
      <c r="B143" s="158"/>
      <c r="D143" s="153" t="s">
        <v>133</v>
      </c>
      <c r="E143" s="159" t="s">
        <v>1</v>
      </c>
      <c r="F143" s="160" t="s">
        <v>145</v>
      </c>
      <c r="H143" s="159" t="s">
        <v>1</v>
      </c>
      <c r="I143" s="161"/>
      <c r="L143" s="158"/>
      <c r="M143" s="162"/>
      <c r="N143" s="163"/>
      <c r="O143" s="163"/>
      <c r="P143" s="163"/>
      <c r="Q143" s="163"/>
      <c r="R143" s="163"/>
      <c r="S143" s="163"/>
      <c r="T143" s="164"/>
      <c r="AT143" s="159" t="s">
        <v>133</v>
      </c>
      <c r="AU143" s="159" t="s">
        <v>86</v>
      </c>
      <c r="AV143" s="13" t="s">
        <v>84</v>
      </c>
      <c r="AW143" s="13" t="s">
        <v>32</v>
      </c>
      <c r="AX143" s="13" t="s">
        <v>76</v>
      </c>
      <c r="AY143" s="159" t="s">
        <v>126</v>
      </c>
    </row>
    <row r="144" spans="1:65" s="14" customFormat="1" ht="11.25">
      <c r="B144" s="165"/>
      <c r="D144" s="153" t="s">
        <v>133</v>
      </c>
      <c r="E144" s="166" t="s">
        <v>1</v>
      </c>
      <c r="F144" s="167" t="s">
        <v>146</v>
      </c>
      <c r="H144" s="168">
        <v>46.8</v>
      </c>
      <c r="I144" s="169"/>
      <c r="L144" s="165"/>
      <c r="M144" s="170"/>
      <c r="N144" s="171"/>
      <c r="O144" s="171"/>
      <c r="P144" s="171"/>
      <c r="Q144" s="171"/>
      <c r="R144" s="171"/>
      <c r="S144" s="171"/>
      <c r="T144" s="172"/>
      <c r="AT144" s="166" t="s">
        <v>133</v>
      </c>
      <c r="AU144" s="166" t="s">
        <v>86</v>
      </c>
      <c r="AV144" s="14" t="s">
        <v>86</v>
      </c>
      <c r="AW144" s="14" t="s">
        <v>32</v>
      </c>
      <c r="AX144" s="14" t="s">
        <v>76</v>
      </c>
      <c r="AY144" s="166" t="s">
        <v>126</v>
      </c>
    </row>
    <row r="145" spans="1:65" s="13" customFormat="1" ht="11.25">
      <c r="B145" s="158"/>
      <c r="D145" s="153" t="s">
        <v>133</v>
      </c>
      <c r="E145" s="159" t="s">
        <v>1</v>
      </c>
      <c r="F145" s="160" t="s">
        <v>147</v>
      </c>
      <c r="H145" s="159" t="s">
        <v>1</v>
      </c>
      <c r="I145" s="161"/>
      <c r="L145" s="158"/>
      <c r="M145" s="162"/>
      <c r="N145" s="163"/>
      <c r="O145" s="163"/>
      <c r="P145" s="163"/>
      <c r="Q145" s="163"/>
      <c r="R145" s="163"/>
      <c r="S145" s="163"/>
      <c r="T145" s="164"/>
      <c r="AT145" s="159" t="s">
        <v>133</v>
      </c>
      <c r="AU145" s="159" t="s">
        <v>86</v>
      </c>
      <c r="AV145" s="13" t="s">
        <v>84</v>
      </c>
      <c r="AW145" s="13" t="s">
        <v>32</v>
      </c>
      <c r="AX145" s="13" t="s">
        <v>76</v>
      </c>
      <c r="AY145" s="159" t="s">
        <v>126</v>
      </c>
    </row>
    <row r="146" spans="1:65" s="14" customFormat="1" ht="11.25">
      <c r="B146" s="165"/>
      <c r="D146" s="153" t="s">
        <v>133</v>
      </c>
      <c r="E146" s="166" t="s">
        <v>1</v>
      </c>
      <c r="F146" s="167" t="s">
        <v>146</v>
      </c>
      <c r="H146" s="168">
        <v>46.8</v>
      </c>
      <c r="I146" s="169"/>
      <c r="L146" s="165"/>
      <c r="M146" s="170"/>
      <c r="N146" s="171"/>
      <c r="O146" s="171"/>
      <c r="P146" s="171"/>
      <c r="Q146" s="171"/>
      <c r="R146" s="171"/>
      <c r="S146" s="171"/>
      <c r="T146" s="172"/>
      <c r="AT146" s="166" t="s">
        <v>133</v>
      </c>
      <c r="AU146" s="166" t="s">
        <v>86</v>
      </c>
      <c r="AV146" s="14" t="s">
        <v>86</v>
      </c>
      <c r="AW146" s="14" t="s">
        <v>32</v>
      </c>
      <c r="AX146" s="14" t="s">
        <v>76</v>
      </c>
      <c r="AY146" s="166" t="s">
        <v>126</v>
      </c>
    </row>
    <row r="147" spans="1:65" s="15" customFormat="1" ht="11.25">
      <c r="B147" s="173"/>
      <c r="D147" s="153" t="s">
        <v>133</v>
      </c>
      <c r="E147" s="174" t="s">
        <v>1</v>
      </c>
      <c r="F147" s="175" t="s">
        <v>136</v>
      </c>
      <c r="H147" s="176">
        <v>93.6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133</v>
      </c>
      <c r="AU147" s="174" t="s">
        <v>86</v>
      </c>
      <c r="AV147" s="15" t="s">
        <v>125</v>
      </c>
      <c r="AW147" s="15" t="s">
        <v>32</v>
      </c>
      <c r="AX147" s="15" t="s">
        <v>84</v>
      </c>
      <c r="AY147" s="174" t="s">
        <v>126</v>
      </c>
    </row>
    <row r="148" spans="1:65" s="2" customFormat="1" ht="21.75" customHeight="1">
      <c r="A148" s="32"/>
      <c r="B148" s="138"/>
      <c r="C148" s="139" t="s">
        <v>148</v>
      </c>
      <c r="D148" s="139" t="s">
        <v>127</v>
      </c>
      <c r="E148" s="140" t="s">
        <v>149</v>
      </c>
      <c r="F148" s="141" t="s">
        <v>150</v>
      </c>
      <c r="G148" s="142" t="s">
        <v>142</v>
      </c>
      <c r="H148" s="143">
        <v>93.6</v>
      </c>
      <c r="I148" s="144"/>
      <c r="J148" s="145">
        <f>ROUND(I148*H148,2)</f>
        <v>0</v>
      </c>
      <c r="K148" s="146"/>
      <c r="L148" s="33"/>
      <c r="M148" s="147" t="s">
        <v>1</v>
      </c>
      <c r="N148" s="148" t="s">
        <v>41</v>
      </c>
      <c r="O148" s="58"/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1" t="s">
        <v>125</v>
      </c>
      <c r="AT148" s="151" t="s">
        <v>127</v>
      </c>
      <c r="AU148" s="151" t="s">
        <v>86</v>
      </c>
      <c r="AY148" s="17" t="s">
        <v>126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7" t="s">
        <v>84</v>
      </c>
      <c r="BK148" s="152">
        <f>ROUND(I148*H148,2)</f>
        <v>0</v>
      </c>
      <c r="BL148" s="17" t="s">
        <v>125</v>
      </c>
      <c r="BM148" s="151" t="s">
        <v>151</v>
      </c>
    </row>
    <row r="149" spans="1:65" s="2" customFormat="1" ht="19.5">
      <c r="A149" s="32"/>
      <c r="B149" s="33"/>
      <c r="C149" s="32"/>
      <c r="D149" s="153" t="s">
        <v>132</v>
      </c>
      <c r="E149" s="32"/>
      <c r="F149" s="154" t="s">
        <v>152</v>
      </c>
      <c r="G149" s="32"/>
      <c r="H149" s="32"/>
      <c r="I149" s="155"/>
      <c r="J149" s="32"/>
      <c r="K149" s="32"/>
      <c r="L149" s="33"/>
      <c r="M149" s="156"/>
      <c r="N149" s="157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132</v>
      </c>
      <c r="AU149" s="17" t="s">
        <v>86</v>
      </c>
    </row>
    <row r="150" spans="1:65" s="13" customFormat="1" ht="11.25">
      <c r="B150" s="158"/>
      <c r="D150" s="153" t="s">
        <v>133</v>
      </c>
      <c r="E150" s="159" t="s">
        <v>1</v>
      </c>
      <c r="F150" s="160" t="s">
        <v>153</v>
      </c>
      <c r="H150" s="159" t="s">
        <v>1</v>
      </c>
      <c r="I150" s="161"/>
      <c r="L150" s="158"/>
      <c r="M150" s="162"/>
      <c r="N150" s="163"/>
      <c r="O150" s="163"/>
      <c r="P150" s="163"/>
      <c r="Q150" s="163"/>
      <c r="R150" s="163"/>
      <c r="S150" s="163"/>
      <c r="T150" s="164"/>
      <c r="AT150" s="159" t="s">
        <v>133</v>
      </c>
      <c r="AU150" s="159" t="s">
        <v>86</v>
      </c>
      <c r="AV150" s="13" t="s">
        <v>84</v>
      </c>
      <c r="AW150" s="13" t="s">
        <v>32</v>
      </c>
      <c r="AX150" s="13" t="s">
        <v>76</v>
      </c>
      <c r="AY150" s="159" t="s">
        <v>126</v>
      </c>
    </row>
    <row r="151" spans="1:65" s="14" customFormat="1" ht="11.25">
      <c r="B151" s="165"/>
      <c r="D151" s="153" t="s">
        <v>133</v>
      </c>
      <c r="E151" s="166" t="s">
        <v>1</v>
      </c>
      <c r="F151" s="167" t="s">
        <v>154</v>
      </c>
      <c r="H151" s="168">
        <v>93.6</v>
      </c>
      <c r="I151" s="169"/>
      <c r="L151" s="165"/>
      <c r="M151" s="170"/>
      <c r="N151" s="171"/>
      <c r="O151" s="171"/>
      <c r="P151" s="171"/>
      <c r="Q151" s="171"/>
      <c r="R151" s="171"/>
      <c r="S151" s="171"/>
      <c r="T151" s="172"/>
      <c r="AT151" s="166" t="s">
        <v>133</v>
      </c>
      <c r="AU151" s="166" t="s">
        <v>86</v>
      </c>
      <c r="AV151" s="14" t="s">
        <v>86</v>
      </c>
      <c r="AW151" s="14" t="s">
        <v>32</v>
      </c>
      <c r="AX151" s="14" t="s">
        <v>76</v>
      </c>
      <c r="AY151" s="166" t="s">
        <v>126</v>
      </c>
    </row>
    <row r="152" spans="1:65" s="15" customFormat="1" ht="11.25">
      <c r="B152" s="173"/>
      <c r="D152" s="153" t="s">
        <v>133</v>
      </c>
      <c r="E152" s="174" t="s">
        <v>1</v>
      </c>
      <c r="F152" s="175" t="s">
        <v>136</v>
      </c>
      <c r="H152" s="176">
        <v>93.6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133</v>
      </c>
      <c r="AU152" s="174" t="s">
        <v>86</v>
      </c>
      <c r="AV152" s="15" t="s">
        <v>125</v>
      </c>
      <c r="AW152" s="15" t="s">
        <v>32</v>
      </c>
      <c r="AX152" s="15" t="s">
        <v>84</v>
      </c>
      <c r="AY152" s="174" t="s">
        <v>126</v>
      </c>
    </row>
    <row r="153" spans="1:65" s="2" customFormat="1" ht="21.75" customHeight="1">
      <c r="A153" s="32"/>
      <c r="B153" s="138"/>
      <c r="C153" s="139" t="s">
        <v>125</v>
      </c>
      <c r="D153" s="139" t="s">
        <v>127</v>
      </c>
      <c r="E153" s="140" t="s">
        <v>155</v>
      </c>
      <c r="F153" s="141" t="s">
        <v>156</v>
      </c>
      <c r="G153" s="142" t="s">
        <v>142</v>
      </c>
      <c r="H153" s="143">
        <v>7.4880000000000004</v>
      </c>
      <c r="I153" s="144"/>
      <c r="J153" s="145">
        <f>ROUND(I153*H153,2)</f>
        <v>0</v>
      </c>
      <c r="K153" s="146"/>
      <c r="L153" s="33"/>
      <c r="M153" s="147" t="s">
        <v>1</v>
      </c>
      <c r="N153" s="148" t="s">
        <v>41</v>
      </c>
      <c r="O153" s="58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1" t="s">
        <v>125</v>
      </c>
      <c r="AT153" s="151" t="s">
        <v>127</v>
      </c>
      <c r="AU153" s="151" t="s">
        <v>86</v>
      </c>
      <c r="AY153" s="17" t="s">
        <v>126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84</v>
      </c>
      <c r="BK153" s="152">
        <f>ROUND(I153*H153,2)</f>
        <v>0</v>
      </c>
      <c r="BL153" s="17" t="s">
        <v>125</v>
      </c>
      <c r="BM153" s="151" t="s">
        <v>157</v>
      </c>
    </row>
    <row r="154" spans="1:65" s="2" customFormat="1" ht="19.5">
      <c r="A154" s="32"/>
      <c r="B154" s="33"/>
      <c r="C154" s="32"/>
      <c r="D154" s="153" t="s">
        <v>132</v>
      </c>
      <c r="E154" s="32"/>
      <c r="F154" s="154" t="s">
        <v>158</v>
      </c>
      <c r="G154" s="32"/>
      <c r="H154" s="32"/>
      <c r="I154" s="155"/>
      <c r="J154" s="32"/>
      <c r="K154" s="32"/>
      <c r="L154" s="33"/>
      <c r="M154" s="156"/>
      <c r="N154" s="157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132</v>
      </c>
      <c r="AU154" s="17" t="s">
        <v>86</v>
      </c>
    </row>
    <row r="155" spans="1:65" s="13" customFormat="1" ht="11.25">
      <c r="B155" s="158"/>
      <c r="D155" s="153" t="s">
        <v>133</v>
      </c>
      <c r="E155" s="159" t="s">
        <v>1</v>
      </c>
      <c r="F155" s="160" t="s">
        <v>159</v>
      </c>
      <c r="H155" s="159" t="s">
        <v>1</v>
      </c>
      <c r="I155" s="161"/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133</v>
      </c>
      <c r="AU155" s="159" t="s">
        <v>86</v>
      </c>
      <c r="AV155" s="13" t="s">
        <v>84</v>
      </c>
      <c r="AW155" s="13" t="s">
        <v>32</v>
      </c>
      <c r="AX155" s="13" t="s">
        <v>76</v>
      </c>
      <c r="AY155" s="159" t="s">
        <v>126</v>
      </c>
    </row>
    <row r="156" spans="1:65" s="14" customFormat="1" ht="11.25">
      <c r="B156" s="165"/>
      <c r="D156" s="153" t="s">
        <v>133</v>
      </c>
      <c r="E156" s="166" t="s">
        <v>1</v>
      </c>
      <c r="F156" s="167" t="s">
        <v>160</v>
      </c>
      <c r="H156" s="168">
        <v>7.4880000000000004</v>
      </c>
      <c r="I156" s="169"/>
      <c r="L156" s="165"/>
      <c r="M156" s="170"/>
      <c r="N156" s="171"/>
      <c r="O156" s="171"/>
      <c r="P156" s="171"/>
      <c r="Q156" s="171"/>
      <c r="R156" s="171"/>
      <c r="S156" s="171"/>
      <c r="T156" s="172"/>
      <c r="AT156" s="166" t="s">
        <v>133</v>
      </c>
      <c r="AU156" s="166" t="s">
        <v>86</v>
      </c>
      <c r="AV156" s="14" t="s">
        <v>86</v>
      </c>
      <c r="AW156" s="14" t="s">
        <v>32</v>
      </c>
      <c r="AX156" s="14" t="s">
        <v>76</v>
      </c>
      <c r="AY156" s="166" t="s">
        <v>126</v>
      </c>
    </row>
    <row r="157" spans="1:65" s="15" customFormat="1" ht="11.25">
      <c r="B157" s="173"/>
      <c r="D157" s="153" t="s">
        <v>133</v>
      </c>
      <c r="E157" s="174" t="s">
        <v>1</v>
      </c>
      <c r="F157" s="175" t="s">
        <v>136</v>
      </c>
      <c r="H157" s="176">
        <v>7.4880000000000004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133</v>
      </c>
      <c r="AU157" s="174" t="s">
        <v>86</v>
      </c>
      <c r="AV157" s="15" t="s">
        <v>125</v>
      </c>
      <c r="AW157" s="15" t="s">
        <v>32</v>
      </c>
      <c r="AX157" s="15" t="s">
        <v>84</v>
      </c>
      <c r="AY157" s="174" t="s">
        <v>126</v>
      </c>
    </row>
    <row r="158" spans="1:65" s="2" customFormat="1" ht="24.2" customHeight="1">
      <c r="A158" s="32"/>
      <c r="B158" s="138"/>
      <c r="C158" s="139" t="s">
        <v>161</v>
      </c>
      <c r="D158" s="139" t="s">
        <v>127</v>
      </c>
      <c r="E158" s="140" t="s">
        <v>162</v>
      </c>
      <c r="F158" s="141" t="s">
        <v>163</v>
      </c>
      <c r="G158" s="142" t="s">
        <v>142</v>
      </c>
      <c r="H158" s="143">
        <v>74.88</v>
      </c>
      <c r="I158" s="144"/>
      <c r="J158" s="145">
        <f>ROUND(I158*H158,2)</f>
        <v>0</v>
      </c>
      <c r="K158" s="146"/>
      <c r="L158" s="33"/>
      <c r="M158" s="147" t="s">
        <v>1</v>
      </c>
      <c r="N158" s="148" t="s">
        <v>41</v>
      </c>
      <c r="O158" s="58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1" t="s">
        <v>125</v>
      </c>
      <c r="AT158" s="151" t="s">
        <v>127</v>
      </c>
      <c r="AU158" s="151" t="s">
        <v>86</v>
      </c>
      <c r="AY158" s="17" t="s">
        <v>126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84</v>
      </c>
      <c r="BK158" s="152">
        <f>ROUND(I158*H158,2)</f>
        <v>0</v>
      </c>
      <c r="BL158" s="17" t="s">
        <v>125</v>
      </c>
      <c r="BM158" s="151" t="s">
        <v>164</v>
      </c>
    </row>
    <row r="159" spans="1:65" s="2" customFormat="1" ht="19.5">
      <c r="A159" s="32"/>
      <c r="B159" s="33"/>
      <c r="C159" s="32"/>
      <c r="D159" s="153" t="s">
        <v>132</v>
      </c>
      <c r="E159" s="32"/>
      <c r="F159" s="154" t="s">
        <v>165</v>
      </c>
      <c r="G159" s="32"/>
      <c r="H159" s="32"/>
      <c r="I159" s="155"/>
      <c r="J159" s="32"/>
      <c r="K159" s="32"/>
      <c r="L159" s="33"/>
      <c r="M159" s="156"/>
      <c r="N159" s="157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132</v>
      </c>
      <c r="AU159" s="17" t="s">
        <v>86</v>
      </c>
    </row>
    <row r="160" spans="1:65" s="13" customFormat="1" ht="11.25">
      <c r="B160" s="158"/>
      <c r="D160" s="153" t="s">
        <v>133</v>
      </c>
      <c r="E160" s="159" t="s">
        <v>1</v>
      </c>
      <c r="F160" s="160" t="s">
        <v>166</v>
      </c>
      <c r="H160" s="159" t="s">
        <v>1</v>
      </c>
      <c r="I160" s="161"/>
      <c r="L160" s="158"/>
      <c r="M160" s="162"/>
      <c r="N160" s="163"/>
      <c r="O160" s="163"/>
      <c r="P160" s="163"/>
      <c r="Q160" s="163"/>
      <c r="R160" s="163"/>
      <c r="S160" s="163"/>
      <c r="T160" s="164"/>
      <c r="AT160" s="159" t="s">
        <v>133</v>
      </c>
      <c r="AU160" s="159" t="s">
        <v>86</v>
      </c>
      <c r="AV160" s="13" t="s">
        <v>84</v>
      </c>
      <c r="AW160" s="13" t="s">
        <v>32</v>
      </c>
      <c r="AX160" s="13" t="s">
        <v>76</v>
      </c>
      <c r="AY160" s="159" t="s">
        <v>126</v>
      </c>
    </row>
    <row r="161" spans="1:65" s="14" customFormat="1" ht="11.25">
      <c r="B161" s="165"/>
      <c r="D161" s="153" t="s">
        <v>133</v>
      </c>
      <c r="E161" s="166" t="s">
        <v>1</v>
      </c>
      <c r="F161" s="167" t="s">
        <v>167</v>
      </c>
      <c r="H161" s="168">
        <v>74.88</v>
      </c>
      <c r="I161" s="169"/>
      <c r="L161" s="165"/>
      <c r="M161" s="170"/>
      <c r="N161" s="171"/>
      <c r="O161" s="171"/>
      <c r="P161" s="171"/>
      <c r="Q161" s="171"/>
      <c r="R161" s="171"/>
      <c r="S161" s="171"/>
      <c r="T161" s="172"/>
      <c r="AT161" s="166" t="s">
        <v>133</v>
      </c>
      <c r="AU161" s="166" t="s">
        <v>86</v>
      </c>
      <c r="AV161" s="14" t="s">
        <v>86</v>
      </c>
      <c r="AW161" s="14" t="s">
        <v>32</v>
      </c>
      <c r="AX161" s="14" t="s">
        <v>76</v>
      </c>
      <c r="AY161" s="166" t="s">
        <v>126</v>
      </c>
    </row>
    <row r="162" spans="1:65" s="15" customFormat="1" ht="11.25">
      <c r="B162" s="173"/>
      <c r="D162" s="153" t="s">
        <v>133</v>
      </c>
      <c r="E162" s="174" t="s">
        <v>1</v>
      </c>
      <c r="F162" s="175" t="s">
        <v>136</v>
      </c>
      <c r="H162" s="176">
        <v>74.88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133</v>
      </c>
      <c r="AU162" s="174" t="s">
        <v>86</v>
      </c>
      <c r="AV162" s="15" t="s">
        <v>125</v>
      </c>
      <c r="AW162" s="15" t="s">
        <v>32</v>
      </c>
      <c r="AX162" s="15" t="s">
        <v>84</v>
      </c>
      <c r="AY162" s="174" t="s">
        <v>126</v>
      </c>
    </row>
    <row r="163" spans="1:65" s="2" customFormat="1" ht="16.5" customHeight="1">
      <c r="A163" s="32"/>
      <c r="B163" s="138"/>
      <c r="C163" s="139" t="s">
        <v>168</v>
      </c>
      <c r="D163" s="139" t="s">
        <v>127</v>
      </c>
      <c r="E163" s="140" t="s">
        <v>169</v>
      </c>
      <c r="F163" s="141" t="s">
        <v>170</v>
      </c>
      <c r="G163" s="142" t="s">
        <v>142</v>
      </c>
      <c r="H163" s="143">
        <v>93.6</v>
      </c>
      <c r="I163" s="144"/>
      <c r="J163" s="145">
        <f>ROUND(I163*H163,2)</f>
        <v>0</v>
      </c>
      <c r="K163" s="146"/>
      <c r="L163" s="33"/>
      <c r="M163" s="147" t="s">
        <v>1</v>
      </c>
      <c r="N163" s="148" t="s">
        <v>41</v>
      </c>
      <c r="O163" s="58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1" t="s">
        <v>125</v>
      </c>
      <c r="AT163" s="151" t="s">
        <v>127</v>
      </c>
      <c r="AU163" s="151" t="s">
        <v>86</v>
      </c>
      <c r="AY163" s="17" t="s">
        <v>126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7" t="s">
        <v>84</v>
      </c>
      <c r="BK163" s="152">
        <f>ROUND(I163*H163,2)</f>
        <v>0</v>
      </c>
      <c r="BL163" s="17" t="s">
        <v>125</v>
      </c>
      <c r="BM163" s="151" t="s">
        <v>171</v>
      </c>
    </row>
    <row r="164" spans="1:65" s="2" customFormat="1" ht="19.5">
      <c r="A164" s="32"/>
      <c r="B164" s="33"/>
      <c r="C164" s="32"/>
      <c r="D164" s="153" t="s">
        <v>132</v>
      </c>
      <c r="E164" s="32"/>
      <c r="F164" s="154" t="s">
        <v>172</v>
      </c>
      <c r="G164" s="32"/>
      <c r="H164" s="32"/>
      <c r="I164" s="155"/>
      <c r="J164" s="32"/>
      <c r="K164" s="32"/>
      <c r="L164" s="33"/>
      <c r="M164" s="156"/>
      <c r="N164" s="157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132</v>
      </c>
      <c r="AU164" s="17" t="s">
        <v>86</v>
      </c>
    </row>
    <row r="165" spans="1:65" s="13" customFormat="1" ht="11.25">
      <c r="B165" s="158"/>
      <c r="D165" s="153" t="s">
        <v>133</v>
      </c>
      <c r="E165" s="159" t="s">
        <v>1</v>
      </c>
      <c r="F165" s="160" t="s">
        <v>173</v>
      </c>
      <c r="H165" s="159" t="s">
        <v>1</v>
      </c>
      <c r="I165" s="161"/>
      <c r="L165" s="158"/>
      <c r="M165" s="162"/>
      <c r="N165" s="163"/>
      <c r="O165" s="163"/>
      <c r="P165" s="163"/>
      <c r="Q165" s="163"/>
      <c r="R165" s="163"/>
      <c r="S165" s="163"/>
      <c r="T165" s="164"/>
      <c r="AT165" s="159" t="s">
        <v>133</v>
      </c>
      <c r="AU165" s="159" t="s">
        <v>86</v>
      </c>
      <c r="AV165" s="13" t="s">
        <v>84</v>
      </c>
      <c r="AW165" s="13" t="s">
        <v>32</v>
      </c>
      <c r="AX165" s="13" t="s">
        <v>76</v>
      </c>
      <c r="AY165" s="159" t="s">
        <v>126</v>
      </c>
    </row>
    <row r="166" spans="1:65" s="14" customFormat="1" ht="11.25">
      <c r="B166" s="165"/>
      <c r="D166" s="153" t="s">
        <v>133</v>
      </c>
      <c r="E166" s="166" t="s">
        <v>1</v>
      </c>
      <c r="F166" s="167" t="s">
        <v>154</v>
      </c>
      <c r="H166" s="168">
        <v>93.6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6" t="s">
        <v>133</v>
      </c>
      <c r="AU166" s="166" t="s">
        <v>86</v>
      </c>
      <c r="AV166" s="14" t="s">
        <v>86</v>
      </c>
      <c r="AW166" s="14" t="s">
        <v>32</v>
      </c>
      <c r="AX166" s="14" t="s">
        <v>76</v>
      </c>
      <c r="AY166" s="166" t="s">
        <v>126</v>
      </c>
    </row>
    <row r="167" spans="1:65" s="15" customFormat="1" ht="11.25">
      <c r="B167" s="173"/>
      <c r="D167" s="153" t="s">
        <v>133</v>
      </c>
      <c r="E167" s="174" t="s">
        <v>1</v>
      </c>
      <c r="F167" s="175" t="s">
        <v>136</v>
      </c>
      <c r="H167" s="176">
        <v>93.6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133</v>
      </c>
      <c r="AU167" s="174" t="s">
        <v>86</v>
      </c>
      <c r="AV167" s="15" t="s">
        <v>125</v>
      </c>
      <c r="AW167" s="15" t="s">
        <v>32</v>
      </c>
      <c r="AX167" s="15" t="s">
        <v>84</v>
      </c>
      <c r="AY167" s="174" t="s">
        <v>126</v>
      </c>
    </row>
    <row r="168" spans="1:65" s="2" customFormat="1" ht="16.5" customHeight="1">
      <c r="A168" s="32"/>
      <c r="B168" s="138"/>
      <c r="C168" s="139" t="s">
        <v>174</v>
      </c>
      <c r="D168" s="139" t="s">
        <v>127</v>
      </c>
      <c r="E168" s="140" t="s">
        <v>175</v>
      </c>
      <c r="F168" s="141" t="s">
        <v>176</v>
      </c>
      <c r="G168" s="142" t="s">
        <v>177</v>
      </c>
      <c r="H168" s="143">
        <v>13.478</v>
      </c>
      <c r="I168" s="144"/>
      <c r="J168" s="145">
        <f>ROUND(I168*H168,2)</f>
        <v>0</v>
      </c>
      <c r="K168" s="146"/>
      <c r="L168" s="33"/>
      <c r="M168" s="147" t="s">
        <v>1</v>
      </c>
      <c r="N168" s="148" t="s">
        <v>41</v>
      </c>
      <c r="O168" s="58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1" t="s">
        <v>125</v>
      </c>
      <c r="AT168" s="151" t="s">
        <v>127</v>
      </c>
      <c r="AU168" s="151" t="s">
        <v>86</v>
      </c>
      <c r="AY168" s="17" t="s">
        <v>126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84</v>
      </c>
      <c r="BK168" s="152">
        <f>ROUND(I168*H168,2)</f>
        <v>0</v>
      </c>
      <c r="BL168" s="17" t="s">
        <v>125</v>
      </c>
      <c r="BM168" s="151" t="s">
        <v>178</v>
      </c>
    </row>
    <row r="169" spans="1:65" s="2" customFormat="1" ht="19.5">
      <c r="A169" s="32"/>
      <c r="B169" s="33"/>
      <c r="C169" s="32"/>
      <c r="D169" s="153" t="s">
        <v>132</v>
      </c>
      <c r="E169" s="32"/>
      <c r="F169" s="154" t="s">
        <v>179</v>
      </c>
      <c r="G169" s="32"/>
      <c r="H169" s="32"/>
      <c r="I169" s="155"/>
      <c r="J169" s="32"/>
      <c r="K169" s="32"/>
      <c r="L169" s="33"/>
      <c r="M169" s="156"/>
      <c r="N169" s="157"/>
      <c r="O169" s="58"/>
      <c r="P169" s="58"/>
      <c r="Q169" s="58"/>
      <c r="R169" s="58"/>
      <c r="S169" s="58"/>
      <c r="T169" s="5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132</v>
      </c>
      <c r="AU169" s="17" t="s">
        <v>86</v>
      </c>
    </row>
    <row r="170" spans="1:65" s="13" customFormat="1" ht="11.25">
      <c r="B170" s="158"/>
      <c r="D170" s="153" t="s">
        <v>133</v>
      </c>
      <c r="E170" s="159" t="s">
        <v>1</v>
      </c>
      <c r="F170" s="160" t="s">
        <v>180</v>
      </c>
      <c r="H170" s="159" t="s">
        <v>1</v>
      </c>
      <c r="I170" s="161"/>
      <c r="L170" s="158"/>
      <c r="M170" s="162"/>
      <c r="N170" s="163"/>
      <c r="O170" s="163"/>
      <c r="P170" s="163"/>
      <c r="Q170" s="163"/>
      <c r="R170" s="163"/>
      <c r="S170" s="163"/>
      <c r="T170" s="164"/>
      <c r="AT170" s="159" t="s">
        <v>133</v>
      </c>
      <c r="AU170" s="159" t="s">
        <v>86</v>
      </c>
      <c r="AV170" s="13" t="s">
        <v>84</v>
      </c>
      <c r="AW170" s="13" t="s">
        <v>32</v>
      </c>
      <c r="AX170" s="13" t="s">
        <v>76</v>
      </c>
      <c r="AY170" s="159" t="s">
        <v>126</v>
      </c>
    </row>
    <row r="171" spans="1:65" s="14" customFormat="1" ht="11.25">
      <c r="B171" s="165"/>
      <c r="D171" s="153" t="s">
        <v>133</v>
      </c>
      <c r="E171" s="166" t="s">
        <v>1</v>
      </c>
      <c r="F171" s="167" t="s">
        <v>181</v>
      </c>
      <c r="H171" s="168">
        <v>13.478</v>
      </c>
      <c r="I171" s="169"/>
      <c r="L171" s="165"/>
      <c r="M171" s="170"/>
      <c r="N171" s="171"/>
      <c r="O171" s="171"/>
      <c r="P171" s="171"/>
      <c r="Q171" s="171"/>
      <c r="R171" s="171"/>
      <c r="S171" s="171"/>
      <c r="T171" s="172"/>
      <c r="AT171" s="166" t="s">
        <v>133</v>
      </c>
      <c r="AU171" s="166" t="s">
        <v>86</v>
      </c>
      <c r="AV171" s="14" t="s">
        <v>86</v>
      </c>
      <c r="AW171" s="14" t="s">
        <v>32</v>
      </c>
      <c r="AX171" s="14" t="s">
        <v>76</v>
      </c>
      <c r="AY171" s="166" t="s">
        <v>126</v>
      </c>
    </row>
    <row r="172" spans="1:65" s="15" customFormat="1" ht="11.25">
      <c r="B172" s="173"/>
      <c r="D172" s="153" t="s">
        <v>133</v>
      </c>
      <c r="E172" s="174" t="s">
        <v>1</v>
      </c>
      <c r="F172" s="175" t="s">
        <v>136</v>
      </c>
      <c r="H172" s="176">
        <v>13.478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133</v>
      </c>
      <c r="AU172" s="174" t="s">
        <v>86</v>
      </c>
      <c r="AV172" s="15" t="s">
        <v>125</v>
      </c>
      <c r="AW172" s="15" t="s">
        <v>32</v>
      </c>
      <c r="AX172" s="15" t="s">
        <v>84</v>
      </c>
      <c r="AY172" s="174" t="s">
        <v>126</v>
      </c>
    </row>
    <row r="173" spans="1:65" s="2" customFormat="1" ht="16.5" customHeight="1">
      <c r="A173" s="32"/>
      <c r="B173" s="138"/>
      <c r="C173" s="139" t="s">
        <v>182</v>
      </c>
      <c r="D173" s="139" t="s">
        <v>127</v>
      </c>
      <c r="E173" s="140" t="s">
        <v>183</v>
      </c>
      <c r="F173" s="141" t="s">
        <v>184</v>
      </c>
      <c r="G173" s="142" t="s">
        <v>142</v>
      </c>
      <c r="H173" s="143">
        <v>93.6</v>
      </c>
      <c r="I173" s="144"/>
      <c r="J173" s="145">
        <f>ROUND(I173*H173,2)</f>
        <v>0</v>
      </c>
      <c r="K173" s="146"/>
      <c r="L173" s="33"/>
      <c r="M173" s="147" t="s">
        <v>1</v>
      </c>
      <c r="N173" s="148" t="s">
        <v>41</v>
      </c>
      <c r="O173" s="58"/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1" t="s">
        <v>125</v>
      </c>
      <c r="AT173" s="151" t="s">
        <v>127</v>
      </c>
      <c r="AU173" s="151" t="s">
        <v>86</v>
      </c>
      <c r="AY173" s="17" t="s">
        <v>126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84</v>
      </c>
      <c r="BK173" s="152">
        <f>ROUND(I173*H173,2)</f>
        <v>0</v>
      </c>
      <c r="BL173" s="17" t="s">
        <v>125</v>
      </c>
      <c r="BM173" s="151" t="s">
        <v>185</v>
      </c>
    </row>
    <row r="174" spans="1:65" s="2" customFormat="1" ht="11.25">
      <c r="A174" s="32"/>
      <c r="B174" s="33"/>
      <c r="C174" s="32"/>
      <c r="D174" s="153" t="s">
        <v>132</v>
      </c>
      <c r="E174" s="32"/>
      <c r="F174" s="154" t="s">
        <v>186</v>
      </c>
      <c r="G174" s="32"/>
      <c r="H174" s="32"/>
      <c r="I174" s="155"/>
      <c r="J174" s="32"/>
      <c r="K174" s="32"/>
      <c r="L174" s="33"/>
      <c r="M174" s="156"/>
      <c r="N174" s="157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132</v>
      </c>
      <c r="AU174" s="17" t="s">
        <v>86</v>
      </c>
    </row>
    <row r="175" spans="1:65" s="2" customFormat="1" ht="16.5" customHeight="1">
      <c r="A175" s="32"/>
      <c r="B175" s="138"/>
      <c r="C175" s="139" t="s">
        <v>187</v>
      </c>
      <c r="D175" s="139" t="s">
        <v>127</v>
      </c>
      <c r="E175" s="140" t="s">
        <v>188</v>
      </c>
      <c r="F175" s="141" t="s">
        <v>189</v>
      </c>
      <c r="G175" s="142" t="s">
        <v>142</v>
      </c>
      <c r="H175" s="143">
        <v>86.111999999999995</v>
      </c>
      <c r="I175" s="144"/>
      <c r="J175" s="145">
        <f>ROUND(I175*H175,2)</f>
        <v>0</v>
      </c>
      <c r="K175" s="146"/>
      <c r="L175" s="33"/>
      <c r="M175" s="147" t="s">
        <v>1</v>
      </c>
      <c r="N175" s="148" t="s">
        <v>41</v>
      </c>
      <c r="O175" s="58"/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1" t="s">
        <v>125</v>
      </c>
      <c r="AT175" s="151" t="s">
        <v>127</v>
      </c>
      <c r="AU175" s="151" t="s">
        <v>86</v>
      </c>
      <c r="AY175" s="17" t="s">
        <v>126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84</v>
      </c>
      <c r="BK175" s="152">
        <f>ROUND(I175*H175,2)</f>
        <v>0</v>
      </c>
      <c r="BL175" s="17" t="s">
        <v>125</v>
      </c>
      <c r="BM175" s="151" t="s">
        <v>190</v>
      </c>
    </row>
    <row r="176" spans="1:65" s="2" customFormat="1" ht="19.5">
      <c r="A176" s="32"/>
      <c r="B176" s="33"/>
      <c r="C176" s="32"/>
      <c r="D176" s="153" t="s">
        <v>132</v>
      </c>
      <c r="E176" s="32"/>
      <c r="F176" s="154" t="s">
        <v>191</v>
      </c>
      <c r="G176" s="32"/>
      <c r="H176" s="32"/>
      <c r="I176" s="155"/>
      <c r="J176" s="32"/>
      <c r="K176" s="32"/>
      <c r="L176" s="33"/>
      <c r="M176" s="156"/>
      <c r="N176" s="157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132</v>
      </c>
      <c r="AU176" s="17" t="s">
        <v>86</v>
      </c>
    </row>
    <row r="177" spans="1:65" s="13" customFormat="1" ht="11.25">
      <c r="B177" s="158"/>
      <c r="D177" s="153" t="s">
        <v>133</v>
      </c>
      <c r="E177" s="159" t="s">
        <v>1</v>
      </c>
      <c r="F177" s="160" t="s">
        <v>192</v>
      </c>
      <c r="H177" s="159" t="s">
        <v>1</v>
      </c>
      <c r="I177" s="161"/>
      <c r="L177" s="158"/>
      <c r="M177" s="162"/>
      <c r="N177" s="163"/>
      <c r="O177" s="163"/>
      <c r="P177" s="163"/>
      <c r="Q177" s="163"/>
      <c r="R177" s="163"/>
      <c r="S177" s="163"/>
      <c r="T177" s="164"/>
      <c r="AT177" s="159" t="s">
        <v>133</v>
      </c>
      <c r="AU177" s="159" t="s">
        <v>86</v>
      </c>
      <c r="AV177" s="13" t="s">
        <v>84</v>
      </c>
      <c r="AW177" s="13" t="s">
        <v>32</v>
      </c>
      <c r="AX177" s="13" t="s">
        <v>76</v>
      </c>
      <c r="AY177" s="159" t="s">
        <v>126</v>
      </c>
    </row>
    <row r="178" spans="1:65" s="14" customFormat="1" ht="11.25">
      <c r="B178" s="165"/>
      <c r="D178" s="153" t="s">
        <v>133</v>
      </c>
      <c r="E178" s="166" t="s">
        <v>1</v>
      </c>
      <c r="F178" s="167" t="s">
        <v>193</v>
      </c>
      <c r="H178" s="168">
        <v>39.311999999999998</v>
      </c>
      <c r="I178" s="169"/>
      <c r="L178" s="165"/>
      <c r="M178" s="170"/>
      <c r="N178" s="171"/>
      <c r="O178" s="171"/>
      <c r="P178" s="171"/>
      <c r="Q178" s="171"/>
      <c r="R178" s="171"/>
      <c r="S178" s="171"/>
      <c r="T178" s="172"/>
      <c r="AT178" s="166" t="s">
        <v>133</v>
      </c>
      <c r="AU178" s="166" t="s">
        <v>86</v>
      </c>
      <c r="AV178" s="14" t="s">
        <v>86</v>
      </c>
      <c r="AW178" s="14" t="s">
        <v>32</v>
      </c>
      <c r="AX178" s="14" t="s">
        <v>76</v>
      </c>
      <c r="AY178" s="166" t="s">
        <v>126</v>
      </c>
    </row>
    <row r="179" spans="1:65" s="13" customFormat="1" ht="11.25">
      <c r="B179" s="158"/>
      <c r="D179" s="153" t="s">
        <v>133</v>
      </c>
      <c r="E179" s="159" t="s">
        <v>1</v>
      </c>
      <c r="F179" s="160" t="s">
        <v>194</v>
      </c>
      <c r="H179" s="159" t="s">
        <v>1</v>
      </c>
      <c r="I179" s="161"/>
      <c r="L179" s="158"/>
      <c r="M179" s="162"/>
      <c r="N179" s="163"/>
      <c r="O179" s="163"/>
      <c r="P179" s="163"/>
      <c r="Q179" s="163"/>
      <c r="R179" s="163"/>
      <c r="S179" s="163"/>
      <c r="T179" s="164"/>
      <c r="AT179" s="159" t="s">
        <v>133</v>
      </c>
      <c r="AU179" s="159" t="s">
        <v>86</v>
      </c>
      <c r="AV179" s="13" t="s">
        <v>84</v>
      </c>
      <c r="AW179" s="13" t="s">
        <v>32</v>
      </c>
      <c r="AX179" s="13" t="s">
        <v>76</v>
      </c>
      <c r="AY179" s="159" t="s">
        <v>126</v>
      </c>
    </row>
    <row r="180" spans="1:65" s="14" customFormat="1" ht="11.25">
      <c r="B180" s="165"/>
      <c r="D180" s="153" t="s">
        <v>133</v>
      </c>
      <c r="E180" s="166" t="s">
        <v>1</v>
      </c>
      <c r="F180" s="167" t="s">
        <v>146</v>
      </c>
      <c r="H180" s="168">
        <v>46.8</v>
      </c>
      <c r="I180" s="169"/>
      <c r="L180" s="165"/>
      <c r="M180" s="170"/>
      <c r="N180" s="171"/>
      <c r="O180" s="171"/>
      <c r="P180" s="171"/>
      <c r="Q180" s="171"/>
      <c r="R180" s="171"/>
      <c r="S180" s="171"/>
      <c r="T180" s="172"/>
      <c r="AT180" s="166" t="s">
        <v>133</v>
      </c>
      <c r="AU180" s="166" t="s">
        <v>86</v>
      </c>
      <c r="AV180" s="14" t="s">
        <v>86</v>
      </c>
      <c r="AW180" s="14" t="s">
        <v>32</v>
      </c>
      <c r="AX180" s="14" t="s">
        <v>76</v>
      </c>
      <c r="AY180" s="166" t="s">
        <v>126</v>
      </c>
    </row>
    <row r="181" spans="1:65" s="15" customFormat="1" ht="11.25">
      <c r="B181" s="173"/>
      <c r="D181" s="153" t="s">
        <v>133</v>
      </c>
      <c r="E181" s="174" t="s">
        <v>1</v>
      </c>
      <c r="F181" s="175" t="s">
        <v>136</v>
      </c>
      <c r="H181" s="176">
        <v>86.111999999999995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133</v>
      </c>
      <c r="AU181" s="174" t="s">
        <v>86</v>
      </c>
      <c r="AV181" s="15" t="s">
        <v>125</v>
      </c>
      <c r="AW181" s="15" t="s">
        <v>32</v>
      </c>
      <c r="AX181" s="15" t="s">
        <v>84</v>
      </c>
      <c r="AY181" s="174" t="s">
        <v>126</v>
      </c>
    </row>
    <row r="182" spans="1:65" s="12" customFormat="1" ht="22.9" customHeight="1">
      <c r="B182" s="127"/>
      <c r="D182" s="128" t="s">
        <v>75</v>
      </c>
      <c r="E182" s="181" t="s">
        <v>86</v>
      </c>
      <c r="F182" s="181" t="s">
        <v>195</v>
      </c>
      <c r="I182" s="130"/>
      <c r="J182" s="182">
        <f>BK182</f>
        <v>0</v>
      </c>
      <c r="L182" s="127"/>
      <c r="M182" s="132"/>
      <c r="N182" s="133"/>
      <c r="O182" s="133"/>
      <c r="P182" s="134">
        <f>SUM(P183:P194)</f>
        <v>0</v>
      </c>
      <c r="Q182" s="133"/>
      <c r="R182" s="134">
        <f>SUM(R183:R194)</f>
        <v>17.427720959999998</v>
      </c>
      <c r="S182" s="133"/>
      <c r="T182" s="135">
        <f>SUM(T183:T194)</f>
        <v>0</v>
      </c>
      <c r="AR182" s="128" t="s">
        <v>84</v>
      </c>
      <c r="AT182" s="136" t="s">
        <v>75</v>
      </c>
      <c r="AU182" s="136" t="s">
        <v>84</v>
      </c>
      <c r="AY182" s="128" t="s">
        <v>126</v>
      </c>
      <c r="BK182" s="137">
        <f>SUM(BK183:BK194)</f>
        <v>0</v>
      </c>
    </row>
    <row r="183" spans="1:65" s="2" customFormat="1" ht="16.5" customHeight="1">
      <c r="A183" s="32"/>
      <c r="B183" s="138"/>
      <c r="C183" s="139" t="s">
        <v>196</v>
      </c>
      <c r="D183" s="139" t="s">
        <v>127</v>
      </c>
      <c r="E183" s="140" t="s">
        <v>197</v>
      </c>
      <c r="F183" s="141" t="s">
        <v>198</v>
      </c>
      <c r="G183" s="142" t="s">
        <v>142</v>
      </c>
      <c r="H183" s="143">
        <v>7.4880000000000004</v>
      </c>
      <c r="I183" s="144"/>
      <c r="J183" s="145">
        <f>ROUND(I183*H183,2)</f>
        <v>0</v>
      </c>
      <c r="K183" s="146"/>
      <c r="L183" s="33"/>
      <c r="M183" s="147" t="s">
        <v>1</v>
      </c>
      <c r="N183" s="148" t="s">
        <v>41</v>
      </c>
      <c r="O183" s="58"/>
      <c r="P183" s="149">
        <f>O183*H183</f>
        <v>0</v>
      </c>
      <c r="Q183" s="149">
        <v>2.3010199999999998</v>
      </c>
      <c r="R183" s="149">
        <f>Q183*H183</f>
        <v>17.230037759999998</v>
      </c>
      <c r="S183" s="149">
        <v>0</v>
      </c>
      <c r="T183" s="15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1" t="s">
        <v>125</v>
      </c>
      <c r="AT183" s="151" t="s">
        <v>127</v>
      </c>
      <c r="AU183" s="151" t="s">
        <v>86</v>
      </c>
      <c r="AY183" s="17" t="s">
        <v>126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84</v>
      </c>
      <c r="BK183" s="152">
        <f>ROUND(I183*H183,2)</f>
        <v>0</v>
      </c>
      <c r="BL183" s="17" t="s">
        <v>125</v>
      </c>
      <c r="BM183" s="151" t="s">
        <v>199</v>
      </c>
    </row>
    <row r="184" spans="1:65" s="2" customFormat="1" ht="11.25">
      <c r="A184" s="32"/>
      <c r="B184" s="33"/>
      <c r="C184" s="32"/>
      <c r="D184" s="153" t="s">
        <v>132</v>
      </c>
      <c r="E184" s="32"/>
      <c r="F184" s="154" t="s">
        <v>200</v>
      </c>
      <c r="G184" s="32"/>
      <c r="H184" s="32"/>
      <c r="I184" s="155"/>
      <c r="J184" s="32"/>
      <c r="K184" s="32"/>
      <c r="L184" s="33"/>
      <c r="M184" s="156"/>
      <c r="N184" s="157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132</v>
      </c>
      <c r="AU184" s="17" t="s">
        <v>86</v>
      </c>
    </row>
    <row r="185" spans="1:65" s="13" customFormat="1" ht="11.25">
      <c r="B185" s="158"/>
      <c r="D185" s="153" t="s">
        <v>133</v>
      </c>
      <c r="E185" s="159" t="s">
        <v>1</v>
      </c>
      <c r="F185" s="160" t="s">
        <v>201</v>
      </c>
      <c r="H185" s="159" t="s">
        <v>1</v>
      </c>
      <c r="I185" s="161"/>
      <c r="L185" s="158"/>
      <c r="M185" s="162"/>
      <c r="N185" s="163"/>
      <c r="O185" s="163"/>
      <c r="P185" s="163"/>
      <c r="Q185" s="163"/>
      <c r="R185" s="163"/>
      <c r="S185" s="163"/>
      <c r="T185" s="164"/>
      <c r="AT185" s="159" t="s">
        <v>133</v>
      </c>
      <c r="AU185" s="159" t="s">
        <v>86</v>
      </c>
      <c r="AV185" s="13" t="s">
        <v>84</v>
      </c>
      <c r="AW185" s="13" t="s">
        <v>32</v>
      </c>
      <c r="AX185" s="13" t="s">
        <v>76</v>
      </c>
      <c r="AY185" s="159" t="s">
        <v>126</v>
      </c>
    </row>
    <row r="186" spans="1:65" s="14" customFormat="1" ht="11.25">
      <c r="B186" s="165"/>
      <c r="D186" s="153" t="s">
        <v>133</v>
      </c>
      <c r="E186" s="166" t="s">
        <v>1</v>
      </c>
      <c r="F186" s="167" t="s">
        <v>202</v>
      </c>
      <c r="H186" s="168">
        <v>7.4880000000000004</v>
      </c>
      <c r="I186" s="169"/>
      <c r="L186" s="165"/>
      <c r="M186" s="170"/>
      <c r="N186" s="171"/>
      <c r="O186" s="171"/>
      <c r="P186" s="171"/>
      <c r="Q186" s="171"/>
      <c r="R186" s="171"/>
      <c r="S186" s="171"/>
      <c r="T186" s="172"/>
      <c r="AT186" s="166" t="s">
        <v>133</v>
      </c>
      <c r="AU186" s="166" t="s">
        <v>86</v>
      </c>
      <c r="AV186" s="14" t="s">
        <v>86</v>
      </c>
      <c r="AW186" s="14" t="s">
        <v>32</v>
      </c>
      <c r="AX186" s="14" t="s">
        <v>76</v>
      </c>
      <c r="AY186" s="166" t="s">
        <v>126</v>
      </c>
    </row>
    <row r="187" spans="1:65" s="15" customFormat="1" ht="11.25">
      <c r="B187" s="173"/>
      <c r="D187" s="153" t="s">
        <v>133</v>
      </c>
      <c r="E187" s="174" t="s">
        <v>1</v>
      </c>
      <c r="F187" s="175" t="s">
        <v>136</v>
      </c>
      <c r="H187" s="176">
        <v>7.4880000000000004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133</v>
      </c>
      <c r="AU187" s="174" t="s">
        <v>86</v>
      </c>
      <c r="AV187" s="15" t="s">
        <v>125</v>
      </c>
      <c r="AW187" s="15" t="s">
        <v>32</v>
      </c>
      <c r="AX187" s="15" t="s">
        <v>84</v>
      </c>
      <c r="AY187" s="174" t="s">
        <v>126</v>
      </c>
    </row>
    <row r="188" spans="1:65" s="2" customFormat="1" ht="16.5" customHeight="1">
      <c r="A188" s="32"/>
      <c r="B188" s="138"/>
      <c r="C188" s="139" t="s">
        <v>203</v>
      </c>
      <c r="D188" s="139" t="s">
        <v>127</v>
      </c>
      <c r="E188" s="140" t="s">
        <v>204</v>
      </c>
      <c r="F188" s="141" t="s">
        <v>205</v>
      </c>
      <c r="G188" s="142" t="s">
        <v>206</v>
      </c>
      <c r="H188" s="143">
        <v>74.88</v>
      </c>
      <c r="I188" s="144"/>
      <c r="J188" s="145">
        <f>ROUND(I188*H188,2)</f>
        <v>0</v>
      </c>
      <c r="K188" s="146"/>
      <c r="L188" s="33"/>
      <c r="M188" s="147" t="s">
        <v>1</v>
      </c>
      <c r="N188" s="148" t="s">
        <v>41</v>
      </c>
      <c r="O188" s="58"/>
      <c r="P188" s="149">
        <f>O188*H188</f>
        <v>0</v>
      </c>
      <c r="Q188" s="149">
        <v>2.64E-3</v>
      </c>
      <c r="R188" s="149">
        <f>Q188*H188</f>
        <v>0.19768319999999998</v>
      </c>
      <c r="S188" s="149">
        <v>0</v>
      </c>
      <c r="T188" s="15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1" t="s">
        <v>125</v>
      </c>
      <c r="AT188" s="151" t="s">
        <v>127</v>
      </c>
      <c r="AU188" s="151" t="s">
        <v>86</v>
      </c>
      <c r="AY188" s="17" t="s">
        <v>126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7" t="s">
        <v>84</v>
      </c>
      <c r="BK188" s="152">
        <f>ROUND(I188*H188,2)</f>
        <v>0</v>
      </c>
      <c r="BL188" s="17" t="s">
        <v>125</v>
      </c>
      <c r="BM188" s="151" t="s">
        <v>207</v>
      </c>
    </row>
    <row r="189" spans="1:65" s="2" customFormat="1" ht="11.25">
      <c r="A189" s="32"/>
      <c r="B189" s="33"/>
      <c r="C189" s="32"/>
      <c r="D189" s="153" t="s">
        <v>132</v>
      </c>
      <c r="E189" s="32"/>
      <c r="F189" s="154" t="s">
        <v>208</v>
      </c>
      <c r="G189" s="32"/>
      <c r="H189" s="32"/>
      <c r="I189" s="155"/>
      <c r="J189" s="32"/>
      <c r="K189" s="32"/>
      <c r="L189" s="33"/>
      <c r="M189" s="156"/>
      <c r="N189" s="157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132</v>
      </c>
      <c r="AU189" s="17" t="s">
        <v>86</v>
      </c>
    </row>
    <row r="190" spans="1:65" s="13" customFormat="1" ht="11.25">
      <c r="B190" s="158"/>
      <c r="D190" s="153" t="s">
        <v>133</v>
      </c>
      <c r="E190" s="159" t="s">
        <v>1</v>
      </c>
      <c r="F190" s="160" t="s">
        <v>209</v>
      </c>
      <c r="H190" s="159" t="s">
        <v>1</v>
      </c>
      <c r="I190" s="161"/>
      <c r="L190" s="158"/>
      <c r="M190" s="162"/>
      <c r="N190" s="163"/>
      <c r="O190" s="163"/>
      <c r="P190" s="163"/>
      <c r="Q190" s="163"/>
      <c r="R190" s="163"/>
      <c r="S190" s="163"/>
      <c r="T190" s="164"/>
      <c r="AT190" s="159" t="s">
        <v>133</v>
      </c>
      <c r="AU190" s="159" t="s">
        <v>86</v>
      </c>
      <c r="AV190" s="13" t="s">
        <v>84</v>
      </c>
      <c r="AW190" s="13" t="s">
        <v>32</v>
      </c>
      <c r="AX190" s="13" t="s">
        <v>76</v>
      </c>
      <c r="AY190" s="159" t="s">
        <v>126</v>
      </c>
    </row>
    <row r="191" spans="1:65" s="14" customFormat="1" ht="11.25">
      <c r="B191" s="165"/>
      <c r="D191" s="153" t="s">
        <v>133</v>
      </c>
      <c r="E191" s="166" t="s">
        <v>1</v>
      </c>
      <c r="F191" s="167" t="s">
        <v>210</v>
      </c>
      <c r="H191" s="168">
        <v>74.88</v>
      </c>
      <c r="I191" s="169"/>
      <c r="L191" s="165"/>
      <c r="M191" s="170"/>
      <c r="N191" s="171"/>
      <c r="O191" s="171"/>
      <c r="P191" s="171"/>
      <c r="Q191" s="171"/>
      <c r="R191" s="171"/>
      <c r="S191" s="171"/>
      <c r="T191" s="172"/>
      <c r="AT191" s="166" t="s">
        <v>133</v>
      </c>
      <c r="AU191" s="166" t="s">
        <v>86</v>
      </c>
      <c r="AV191" s="14" t="s">
        <v>86</v>
      </c>
      <c r="AW191" s="14" t="s">
        <v>32</v>
      </c>
      <c r="AX191" s="14" t="s">
        <v>76</v>
      </c>
      <c r="AY191" s="166" t="s">
        <v>126</v>
      </c>
    </row>
    <row r="192" spans="1:65" s="15" customFormat="1" ht="11.25">
      <c r="B192" s="173"/>
      <c r="D192" s="153" t="s">
        <v>133</v>
      </c>
      <c r="E192" s="174" t="s">
        <v>1</v>
      </c>
      <c r="F192" s="175" t="s">
        <v>136</v>
      </c>
      <c r="H192" s="176">
        <v>74.88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133</v>
      </c>
      <c r="AU192" s="174" t="s">
        <v>86</v>
      </c>
      <c r="AV192" s="15" t="s">
        <v>125</v>
      </c>
      <c r="AW192" s="15" t="s">
        <v>32</v>
      </c>
      <c r="AX192" s="15" t="s">
        <v>84</v>
      </c>
      <c r="AY192" s="174" t="s">
        <v>126</v>
      </c>
    </row>
    <row r="193" spans="1:65" s="2" customFormat="1" ht="16.5" customHeight="1">
      <c r="A193" s="32"/>
      <c r="B193" s="138"/>
      <c r="C193" s="139" t="s">
        <v>8</v>
      </c>
      <c r="D193" s="139" t="s">
        <v>127</v>
      </c>
      <c r="E193" s="140" t="s">
        <v>211</v>
      </c>
      <c r="F193" s="141" t="s">
        <v>212</v>
      </c>
      <c r="G193" s="142" t="s">
        <v>206</v>
      </c>
      <c r="H193" s="143">
        <v>74.88</v>
      </c>
      <c r="I193" s="144"/>
      <c r="J193" s="145">
        <f>ROUND(I193*H193,2)</f>
        <v>0</v>
      </c>
      <c r="K193" s="146"/>
      <c r="L193" s="33"/>
      <c r="M193" s="147" t="s">
        <v>1</v>
      </c>
      <c r="N193" s="148" t="s">
        <v>41</v>
      </c>
      <c r="O193" s="58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1" t="s">
        <v>125</v>
      </c>
      <c r="AT193" s="151" t="s">
        <v>127</v>
      </c>
      <c r="AU193" s="151" t="s">
        <v>86</v>
      </c>
      <c r="AY193" s="17" t="s">
        <v>126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84</v>
      </c>
      <c r="BK193" s="152">
        <f>ROUND(I193*H193,2)</f>
        <v>0</v>
      </c>
      <c r="BL193" s="17" t="s">
        <v>125</v>
      </c>
      <c r="BM193" s="151" t="s">
        <v>213</v>
      </c>
    </row>
    <row r="194" spans="1:65" s="2" customFormat="1" ht="11.25">
      <c r="A194" s="32"/>
      <c r="B194" s="33"/>
      <c r="C194" s="32"/>
      <c r="D194" s="153" t="s">
        <v>132</v>
      </c>
      <c r="E194" s="32"/>
      <c r="F194" s="154" t="s">
        <v>214</v>
      </c>
      <c r="G194" s="32"/>
      <c r="H194" s="32"/>
      <c r="I194" s="155"/>
      <c r="J194" s="32"/>
      <c r="K194" s="32"/>
      <c r="L194" s="33"/>
      <c r="M194" s="156"/>
      <c r="N194" s="157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132</v>
      </c>
      <c r="AU194" s="17" t="s">
        <v>86</v>
      </c>
    </row>
    <row r="195" spans="1:65" s="12" customFormat="1" ht="22.9" customHeight="1">
      <c r="B195" s="127"/>
      <c r="D195" s="128" t="s">
        <v>75</v>
      </c>
      <c r="E195" s="181" t="s">
        <v>148</v>
      </c>
      <c r="F195" s="181" t="s">
        <v>215</v>
      </c>
      <c r="I195" s="130"/>
      <c r="J195" s="182">
        <f>BK195</f>
        <v>0</v>
      </c>
      <c r="L195" s="127"/>
      <c r="M195" s="132"/>
      <c r="N195" s="133"/>
      <c r="O195" s="133"/>
      <c r="P195" s="134">
        <f>SUM(P196:P235)</f>
        <v>0</v>
      </c>
      <c r="Q195" s="133"/>
      <c r="R195" s="134">
        <f>SUM(R196:R235)</f>
        <v>19.962600000000002</v>
      </c>
      <c r="S195" s="133"/>
      <c r="T195" s="135">
        <f>SUM(T196:T235)</f>
        <v>0</v>
      </c>
      <c r="AR195" s="128" t="s">
        <v>84</v>
      </c>
      <c r="AT195" s="136" t="s">
        <v>75</v>
      </c>
      <c r="AU195" s="136" t="s">
        <v>84</v>
      </c>
      <c r="AY195" s="128" t="s">
        <v>126</v>
      </c>
      <c r="BK195" s="137">
        <f>SUM(BK196:BK235)</f>
        <v>0</v>
      </c>
    </row>
    <row r="196" spans="1:65" s="2" customFormat="1" ht="16.5" customHeight="1">
      <c r="A196" s="32"/>
      <c r="B196" s="138"/>
      <c r="C196" s="139" t="s">
        <v>216</v>
      </c>
      <c r="D196" s="139" t="s">
        <v>127</v>
      </c>
      <c r="E196" s="140" t="s">
        <v>217</v>
      </c>
      <c r="F196" s="141" t="s">
        <v>218</v>
      </c>
      <c r="G196" s="142" t="s">
        <v>219</v>
      </c>
      <c r="H196" s="143">
        <v>53</v>
      </c>
      <c r="I196" s="144"/>
      <c r="J196" s="145">
        <f>ROUND(I196*H196,2)</f>
        <v>0</v>
      </c>
      <c r="K196" s="146"/>
      <c r="L196" s="33"/>
      <c r="M196" s="147" t="s">
        <v>1</v>
      </c>
      <c r="N196" s="148" t="s">
        <v>41</v>
      </c>
      <c r="O196" s="58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1" t="s">
        <v>125</v>
      </c>
      <c r="AT196" s="151" t="s">
        <v>127</v>
      </c>
      <c r="AU196" s="151" t="s">
        <v>86</v>
      </c>
      <c r="AY196" s="17" t="s">
        <v>126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7" t="s">
        <v>84</v>
      </c>
      <c r="BK196" s="152">
        <f>ROUND(I196*H196,2)</f>
        <v>0</v>
      </c>
      <c r="BL196" s="17" t="s">
        <v>125</v>
      </c>
      <c r="BM196" s="151" t="s">
        <v>220</v>
      </c>
    </row>
    <row r="197" spans="1:65" s="2" customFormat="1" ht="11.25">
      <c r="A197" s="32"/>
      <c r="B197" s="33"/>
      <c r="C197" s="32"/>
      <c r="D197" s="153" t="s">
        <v>132</v>
      </c>
      <c r="E197" s="32"/>
      <c r="F197" s="154" t="s">
        <v>221</v>
      </c>
      <c r="G197" s="32"/>
      <c r="H197" s="32"/>
      <c r="I197" s="155"/>
      <c r="J197" s="32"/>
      <c r="K197" s="32"/>
      <c r="L197" s="33"/>
      <c r="M197" s="156"/>
      <c r="N197" s="157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132</v>
      </c>
      <c r="AU197" s="17" t="s">
        <v>86</v>
      </c>
    </row>
    <row r="198" spans="1:65" s="13" customFormat="1" ht="11.25">
      <c r="B198" s="158"/>
      <c r="D198" s="153" t="s">
        <v>133</v>
      </c>
      <c r="E198" s="159" t="s">
        <v>1</v>
      </c>
      <c r="F198" s="160" t="s">
        <v>222</v>
      </c>
      <c r="H198" s="159" t="s">
        <v>1</v>
      </c>
      <c r="I198" s="161"/>
      <c r="L198" s="158"/>
      <c r="M198" s="162"/>
      <c r="N198" s="163"/>
      <c r="O198" s="163"/>
      <c r="P198" s="163"/>
      <c r="Q198" s="163"/>
      <c r="R198" s="163"/>
      <c r="S198" s="163"/>
      <c r="T198" s="164"/>
      <c r="AT198" s="159" t="s">
        <v>133</v>
      </c>
      <c r="AU198" s="159" t="s">
        <v>86</v>
      </c>
      <c r="AV198" s="13" t="s">
        <v>84</v>
      </c>
      <c r="AW198" s="13" t="s">
        <v>32</v>
      </c>
      <c r="AX198" s="13" t="s">
        <v>76</v>
      </c>
      <c r="AY198" s="159" t="s">
        <v>126</v>
      </c>
    </row>
    <row r="199" spans="1:65" s="14" customFormat="1" ht="11.25">
      <c r="B199" s="165"/>
      <c r="D199" s="153" t="s">
        <v>133</v>
      </c>
      <c r="E199" s="166" t="s">
        <v>1</v>
      </c>
      <c r="F199" s="167" t="s">
        <v>223</v>
      </c>
      <c r="H199" s="168">
        <v>53</v>
      </c>
      <c r="I199" s="169"/>
      <c r="L199" s="165"/>
      <c r="M199" s="170"/>
      <c r="N199" s="171"/>
      <c r="O199" s="171"/>
      <c r="P199" s="171"/>
      <c r="Q199" s="171"/>
      <c r="R199" s="171"/>
      <c r="S199" s="171"/>
      <c r="T199" s="172"/>
      <c r="AT199" s="166" t="s">
        <v>133</v>
      </c>
      <c r="AU199" s="166" t="s">
        <v>86</v>
      </c>
      <c r="AV199" s="14" t="s">
        <v>86</v>
      </c>
      <c r="AW199" s="14" t="s">
        <v>32</v>
      </c>
      <c r="AX199" s="14" t="s">
        <v>76</v>
      </c>
      <c r="AY199" s="166" t="s">
        <v>126</v>
      </c>
    </row>
    <row r="200" spans="1:65" s="15" customFormat="1" ht="11.25">
      <c r="B200" s="173"/>
      <c r="D200" s="153" t="s">
        <v>133</v>
      </c>
      <c r="E200" s="174" t="s">
        <v>1</v>
      </c>
      <c r="F200" s="175" t="s">
        <v>136</v>
      </c>
      <c r="H200" s="176">
        <v>53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133</v>
      </c>
      <c r="AU200" s="174" t="s">
        <v>86</v>
      </c>
      <c r="AV200" s="15" t="s">
        <v>125</v>
      </c>
      <c r="AW200" s="15" t="s">
        <v>32</v>
      </c>
      <c r="AX200" s="15" t="s">
        <v>84</v>
      </c>
      <c r="AY200" s="174" t="s">
        <v>126</v>
      </c>
    </row>
    <row r="201" spans="1:65" s="2" customFormat="1" ht="16.5" customHeight="1">
      <c r="A201" s="32"/>
      <c r="B201" s="138"/>
      <c r="C201" s="183" t="s">
        <v>224</v>
      </c>
      <c r="D201" s="183" t="s">
        <v>225</v>
      </c>
      <c r="E201" s="184" t="s">
        <v>226</v>
      </c>
      <c r="F201" s="185" t="s">
        <v>227</v>
      </c>
      <c r="G201" s="186" t="s">
        <v>219</v>
      </c>
      <c r="H201" s="187">
        <v>53</v>
      </c>
      <c r="I201" s="188"/>
      <c r="J201" s="189">
        <f>ROUND(I201*H201,2)</f>
        <v>0</v>
      </c>
      <c r="K201" s="190"/>
      <c r="L201" s="191"/>
      <c r="M201" s="192" t="s">
        <v>1</v>
      </c>
      <c r="N201" s="193" t="s">
        <v>41</v>
      </c>
      <c r="O201" s="58"/>
      <c r="P201" s="149">
        <f>O201*H201</f>
        <v>0</v>
      </c>
      <c r="Q201" s="149">
        <v>5.7000000000000002E-3</v>
      </c>
      <c r="R201" s="149">
        <f>Q201*H201</f>
        <v>0.30210000000000004</v>
      </c>
      <c r="S201" s="149">
        <v>0</v>
      </c>
      <c r="T201" s="15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1" t="s">
        <v>182</v>
      </c>
      <c r="AT201" s="151" t="s">
        <v>225</v>
      </c>
      <c r="AU201" s="151" t="s">
        <v>86</v>
      </c>
      <c r="AY201" s="17" t="s">
        <v>126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7" t="s">
        <v>84</v>
      </c>
      <c r="BK201" s="152">
        <f>ROUND(I201*H201,2)</f>
        <v>0</v>
      </c>
      <c r="BL201" s="17" t="s">
        <v>125</v>
      </c>
      <c r="BM201" s="151" t="s">
        <v>228</v>
      </c>
    </row>
    <row r="202" spans="1:65" s="2" customFormat="1" ht="11.25">
      <c r="A202" s="32"/>
      <c r="B202" s="33"/>
      <c r="C202" s="32"/>
      <c r="D202" s="153" t="s">
        <v>132</v>
      </c>
      <c r="E202" s="32"/>
      <c r="F202" s="154" t="s">
        <v>227</v>
      </c>
      <c r="G202" s="32"/>
      <c r="H202" s="32"/>
      <c r="I202" s="155"/>
      <c r="J202" s="32"/>
      <c r="K202" s="32"/>
      <c r="L202" s="33"/>
      <c r="M202" s="156"/>
      <c r="N202" s="157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132</v>
      </c>
      <c r="AU202" s="17" t="s">
        <v>86</v>
      </c>
    </row>
    <row r="203" spans="1:65" s="2" customFormat="1" ht="16.5" customHeight="1">
      <c r="A203" s="32"/>
      <c r="B203" s="138"/>
      <c r="C203" s="139" t="s">
        <v>229</v>
      </c>
      <c r="D203" s="139" t="s">
        <v>127</v>
      </c>
      <c r="E203" s="140" t="s">
        <v>217</v>
      </c>
      <c r="F203" s="141" t="s">
        <v>218</v>
      </c>
      <c r="G203" s="142" t="s">
        <v>219</v>
      </c>
      <c r="H203" s="143">
        <v>432</v>
      </c>
      <c r="I203" s="144"/>
      <c r="J203" s="145">
        <f>ROUND(I203*H203,2)</f>
        <v>0</v>
      </c>
      <c r="K203" s="146"/>
      <c r="L203" s="33"/>
      <c r="M203" s="147" t="s">
        <v>1</v>
      </c>
      <c r="N203" s="148" t="s">
        <v>41</v>
      </c>
      <c r="O203" s="58"/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1" t="s">
        <v>125</v>
      </c>
      <c r="AT203" s="151" t="s">
        <v>127</v>
      </c>
      <c r="AU203" s="151" t="s">
        <v>86</v>
      </c>
      <c r="AY203" s="17" t="s">
        <v>126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84</v>
      </c>
      <c r="BK203" s="152">
        <f>ROUND(I203*H203,2)</f>
        <v>0</v>
      </c>
      <c r="BL203" s="17" t="s">
        <v>125</v>
      </c>
      <c r="BM203" s="151" t="s">
        <v>230</v>
      </c>
    </row>
    <row r="204" spans="1:65" s="2" customFormat="1" ht="11.25">
      <c r="A204" s="32"/>
      <c r="B204" s="33"/>
      <c r="C204" s="32"/>
      <c r="D204" s="153" t="s">
        <v>132</v>
      </c>
      <c r="E204" s="32"/>
      <c r="F204" s="154" t="s">
        <v>221</v>
      </c>
      <c r="G204" s="32"/>
      <c r="H204" s="32"/>
      <c r="I204" s="155"/>
      <c r="J204" s="32"/>
      <c r="K204" s="32"/>
      <c r="L204" s="33"/>
      <c r="M204" s="156"/>
      <c r="N204" s="157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132</v>
      </c>
      <c r="AU204" s="17" t="s">
        <v>86</v>
      </c>
    </row>
    <row r="205" spans="1:65" s="13" customFormat="1" ht="11.25">
      <c r="B205" s="158"/>
      <c r="D205" s="153" t="s">
        <v>133</v>
      </c>
      <c r="E205" s="159" t="s">
        <v>1</v>
      </c>
      <c r="F205" s="160" t="s">
        <v>222</v>
      </c>
      <c r="H205" s="159" t="s">
        <v>1</v>
      </c>
      <c r="I205" s="161"/>
      <c r="L205" s="158"/>
      <c r="M205" s="162"/>
      <c r="N205" s="163"/>
      <c r="O205" s="163"/>
      <c r="P205" s="163"/>
      <c r="Q205" s="163"/>
      <c r="R205" s="163"/>
      <c r="S205" s="163"/>
      <c r="T205" s="164"/>
      <c r="AT205" s="159" t="s">
        <v>133</v>
      </c>
      <c r="AU205" s="159" t="s">
        <v>86</v>
      </c>
      <c r="AV205" s="13" t="s">
        <v>84</v>
      </c>
      <c r="AW205" s="13" t="s">
        <v>32</v>
      </c>
      <c r="AX205" s="13" t="s">
        <v>76</v>
      </c>
      <c r="AY205" s="159" t="s">
        <v>126</v>
      </c>
    </row>
    <row r="206" spans="1:65" s="14" customFormat="1" ht="11.25">
      <c r="B206" s="165"/>
      <c r="D206" s="153" t="s">
        <v>133</v>
      </c>
      <c r="E206" s="166" t="s">
        <v>1</v>
      </c>
      <c r="F206" s="167" t="s">
        <v>231</v>
      </c>
      <c r="H206" s="168">
        <v>432</v>
      </c>
      <c r="I206" s="169"/>
      <c r="L206" s="165"/>
      <c r="M206" s="170"/>
      <c r="N206" s="171"/>
      <c r="O206" s="171"/>
      <c r="P206" s="171"/>
      <c r="Q206" s="171"/>
      <c r="R206" s="171"/>
      <c r="S206" s="171"/>
      <c r="T206" s="172"/>
      <c r="AT206" s="166" t="s">
        <v>133</v>
      </c>
      <c r="AU206" s="166" t="s">
        <v>86</v>
      </c>
      <c r="AV206" s="14" t="s">
        <v>86</v>
      </c>
      <c r="AW206" s="14" t="s">
        <v>32</v>
      </c>
      <c r="AX206" s="14" t="s">
        <v>76</v>
      </c>
      <c r="AY206" s="166" t="s">
        <v>126</v>
      </c>
    </row>
    <row r="207" spans="1:65" s="15" customFormat="1" ht="11.25">
      <c r="B207" s="173"/>
      <c r="D207" s="153" t="s">
        <v>133</v>
      </c>
      <c r="E207" s="174" t="s">
        <v>1</v>
      </c>
      <c r="F207" s="175" t="s">
        <v>136</v>
      </c>
      <c r="H207" s="176">
        <v>432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133</v>
      </c>
      <c r="AU207" s="174" t="s">
        <v>86</v>
      </c>
      <c r="AV207" s="15" t="s">
        <v>125</v>
      </c>
      <c r="AW207" s="15" t="s">
        <v>32</v>
      </c>
      <c r="AX207" s="15" t="s">
        <v>84</v>
      </c>
      <c r="AY207" s="174" t="s">
        <v>126</v>
      </c>
    </row>
    <row r="208" spans="1:65" s="2" customFormat="1" ht="16.5" customHeight="1">
      <c r="A208" s="32"/>
      <c r="B208" s="138"/>
      <c r="C208" s="183" t="s">
        <v>232</v>
      </c>
      <c r="D208" s="183" t="s">
        <v>225</v>
      </c>
      <c r="E208" s="184" t="s">
        <v>233</v>
      </c>
      <c r="F208" s="185" t="s">
        <v>234</v>
      </c>
      <c r="G208" s="186" t="s">
        <v>235</v>
      </c>
      <c r="H208" s="187">
        <v>432</v>
      </c>
      <c r="I208" s="188"/>
      <c r="J208" s="189">
        <f>ROUND(I208*H208,2)</f>
        <v>0</v>
      </c>
      <c r="K208" s="190"/>
      <c r="L208" s="191"/>
      <c r="M208" s="192" t="s">
        <v>1</v>
      </c>
      <c r="N208" s="193" t="s">
        <v>41</v>
      </c>
      <c r="O208" s="58"/>
      <c r="P208" s="149">
        <f>O208*H208</f>
        <v>0</v>
      </c>
      <c r="Q208" s="149">
        <v>5.3E-3</v>
      </c>
      <c r="R208" s="149">
        <f>Q208*H208</f>
        <v>2.2896000000000001</v>
      </c>
      <c r="S208" s="149">
        <v>0</v>
      </c>
      <c r="T208" s="15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1" t="s">
        <v>182</v>
      </c>
      <c r="AT208" s="151" t="s">
        <v>225</v>
      </c>
      <c r="AU208" s="151" t="s">
        <v>86</v>
      </c>
      <c r="AY208" s="17" t="s">
        <v>126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7" t="s">
        <v>84</v>
      </c>
      <c r="BK208" s="152">
        <f>ROUND(I208*H208,2)</f>
        <v>0</v>
      </c>
      <c r="BL208" s="17" t="s">
        <v>125</v>
      </c>
      <c r="BM208" s="151" t="s">
        <v>236</v>
      </c>
    </row>
    <row r="209" spans="1:65" s="2" customFormat="1" ht="11.25">
      <c r="A209" s="32"/>
      <c r="B209" s="33"/>
      <c r="C209" s="32"/>
      <c r="D209" s="153" t="s">
        <v>132</v>
      </c>
      <c r="E209" s="32"/>
      <c r="F209" s="154" t="s">
        <v>234</v>
      </c>
      <c r="G209" s="32"/>
      <c r="H209" s="32"/>
      <c r="I209" s="155"/>
      <c r="J209" s="32"/>
      <c r="K209" s="32"/>
      <c r="L209" s="33"/>
      <c r="M209" s="156"/>
      <c r="N209" s="157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132</v>
      </c>
      <c r="AU209" s="17" t="s">
        <v>86</v>
      </c>
    </row>
    <row r="210" spans="1:65" s="2" customFormat="1" ht="16.5" customHeight="1">
      <c r="A210" s="32"/>
      <c r="B210" s="138"/>
      <c r="C210" s="139" t="s">
        <v>237</v>
      </c>
      <c r="D210" s="139" t="s">
        <v>127</v>
      </c>
      <c r="E210" s="140" t="s">
        <v>238</v>
      </c>
      <c r="F210" s="141" t="s">
        <v>239</v>
      </c>
      <c r="G210" s="142" t="s">
        <v>219</v>
      </c>
      <c r="H210" s="143">
        <v>2</v>
      </c>
      <c r="I210" s="144"/>
      <c r="J210" s="145">
        <f>ROUND(I210*H210,2)</f>
        <v>0</v>
      </c>
      <c r="K210" s="146"/>
      <c r="L210" s="33"/>
      <c r="M210" s="147" t="s">
        <v>1</v>
      </c>
      <c r="N210" s="148" t="s">
        <v>41</v>
      </c>
      <c r="O210" s="58"/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1" t="s">
        <v>125</v>
      </c>
      <c r="AT210" s="151" t="s">
        <v>127</v>
      </c>
      <c r="AU210" s="151" t="s">
        <v>86</v>
      </c>
      <c r="AY210" s="17" t="s">
        <v>126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84</v>
      </c>
      <c r="BK210" s="152">
        <f>ROUND(I210*H210,2)</f>
        <v>0</v>
      </c>
      <c r="BL210" s="17" t="s">
        <v>125</v>
      </c>
      <c r="BM210" s="151" t="s">
        <v>240</v>
      </c>
    </row>
    <row r="211" spans="1:65" s="2" customFormat="1" ht="11.25">
      <c r="A211" s="32"/>
      <c r="B211" s="33"/>
      <c r="C211" s="32"/>
      <c r="D211" s="153" t="s">
        <v>132</v>
      </c>
      <c r="E211" s="32"/>
      <c r="F211" s="154" t="s">
        <v>241</v>
      </c>
      <c r="G211" s="32"/>
      <c r="H211" s="32"/>
      <c r="I211" s="155"/>
      <c r="J211" s="32"/>
      <c r="K211" s="32"/>
      <c r="L211" s="33"/>
      <c r="M211" s="156"/>
      <c r="N211" s="157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132</v>
      </c>
      <c r="AU211" s="17" t="s">
        <v>86</v>
      </c>
    </row>
    <row r="212" spans="1:65" s="13" customFormat="1" ht="11.25">
      <c r="B212" s="158"/>
      <c r="D212" s="153" t="s">
        <v>133</v>
      </c>
      <c r="E212" s="159" t="s">
        <v>1</v>
      </c>
      <c r="F212" s="160" t="s">
        <v>242</v>
      </c>
      <c r="H212" s="159" t="s">
        <v>1</v>
      </c>
      <c r="I212" s="161"/>
      <c r="L212" s="158"/>
      <c r="M212" s="162"/>
      <c r="N212" s="163"/>
      <c r="O212" s="163"/>
      <c r="P212" s="163"/>
      <c r="Q212" s="163"/>
      <c r="R212" s="163"/>
      <c r="S212" s="163"/>
      <c r="T212" s="164"/>
      <c r="AT212" s="159" t="s">
        <v>133</v>
      </c>
      <c r="AU212" s="159" t="s">
        <v>86</v>
      </c>
      <c r="AV212" s="13" t="s">
        <v>84</v>
      </c>
      <c r="AW212" s="13" t="s">
        <v>32</v>
      </c>
      <c r="AX212" s="13" t="s">
        <v>76</v>
      </c>
      <c r="AY212" s="159" t="s">
        <v>126</v>
      </c>
    </row>
    <row r="213" spans="1:65" s="14" customFormat="1" ht="11.25">
      <c r="B213" s="165"/>
      <c r="D213" s="153" t="s">
        <v>133</v>
      </c>
      <c r="E213" s="166" t="s">
        <v>1</v>
      </c>
      <c r="F213" s="167" t="s">
        <v>86</v>
      </c>
      <c r="H213" s="168">
        <v>2</v>
      </c>
      <c r="I213" s="169"/>
      <c r="L213" s="165"/>
      <c r="M213" s="170"/>
      <c r="N213" s="171"/>
      <c r="O213" s="171"/>
      <c r="P213" s="171"/>
      <c r="Q213" s="171"/>
      <c r="R213" s="171"/>
      <c r="S213" s="171"/>
      <c r="T213" s="172"/>
      <c r="AT213" s="166" t="s">
        <v>133</v>
      </c>
      <c r="AU213" s="166" t="s">
        <v>86</v>
      </c>
      <c r="AV213" s="14" t="s">
        <v>86</v>
      </c>
      <c r="AW213" s="14" t="s">
        <v>32</v>
      </c>
      <c r="AX213" s="14" t="s">
        <v>76</v>
      </c>
      <c r="AY213" s="166" t="s">
        <v>126</v>
      </c>
    </row>
    <row r="214" spans="1:65" s="15" customFormat="1" ht="11.25">
      <c r="B214" s="173"/>
      <c r="D214" s="153" t="s">
        <v>133</v>
      </c>
      <c r="E214" s="174" t="s">
        <v>1</v>
      </c>
      <c r="F214" s="175" t="s">
        <v>136</v>
      </c>
      <c r="H214" s="176">
        <v>2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133</v>
      </c>
      <c r="AU214" s="174" t="s">
        <v>86</v>
      </c>
      <c r="AV214" s="15" t="s">
        <v>125</v>
      </c>
      <c r="AW214" s="15" t="s">
        <v>32</v>
      </c>
      <c r="AX214" s="15" t="s">
        <v>84</v>
      </c>
      <c r="AY214" s="174" t="s">
        <v>126</v>
      </c>
    </row>
    <row r="215" spans="1:65" s="2" customFormat="1" ht="16.5" customHeight="1">
      <c r="A215" s="32"/>
      <c r="B215" s="138"/>
      <c r="C215" s="183" t="s">
        <v>243</v>
      </c>
      <c r="D215" s="183" t="s">
        <v>225</v>
      </c>
      <c r="E215" s="184" t="s">
        <v>244</v>
      </c>
      <c r="F215" s="185" t="s">
        <v>245</v>
      </c>
      <c r="G215" s="186" t="s">
        <v>219</v>
      </c>
      <c r="H215" s="187">
        <v>2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41</v>
      </c>
      <c r="O215" s="58"/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1" t="s">
        <v>182</v>
      </c>
      <c r="AT215" s="151" t="s">
        <v>225</v>
      </c>
      <c r="AU215" s="151" t="s">
        <v>86</v>
      </c>
      <c r="AY215" s="17" t="s">
        <v>126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7" t="s">
        <v>84</v>
      </c>
      <c r="BK215" s="152">
        <f>ROUND(I215*H215,2)</f>
        <v>0</v>
      </c>
      <c r="BL215" s="17" t="s">
        <v>125</v>
      </c>
      <c r="BM215" s="151" t="s">
        <v>246</v>
      </c>
    </row>
    <row r="216" spans="1:65" s="2" customFormat="1" ht="11.25">
      <c r="A216" s="32"/>
      <c r="B216" s="33"/>
      <c r="C216" s="32"/>
      <c r="D216" s="153" t="s">
        <v>132</v>
      </c>
      <c r="E216" s="32"/>
      <c r="F216" s="154" t="s">
        <v>247</v>
      </c>
      <c r="G216" s="32"/>
      <c r="H216" s="32"/>
      <c r="I216" s="155"/>
      <c r="J216" s="32"/>
      <c r="K216" s="32"/>
      <c r="L216" s="33"/>
      <c r="M216" s="156"/>
      <c r="N216" s="157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132</v>
      </c>
      <c r="AU216" s="17" t="s">
        <v>86</v>
      </c>
    </row>
    <row r="217" spans="1:65" s="2" customFormat="1" ht="16.5" customHeight="1">
      <c r="A217" s="32"/>
      <c r="B217" s="138"/>
      <c r="C217" s="139" t="s">
        <v>248</v>
      </c>
      <c r="D217" s="139" t="s">
        <v>127</v>
      </c>
      <c r="E217" s="140" t="s">
        <v>249</v>
      </c>
      <c r="F217" s="141" t="s">
        <v>250</v>
      </c>
      <c r="G217" s="142" t="s">
        <v>219</v>
      </c>
      <c r="H217" s="143">
        <v>3</v>
      </c>
      <c r="I217" s="144"/>
      <c r="J217" s="145">
        <f>ROUND(I217*H217,2)</f>
        <v>0</v>
      </c>
      <c r="K217" s="146"/>
      <c r="L217" s="33"/>
      <c r="M217" s="147" t="s">
        <v>1</v>
      </c>
      <c r="N217" s="148" t="s">
        <v>41</v>
      </c>
      <c r="O217" s="58"/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1" t="s">
        <v>125</v>
      </c>
      <c r="AT217" s="151" t="s">
        <v>127</v>
      </c>
      <c r="AU217" s="151" t="s">
        <v>86</v>
      </c>
      <c r="AY217" s="17" t="s">
        <v>126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84</v>
      </c>
      <c r="BK217" s="152">
        <f>ROUND(I217*H217,2)</f>
        <v>0</v>
      </c>
      <c r="BL217" s="17" t="s">
        <v>125</v>
      </c>
      <c r="BM217" s="151" t="s">
        <v>251</v>
      </c>
    </row>
    <row r="218" spans="1:65" s="2" customFormat="1" ht="11.25">
      <c r="A218" s="32"/>
      <c r="B218" s="33"/>
      <c r="C218" s="32"/>
      <c r="D218" s="153" t="s">
        <v>132</v>
      </c>
      <c r="E218" s="32"/>
      <c r="F218" s="154" t="s">
        <v>252</v>
      </c>
      <c r="G218" s="32"/>
      <c r="H218" s="32"/>
      <c r="I218" s="155"/>
      <c r="J218" s="32"/>
      <c r="K218" s="32"/>
      <c r="L218" s="33"/>
      <c r="M218" s="156"/>
      <c r="N218" s="157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132</v>
      </c>
      <c r="AU218" s="17" t="s">
        <v>86</v>
      </c>
    </row>
    <row r="219" spans="1:65" s="13" customFormat="1" ht="11.25">
      <c r="B219" s="158"/>
      <c r="D219" s="153" t="s">
        <v>133</v>
      </c>
      <c r="E219" s="159" t="s">
        <v>1</v>
      </c>
      <c r="F219" s="160" t="s">
        <v>253</v>
      </c>
      <c r="H219" s="159" t="s">
        <v>1</v>
      </c>
      <c r="I219" s="161"/>
      <c r="L219" s="158"/>
      <c r="M219" s="162"/>
      <c r="N219" s="163"/>
      <c r="O219" s="163"/>
      <c r="P219" s="163"/>
      <c r="Q219" s="163"/>
      <c r="R219" s="163"/>
      <c r="S219" s="163"/>
      <c r="T219" s="164"/>
      <c r="AT219" s="159" t="s">
        <v>133</v>
      </c>
      <c r="AU219" s="159" t="s">
        <v>86</v>
      </c>
      <c r="AV219" s="13" t="s">
        <v>84</v>
      </c>
      <c r="AW219" s="13" t="s">
        <v>32</v>
      </c>
      <c r="AX219" s="13" t="s">
        <v>76</v>
      </c>
      <c r="AY219" s="159" t="s">
        <v>126</v>
      </c>
    </row>
    <row r="220" spans="1:65" s="14" customFormat="1" ht="11.25">
      <c r="B220" s="165"/>
      <c r="D220" s="153" t="s">
        <v>133</v>
      </c>
      <c r="E220" s="166" t="s">
        <v>1</v>
      </c>
      <c r="F220" s="167" t="s">
        <v>148</v>
      </c>
      <c r="H220" s="168">
        <v>3</v>
      </c>
      <c r="I220" s="169"/>
      <c r="L220" s="165"/>
      <c r="M220" s="170"/>
      <c r="N220" s="171"/>
      <c r="O220" s="171"/>
      <c r="P220" s="171"/>
      <c r="Q220" s="171"/>
      <c r="R220" s="171"/>
      <c r="S220" s="171"/>
      <c r="T220" s="172"/>
      <c r="AT220" s="166" t="s">
        <v>133</v>
      </c>
      <c r="AU220" s="166" t="s">
        <v>86</v>
      </c>
      <c r="AV220" s="14" t="s">
        <v>86</v>
      </c>
      <c r="AW220" s="14" t="s">
        <v>32</v>
      </c>
      <c r="AX220" s="14" t="s">
        <v>76</v>
      </c>
      <c r="AY220" s="166" t="s">
        <v>126</v>
      </c>
    </row>
    <row r="221" spans="1:65" s="15" customFormat="1" ht="11.25">
      <c r="B221" s="173"/>
      <c r="D221" s="153" t="s">
        <v>133</v>
      </c>
      <c r="E221" s="174" t="s">
        <v>1</v>
      </c>
      <c r="F221" s="175" t="s">
        <v>136</v>
      </c>
      <c r="H221" s="176">
        <v>3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133</v>
      </c>
      <c r="AU221" s="174" t="s">
        <v>86</v>
      </c>
      <c r="AV221" s="15" t="s">
        <v>125</v>
      </c>
      <c r="AW221" s="15" t="s">
        <v>32</v>
      </c>
      <c r="AX221" s="15" t="s">
        <v>84</v>
      </c>
      <c r="AY221" s="174" t="s">
        <v>126</v>
      </c>
    </row>
    <row r="222" spans="1:65" s="2" customFormat="1" ht="16.5" customHeight="1">
      <c r="A222" s="32"/>
      <c r="B222" s="138"/>
      <c r="C222" s="183" t="s">
        <v>254</v>
      </c>
      <c r="D222" s="183" t="s">
        <v>225</v>
      </c>
      <c r="E222" s="184" t="s">
        <v>255</v>
      </c>
      <c r="F222" s="185" t="s">
        <v>256</v>
      </c>
      <c r="G222" s="186" t="s">
        <v>219</v>
      </c>
      <c r="H222" s="187">
        <v>3</v>
      </c>
      <c r="I222" s="188"/>
      <c r="J222" s="189">
        <f>ROUND(I222*H222,2)</f>
        <v>0</v>
      </c>
      <c r="K222" s="190"/>
      <c r="L222" s="191"/>
      <c r="M222" s="192" t="s">
        <v>1</v>
      </c>
      <c r="N222" s="193" t="s">
        <v>41</v>
      </c>
      <c r="O222" s="58"/>
      <c r="P222" s="149">
        <f>O222*H222</f>
        <v>0</v>
      </c>
      <c r="Q222" s="149">
        <v>2.4539999999999996E-2</v>
      </c>
      <c r="R222" s="149">
        <f>Q222*H222</f>
        <v>7.3619999999999991E-2</v>
      </c>
      <c r="S222" s="149">
        <v>0</v>
      </c>
      <c r="T222" s="15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1" t="s">
        <v>182</v>
      </c>
      <c r="AT222" s="151" t="s">
        <v>225</v>
      </c>
      <c r="AU222" s="151" t="s">
        <v>86</v>
      </c>
      <c r="AY222" s="17" t="s">
        <v>126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7" t="s">
        <v>84</v>
      </c>
      <c r="BK222" s="152">
        <f>ROUND(I222*H222,2)</f>
        <v>0</v>
      </c>
      <c r="BL222" s="17" t="s">
        <v>125</v>
      </c>
      <c r="BM222" s="151" t="s">
        <v>257</v>
      </c>
    </row>
    <row r="223" spans="1:65" s="2" customFormat="1" ht="11.25">
      <c r="A223" s="32"/>
      <c r="B223" s="33"/>
      <c r="C223" s="32"/>
      <c r="D223" s="153" t="s">
        <v>132</v>
      </c>
      <c r="E223" s="32"/>
      <c r="F223" s="154" t="s">
        <v>256</v>
      </c>
      <c r="G223" s="32"/>
      <c r="H223" s="32"/>
      <c r="I223" s="155"/>
      <c r="J223" s="32"/>
      <c r="K223" s="32"/>
      <c r="L223" s="33"/>
      <c r="M223" s="156"/>
      <c r="N223" s="157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132</v>
      </c>
      <c r="AU223" s="17" t="s">
        <v>86</v>
      </c>
    </row>
    <row r="224" spans="1:65" s="2" customFormat="1" ht="16.5" customHeight="1">
      <c r="A224" s="32"/>
      <c r="B224" s="138"/>
      <c r="C224" s="139" t="s">
        <v>7</v>
      </c>
      <c r="D224" s="139" t="s">
        <v>127</v>
      </c>
      <c r="E224" s="140" t="s">
        <v>258</v>
      </c>
      <c r="F224" s="141" t="s">
        <v>259</v>
      </c>
      <c r="G224" s="142" t="s">
        <v>235</v>
      </c>
      <c r="H224" s="143">
        <v>144</v>
      </c>
      <c r="I224" s="144"/>
      <c r="J224" s="145">
        <f>ROUND(I224*H224,2)</f>
        <v>0</v>
      </c>
      <c r="K224" s="146"/>
      <c r="L224" s="33"/>
      <c r="M224" s="147" t="s">
        <v>1</v>
      </c>
      <c r="N224" s="148" t="s">
        <v>41</v>
      </c>
      <c r="O224" s="58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1" t="s">
        <v>125</v>
      </c>
      <c r="AT224" s="151" t="s">
        <v>127</v>
      </c>
      <c r="AU224" s="151" t="s">
        <v>86</v>
      </c>
      <c r="AY224" s="17" t="s">
        <v>126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84</v>
      </c>
      <c r="BK224" s="152">
        <f>ROUND(I224*H224,2)</f>
        <v>0</v>
      </c>
      <c r="BL224" s="17" t="s">
        <v>125</v>
      </c>
      <c r="BM224" s="151" t="s">
        <v>260</v>
      </c>
    </row>
    <row r="225" spans="1:65" s="2" customFormat="1" ht="11.25">
      <c r="A225" s="32"/>
      <c r="B225" s="33"/>
      <c r="C225" s="32"/>
      <c r="D225" s="153" t="s">
        <v>132</v>
      </c>
      <c r="E225" s="32"/>
      <c r="F225" s="154" t="s">
        <v>261</v>
      </c>
      <c r="G225" s="32"/>
      <c r="H225" s="32"/>
      <c r="I225" s="155"/>
      <c r="J225" s="32"/>
      <c r="K225" s="32"/>
      <c r="L225" s="33"/>
      <c r="M225" s="156"/>
      <c r="N225" s="157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132</v>
      </c>
      <c r="AU225" s="17" t="s">
        <v>86</v>
      </c>
    </row>
    <row r="226" spans="1:65" s="13" customFormat="1" ht="11.25">
      <c r="B226" s="158"/>
      <c r="D226" s="153" t="s">
        <v>133</v>
      </c>
      <c r="E226" s="159" t="s">
        <v>1</v>
      </c>
      <c r="F226" s="160" t="s">
        <v>222</v>
      </c>
      <c r="H226" s="159" t="s">
        <v>1</v>
      </c>
      <c r="I226" s="161"/>
      <c r="L226" s="158"/>
      <c r="M226" s="162"/>
      <c r="N226" s="163"/>
      <c r="O226" s="163"/>
      <c r="P226" s="163"/>
      <c r="Q226" s="163"/>
      <c r="R226" s="163"/>
      <c r="S226" s="163"/>
      <c r="T226" s="164"/>
      <c r="AT226" s="159" t="s">
        <v>133</v>
      </c>
      <c r="AU226" s="159" t="s">
        <v>86</v>
      </c>
      <c r="AV226" s="13" t="s">
        <v>84</v>
      </c>
      <c r="AW226" s="13" t="s">
        <v>32</v>
      </c>
      <c r="AX226" s="13" t="s">
        <v>76</v>
      </c>
      <c r="AY226" s="159" t="s">
        <v>126</v>
      </c>
    </row>
    <row r="227" spans="1:65" s="13" customFormat="1" ht="11.25">
      <c r="B227" s="158"/>
      <c r="D227" s="153" t="s">
        <v>133</v>
      </c>
      <c r="E227" s="159" t="s">
        <v>1</v>
      </c>
      <c r="F227" s="160" t="s">
        <v>262</v>
      </c>
      <c r="H227" s="159" t="s">
        <v>1</v>
      </c>
      <c r="I227" s="161"/>
      <c r="L227" s="158"/>
      <c r="M227" s="162"/>
      <c r="N227" s="163"/>
      <c r="O227" s="163"/>
      <c r="P227" s="163"/>
      <c r="Q227" s="163"/>
      <c r="R227" s="163"/>
      <c r="S227" s="163"/>
      <c r="T227" s="164"/>
      <c r="AT227" s="159" t="s">
        <v>133</v>
      </c>
      <c r="AU227" s="159" t="s">
        <v>86</v>
      </c>
      <c r="AV227" s="13" t="s">
        <v>84</v>
      </c>
      <c r="AW227" s="13" t="s">
        <v>32</v>
      </c>
      <c r="AX227" s="13" t="s">
        <v>76</v>
      </c>
      <c r="AY227" s="159" t="s">
        <v>126</v>
      </c>
    </row>
    <row r="228" spans="1:65" s="14" customFormat="1" ht="11.25">
      <c r="B228" s="165"/>
      <c r="D228" s="153" t="s">
        <v>133</v>
      </c>
      <c r="E228" s="166" t="s">
        <v>1</v>
      </c>
      <c r="F228" s="167" t="s">
        <v>263</v>
      </c>
      <c r="H228" s="168">
        <v>144</v>
      </c>
      <c r="I228" s="169"/>
      <c r="L228" s="165"/>
      <c r="M228" s="170"/>
      <c r="N228" s="171"/>
      <c r="O228" s="171"/>
      <c r="P228" s="171"/>
      <c r="Q228" s="171"/>
      <c r="R228" s="171"/>
      <c r="S228" s="171"/>
      <c r="T228" s="172"/>
      <c r="AT228" s="166" t="s">
        <v>133</v>
      </c>
      <c r="AU228" s="166" t="s">
        <v>86</v>
      </c>
      <c r="AV228" s="14" t="s">
        <v>86</v>
      </c>
      <c r="AW228" s="14" t="s">
        <v>32</v>
      </c>
      <c r="AX228" s="14" t="s">
        <v>76</v>
      </c>
      <c r="AY228" s="166" t="s">
        <v>126</v>
      </c>
    </row>
    <row r="229" spans="1:65" s="15" customFormat="1" ht="11.25">
      <c r="B229" s="173"/>
      <c r="D229" s="153" t="s">
        <v>133</v>
      </c>
      <c r="E229" s="174" t="s">
        <v>1</v>
      </c>
      <c r="F229" s="175" t="s">
        <v>136</v>
      </c>
      <c r="H229" s="176">
        <v>144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133</v>
      </c>
      <c r="AU229" s="174" t="s">
        <v>86</v>
      </c>
      <c r="AV229" s="15" t="s">
        <v>125</v>
      </c>
      <c r="AW229" s="15" t="s">
        <v>32</v>
      </c>
      <c r="AX229" s="15" t="s">
        <v>84</v>
      </c>
      <c r="AY229" s="174" t="s">
        <v>126</v>
      </c>
    </row>
    <row r="230" spans="1:65" s="2" customFormat="1" ht="16.5" customHeight="1">
      <c r="A230" s="32"/>
      <c r="B230" s="138"/>
      <c r="C230" s="183" t="s">
        <v>264</v>
      </c>
      <c r="D230" s="183" t="s">
        <v>225</v>
      </c>
      <c r="E230" s="184" t="s">
        <v>265</v>
      </c>
      <c r="F230" s="185" t="s">
        <v>266</v>
      </c>
      <c r="G230" s="186" t="s">
        <v>235</v>
      </c>
      <c r="H230" s="187">
        <v>3088.8</v>
      </c>
      <c r="I230" s="188"/>
      <c r="J230" s="189">
        <f>ROUND(I230*H230,2)</f>
        <v>0</v>
      </c>
      <c r="K230" s="190"/>
      <c r="L230" s="191"/>
      <c r="M230" s="192" t="s">
        <v>1</v>
      </c>
      <c r="N230" s="193" t="s">
        <v>41</v>
      </c>
      <c r="O230" s="58"/>
      <c r="P230" s="149">
        <f>O230*H230</f>
        <v>0</v>
      </c>
      <c r="Q230" s="149">
        <v>5.5999999999999999E-3</v>
      </c>
      <c r="R230" s="149">
        <f>Q230*H230</f>
        <v>17.297280000000001</v>
      </c>
      <c r="S230" s="149">
        <v>0</v>
      </c>
      <c r="T230" s="15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1" t="s">
        <v>182</v>
      </c>
      <c r="AT230" s="151" t="s">
        <v>225</v>
      </c>
      <c r="AU230" s="151" t="s">
        <v>86</v>
      </c>
      <c r="AY230" s="17" t="s">
        <v>126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7" t="s">
        <v>84</v>
      </c>
      <c r="BK230" s="152">
        <f>ROUND(I230*H230,2)</f>
        <v>0</v>
      </c>
      <c r="BL230" s="17" t="s">
        <v>125</v>
      </c>
      <c r="BM230" s="151" t="s">
        <v>267</v>
      </c>
    </row>
    <row r="231" spans="1:65" s="2" customFormat="1" ht="11.25">
      <c r="A231" s="32"/>
      <c r="B231" s="33"/>
      <c r="C231" s="32"/>
      <c r="D231" s="153" t="s">
        <v>132</v>
      </c>
      <c r="E231" s="32"/>
      <c r="F231" s="154" t="s">
        <v>266</v>
      </c>
      <c r="G231" s="32"/>
      <c r="H231" s="32"/>
      <c r="I231" s="155"/>
      <c r="J231" s="32"/>
      <c r="K231" s="32"/>
      <c r="L231" s="33"/>
      <c r="M231" s="156"/>
      <c r="N231" s="157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132</v>
      </c>
      <c r="AU231" s="17" t="s">
        <v>86</v>
      </c>
    </row>
    <row r="232" spans="1:65" s="13" customFormat="1" ht="11.25">
      <c r="B232" s="158"/>
      <c r="D232" s="153" t="s">
        <v>133</v>
      </c>
      <c r="E232" s="159" t="s">
        <v>1</v>
      </c>
      <c r="F232" s="160" t="s">
        <v>268</v>
      </c>
      <c r="H232" s="159" t="s">
        <v>1</v>
      </c>
      <c r="I232" s="161"/>
      <c r="L232" s="158"/>
      <c r="M232" s="162"/>
      <c r="N232" s="163"/>
      <c r="O232" s="163"/>
      <c r="P232" s="163"/>
      <c r="Q232" s="163"/>
      <c r="R232" s="163"/>
      <c r="S232" s="163"/>
      <c r="T232" s="164"/>
      <c r="AT232" s="159" t="s">
        <v>133</v>
      </c>
      <c r="AU232" s="159" t="s">
        <v>86</v>
      </c>
      <c r="AV232" s="13" t="s">
        <v>84</v>
      </c>
      <c r="AW232" s="13" t="s">
        <v>32</v>
      </c>
      <c r="AX232" s="13" t="s">
        <v>76</v>
      </c>
      <c r="AY232" s="159" t="s">
        <v>126</v>
      </c>
    </row>
    <row r="233" spans="1:65" s="14" customFormat="1" ht="11.25">
      <c r="B233" s="165"/>
      <c r="D233" s="153" t="s">
        <v>133</v>
      </c>
      <c r="E233" s="166" t="s">
        <v>1</v>
      </c>
      <c r="F233" s="167" t="s">
        <v>269</v>
      </c>
      <c r="H233" s="168">
        <v>2808</v>
      </c>
      <c r="I233" s="169"/>
      <c r="L233" s="165"/>
      <c r="M233" s="170"/>
      <c r="N233" s="171"/>
      <c r="O233" s="171"/>
      <c r="P233" s="171"/>
      <c r="Q233" s="171"/>
      <c r="R233" s="171"/>
      <c r="S233" s="171"/>
      <c r="T233" s="172"/>
      <c r="AT233" s="166" t="s">
        <v>133</v>
      </c>
      <c r="AU233" s="166" t="s">
        <v>86</v>
      </c>
      <c r="AV233" s="14" t="s">
        <v>86</v>
      </c>
      <c r="AW233" s="14" t="s">
        <v>32</v>
      </c>
      <c r="AX233" s="14" t="s">
        <v>76</v>
      </c>
      <c r="AY233" s="166" t="s">
        <v>126</v>
      </c>
    </row>
    <row r="234" spans="1:65" s="15" customFormat="1" ht="11.25">
      <c r="B234" s="173"/>
      <c r="D234" s="153" t="s">
        <v>133</v>
      </c>
      <c r="E234" s="174" t="s">
        <v>1</v>
      </c>
      <c r="F234" s="175" t="s">
        <v>136</v>
      </c>
      <c r="H234" s="176">
        <v>2808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133</v>
      </c>
      <c r="AU234" s="174" t="s">
        <v>86</v>
      </c>
      <c r="AV234" s="15" t="s">
        <v>125</v>
      </c>
      <c r="AW234" s="15" t="s">
        <v>32</v>
      </c>
      <c r="AX234" s="15" t="s">
        <v>84</v>
      </c>
      <c r="AY234" s="174" t="s">
        <v>126</v>
      </c>
    </row>
    <row r="235" spans="1:65" s="14" customFormat="1" ht="11.25">
      <c r="B235" s="165"/>
      <c r="D235" s="153" t="s">
        <v>133</v>
      </c>
      <c r="F235" s="167" t="s">
        <v>270</v>
      </c>
      <c r="H235" s="168">
        <v>3088.8</v>
      </c>
      <c r="I235" s="169"/>
      <c r="L235" s="165"/>
      <c r="M235" s="170"/>
      <c r="N235" s="171"/>
      <c r="O235" s="171"/>
      <c r="P235" s="171"/>
      <c r="Q235" s="171"/>
      <c r="R235" s="171"/>
      <c r="S235" s="171"/>
      <c r="T235" s="172"/>
      <c r="AT235" s="166" t="s">
        <v>133</v>
      </c>
      <c r="AU235" s="166" t="s">
        <v>86</v>
      </c>
      <c r="AV235" s="14" t="s">
        <v>86</v>
      </c>
      <c r="AW235" s="14" t="s">
        <v>3</v>
      </c>
      <c r="AX235" s="14" t="s">
        <v>84</v>
      </c>
      <c r="AY235" s="166" t="s">
        <v>126</v>
      </c>
    </row>
    <row r="236" spans="1:65" s="12" customFormat="1" ht="22.9" customHeight="1">
      <c r="B236" s="127"/>
      <c r="D236" s="128" t="s">
        <v>75</v>
      </c>
      <c r="E236" s="181" t="s">
        <v>187</v>
      </c>
      <c r="F236" s="181" t="s">
        <v>271</v>
      </c>
      <c r="I236" s="130"/>
      <c r="J236" s="182">
        <f>BK236</f>
        <v>0</v>
      </c>
      <c r="L236" s="127"/>
      <c r="M236" s="132"/>
      <c r="N236" s="133"/>
      <c r="O236" s="133"/>
      <c r="P236" s="134">
        <f>SUM(P237:P261)</f>
        <v>0</v>
      </c>
      <c r="Q236" s="133"/>
      <c r="R236" s="134">
        <f>SUM(R237:R261)</f>
        <v>0</v>
      </c>
      <c r="S236" s="133"/>
      <c r="T236" s="135">
        <f>SUM(T237:T261)</f>
        <v>32.4</v>
      </c>
      <c r="AR236" s="128" t="s">
        <v>84</v>
      </c>
      <c r="AT236" s="136" t="s">
        <v>75</v>
      </c>
      <c r="AU236" s="136" t="s">
        <v>84</v>
      </c>
      <c r="AY236" s="128" t="s">
        <v>126</v>
      </c>
      <c r="BK236" s="137">
        <f>SUM(BK237:BK261)</f>
        <v>0</v>
      </c>
    </row>
    <row r="237" spans="1:65" s="2" customFormat="1" ht="16.5" customHeight="1">
      <c r="A237" s="32"/>
      <c r="B237" s="138"/>
      <c r="C237" s="139" t="s">
        <v>272</v>
      </c>
      <c r="D237" s="139" t="s">
        <v>127</v>
      </c>
      <c r="E237" s="140" t="s">
        <v>273</v>
      </c>
      <c r="F237" s="141" t="s">
        <v>274</v>
      </c>
      <c r="G237" s="142" t="s">
        <v>142</v>
      </c>
      <c r="H237" s="143">
        <v>7.68</v>
      </c>
      <c r="I237" s="144"/>
      <c r="J237" s="145">
        <f>ROUND(I237*H237,2)</f>
        <v>0</v>
      </c>
      <c r="K237" s="146"/>
      <c r="L237" s="33"/>
      <c r="M237" s="147" t="s">
        <v>1</v>
      </c>
      <c r="N237" s="148" t="s">
        <v>41</v>
      </c>
      <c r="O237" s="58"/>
      <c r="P237" s="149">
        <f>O237*H237</f>
        <v>0</v>
      </c>
      <c r="Q237" s="149">
        <v>0</v>
      </c>
      <c r="R237" s="149">
        <f>Q237*H237</f>
        <v>0</v>
      </c>
      <c r="S237" s="149">
        <v>2</v>
      </c>
      <c r="T237" s="150">
        <f>S237*H237</f>
        <v>15.36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1" t="s">
        <v>125</v>
      </c>
      <c r="AT237" s="151" t="s">
        <v>127</v>
      </c>
      <c r="AU237" s="151" t="s">
        <v>86</v>
      </c>
      <c r="AY237" s="17" t="s">
        <v>126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7" t="s">
        <v>84</v>
      </c>
      <c r="BK237" s="152">
        <f>ROUND(I237*H237,2)</f>
        <v>0</v>
      </c>
      <c r="BL237" s="17" t="s">
        <v>125</v>
      </c>
      <c r="BM237" s="151" t="s">
        <v>275</v>
      </c>
    </row>
    <row r="238" spans="1:65" s="2" customFormat="1" ht="11.25">
      <c r="A238" s="32"/>
      <c r="B238" s="33"/>
      <c r="C238" s="32"/>
      <c r="D238" s="153" t="s">
        <v>132</v>
      </c>
      <c r="E238" s="32"/>
      <c r="F238" s="154" t="s">
        <v>274</v>
      </c>
      <c r="G238" s="32"/>
      <c r="H238" s="32"/>
      <c r="I238" s="155"/>
      <c r="J238" s="32"/>
      <c r="K238" s="32"/>
      <c r="L238" s="33"/>
      <c r="M238" s="156"/>
      <c r="N238" s="157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132</v>
      </c>
      <c r="AU238" s="17" t="s">
        <v>86</v>
      </c>
    </row>
    <row r="239" spans="1:65" s="13" customFormat="1" ht="11.25">
      <c r="B239" s="158"/>
      <c r="D239" s="153" t="s">
        <v>133</v>
      </c>
      <c r="E239" s="159" t="s">
        <v>1</v>
      </c>
      <c r="F239" s="160" t="s">
        <v>276</v>
      </c>
      <c r="H239" s="159" t="s">
        <v>1</v>
      </c>
      <c r="I239" s="161"/>
      <c r="L239" s="158"/>
      <c r="M239" s="162"/>
      <c r="N239" s="163"/>
      <c r="O239" s="163"/>
      <c r="P239" s="163"/>
      <c r="Q239" s="163"/>
      <c r="R239" s="163"/>
      <c r="S239" s="163"/>
      <c r="T239" s="164"/>
      <c r="AT239" s="159" t="s">
        <v>133</v>
      </c>
      <c r="AU239" s="159" t="s">
        <v>86</v>
      </c>
      <c r="AV239" s="13" t="s">
        <v>84</v>
      </c>
      <c r="AW239" s="13" t="s">
        <v>32</v>
      </c>
      <c r="AX239" s="13" t="s">
        <v>76</v>
      </c>
      <c r="AY239" s="159" t="s">
        <v>126</v>
      </c>
    </row>
    <row r="240" spans="1:65" s="14" customFormat="1" ht="11.25">
      <c r="B240" s="165"/>
      <c r="D240" s="153" t="s">
        <v>133</v>
      </c>
      <c r="E240" s="166" t="s">
        <v>1</v>
      </c>
      <c r="F240" s="167" t="s">
        <v>277</v>
      </c>
      <c r="H240" s="168">
        <v>7.68</v>
      </c>
      <c r="I240" s="169"/>
      <c r="L240" s="165"/>
      <c r="M240" s="170"/>
      <c r="N240" s="171"/>
      <c r="O240" s="171"/>
      <c r="P240" s="171"/>
      <c r="Q240" s="171"/>
      <c r="R240" s="171"/>
      <c r="S240" s="171"/>
      <c r="T240" s="172"/>
      <c r="AT240" s="166" t="s">
        <v>133</v>
      </c>
      <c r="AU240" s="166" t="s">
        <v>86</v>
      </c>
      <c r="AV240" s="14" t="s">
        <v>86</v>
      </c>
      <c r="AW240" s="14" t="s">
        <v>32</v>
      </c>
      <c r="AX240" s="14" t="s">
        <v>76</v>
      </c>
      <c r="AY240" s="166" t="s">
        <v>126</v>
      </c>
    </row>
    <row r="241" spans="1:65" s="15" customFormat="1" ht="11.25">
      <c r="B241" s="173"/>
      <c r="D241" s="153" t="s">
        <v>133</v>
      </c>
      <c r="E241" s="174" t="s">
        <v>1</v>
      </c>
      <c r="F241" s="175" t="s">
        <v>136</v>
      </c>
      <c r="H241" s="176">
        <v>7.68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133</v>
      </c>
      <c r="AU241" s="174" t="s">
        <v>86</v>
      </c>
      <c r="AV241" s="15" t="s">
        <v>125</v>
      </c>
      <c r="AW241" s="15" t="s">
        <v>32</v>
      </c>
      <c r="AX241" s="15" t="s">
        <v>84</v>
      </c>
      <c r="AY241" s="174" t="s">
        <v>126</v>
      </c>
    </row>
    <row r="242" spans="1:65" s="2" customFormat="1" ht="16.5" customHeight="1">
      <c r="A242" s="32"/>
      <c r="B242" s="138"/>
      <c r="C242" s="139" t="s">
        <v>278</v>
      </c>
      <c r="D242" s="139" t="s">
        <v>127</v>
      </c>
      <c r="E242" s="140" t="s">
        <v>279</v>
      </c>
      <c r="F242" s="141" t="s">
        <v>280</v>
      </c>
      <c r="G242" s="142" t="s">
        <v>235</v>
      </c>
      <c r="H242" s="143">
        <v>144</v>
      </c>
      <c r="I242" s="144"/>
      <c r="J242" s="145">
        <f>ROUND(I242*H242,2)</f>
        <v>0</v>
      </c>
      <c r="K242" s="146"/>
      <c r="L242" s="33"/>
      <c r="M242" s="147" t="s">
        <v>1</v>
      </c>
      <c r="N242" s="148" t="s">
        <v>41</v>
      </c>
      <c r="O242" s="58"/>
      <c r="P242" s="149">
        <f>O242*H242</f>
        <v>0</v>
      </c>
      <c r="Q242" s="149">
        <v>0</v>
      </c>
      <c r="R242" s="149">
        <f>Q242*H242</f>
        <v>0</v>
      </c>
      <c r="S242" s="149">
        <v>5.5E-2</v>
      </c>
      <c r="T242" s="150">
        <f>S242*H242</f>
        <v>7.92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1" t="s">
        <v>125</v>
      </c>
      <c r="AT242" s="151" t="s">
        <v>127</v>
      </c>
      <c r="AU242" s="151" t="s">
        <v>86</v>
      </c>
      <c r="AY242" s="17" t="s">
        <v>126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7" t="s">
        <v>84</v>
      </c>
      <c r="BK242" s="152">
        <f>ROUND(I242*H242,2)</f>
        <v>0</v>
      </c>
      <c r="BL242" s="17" t="s">
        <v>125</v>
      </c>
      <c r="BM242" s="151" t="s">
        <v>281</v>
      </c>
    </row>
    <row r="243" spans="1:65" s="2" customFormat="1" ht="19.5">
      <c r="A243" s="32"/>
      <c r="B243" s="33"/>
      <c r="C243" s="32"/>
      <c r="D243" s="153" t="s">
        <v>132</v>
      </c>
      <c r="E243" s="32"/>
      <c r="F243" s="154" t="s">
        <v>282</v>
      </c>
      <c r="G243" s="32"/>
      <c r="H243" s="32"/>
      <c r="I243" s="155"/>
      <c r="J243" s="32"/>
      <c r="K243" s="32"/>
      <c r="L243" s="33"/>
      <c r="M243" s="156"/>
      <c r="N243" s="157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132</v>
      </c>
      <c r="AU243" s="17" t="s">
        <v>86</v>
      </c>
    </row>
    <row r="244" spans="1:65" s="13" customFormat="1" ht="11.25">
      <c r="B244" s="158"/>
      <c r="D244" s="153" t="s">
        <v>133</v>
      </c>
      <c r="E244" s="159" t="s">
        <v>1</v>
      </c>
      <c r="F244" s="160" t="s">
        <v>283</v>
      </c>
      <c r="H244" s="159" t="s">
        <v>1</v>
      </c>
      <c r="I244" s="161"/>
      <c r="L244" s="158"/>
      <c r="M244" s="162"/>
      <c r="N244" s="163"/>
      <c r="O244" s="163"/>
      <c r="P244" s="163"/>
      <c r="Q244" s="163"/>
      <c r="R244" s="163"/>
      <c r="S244" s="163"/>
      <c r="T244" s="164"/>
      <c r="AT244" s="159" t="s">
        <v>133</v>
      </c>
      <c r="AU244" s="159" t="s">
        <v>86</v>
      </c>
      <c r="AV244" s="13" t="s">
        <v>84</v>
      </c>
      <c r="AW244" s="13" t="s">
        <v>32</v>
      </c>
      <c r="AX244" s="13" t="s">
        <v>76</v>
      </c>
      <c r="AY244" s="159" t="s">
        <v>126</v>
      </c>
    </row>
    <row r="245" spans="1:65" s="14" customFormat="1" ht="11.25">
      <c r="B245" s="165"/>
      <c r="D245" s="153" t="s">
        <v>133</v>
      </c>
      <c r="E245" s="166" t="s">
        <v>1</v>
      </c>
      <c r="F245" s="167" t="s">
        <v>263</v>
      </c>
      <c r="H245" s="168">
        <v>144</v>
      </c>
      <c r="I245" s="169"/>
      <c r="L245" s="165"/>
      <c r="M245" s="170"/>
      <c r="N245" s="171"/>
      <c r="O245" s="171"/>
      <c r="P245" s="171"/>
      <c r="Q245" s="171"/>
      <c r="R245" s="171"/>
      <c r="S245" s="171"/>
      <c r="T245" s="172"/>
      <c r="AT245" s="166" t="s">
        <v>133</v>
      </c>
      <c r="AU245" s="166" t="s">
        <v>86</v>
      </c>
      <c r="AV245" s="14" t="s">
        <v>86</v>
      </c>
      <c r="AW245" s="14" t="s">
        <v>32</v>
      </c>
      <c r="AX245" s="14" t="s">
        <v>76</v>
      </c>
      <c r="AY245" s="166" t="s">
        <v>126</v>
      </c>
    </row>
    <row r="246" spans="1:65" s="15" customFormat="1" ht="11.25">
      <c r="B246" s="173"/>
      <c r="D246" s="153" t="s">
        <v>133</v>
      </c>
      <c r="E246" s="174" t="s">
        <v>1</v>
      </c>
      <c r="F246" s="175" t="s">
        <v>136</v>
      </c>
      <c r="H246" s="176">
        <v>144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133</v>
      </c>
      <c r="AU246" s="174" t="s">
        <v>86</v>
      </c>
      <c r="AV246" s="15" t="s">
        <v>125</v>
      </c>
      <c r="AW246" s="15" t="s">
        <v>32</v>
      </c>
      <c r="AX246" s="15" t="s">
        <v>84</v>
      </c>
      <c r="AY246" s="174" t="s">
        <v>126</v>
      </c>
    </row>
    <row r="247" spans="1:65" s="2" customFormat="1" ht="16.5" customHeight="1">
      <c r="A247" s="32"/>
      <c r="B247" s="138"/>
      <c r="C247" s="139" t="s">
        <v>284</v>
      </c>
      <c r="D247" s="139" t="s">
        <v>127</v>
      </c>
      <c r="E247" s="140" t="s">
        <v>285</v>
      </c>
      <c r="F247" s="141" t="s">
        <v>286</v>
      </c>
      <c r="G247" s="142" t="s">
        <v>219</v>
      </c>
      <c r="H247" s="143">
        <v>48</v>
      </c>
      <c r="I247" s="144"/>
      <c r="J247" s="145">
        <f>ROUND(I247*H247,2)</f>
        <v>0</v>
      </c>
      <c r="K247" s="146"/>
      <c r="L247" s="33"/>
      <c r="M247" s="147" t="s">
        <v>1</v>
      </c>
      <c r="N247" s="148" t="s">
        <v>41</v>
      </c>
      <c r="O247" s="58"/>
      <c r="P247" s="149">
        <f>O247*H247</f>
        <v>0</v>
      </c>
      <c r="Q247" s="149">
        <v>0</v>
      </c>
      <c r="R247" s="149">
        <f>Q247*H247</f>
        <v>0</v>
      </c>
      <c r="S247" s="149">
        <v>0.16500000000000001</v>
      </c>
      <c r="T247" s="150">
        <f>S247*H247</f>
        <v>7.92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1" t="s">
        <v>125</v>
      </c>
      <c r="AT247" s="151" t="s">
        <v>127</v>
      </c>
      <c r="AU247" s="151" t="s">
        <v>86</v>
      </c>
      <c r="AY247" s="17" t="s">
        <v>126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7" t="s">
        <v>84</v>
      </c>
      <c r="BK247" s="152">
        <f>ROUND(I247*H247,2)</f>
        <v>0</v>
      </c>
      <c r="BL247" s="17" t="s">
        <v>125</v>
      </c>
      <c r="BM247" s="151" t="s">
        <v>287</v>
      </c>
    </row>
    <row r="248" spans="1:65" s="2" customFormat="1" ht="11.25">
      <c r="A248" s="32"/>
      <c r="B248" s="33"/>
      <c r="C248" s="32"/>
      <c r="D248" s="153" t="s">
        <v>132</v>
      </c>
      <c r="E248" s="32"/>
      <c r="F248" s="154" t="s">
        <v>288</v>
      </c>
      <c r="G248" s="32"/>
      <c r="H248" s="32"/>
      <c r="I248" s="155"/>
      <c r="J248" s="32"/>
      <c r="K248" s="32"/>
      <c r="L248" s="33"/>
      <c r="M248" s="156"/>
      <c r="N248" s="157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132</v>
      </c>
      <c r="AU248" s="17" t="s">
        <v>86</v>
      </c>
    </row>
    <row r="249" spans="1:65" s="13" customFormat="1" ht="11.25">
      <c r="B249" s="158"/>
      <c r="D249" s="153" t="s">
        <v>133</v>
      </c>
      <c r="E249" s="159" t="s">
        <v>1</v>
      </c>
      <c r="F249" s="160" t="s">
        <v>289</v>
      </c>
      <c r="H249" s="159" t="s">
        <v>1</v>
      </c>
      <c r="I249" s="161"/>
      <c r="L249" s="158"/>
      <c r="M249" s="162"/>
      <c r="N249" s="163"/>
      <c r="O249" s="163"/>
      <c r="P249" s="163"/>
      <c r="Q249" s="163"/>
      <c r="R249" s="163"/>
      <c r="S249" s="163"/>
      <c r="T249" s="164"/>
      <c r="AT249" s="159" t="s">
        <v>133</v>
      </c>
      <c r="AU249" s="159" t="s">
        <v>86</v>
      </c>
      <c r="AV249" s="13" t="s">
        <v>84</v>
      </c>
      <c r="AW249" s="13" t="s">
        <v>32</v>
      </c>
      <c r="AX249" s="13" t="s">
        <v>76</v>
      </c>
      <c r="AY249" s="159" t="s">
        <v>126</v>
      </c>
    </row>
    <row r="250" spans="1:65" s="14" customFormat="1" ht="11.25">
      <c r="B250" s="165"/>
      <c r="D250" s="153" t="s">
        <v>133</v>
      </c>
      <c r="E250" s="166" t="s">
        <v>1</v>
      </c>
      <c r="F250" s="167" t="s">
        <v>290</v>
      </c>
      <c r="H250" s="168">
        <v>48</v>
      </c>
      <c r="I250" s="169"/>
      <c r="L250" s="165"/>
      <c r="M250" s="170"/>
      <c r="N250" s="171"/>
      <c r="O250" s="171"/>
      <c r="P250" s="171"/>
      <c r="Q250" s="171"/>
      <c r="R250" s="171"/>
      <c r="S250" s="171"/>
      <c r="T250" s="172"/>
      <c r="AT250" s="166" t="s">
        <v>133</v>
      </c>
      <c r="AU250" s="166" t="s">
        <v>86</v>
      </c>
      <c r="AV250" s="14" t="s">
        <v>86</v>
      </c>
      <c r="AW250" s="14" t="s">
        <v>32</v>
      </c>
      <c r="AX250" s="14" t="s">
        <v>76</v>
      </c>
      <c r="AY250" s="166" t="s">
        <v>126</v>
      </c>
    </row>
    <row r="251" spans="1:65" s="15" customFormat="1" ht="11.25">
      <c r="B251" s="173"/>
      <c r="D251" s="153" t="s">
        <v>133</v>
      </c>
      <c r="E251" s="174" t="s">
        <v>1</v>
      </c>
      <c r="F251" s="175" t="s">
        <v>136</v>
      </c>
      <c r="H251" s="176">
        <v>48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133</v>
      </c>
      <c r="AU251" s="174" t="s">
        <v>86</v>
      </c>
      <c r="AV251" s="15" t="s">
        <v>125</v>
      </c>
      <c r="AW251" s="15" t="s">
        <v>32</v>
      </c>
      <c r="AX251" s="15" t="s">
        <v>84</v>
      </c>
      <c r="AY251" s="174" t="s">
        <v>126</v>
      </c>
    </row>
    <row r="252" spans="1:65" s="2" customFormat="1" ht="16.5" customHeight="1">
      <c r="A252" s="32"/>
      <c r="B252" s="138"/>
      <c r="C252" s="139" t="s">
        <v>291</v>
      </c>
      <c r="D252" s="139" t="s">
        <v>127</v>
      </c>
      <c r="E252" s="140" t="s">
        <v>292</v>
      </c>
      <c r="F252" s="141" t="s">
        <v>293</v>
      </c>
      <c r="G252" s="142" t="s">
        <v>219</v>
      </c>
      <c r="H252" s="143">
        <v>3</v>
      </c>
      <c r="I252" s="144"/>
      <c r="J252" s="145">
        <f>ROUND(I252*H252,2)</f>
        <v>0</v>
      </c>
      <c r="K252" s="146"/>
      <c r="L252" s="33"/>
      <c r="M252" s="147" t="s">
        <v>1</v>
      </c>
      <c r="N252" s="148" t="s">
        <v>41</v>
      </c>
      <c r="O252" s="58"/>
      <c r="P252" s="149">
        <f>O252*H252</f>
        <v>0</v>
      </c>
      <c r="Q252" s="149">
        <v>0</v>
      </c>
      <c r="R252" s="149">
        <f>Q252*H252</f>
        <v>0</v>
      </c>
      <c r="S252" s="149">
        <v>0.21</v>
      </c>
      <c r="T252" s="150">
        <f>S252*H252</f>
        <v>0.63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1" t="s">
        <v>125</v>
      </c>
      <c r="AT252" s="151" t="s">
        <v>127</v>
      </c>
      <c r="AU252" s="151" t="s">
        <v>86</v>
      </c>
      <c r="AY252" s="17" t="s">
        <v>126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7" t="s">
        <v>84</v>
      </c>
      <c r="BK252" s="152">
        <f>ROUND(I252*H252,2)</f>
        <v>0</v>
      </c>
      <c r="BL252" s="17" t="s">
        <v>125</v>
      </c>
      <c r="BM252" s="151" t="s">
        <v>294</v>
      </c>
    </row>
    <row r="253" spans="1:65" s="2" customFormat="1" ht="11.25">
      <c r="A253" s="32"/>
      <c r="B253" s="33"/>
      <c r="C253" s="32"/>
      <c r="D253" s="153" t="s">
        <v>132</v>
      </c>
      <c r="E253" s="32"/>
      <c r="F253" s="154" t="s">
        <v>295</v>
      </c>
      <c r="G253" s="32"/>
      <c r="H253" s="32"/>
      <c r="I253" s="155"/>
      <c r="J253" s="32"/>
      <c r="K253" s="32"/>
      <c r="L253" s="33"/>
      <c r="M253" s="156"/>
      <c r="N253" s="157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132</v>
      </c>
      <c r="AU253" s="17" t="s">
        <v>86</v>
      </c>
    </row>
    <row r="254" spans="1:65" s="13" customFormat="1" ht="11.25">
      <c r="B254" s="158"/>
      <c r="D254" s="153" t="s">
        <v>133</v>
      </c>
      <c r="E254" s="159" t="s">
        <v>1</v>
      </c>
      <c r="F254" s="160" t="s">
        <v>296</v>
      </c>
      <c r="H254" s="159" t="s">
        <v>1</v>
      </c>
      <c r="I254" s="161"/>
      <c r="L254" s="158"/>
      <c r="M254" s="162"/>
      <c r="N254" s="163"/>
      <c r="O254" s="163"/>
      <c r="P254" s="163"/>
      <c r="Q254" s="163"/>
      <c r="R254" s="163"/>
      <c r="S254" s="163"/>
      <c r="T254" s="164"/>
      <c r="AT254" s="159" t="s">
        <v>133</v>
      </c>
      <c r="AU254" s="159" t="s">
        <v>86</v>
      </c>
      <c r="AV254" s="13" t="s">
        <v>84</v>
      </c>
      <c r="AW254" s="13" t="s">
        <v>32</v>
      </c>
      <c r="AX254" s="13" t="s">
        <v>76</v>
      </c>
      <c r="AY254" s="159" t="s">
        <v>126</v>
      </c>
    </row>
    <row r="255" spans="1:65" s="14" customFormat="1" ht="11.25">
      <c r="B255" s="165"/>
      <c r="D255" s="153" t="s">
        <v>133</v>
      </c>
      <c r="E255" s="166" t="s">
        <v>1</v>
      </c>
      <c r="F255" s="167" t="s">
        <v>148</v>
      </c>
      <c r="H255" s="168">
        <v>3</v>
      </c>
      <c r="I255" s="169"/>
      <c r="L255" s="165"/>
      <c r="M255" s="170"/>
      <c r="N255" s="171"/>
      <c r="O255" s="171"/>
      <c r="P255" s="171"/>
      <c r="Q255" s="171"/>
      <c r="R255" s="171"/>
      <c r="S255" s="171"/>
      <c r="T255" s="172"/>
      <c r="AT255" s="166" t="s">
        <v>133</v>
      </c>
      <c r="AU255" s="166" t="s">
        <v>86</v>
      </c>
      <c r="AV255" s="14" t="s">
        <v>86</v>
      </c>
      <c r="AW255" s="14" t="s">
        <v>32</v>
      </c>
      <c r="AX255" s="14" t="s">
        <v>76</v>
      </c>
      <c r="AY255" s="166" t="s">
        <v>126</v>
      </c>
    </row>
    <row r="256" spans="1:65" s="15" customFormat="1" ht="11.25">
      <c r="B256" s="173"/>
      <c r="D256" s="153" t="s">
        <v>133</v>
      </c>
      <c r="E256" s="174" t="s">
        <v>1</v>
      </c>
      <c r="F256" s="175" t="s">
        <v>136</v>
      </c>
      <c r="H256" s="176">
        <v>3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133</v>
      </c>
      <c r="AU256" s="174" t="s">
        <v>86</v>
      </c>
      <c r="AV256" s="15" t="s">
        <v>125</v>
      </c>
      <c r="AW256" s="15" t="s">
        <v>32</v>
      </c>
      <c r="AX256" s="15" t="s">
        <v>84</v>
      </c>
      <c r="AY256" s="174" t="s">
        <v>126</v>
      </c>
    </row>
    <row r="257" spans="1:65" s="2" customFormat="1" ht="16.5" customHeight="1">
      <c r="A257" s="32"/>
      <c r="B257" s="138"/>
      <c r="C257" s="139" t="s">
        <v>297</v>
      </c>
      <c r="D257" s="139" t="s">
        <v>127</v>
      </c>
      <c r="E257" s="140" t="s">
        <v>298</v>
      </c>
      <c r="F257" s="141" t="s">
        <v>299</v>
      </c>
      <c r="G257" s="142" t="s">
        <v>219</v>
      </c>
      <c r="H257" s="143">
        <v>2</v>
      </c>
      <c r="I257" s="144"/>
      <c r="J257" s="145">
        <f>ROUND(I257*H257,2)</f>
        <v>0</v>
      </c>
      <c r="K257" s="146"/>
      <c r="L257" s="33"/>
      <c r="M257" s="147" t="s">
        <v>1</v>
      </c>
      <c r="N257" s="148" t="s">
        <v>41</v>
      </c>
      <c r="O257" s="58"/>
      <c r="P257" s="149">
        <f>O257*H257</f>
        <v>0</v>
      </c>
      <c r="Q257" s="149">
        <v>0</v>
      </c>
      <c r="R257" s="149">
        <f>Q257*H257</f>
        <v>0</v>
      </c>
      <c r="S257" s="149">
        <v>0.28499999999999998</v>
      </c>
      <c r="T257" s="150">
        <f>S257*H257</f>
        <v>0.56999999999999995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1" t="s">
        <v>125</v>
      </c>
      <c r="AT257" s="151" t="s">
        <v>127</v>
      </c>
      <c r="AU257" s="151" t="s">
        <v>86</v>
      </c>
      <c r="AY257" s="17" t="s">
        <v>126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84</v>
      </c>
      <c r="BK257" s="152">
        <f>ROUND(I257*H257,2)</f>
        <v>0</v>
      </c>
      <c r="BL257" s="17" t="s">
        <v>125</v>
      </c>
      <c r="BM257" s="151" t="s">
        <v>300</v>
      </c>
    </row>
    <row r="258" spans="1:65" s="2" customFormat="1" ht="11.25">
      <c r="A258" s="32"/>
      <c r="B258" s="33"/>
      <c r="C258" s="32"/>
      <c r="D258" s="153" t="s">
        <v>132</v>
      </c>
      <c r="E258" s="32"/>
      <c r="F258" s="154" t="s">
        <v>301</v>
      </c>
      <c r="G258" s="32"/>
      <c r="H258" s="32"/>
      <c r="I258" s="155"/>
      <c r="J258" s="32"/>
      <c r="K258" s="32"/>
      <c r="L258" s="33"/>
      <c r="M258" s="156"/>
      <c r="N258" s="157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132</v>
      </c>
      <c r="AU258" s="17" t="s">
        <v>86</v>
      </c>
    </row>
    <row r="259" spans="1:65" s="13" customFormat="1" ht="11.25">
      <c r="B259" s="158"/>
      <c r="D259" s="153" t="s">
        <v>133</v>
      </c>
      <c r="E259" s="159" t="s">
        <v>1</v>
      </c>
      <c r="F259" s="160" t="s">
        <v>302</v>
      </c>
      <c r="H259" s="159" t="s">
        <v>1</v>
      </c>
      <c r="I259" s="161"/>
      <c r="L259" s="158"/>
      <c r="M259" s="162"/>
      <c r="N259" s="163"/>
      <c r="O259" s="163"/>
      <c r="P259" s="163"/>
      <c r="Q259" s="163"/>
      <c r="R259" s="163"/>
      <c r="S259" s="163"/>
      <c r="T259" s="164"/>
      <c r="AT259" s="159" t="s">
        <v>133</v>
      </c>
      <c r="AU259" s="159" t="s">
        <v>86</v>
      </c>
      <c r="AV259" s="13" t="s">
        <v>84</v>
      </c>
      <c r="AW259" s="13" t="s">
        <v>32</v>
      </c>
      <c r="AX259" s="13" t="s">
        <v>76</v>
      </c>
      <c r="AY259" s="159" t="s">
        <v>126</v>
      </c>
    </row>
    <row r="260" spans="1:65" s="14" customFormat="1" ht="11.25">
      <c r="B260" s="165"/>
      <c r="D260" s="153" t="s">
        <v>133</v>
      </c>
      <c r="E260" s="166" t="s">
        <v>1</v>
      </c>
      <c r="F260" s="167" t="s">
        <v>86</v>
      </c>
      <c r="H260" s="168">
        <v>2</v>
      </c>
      <c r="I260" s="169"/>
      <c r="L260" s="165"/>
      <c r="M260" s="170"/>
      <c r="N260" s="171"/>
      <c r="O260" s="171"/>
      <c r="P260" s="171"/>
      <c r="Q260" s="171"/>
      <c r="R260" s="171"/>
      <c r="S260" s="171"/>
      <c r="T260" s="172"/>
      <c r="AT260" s="166" t="s">
        <v>133</v>
      </c>
      <c r="AU260" s="166" t="s">
        <v>86</v>
      </c>
      <c r="AV260" s="14" t="s">
        <v>86</v>
      </c>
      <c r="AW260" s="14" t="s">
        <v>32</v>
      </c>
      <c r="AX260" s="14" t="s">
        <v>76</v>
      </c>
      <c r="AY260" s="166" t="s">
        <v>126</v>
      </c>
    </row>
    <row r="261" spans="1:65" s="15" customFormat="1" ht="11.25">
      <c r="B261" s="173"/>
      <c r="D261" s="153" t="s">
        <v>133</v>
      </c>
      <c r="E261" s="174" t="s">
        <v>1</v>
      </c>
      <c r="F261" s="175" t="s">
        <v>136</v>
      </c>
      <c r="H261" s="176">
        <v>2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133</v>
      </c>
      <c r="AU261" s="174" t="s">
        <v>86</v>
      </c>
      <c r="AV261" s="15" t="s">
        <v>125</v>
      </c>
      <c r="AW261" s="15" t="s">
        <v>32</v>
      </c>
      <c r="AX261" s="15" t="s">
        <v>84</v>
      </c>
      <c r="AY261" s="174" t="s">
        <v>126</v>
      </c>
    </row>
    <row r="262" spans="1:65" s="12" customFormat="1" ht="22.9" customHeight="1">
      <c r="B262" s="127"/>
      <c r="D262" s="128" t="s">
        <v>75</v>
      </c>
      <c r="E262" s="181" t="s">
        <v>303</v>
      </c>
      <c r="F262" s="181" t="s">
        <v>304</v>
      </c>
      <c r="I262" s="130"/>
      <c r="J262" s="182">
        <f>BK262</f>
        <v>0</v>
      </c>
      <c r="L262" s="127"/>
      <c r="M262" s="132"/>
      <c r="N262" s="133"/>
      <c r="O262" s="133"/>
      <c r="P262" s="134">
        <f>SUM(P263:P273)</f>
        <v>0</v>
      </c>
      <c r="Q262" s="133"/>
      <c r="R262" s="134">
        <f>SUM(R263:R273)</f>
        <v>0</v>
      </c>
      <c r="S262" s="133"/>
      <c r="T262" s="135">
        <f>SUM(T263:T273)</f>
        <v>0</v>
      </c>
      <c r="AR262" s="128" t="s">
        <v>84</v>
      </c>
      <c r="AT262" s="136" t="s">
        <v>75</v>
      </c>
      <c r="AU262" s="136" t="s">
        <v>84</v>
      </c>
      <c r="AY262" s="128" t="s">
        <v>126</v>
      </c>
      <c r="BK262" s="137">
        <f>SUM(BK263:BK273)</f>
        <v>0</v>
      </c>
    </row>
    <row r="263" spans="1:65" s="2" customFormat="1" ht="16.5" customHeight="1">
      <c r="A263" s="32"/>
      <c r="B263" s="138"/>
      <c r="C263" s="139" t="s">
        <v>305</v>
      </c>
      <c r="D263" s="139" t="s">
        <v>127</v>
      </c>
      <c r="E263" s="140" t="s">
        <v>306</v>
      </c>
      <c r="F263" s="141" t="s">
        <v>307</v>
      </c>
      <c r="G263" s="142" t="s">
        <v>177</v>
      </c>
      <c r="H263" s="143">
        <v>32.4</v>
      </c>
      <c r="I263" s="144"/>
      <c r="J263" s="145">
        <f>ROUND(I263*H263,2)</f>
        <v>0</v>
      </c>
      <c r="K263" s="146"/>
      <c r="L263" s="33"/>
      <c r="M263" s="147" t="s">
        <v>1</v>
      </c>
      <c r="N263" s="148" t="s">
        <v>41</v>
      </c>
      <c r="O263" s="58"/>
      <c r="P263" s="149">
        <f>O263*H263</f>
        <v>0</v>
      </c>
      <c r="Q263" s="149">
        <v>0</v>
      </c>
      <c r="R263" s="149">
        <f>Q263*H263</f>
        <v>0</v>
      </c>
      <c r="S263" s="149">
        <v>0</v>
      </c>
      <c r="T263" s="150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1" t="s">
        <v>125</v>
      </c>
      <c r="AT263" s="151" t="s">
        <v>127</v>
      </c>
      <c r="AU263" s="151" t="s">
        <v>86</v>
      </c>
      <c r="AY263" s="17" t="s">
        <v>126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7" t="s">
        <v>84</v>
      </c>
      <c r="BK263" s="152">
        <f>ROUND(I263*H263,2)</f>
        <v>0</v>
      </c>
      <c r="BL263" s="17" t="s">
        <v>125</v>
      </c>
      <c r="BM263" s="151" t="s">
        <v>308</v>
      </c>
    </row>
    <row r="264" spans="1:65" s="2" customFormat="1" ht="11.25">
      <c r="A264" s="32"/>
      <c r="B264" s="33"/>
      <c r="C264" s="32"/>
      <c r="D264" s="153" t="s">
        <v>132</v>
      </c>
      <c r="E264" s="32"/>
      <c r="F264" s="154" t="s">
        <v>309</v>
      </c>
      <c r="G264" s="32"/>
      <c r="H264" s="32"/>
      <c r="I264" s="155"/>
      <c r="J264" s="32"/>
      <c r="K264" s="32"/>
      <c r="L264" s="33"/>
      <c r="M264" s="156"/>
      <c r="N264" s="157"/>
      <c r="O264" s="58"/>
      <c r="P264" s="58"/>
      <c r="Q264" s="58"/>
      <c r="R264" s="58"/>
      <c r="S264" s="58"/>
      <c r="T264" s="59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132</v>
      </c>
      <c r="AU264" s="17" t="s">
        <v>86</v>
      </c>
    </row>
    <row r="265" spans="1:65" s="2" customFormat="1" ht="16.5" customHeight="1">
      <c r="A265" s="32"/>
      <c r="B265" s="138"/>
      <c r="C265" s="139" t="s">
        <v>310</v>
      </c>
      <c r="D265" s="139" t="s">
        <v>127</v>
      </c>
      <c r="E265" s="140" t="s">
        <v>311</v>
      </c>
      <c r="F265" s="141" t="s">
        <v>312</v>
      </c>
      <c r="G265" s="142" t="s">
        <v>177</v>
      </c>
      <c r="H265" s="143">
        <v>32.4</v>
      </c>
      <c r="I265" s="144"/>
      <c r="J265" s="145">
        <f>ROUND(I265*H265,2)</f>
        <v>0</v>
      </c>
      <c r="K265" s="146"/>
      <c r="L265" s="33"/>
      <c r="M265" s="147" t="s">
        <v>1</v>
      </c>
      <c r="N265" s="148" t="s">
        <v>41</v>
      </c>
      <c r="O265" s="58"/>
      <c r="P265" s="149">
        <f>O265*H265</f>
        <v>0</v>
      </c>
      <c r="Q265" s="149">
        <v>0</v>
      </c>
      <c r="R265" s="149">
        <f>Q265*H265</f>
        <v>0</v>
      </c>
      <c r="S265" s="149">
        <v>0</v>
      </c>
      <c r="T265" s="150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1" t="s">
        <v>125</v>
      </c>
      <c r="AT265" s="151" t="s">
        <v>127</v>
      </c>
      <c r="AU265" s="151" t="s">
        <v>86</v>
      </c>
      <c r="AY265" s="17" t="s">
        <v>126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17" t="s">
        <v>84</v>
      </c>
      <c r="BK265" s="152">
        <f>ROUND(I265*H265,2)</f>
        <v>0</v>
      </c>
      <c r="BL265" s="17" t="s">
        <v>125</v>
      </c>
      <c r="BM265" s="151" t="s">
        <v>313</v>
      </c>
    </row>
    <row r="266" spans="1:65" s="2" customFormat="1" ht="11.25">
      <c r="A266" s="32"/>
      <c r="B266" s="33"/>
      <c r="C266" s="32"/>
      <c r="D266" s="153" t="s">
        <v>132</v>
      </c>
      <c r="E266" s="32"/>
      <c r="F266" s="154" t="s">
        <v>314</v>
      </c>
      <c r="G266" s="32"/>
      <c r="H266" s="32"/>
      <c r="I266" s="155"/>
      <c r="J266" s="32"/>
      <c r="K266" s="32"/>
      <c r="L266" s="33"/>
      <c r="M266" s="156"/>
      <c r="N266" s="157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132</v>
      </c>
      <c r="AU266" s="17" t="s">
        <v>86</v>
      </c>
    </row>
    <row r="267" spans="1:65" s="2" customFormat="1" ht="16.5" customHeight="1">
      <c r="A267" s="32"/>
      <c r="B267" s="138"/>
      <c r="C267" s="139" t="s">
        <v>315</v>
      </c>
      <c r="D267" s="139" t="s">
        <v>127</v>
      </c>
      <c r="E267" s="140" t="s">
        <v>316</v>
      </c>
      <c r="F267" s="141" t="s">
        <v>317</v>
      </c>
      <c r="G267" s="142" t="s">
        <v>177</v>
      </c>
      <c r="H267" s="143">
        <v>648</v>
      </c>
      <c r="I267" s="144"/>
      <c r="J267" s="145">
        <f>ROUND(I267*H267,2)</f>
        <v>0</v>
      </c>
      <c r="K267" s="146"/>
      <c r="L267" s="33"/>
      <c r="M267" s="147" t="s">
        <v>1</v>
      </c>
      <c r="N267" s="148" t="s">
        <v>41</v>
      </c>
      <c r="O267" s="58"/>
      <c r="P267" s="149">
        <f>O267*H267</f>
        <v>0</v>
      </c>
      <c r="Q267" s="149">
        <v>0</v>
      </c>
      <c r="R267" s="149">
        <f>Q267*H267</f>
        <v>0</v>
      </c>
      <c r="S267" s="149">
        <v>0</v>
      </c>
      <c r="T267" s="15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1" t="s">
        <v>125</v>
      </c>
      <c r="AT267" s="151" t="s">
        <v>127</v>
      </c>
      <c r="AU267" s="151" t="s">
        <v>86</v>
      </c>
      <c r="AY267" s="17" t="s">
        <v>126</v>
      </c>
      <c r="BE267" s="152">
        <f>IF(N267="základní",J267,0)</f>
        <v>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17" t="s">
        <v>84</v>
      </c>
      <c r="BK267" s="152">
        <f>ROUND(I267*H267,2)</f>
        <v>0</v>
      </c>
      <c r="BL267" s="17" t="s">
        <v>125</v>
      </c>
      <c r="BM267" s="151" t="s">
        <v>318</v>
      </c>
    </row>
    <row r="268" spans="1:65" s="2" customFormat="1" ht="19.5">
      <c r="A268" s="32"/>
      <c r="B268" s="33"/>
      <c r="C268" s="32"/>
      <c r="D268" s="153" t="s">
        <v>132</v>
      </c>
      <c r="E268" s="32"/>
      <c r="F268" s="154" t="s">
        <v>319</v>
      </c>
      <c r="G268" s="32"/>
      <c r="H268" s="32"/>
      <c r="I268" s="155"/>
      <c r="J268" s="32"/>
      <c r="K268" s="32"/>
      <c r="L268" s="33"/>
      <c r="M268" s="156"/>
      <c r="N268" s="157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132</v>
      </c>
      <c r="AU268" s="17" t="s">
        <v>86</v>
      </c>
    </row>
    <row r="269" spans="1:65" s="13" customFormat="1" ht="11.25">
      <c r="B269" s="158"/>
      <c r="D269" s="153" t="s">
        <v>133</v>
      </c>
      <c r="E269" s="159" t="s">
        <v>1</v>
      </c>
      <c r="F269" s="160" t="s">
        <v>166</v>
      </c>
      <c r="H269" s="159" t="s">
        <v>1</v>
      </c>
      <c r="I269" s="161"/>
      <c r="L269" s="158"/>
      <c r="M269" s="162"/>
      <c r="N269" s="163"/>
      <c r="O269" s="163"/>
      <c r="P269" s="163"/>
      <c r="Q269" s="163"/>
      <c r="R269" s="163"/>
      <c r="S269" s="163"/>
      <c r="T269" s="164"/>
      <c r="AT269" s="159" t="s">
        <v>133</v>
      </c>
      <c r="AU269" s="159" t="s">
        <v>86</v>
      </c>
      <c r="AV269" s="13" t="s">
        <v>84</v>
      </c>
      <c r="AW269" s="13" t="s">
        <v>32</v>
      </c>
      <c r="AX269" s="13" t="s">
        <v>76</v>
      </c>
      <c r="AY269" s="159" t="s">
        <v>126</v>
      </c>
    </row>
    <row r="270" spans="1:65" s="14" customFormat="1" ht="11.25">
      <c r="B270" s="165"/>
      <c r="D270" s="153" t="s">
        <v>133</v>
      </c>
      <c r="E270" s="166" t="s">
        <v>1</v>
      </c>
      <c r="F270" s="167" t="s">
        <v>320</v>
      </c>
      <c r="H270" s="168">
        <v>648</v>
      </c>
      <c r="I270" s="169"/>
      <c r="L270" s="165"/>
      <c r="M270" s="170"/>
      <c r="N270" s="171"/>
      <c r="O270" s="171"/>
      <c r="P270" s="171"/>
      <c r="Q270" s="171"/>
      <c r="R270" s="171"/>
      <c r="S270" s="171"/>
      <c r="T270" s="172"/>
      <c r="AT270" s="166" t="s">
        <v>133</v>
      </c>
      <c r="AU270" s="166" t="s">
        <v>86</v>
      </c>
      <c r="AV270" s="14" t="s">
        <v>86</v>
      </c>
      <c r="AW270" s="14" t="s">
        <v>32</v>
      </c>
      <c r="AX270" s="14" t="s">
        <v>76</v>
      </c>
      <c r="AY270" s="166" t="s">
        <v>126</v>
      </c>
    </row>
    <row r="271" spans="1:65" s="15" customFormat="1" ht="11.25">
      <c r="B271" s="173"/>
      <c r="D271" s="153" t="s">
        <v>133</v>
      </c>
      <c r="E271" s="174" t="s">
        <v>1</v>
      </c>
      <c r="F271" s="175" t="s">
        <v>136</v>
      </c>
      <c r="H271" s="176">
        <v>648</v>
      </c>
      <c r="I271" s="177"/>
      <c r="L271" s="173"/>
      <c r="M271" s="178"/>
      <c r="N271" s="179"/>
      <c r="O271" s="179"/>
      <c r="P271" s="179"/>
      <c r="Q271" s="179"/>
      <c r="R271" s="179"/>
      <c r="S271" s="179"/>
      <c r="T271" s="180"/>
      <c r="AT271" s="174" t="s">
        <v>133</v>
      </c>
      <c r="AU271" s="174" t="s">
        <v>86</v>
      </c>
      <c r="AV271" s="15" t="s">
        <v>125</v>
      </c>
      <c r="AW271" s="15" t="s">
        <v>32</v>
      </c>
      <c r="AX271" s="15" t="s">
        <v>84</v>
      </c>
      <c r="AY271" s="174" t="s">
        <v>126</v>
      </c>
    </row>
    <row r="272" spans="1:65" s="2" customFormat="1" ht="24.2" customHeight="1">
      <c r="A272" s="32"/>
      <c r="B272" s="138"/>
      <c r="C272" s="139" t="s">
        <v>321</v>
      </c>
      <c r="D272" s="139" t="s">
        <v>127</v>
      </c>
      <c r="E272" s="140" t="s">
        <v>322</v>
      </c>
      <c r="F272" s="141" t="s">
        <v>323</v>
      </c>
      <c r="G272" s="142" t="s">
        <v>177</v>
      </c>
      <c r="H272" s="143">
        <v>32.4</v>
      </c>
      <c r="I272" s="144"/>
      <c r="J272" s="145">
        <f>ROUND(I272*H272,2)</f>
        <v>0</v>
      </c>
      <c r="K272" s="146"/>
      <c r="L272" s="33"/>
      <c r="M272" s="147" t="s">
        <v>1</v>
      </c>
      <c r="N272" s="148" t="s">
        <v>41</v>
      </c>
      <c r="O272" s="58"/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1" t="s">
        <v>125</v>
      </c>
      <c r="AT272" s="151" t="s">
        <v>127</v>
      </c>
      <c r="AU272" s="151" t="s">
        <v>86</v>
      </c>
      <c r="AY272" s="17" t="s">
        <v>126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7" t="s">
        <v>84</v>
      </c>
      <c r="BK272" s="152">
        <f>ROUND(I272*H272,2)</f>
        <v>0</v>
      </c>
      <c r="BL272" s="17" t="s">
        <v>125</v>
      </c>
      <c r="BM272" s="151" t="s">
        <v>324</v>
      </c>
    </row>
    <row r="273" spans="1:65" s="2" customFormat="1" ht="11.25">
      <c r="A273" s="32"/>
      <c r="B273" s="33"/>
      <c r="C273" s="32"/>
      <c r="D273" s="153" t="s">
        <v>132</v>
      </c>
      <c r="E273" s="32"/>
      <c r="F273" s="154" t="s">
        <v>323</v>
      </c>
      <c r="G273" s="32"/>
      <c r="H273" s="32"/>
      <c r="I273" s="155"/>
      <c r="J273" s="32"/>
      <c r="K273" s="32"/>
      <c r="L273" s="33"/>
      <c r="M273" s="156"/>
      <c r="N273" s="157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132</v>
      </c>
      <c r="AU273" s="17" t="s">
        <v>86</v>
      </c>
    </row>
    <row r="274" spans="1:65" s="12" customFormat="1" ht="22.9" customHeight="1">
      <c r="B274" s="127"/>
      <c r="D274" s="128" t="s">
        <v>75</v>
      </c>
      <c r="E274" s="181" t="s">
        <v>325</v>
      </c>
      <c r="F274" s="181" t="s">
        <v>326</v>
      </c>
      <c r="I274" s="130"/>
      <c r="J274" s="182">
        <f>BK274</f>
        <v>0</v>
      </c>
      <c r="L274" s="127"/>
      <c r="M274" s="132"/>
      <c r="N274" s="133"/>
      <c r="O274" s="133"/>
      <c r="P274" s="134">
        <f>SUM(P275:P276)</f>
        <v>0</v>
      </c>
      <c r="Q274" s="133"/>
      <c r="R274" s="134">
        <f>SUM(R275:R276)</f>
        <v>0</v>
      </c>
      <c r="S274" s="133"/>
      <c r="T274" s="135">
        <f>SUM(T275:T276)</f>
        <v>0</v>
      </c>
      <c r="AR274" s="128" t="s">
        <v>84</v>
      </c>
      <c r="AT274" s="136" t="s">
        <v>75</v>
      </c>
      <c r="AU274" s="136" t="s">
        <v>84</v>
      </c>
      <c r="AY274" s="128" t="s">
        <v>126</v>
      </c>
      <c r="BK274" s="137">
        <f>SUM(BK275:BK276)</f>
        <v>0</v>
      </c>
    </row>
    <row r="275" spans="1:65" s="2" customFormat="1" ht="24.2" customHeight="1">
      <c r="A275" s="32"/>
      <c r="B275" s="138"/>
      <c r="C275" s="139" t="s">
        <v>327</v>
      </c>
      <c r="D275" s="139" t="s">
        <v>127</v>
      </c>
      <c r="E275" s="140" t="s">
        <v>328</v>
      </c>
      <c r="F275" s="141" t="s">
        <v>329</v>
      </c>
      <c r="G275" s="142" t="s">
        <v>177</v>
      </c>
      <c r="H275" s="143">
        <v>37.39</v>
      </c>
      <c r="I275" s="144"/>
      <c r="J275" s="145">
        <f>ROUND(I275*H275,2)</f>
        <v>0</v>
      </c>
      <c r="K275" s="146"/>
      <c r="L275" s="33"/>
      <c r="M275" s="147" t="s">
        <v>1</v>
      </c>
      <c r="N275" s="148" t="s">
        <v>41</v>
      </c>
      <c r="O275" s="58"/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1" t="s">
        <v>125</v>
      </c>
      <c r="AT275" s="151" t="s">
        <v>127</v>
      </c>
      <c r="AU275" s="151" t="s">
        <v>86</v>
      </c>
      <c r="AY275" s="17" t="s">
        <v>126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7" t="s">
        <v>84</v>
      </c>
      <c r="BK275" s="152">
        <f>ROUND(I275*H275,2)</f>
        <v>0</v>
      </c>
      <c r="BL275" s="17" t="s">
        <v>125</v>
      </c>
      <c r="BM275" s="151" t="s">
        <v>330</v>
      </c>
    </row>
    <row r="276" spans="1:65" s="2" customFormat="1" ht="11.25">
      <c r="A276" s="32"/>
      <c r="B276" s="33"/>
      <c r="C276" s="32"/>
      <c r="D276" s="153" t="s">
        <v>132</v>
      </c>
      <c r="E276" s="32"/>
      <c r="F276" s="154" t="s">
        <v>331</v>
      </c>
      <c r="G276" s="32"/>
      <c r="H276" s="32"/>
      <c r="I276" s="155"/>
      <c r="J276" s="32"/>
      <c r="K276" s="32"/>
      <c r="L276" s="33"/>
      <c r="M276" s="156"/>
      <c r="N276" s="157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132</v>
      </c>
      <c r="AU276" s="17" t="s">
        <v>86</v>
      </c>
    </row>
    <row r="277" spans="1:65" s="12" customFormat="1" ht="25.9" customHeight="1">
      <c r="B277" s="127"/>
      <c r="D277" s="128" t="s">
        <v>75</v>
      </c>
      <c r="E277" s="129" t="s">
        <v>332</v>
      </c>
      <c r="F277" s="129" t="s">
        <v>333</v>
      </c>
      <c r="I277" s="130"/>
      <c r="J277" s="131">
        <f>BK277</f>
        <v>0</v>
      </c>
      <c r="L277" s="127"/>
      <c r="M277" s="132"/>
      <c r="N277" s="133"/>
      <c r="O277" s="133"/>
      <c r="P277" s="134">
        <f>P278</f>
        <v>0</v>
      </c>
      <c r="Q277" s="133"/>
      <c r="R277" s="134">
        <f>R278</f>
        <v>5.3649999999999998E-4</v>
      </c>
      <c r="S277" s="133"/>
      <c r="T277" s="135">
        <f>T278</f>
        <v>0</v>
      </c>
      <c r="AR277" s="128" t="s">
        <v>86</v>
      </c>
      <c r="AT277" s="136" t="s">
        <v>75</v>
      </c>
      <c r="AU277" s="136" t="s">
        <v>76</v>
      </c>
      <c r="AY277" s="128" t="s">
        <v>126</v>
      </c>
      <c r="BK277" s="137">
        <f>BK278</f>
        <v>0</v>
      </c>
    </row>
    <row r="278" spans="1:65" s="12" customFormat="1" ht="22.9" customHeight="1">
      <c r="B278" s="127"/>
      <c r="D278" s="128" t="s">
        <v>75</v>
      </c>
      <c r="E278" s="181" t="s">
        <v>334</v>
      </c>
      <c r="F278" s="181" t="s">
        <v>335</v>
      </c>
      <c r="I278" s="130"/>
      <c r="J278" s="182">
        <f>BK278</f>
        <v>0</v>
      </c>
      <c r="L278" s="127"/>
      <c r="M278" s="132"/>
      <c r="N278" s="133"/>
      <c r="O278" s="133"/>
      <c r="P278" s="134">
        <f>SUM(P279:P286)</f>
        <v>0</v>
      </c>
      <c r="Q278" s="133"/>
      <c r="R278" s="134">
        <f>SUM(R279:R286)</f>
        <v>5.3649999999999998E-4</v>
      </c>
      <c r="S278" s="133"/>
      <c r="T278" s="135">
        <f>SUM(T279:T286)</f>
        <v>0</v>
      </c>
      <c r="AR278" s="128" t="s">
        <v>86</v>
      </c>
      <c r="AT278" s="136" t="s">
        <v>75</v>
      </c>
      <c r="AU278" s="136" t="s">
        <v>84</v>
      </c>
      <c r="AY278" s="128" t="s">
        <v>126</v>
      </c>
      <c r="BK278" s="137">
        <f>SUM(BK279:BK286)</f>
        <v>0</v>
      </c>
    </row>
    <row r="279" spans="1:65" s="2" customFormat="1" ht="24.2" customHeight="1">
      <c r="A279" s="32"/>
      <c r="B279" s="138"/>
      <c r="C279" s="139" t="s">
        <v>336</v>
      </c>
      <c r="D279" s="139" t="s">
        <v>127</v>
      </c>
      <c r="E279" s="140" t="s">
        <v>337</v>
      </c>
      <c r="F279" s="141" t="s">
        <v>338</v>
      </c>
      <c r="G279" s="142" t="s">
        <v>206</v>
      </c>
      <c r="H279" s="143">
        <v>1.45</v>
      </c>
      <c r="I279" s="144"/>
      <c r="J279" s="145">
        <f>ROUND(I279*H279,2)</f>
        <v>0</v>
      </c>
      <c r="K279" s="146"/>
      <c r="L279" s="33"/>
      <c r="M279" s="147" t="s">
        <v>1</v>
      </c>
      <c r="N279" s="148" t="s">
        <v>41</v>
      </c>
      <c r="O279" s="58"/>
      <c r="P279" s="149">
        <f>O279*H279</f>
        <v>0</v>
      </c>
      <c r="Q279" s="149">
        <v>3.6999999999999999E-4</v>
      </c>
      <c r="R279" s="149">
        <f>Q279*H279</f>
        <v>5.3649999999999998E-4</v>
      </c>
      <c r="S279" s="149">
        <v>0</v>
      </c>
      <c r="T279" s="150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1" t="s">
        <v>232</v>
      </c>
      <c r="AT279" s="151" t="s">
        <v>127</v>
      </c>
      <c r="AU279" s="151" t="s">
        <v>86</v>
      </c>
      <c r="AY279" s="17" t="s">
        <v>126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7" t="s">
        <v>84</v>
      </c>
      <c r="BK279" s="152">
        <f>ROUND(I279*H279,2)</f>
        <v>0</v>
      </c>
      <c r="BL279" s="17" t="s">
        <v>232</v>
      </c>
      <c r="BM279" s="151" t="s">
        <v>339</v>
      </c>
    </row>
    <row r="280" spans="1:65" s="2" customFormat="1" ht="11.25">
      <c r="A280" s="32"/>
      <c r="B280" s="33"/>
      <c r="C280" s="32"/>
      <c r="D280" s="153" t="s">
        <v>132</v>
      </c>
      <c r="E280" s="32"/>
      <c r="F280" s="154" t="s">
        <v>338</v>
      </c>
      <c r="G280" s="32"/>
      <c r="H280" s="32"/>
      <c r="I280" s="155"/>
      <c r="J280" s="32"/>
      <c r="K280" s="32"/>
      <c r="L280" s="33"/>
      <c r="M280" s="156"/>
      <c r="N280" s="157"/>
      <c r="O280" s="58"/>
      <c r="P280" s="58"/>
      <c r="Q280" s="58"/>
      <c r="R280" s="58"/>
      <c r="S280" s="58"/>
      <c r="T280" s="59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132</v>
      </c>
      <c r="AU280" s="17" t="s">
        <v>86</v>
      </c>
    </row>
    <row r="281" spans="1:65" s="14" customFormat="1" ht="11.25">
      <c r="B281" s="165"/>
      <c r="D281" s="153" t="s">
        <v>133</v>
      </c>
      <c r="E281" s="166" t="s">
        <v>1</v>
      </c>
      <c r="F281" s="167" t="s">
        <v>340</v>
      </c>
      <c r="H281" s="168">
        <v>1.45</v>
      </c>
      <c r="I281" s="169"/>
      <c r="L281" s="165"/>
      <c r="M281" s="170"/>
      <c r="N281" s="171"/>
      <c r="O281" s="171"/>
      <c r="P281" s="171"/>
      <c r="Q281" s="171"/>
      <c r="R281" s="171"/>
      <c r="S281" s="171"/>
      <c r="T281" s="172"/>
      <c r="AT281" s="166" t="s">
        <v>133</v>
      </c>
      <c r="AU281" s="166" t="s">
        <v>86</v>
      </c>
      <c r="AV281" s="14" t="s">
        <v>86</v>
      </c>
      <c r="AW281" s="14" t="s">
        <v>32</v>
      </c>
      <c r="AX281" s="14" t="s">
        <v>76</v>
      </c>
      <c r="AY281" s="166" t="s">
        <v>126</v>
      </c>
    </row>
    <row r="282" spans="1:65" s="15" customFormat="1" ht="11.25">
      <c r="B282" s="173"/>
      <c r="D282" s="153" t="s">
        <v>133</v>
      </c>
      <c r="E282" s="174" t="s">
        <v>1</v>
      </c>
      <c r="F282" s="175" t="s">
        <v>136</v>
      </c>
      <c r="H282" s="176">
        <v>1.45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133</v>
      </c>
      <c r="AU282" s="174" t="s">
        <v>86</v>
      </c>
      <c r="AV282" s="15" t="s">
        <v>125</v>
      </c>
      <c r="AW282" s="15" t="s">
        <v>32</v>
      </c>
      <c r="AX282" s="15" t="s">
        <v>84</v>
      </c>
      <c r="AY282" s="174" t="s">
        <v>126</v>
      </c>
    </row>
    <row r="283" spans="1:65" s="2" customFormat="1" ht="16.5" customHeight="1">
      <c r="A283" s="32"/>
      <c r="B283" s="138"/>
      <c r="C283" s="183" t="s">
        <v>341</v>
      </c>
      <c r="D283" s="183" t="s">
        <v>225</v>
      </c>
      <c r="E283" s="184" t="s">
        <v>342</v>
      </c>
      <c r="F283" s="185" t="s">
        <v>343</v>
      </c>
      <c r="G283" s="186" t="s">
        <v>219</v>
      </c>
      <c r="H283" s="187">
        <v>2</v>
      </c>
      <c r="I283" s="188"/>
      <c r="J283" s="189">
        <f>ROUND(I283*H283,2)</f>
        <v>0</v>
      </c>
      <c r="K283" s="190"/>
      <c r="L283" s="191"/>
      <c r="M283" s="192" t="s">
        <v>1</v>
      </c>
      <c r="N283" s="193" t="s">
        <v>41</v>
      </c>
      <c r="O283" s="58"/>
      <c r="P283" s="149">
        <f>O283*H283</f>
        <v>0</v>
      </c>
      <c r="Q283" s="149">
        <v>0</v>
      </c>
      <c r="R283" s="149">
        <f>Q283*H283</f>
        <v>0</v>
      </c>
      <c r="S283" s="149">
        <v>0</v>
      </c>
      <c r="T283" s="150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1" t="s">
        <v>327</v>
      </c>
      <c r="AT283" s="151" t="s">
        <v>225</v>
      </c>
      <c r="AU283" s="151" t="s">
        <v>86</v>
      </c>
      <c r="AY283" s="17" t="s">
        <v>126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7" t="s">
        <v>84</v>
      </c>
      <c r="BK283" s="152">
        <f>ROUND(I283*H283,2)</f>
        <v>0</v>
      </c>
      <c r="BL283" s="17" t="s">
        <v>232</v>
      </c>
      <c r="BM283" s="151" t="s">
        <v>344</v>
      </c>
    </row>
    <row r="284" spans="1:65" s="2" customFormat="1" ht="11.25">
      <c r="A284" s="32"/>
      <c r="B284" s="33"/>
      <c r="C284" s="32"/>
      <c r="D284" s="153" t="s">
        <v>132</v>
      </c>
      <c r="E284" s="32"/>
      <c r="F284" s="154" t="s">
        <v>343</v>
      </c>
      <c r="G284" s="32"/>
      <c r="H284" s="32"/>
      <c r="I284" s="155"/>
      <c r="J284" s="32"/>
      <c r="K284" s="32"/>
      <c r="L284" s="33"/>
      <c r="M284" s="156"/>
      <c r="N284" s="157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132</v>
      </c>
      <c r="AU284" s="17" t="s">
        <v>86</v>
      </c>
    </row>
    <row r="285" spans="1:65" s="2" customFormat="1" ht="16.5" customHeight="1">
      <c r="A285" s="32"/>
      <c r="B285" s="138"/>
      <c r="C285" s="139" t="s">
        <v>345</v>
      </c>
      <c r="D285" s="139" t="s">
        <v>127</v>
      </c>
      <c r="E285" s="140" t="s">
        <v>346</v>
      </c>
      <c r="F285" s="141" t="s">
        <v>347</v>
      </c>
      <c r="G285" s="142" t="s">
        <v>348</v>
      </c>
      <c r="H285" s="194"/>
      <c r="I285" s="144"/>
      <c r="J285" s="145">
        <f>ROUND(I285*H285,2)</f>
        <v>0</v>
      </c>
      <c r="K285" s="146"/>
      <c r="L285" s="33"/>
      <c r="M285" s="147" t="s">
        <v>1</v>
      </c>
      <c r="N285" s="148" t="s">
        <v>41</v>
      </c>
      <c r="O285" s="58"/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1" t="s">
        <v>232</v>
      </c>
      <c r="AT285" s="151" t="s">
        <v>127</v>
      </c>
      <c r="AU285" s="151" t="s">
        <v>86</v>
      </c>
      <c r="AY285" s="17" t="s">
        <v>126</v>
      </c>
      <c r="BE285" s="152">
        <f>IF(N285="základní",J285,0)</f>
        <v>0</v>
      </c>
      <c r="BF285" s="152">
        <f>IF(N285="snížená",J285,0)</f>
        <v>0</v>
      </c>
      <c r="BG285" s="152">
        <f>IF(N285="zákl. přenesená",J285,0)</f>
        <v>0</v>
      </c>
      <c r="BH285" s="152">
        <f>IF(N285="sníž. přenesená",J285,0)</f>
        <v>0</v>
      </c>
      <c r="BI285" s="152">
        <f>IF(N285="nulová",J285,0)</f>
        <v>0</v>
      </c>
      <c r="BJ285" s="17" t="s">
        <v>84</v>
      </c>
      <c r="BK285" s="152">
        <f>ROUND(I285*H285,2)</f>
        <v>0</v>
      </c>
      <c r="BL285" s="17" t="s">
        <v>232</v>
      </c>
      <c r="BM285" s="151" t="s">
        <v>349</v>
      </c>
    </row>
    <row r="286" spans="1:65" s="2" customFormat="1" ht="19.5">
      <c r="A286" s="32"/>
      <c r="B286" s="33"/>
      <c r="C286" s="32"/>
      <c r="D286" s="153" t="s">
        <v>132</v>
      </c>
      <c r="E286" s="32"/>
      <c r="F286" s="154" t="s">
        <v>350</v>
      </c>
      <c r="G286" s="32"/>
      <c r="H286" s="32"/>
      <c r="I286" s="155"/>
      <c r="J286" s="32"/>
      <c r="K286" s="32"/>
      <c r="L286" s="33"/>
      <c r="M286" s="156"/>
      <c r="N286" s="157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132</v>
      </c>
      <c r="AU286" s="17" t="s">
        <v>86</v>
      </c>
    </row>
    <row r="287" spans="1:65" s="12" customFormat="1" ht="25.9" customHeight="1">
      <c r="B287" s="127"/>
      <c r="D287" s="128" t="s">
        <v>75</v>
      </c>
      <c r="E287" s="129" t="s">
        <v>351</v>
      </c>
      <c r="F287" s="129" t="s">
        <v>352</v>
      </c>
      <c r="I287" s="130"/>
      <c r="J287" s="131">
        <f>BK287</f>
        <v>0</v>
      </c>
      <c r="L287" s="127"/>
      <c r="M287" s="132"/>
      <c r="N287" s="133"/>
      <c r="O287" s="133"/>
      <c r="P287" s="134">
        <f>P288+P291+P294+P300</f>
        <v>0</v>
      </c>
      <c r="Q287" s="133"/>
      <c r="R287" s="134">
        <f>R288+R291+R294+R300</f>
        <v>0</v>
      </c>
      <c r="S287" s="133"/>
      <c r="T287" s="135">
        <f>T288+T291+T294+T300</f>
        <v>0</v>
      </c>
      <c r="AR287" s="128" t="s">
        <v>161</v>
      </c>
      <c r="AT287" s="136" t="s">
        <v>75</v>
      </c>
      <c r="AU287" s="136" t="s">
        <v>76</v>
      </c>
      <c r="AY287" s="128" t="s">
        <v>126</v>
      </c>
      <c r="BK287" s="137">
        <f>BK288+BK291+BK294+BK300</f>
        <v>0</v>
      </c>
    </row>
    <row r="288" spans="1:65" s="12" customFormat="1" ht="22.9" customHeight="1">
      <c r="B288" s="127"/>
      <c r="D288" s="128" t="s">
        <v>75</v>
      </c>
      <c r="E288" s="181" t="s">
        <v>353</v>
      </c>
      <c r="F288" s="181" t="s">
        <v>354</v>
      </c>
      <c r="I288" s="130"/>
      <c r="J288" s="182">
        <f>BK288</f>
        <v>0</v>
      </c>
      <c r="L288" s="127"/>
      <c r="M288" s="132"/>
      <c r="N288" s="133"/>
      <c r="O288" s="133"/>
      <c r="P288" s="134">
        <f>SUM(P289:P290)</f>
        <v>0</v>
      </c>
      <c r="Q288" s="133"/>
      <c r="R288" s="134">
        <f>SUM(R289:R290)</f>
        <v>0</v>
      </c>
      <c r="S288" s="133"/>
      <c r="T288" s="135">
        <f>SUM(T289:T290)</f>
        <v>0</v>
      </c>
      <c r="AR288" s="128" t="s">
        <v>161</v>
      </c>
      <c r="AT288" s="136" t="s">
        <v>75</v>
      </c>
      <c r="AU288" s="136" t="s">
        <v>84</v>
      </c>
      <c r="AY288" s="128" t="s">
        <v>126</v>
      </c>
      <c r="BK288" s="137">
        <f>SUM(BK289:BK290)</f>
        <v>0</v>
      </c>
    </row>
    <row r="289" spans="1:65" s="2" customFormat="1" ht="16.5" customHeight="1">
      <c r="A289" s="32"/>
      <c r="B289" s="138"/>
      <c r="C289" s="139" t="s">
        <v>355</v>
      </c>
      <c r="D289" s="139" t="s">
        <v>127</v>
      </c>
      <c r="E289" s="140" t="s">
        <v>356</v>
      </c>
      <c r="F289" s="141" t="s">
        <v>354</v>
      </c>
      <c r="G289" s="142" t="s">
        <v>357</v>
      </c>
      <c r="H289" s="143">
        <v>1</v>
      </c>
      <c r="I289" s="144"/>
      <c r="J289" s="145">
        <f>ROUND(I289*H289,2)</f>
        <v>0</v>
      </c>
      <c r="K289" s="146"/>
      <c r="L289" s="33"/>
      <c r="M289" s="147" t="s">
        <v>1</v>
      </c>
      <c r="N289" s="148" t="s">
        <v>41</v>
      </c>
      <c r="O289" s="58"/>
      <c r="P289" s="149">
        <f>O289*H289</f>
        <v>0</v>
      </c>
      <c r="Q289" s="149">
        <v>0</v>
      </c>
      <c r="R289" s="149">
        <f>Q289*H289</f>
        <v>0</v>
      </c>
      <c r="S289" s="149">
        <v>0</v>
      </c>
      <c r="T289" s="150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1" t="s">
        <v>358</v>
      </c>
      <c r="AT289" s="151" t="s">
        <v>127</v>
      </c>
      <c r="AU289" s="151" t="s">
        <v>86</v>
      </c>
      <c r="AY289" s="17" t="s">
        <v>126</v>
      </c>
      <c r="BE289" s="152">
        <f>IF(N289="základní",J289,0)</f>
        <v>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7" t="s">
        <v>84</v>
      </c>
      <c r="BK289" s="152">
        <f>ROUND(I289*H289,2)</f>
        <v>0</v>
      </c>
      <c r="BL289" s="17" t="s">
        <v>358</v>
      </c>
      <c r="BM289" s="151" t="s">
        <v>359</v>
      </c>
    </row>
    <row r="290" spans="1:65" s="2" customFormat="1" ht="11.25">
      <c r="A290" s="32"/>
      <c r="B290" s="33"/>
      <c r="C290" s="32"/>
      <c r="D290" s="153" t="s">
        <v>132</v>
      </c>
      <c r="E290" s="32"/>
      <c r="F290" s="154" t="s">
        <v>354</v>
      </c>
      <c r="G290" s="32"/>
      <c r="H290" s="32"/>
      <c r="I290" s="155"/>
      <c r="J290" s="32"/>
      <c r="K290" s="32"/>
      <c r="L290" s="33"/>
      <c r="M290" s="156"/>
      <c r="N290" s="157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132</v>
      </c>
      <c r="AU290" s="17" t="s">
        <v>86</v>
      </c>
    </row>
    <row r="291" spans="1:65" s="12" customFormat="1" ht="22.9" customHeight="1">
      <c r="B291" s="127"/>
      <c r="D291" s="128" t="s">
        <v>75</v>
      </c>
      <c r="E291" s="181" t="s">
        <v>360</v>
      </c>
      <c r="F291" s="181" t="s">
        <v>361</v>
      </c>
      <c r="I291" s="130"/>
      <c r="J291" s="182">
        <f>BK291</f>
        <v>0</v>
      </c>
      <c r="L291" s="127"/>
      <c r="M291" s="132"/>
      <c r="N291" s="133"/>
      <c r="O291" s="133"/>
      <c r="P291" s="134">
        <f>SUM(P292:P293)</f>
        <v>0</v>
      </c>
      <c r="Q291" s="133"/>
      <c r="R291" s="134">
        <f>SUM(R292:R293)</f>
        <v>0</v>
      </c>
      <c r="S291" s="133"/>
      <c r="T291" s="135">
        <f>SUM(T292:T293)</f>
        <v>0</v>
      </c>
      <c r="AR291" s="128" t="s">
        <v>161</v>
      </c>
      <c r="AT291" s="136" t="s">
        <v>75</v>
      </c>
      <c r="AU291" s="136" t="s">
        <v>84</v>
      </c>
      <c r="AY291" s="128" t="s">
        <v>126</v>
      </c>
      <c r="BK291" s="137">
        <f>SUM(BK292:BK293)</f>
        <v>0</v>
      </c>
    </row>
    <row r="292" spans="1:65" s="2" customFormat="1" ht="16.5" customHeight="1">
      <c r="A292" s="32"/>
      <c r="B292" s="138"/>
      <c r="C292" s="139" t="s">
        <v>362</v>
      </c>
      <c r="D292" s="139" t="s">
        <v>127</v>
      </c>
      <c r="E292" s="140" t="s">
        <v>363</v>
      </c>
      <c r="F292" s="141" t="s">
        <v>361</v>
      </c>
      <c r="G292" s="142" t="s">
        <v>357</v>
      </c>
      <c r="H292" s="143">
        <v>1</v>
      </c>
      <c r="I292" s="144"/>
      <c r="J292" s="145">
        <f>ROUND(I292*H292,2)</f>
        <v>0</v>
      </c>
      <c r="K292" s="146"/>
      <c r="L292" s="33"/>
      <c r="M292" s="147" t="s">
        <v>1</v>
      </c>
      <c r="N292" s="148" t="s">
        <v>41</v>
      </c>
      <c r="O292" s="58"/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1" t="s">
        <v>358</v>
      </c>
      <c r="AT292" s="151" t="s">
        <v>127</v>
      </c>
      <c r="AU292" s="151" t="s">
        <v>86</v>
      </c>
      <c r="AY292" s="17" t="s">
        <v>126</v>
      </c>
      <c r="BE292" s="152">
        <f>IF(N292="základní",J292,0)</f>
        <v>0</v>
      </c>
      <c r="BF292" s="152">
        <f>IF(N292="snížená",J292,0)</f>
        <v>0</v>
      </c>
      <c r="BG292" s="152">
        <f>IF(N292="zákl. přenesená",J292,0)</f>
        <v>0</v>
      </c>
      <c r="BH292" s="152">
        <f>IF(N292="sníž. přenesená",J292,0)</f>
        <v>0</v>
      </c>
      <c r="BI292" s="152">
        <f>IF(N292="nulová",J292,0)</f>
        <v>0</v>
      </c>
      <c r="BJ292" s="17" t="s">
        <v>84</v>
      </c>
      <c r="BK292" s="152">
        <f>ROUND(I292*H292,2)</f>
        <v>0</v>
      </c>
      <c r="BL292" s="17" t="s">
        <v>358</v>
      </c>
      <c r="BM292" s="151" t="s">
        <v>364</v>
      </c>
    </row>
    <row r="293" spans="1:65" s="2" customFormat="1" ht="11.25">
      <c r="A293" s="32"/>
      <c r="B293" s="33"/>
      <c r="C293" s="32"/>
      <c r="D293" s="153" t="s">
        <v>132</v>
      </c>
      <c r="E293" s="32"/>
      <c r="F293" s="154" t="s">
        <v>361</v>
      </c>
      <c r="G293" s="32"/>
      <c r="H293" s="32"/>
      <c r="I293" s="155"/>
      <c r="J293" s="32"/>
      <c r="K293" s="32"/>
      <c r="L293" s="33"/>
      <c r="M293" s="156"/>
      <c r="N293" s="157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132</v>
      </c>
      <c r="AU293" s="17" t="s">
        <v>86</v>
      </c>
    </row>
    <row r="294" spans="1:65" s="12" customFormat="1" ht="22.9" customHeight="1">
      <c r="B294" s="127"/>
      <c r="D294" s="128" t="s">
        <v>75</v>
      </c>
      <c r="E294" s="181" t="s">
        <v>365</v>
      </c>
      <c r="F294" s="181" t="s">
        <v>366</v>
      </c>
      <c r="I294" s="130"/>
      <c r="J294" s="182">
        <f>BK294</f>
        <v>0</v>
      </c>
      <c r="L294" s="127"/>
      <c r="M294" s="132"/>
      <c r="N294" s="133"/>
      <c r="O294" s="133"/>
      <c r="P294" s="134">
        <f>SUM(P295:P299)</f>
        <v>0</v>
      </c>
      <c r="Q294" s="133"/>
      <c r="R294" s="134">
        <f>SUM(R295:R299)</f>
        <v>0</v>
      </c>
      <c r="S294" s="133"/>
      <c r="T294" s="135">
        <f>SUM(T295:T299)</f>
        <v>0</v>
      </c>
      <c r="AR294" s="128" t="s">
        <v>161</v>
      </c>
      <c r="AT294" s="136" t="s">
        <v>75</v>
      </c>
      <c r="AU294" s="136" t="s">
        <v>84</v>
      </c>
      <c r="AY294" s="128" t="s">
        <v>126</v>
      </c>
      <c r="BK294" s="137">
        <f>SUM(BK295:BK299)</f>
        <v>0</v>
      </c>
    </row>
    <row r="295" spans="1:65" s="2" customFormat="1" ht="16.5" customHeight="1">
      <c r="A295" s="32"/>
      <c r="B295" s="138"/>
      <c r="C295" s="139" t="s">
        <v>367</v>
      </c>
      <c r="D295" s="139" t="s">
        <v>127</v>
      </c>
      <c r="E295" s="140" t="s">
        <v>375</v>
      </c>
      <c r="F295" s="141" t="s">
        <v>376</v>
      </c>
      <c r="G295" s="142" t="s">
        <v>235</v>
      </c>
      <c r="H295" s="143">
        <v>70</v>
      </c>
      <c r="I295" s="144"/>
      <c r="J295" s="145">
        <f>ROUND(I295*H295,2)</f>
        <v>0</v>
      </c>
      <c r="K295" s="146"/>
      <c r="L295" s="33"/>
      <c r="M295" s="147" t="s">
        <v>1</v>
      </c>
      <c r="N295" s="148" t="s">
        <v>41</v>
      </c>
      <c r="O295" s="58"/>
      <c r="P295" s="149">
        <f>O295*H295</f>
        <v>0</v>
      </c>
      <c r="Q295" s="149">
        <v>0</v>
      </c>
      <c r="R295" s="149">
        <f>Q295*H295</f>
        <v>0</v>
      </c>
      <c r="S295" s="149">
        <v>0</v>
      </c>
      <c r="T295" s="150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1" t="s">
        <v>358</v>
      </c>
      <c r="AT295" s="151" t="s">
        <v>127</v>
      </c>
      <c r="AU295" s="151" t="s">
        <v>86</v>
      </c>
      <c r="AY295" s="17" t="s">
        <v>126</v>
      </c>
      <c r="BE295" s="152">
        <f>IF(N295="základní",J295,0)</f>
        <v>0</v>
      </c>
      <c r="BF295" s="152">
        <f>IF(N295="snížená",J295,0)</f>
        <v>0</v>
      </c>
      <c r="BG295" s="152">
        <f>IF(N295="zákl. přenesená",J295,0)</f>
        <v>0</v>
      </c>
      <c r="BH295" s="152">
        <f>IF(N295="sníž. přenesená",J295,0)</f>
        <v>0</v>
      </c>
      <c r="BI295" s="152">
        <f>IF(N295="nulová",J295,0)</f>
        <v>0</v>
      </c>
      <c r="BJ295" s="17" t="s">
        <v>84</v>
      </c>
      <c r="BK295" s="152">
        <f>ROUND(I295*H295,2)</f>
        <v>0</v>
      </c>
      <c r="BL295" s="17" t="s">
        <v>358</v>
      </c>
      <c r="BM295" s="151" t="s">
        <v>368</v>
      </c>
    </row>
    <row r="296" spans="1:65" s="2" customFormat="1" ht="11.25">
      <c r="A296" s="32"/>
      <c r="B296" s="33"/>
      <c r="C296" s="32"/>
      <c r="D296" s="153" t="s">
        <v>132</v>
      </c>
      <c r="E296" s="32"/>
      <c r="F296" s="154" t="s">
        <v>377</v>
      </c>
      <c r="G296" s="32"/>
      <c r="H296" s="32"/>
      <c r="I296" s="155"/>
      <c r="J296" s="32"/>
      <c r="K296" s="32"/>
      <c r="L296" s="33"/>
      <c r="M296" s="156"/>
      <c r="N296" s="157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132</v>
      </c>
      <c r="AU296" s="17" t="s">
        <v>86</v>
      </c>
    </row>
    <row r="297" spans="1:65" s="13" customFormat="1" ht="11.25">
      <c r="B297" s="158"/>
      <c r="D297" s="153" t="s">
        <v>133</v>
      </c>
      <c r="E297" s="159" t="s">
        <v>1</v>
      </c>
      <c r="F297" s="160"/>
      <c r="H297" s="159" t="s">
        <v>1</v>
      </c>
      <c r="I297" s="161"/>
      <c r="L297" s="158"/>
      <c r="M297" s="162"/>
      <c r="N297" s="163"/>
      <c r="O297" s="163"/>
      <c r="P297" s="163"/>
      <c r="Q297" s="163"/>
      <c r="R297" s="163"/>
      <c r="S297" s="163"/>
      <c r="T297" s="164"/>
      <c r="AT297" s="159" t="s">
        <v>133</v>
      </c>
      <c r="AU297" s="159" t="s">
        <v>86</v>
      </c>
      <c r="AV297" s="13" t="s">
        <v>84</v>
      </c>
      <c r="AW297" s="13" t="s">
        <v>32</v>
      </c>
      <c r="AX297" s="13" t="s">
        <v>76</v>
      </c>
      <c r="AY297" s="159" t="s">
        <v>126</v>
      </c>
    </row>
    <row r="298" spans="1:65" s="14" customFormat="1" ht="11.25">
      <c r="B298" s="165"/>
      <c r="D298" s="153" t="s">
        <v>133</v>
      </c>
      <c r="E298" s="166" t="s">
        <v>1</v>
      </c>
      <c r="F298" s="167">
        <v>70</v>
      </c>
      <c r="H298" s="168">
        <v>70</v>
      </c>
      <c r="I298" s="169"/>
      <c r="L298" s="165"/>
      <c r="M298" s="170"/>
      <c r="N298" s="171"/>
      <c r="O298" s="171"/>
      <c r="P298" s="171"/>
      <c r="Q298" s="171"/>
      <c r="R298" s="171"/>
      <c r="S298" s="171"/>
      <c r="T298" s="172"/>
      <c r="AT298" s="166" t="s">
        <v>133</v>
      </c>
      <c r="AU298" s="166" t="s">
        <v>86</v>
      </c>
      <c r="AV298" s="14" t="s">
        <v>86</v>
      </c>
      <c r="AW298" s="14" t="s">
        <v>32</v>
      </c>
      <c r="AX298" s="14" t="s">
        <v>76</v>
      </c>
      <c r="AY298" s="166" t="s">
        <v>126</v>
      </c>
    </row>
    <row r="299" spans="1:65" s="15" customFormat="1" ht="11.25">
      <c r="B299" s="173"/>
      <c r="D299" s="153" t="s">
        <v>133</v>
      </c>
      <c r="E299" s="174" t="s">
        <v>1</v>
      </c>
      <c r="F299" s="175" t="s">
        <v>136</v>
      </c>
      <c r="H299" s="176">
        <v>70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133</v>
      </c>
      <c r="AU299" s="174" t="s">
        <v>86</v>
      </c>
      <c r="AV299" s="15" t="s">
        <v>125</v>
      </c>
      <c r="AW299" s="15" t="s">
        <v>32</v>
      </c>
      <c r="AX299" s="15" t="s">
        <v>84</v>
      </c>
      <c r="AY299" s="174" t="s">
        <v>126</v>
      </c>
    </row>
    <row r="300" spans="1:65" s="12" customFormat="1" ht="22.9" customHeight="1">
      <c r="B300" s="127"/>
      <c r="D300" s="128" t="s">
        <v>75</v>
      </c>
      <c r="E300" s="181" t="s">
        <v>369</v>
      </c>
      <c r="F300" s="181" t="s">
        <v>370</v>
      </c>
      <c r="I300" s="130"/>
      <c r="J300" s="182">
        <f>BK300</f>
        <v>0</v>
      </c>
      <c r="L300" s="127"/>
      <c r="M300" s="132"/>
      <c r="N300" s="133"/>
      <c r="O300" s="133"/>
      <c r="P300" s="134">
        <f>SUM(P301:P302)</f>
        <v>0</v>
      </c>
      <c r="Q300" s="133"/>
      <c r="R300" s="134">
        <f>SUM(R301:R302)</f>
        <v>0</v>
      </c>
      <c r="S300" s="133"/>
      <c r="T300" s="135">
        <f>SUM(T301:T302)</f>
        <v>0</v>
      </c>
      <c r="AR300" s="128" t="s">
        <v>161</v>
      </c>
      <c r="AT300" s="136" t="s">
        <v>75</v>
      </c>
      <c r="AU300" s="136" t="s">
        <v>84</v>
      </c>
      <c r="AY300" s="128" t="s">
        <v>126</v>
      </c>
      <c r="BK300" s="137">
        <f>SUM(BK301:BK302)</f>
        <v>0</v>
      </c>
    </row>
    <row r="301" spans="1:65" s="2" customFormat="1" ht="16.5" customHeight="1">
      <c r="A301" s="32"/>
      <c r="B301" s="138"/>
      <c r="C301" s="139" t="s">
        <v>371</v>
      </c>
      <c r="D301" s="139" t="s">
        <v>127</v>
      </c>
      <c r="E301" s="140" t="s">
        <v>372</v>
      </c>
      <c r="F301" s="141" t="s">
        <v>373</v>
      </c>
      <c r="G301" s="142" t="s">
        <v>357</v>
      </c>
      <c r="H301" s="143">
        <v>1</v>
      </c>
      <c r="I301" s="144"/>
      <c r="J301" s="145">
        <f>ROUND(I301*H301,2)</f>
        <v>0</v>
      </c>
      <c r="K301" s="146"/>
      <c r="L301" s="33"/>
      <c r="M301" s="147" t="s">
        <v>1</v>
      </c>
      <c r="N301" s="148" t="s">
        <v>41</v>
      </c>
      <c r="O301" s="58"/>
      <c r="P301" s="149">
        <f>O301*H301</f>
        <v>0</v>
      </c>
      <c r="Q301" s="149">
        <v>0</v>
      </c>
      <c r="R301" s="149">
        <f>Q301*H301</f>
        <v>0</v>
      </c>
      <c r="S301" s="149">
        <v>0</v>
      </c>
      <c r="T301" s="15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1" t="s">
        <v>358</v>
      </c>
      <c r="AT301" s="151" t="s">
        <v>127</v>
      </c>
      <c r="AU301" s="151" t="s">
        <v>86</v>
      </c>
      <c r="AY301" s="17" t="s">
        <v>126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7" t="s">
        <v>84</v>
      </c>
      <c r="BK301" s="152">
        <f>ROUND(I301*H301,2)</f>
        <v>0</v>
      </c>
      <c r="BL301" s="17" t="s">
        <v>358</v>
      </c>
      <c r="BM301" s="151" t="s">
        <v>374</v>
      </c>
    </row>
    <row r="302" spans="1:65" s="2" customFormat="1" ht="11.25">
      <c r="A302" s="32"/>
      <c r="B302" s="33"/>
      <c r="C302" s="32"/>
      <c r="D302" s="153" t="s">
        <v>132</v>
      </c>
      <c r="E302" s="32"/>
      <c r="F302" s="154" t="s">
        <v>373</v>
      </c>
      <c r="G302" s="32"/>
      <c r="H302" s="32"/>
      <c r="I302" s="155"/>
      <c r="J302" s="32"/>
      <c r="K302" s="32"/>
      <c r="L302" s="33"/>
      <c r="M302" s="195"/>
      <c r="N302" s="196"/>
      <c r="O302" s="197"/>
      <c r="P302" s="197"/>
      <c r="Q302" s="197"/>
      <c r="R302" s="197"/>
      <c r="S302" s="197"/>
      <c r="T302" s="198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132</v>
      </c>
      <c r="AU302" s="17" t="s">
        <v>86</v>
      </c>
    </row>
    <row r="303" spans="1:65" s="2" customFormat="1" ht="6.95" customHeight="1">
      <c r="A303" s="32"/>
      <c r="B303" s="47"/>
      <c r="C303" s="48"/>
      <c r="D303" s="48"/>
      <c r="E303" s="48"/>
      <c r="F303" s="48"/>
      <c r="G303" s="48"/>
      <c r="H303" s="48"/>
      <c r="I303" s="48"/>
      <c r="J303" s="48"/>
      <c r="K303" s="48"/>
      <c r="L303" s="33"/>
      <c r="M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</row>
  </sheetData>
  <autoFilter ref="C130:K302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část</vt:lpstr>
      <vt:lpstr>'01 - Stavební část'!Názvy_tisku</vt:lpstr>
      <vt:lpstr>'Rekapitulace stavby'!Názvy_tisku</vt:lpstr>
      <vt:lpstr>'01 - Stavební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Kupka</dc:creator>
  <cp:lastModifiedBy>Lorenc Michal</cp:lastModifiedBy>
  <dcterms:created xsi:type="dcterms:W3CDTF">2024-06-04T14:58:14Z</dcterms:created>
  <dcterms:modified xsi:type="dcterms:W3CDTF">2025-01-29T11:49:38Z</dcterms:modified>
</cp:coreProperties>
</file>