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4\Bohumín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G39" i="1"/>
  <c r="F39" i="1"/>
  <c r="G26" i="12"/>
  <c r="AC26" i="12"/>
  <c r="AD26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O18" i="12"/>
  <c r="Q18" i="12"/>
  <c r="G19" i="12"/>
  <c r="M19" i="12" s="1"/>
  <c r="M18" i="12" s="1"/>
  <c r="I19" i="12"/>
  <c r="K19" i="12"/>
  <c r="K18" i="12" s="1"/>
  <c r="O19" i="12"/>
  <c r="Q19" i="12"/>
  <c r="U19" i="12"/>
  <c r="U18" i="12" s="1"/>
  <c r="G20" i="12"/>
  <c r="I20" i="12"/>
  <c r="K20" i="12"/>
  <c r="M20" i="12"/>
  <c r="O20" i="12"/>
  <c r="Q20" i="12"/>
  <c r="U20" i="12"/>
  <c r="G21" i="12"/>
  <c r="K21" i="12"/>
  <c r="O21" i="12"/>
  <c r="G22" i="12"/>
  <c r="M22" i="12" s="1"/>
  <c r="M21" i="12" s="1"/>
  <c r="I22" i="12"/>
  <c r="I21" i="12" s="1"/>
  <c r="K22" i="12"/>
  <c r="O22" i="12"/>
  <c r="Q22" i="12"/>
  <c r="Q21" i="12" s="1"/>
  <c r="U22" i="12"/>
  <c r="U21" i="12" s="1"/>
  <c r="G23" i="12"/>
  <c r="I23" i="12"/>
  <c r="K23" i="12"/>
  <c r="O23" i="12"/>
  <c r="Q23" i="12"/>
  <c r="U23" i="12"/>
  <c r="G24" i="12"/>
  <c r="I24" i="12"/>
  <c r="K24" i="12"/>
  <c r="M24" i="12"/>
  <c r="M23" i="12" s="1"/>
  <c r="O24" i="12"/>
  <c r="Q24" i="12"/>
  <c r="U24" i="12"/>
  <c r="I20" i="1"/>
  <c r="I19" i="1"/>
  <c r="I18" i="1"/>
  <c r="I17" i="1"/>
  <c r="I16" i="1"/>
  <c r="I53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<sst xmlns="http://schemas.openxmlformats.org/spreadsheetml/2006/main" count="200" uniqueCount="131">
  <si>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</si>
  <si>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</si>
  <si>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</si>
  <si>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</si>
  <si>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</si>
  <si>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</si>
  <si>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</si>
  <si>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</si>
  <si>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</si>
  <si>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</si>
  <si>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</si>
  <si>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</si>
  <si>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</si>
  <si>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</si>
  <si>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</si>
  <si>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</si>
  <si>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</si>
  <si>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</si>
  <si>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</si>
  <si>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</si>
  <si>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</si>
  <si>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</si>
  <si>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</si>
  <si>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</si>
  <si>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</si>
  <si>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</si>
  <si>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</si>
  <si>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</si>
  <si>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</si>
  <si>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</si>
  <si>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</si>
  <si>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</si>
  <si>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</si>
  <si>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</si>
  <si>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</si>
  <si>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</si>
  <si>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</si>
  <si>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</si>
  <si>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</si>
  <si>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</si>
  <si>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</si>
  <si>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</si>
  <si>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</si>
  <si>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Bohumín - Vrbice</t>
  </si>
  <si>
    <t>Rozpočet:</t>
  </si>
  <si>
    <t>Misto</t>
  </si>
  <si>
    <t>Bohumín - Vrbice, rekonstrukce kanalizace mezi Š9-Š10</t>
  </si>
  <si>
    <t>Město Bohumín</t>
  </si>
  <si>
    <t>Masarykova 158</t>
  </si>
  <si>
    <t>Bohumín</t>
  </si>
  <si>
    <t>73581</t>
  </si>
  <si>
    <t>Rozpočet</t>
  </si>
  <si>
    <t>Celkem za stavbu</t>
  </si>
  <si>
    <t>CZK</t>
  </si>
  <si>
    <t xml:space="preserve">Popis rozpočtu:  - </t>
  </si>
  <si>
    <t>SO 02 Odbočky přípojek</t>
  </si>
  <si>
    <t>Rekapitulace dílů</t>
  </si>
  <si>
    <t>Typ dílu</t>
  </si>
  <si>
    <t>8</t>
  </si>
  <si>
    <t>Trubní vedení</t>
  </si>
  <si>
    <t>93</t>
  </si>
  <si>
    <t>Dokončovací práce inž.staveb</t>
  </si>
  <si>
    <t>96</t>
  </si>
  <si>
    <t>Bourání konstrukcí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</si>
  <si>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</si>
  <si>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</si>
  <si>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</si>
  <si>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</si>
  <si>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</si>
  <si>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</si>
  <si>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</si>
  <si>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</si>
  <si>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</si>
  <si>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</si>
  <si>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</si>
  <si>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</si>
  <si>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</si>
  <si>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</si>
  <si>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</si>
  <si>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</si>
  <si>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</si>
  <si>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</si>
  <si>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</si>
  <si>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</si>
  <si>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</si>
  <si>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</si>
  <si>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</si>
  <si>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</si>
  <si>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</si>
  <si>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</si>
  <si>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</si>
  <si>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</si>
  <si>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</si>
  <si>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</si>
  <si>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</si>
  <si>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800000001VP</t>
  </si>
  <si>
    <t>Přípojky kanalizace-výkop,lože,obsyp,zásyp, pažení rýhy,odvoz na skládku přeb hmot</t>
  </si>
  <si>
    <t>bm</t>
  </si>
  <si>
    <t>POL1_0</t>
  </si>
  <si>
    <t>871313121R00</t>
  </si>
  <si>
    <t>Montáž trub z tvrdého PVC, gumový kroužek, DN 150</t>
  </si>
  <si>
    <t>m</t>
  </si>
  <si>
    <t>87100001.VP</t>
  </si>
  <si>
    <t>Potrubí Solidwall SN12 DN150 dl. 6,0 m, vč těsnícího kroužku</t>
  </si>
  <si>
    <t>ks</t>
  </si>
  <si>
    <t>877313123R00</t>
  </si>
  <si>
    <t xml:space="preserve">Montáž tvarovek jednoos. z PVC gum. kroužek </t>
  </si>
  <si>
    <t>kus</t>
  </si>
  <si>
    <t>87100003.VP</t>
  </si>
  <si>
    <t>Koleno KG DN150 - 15°</t>
  </si>
  <si>
    <t>87100002.VP</t>
  </si>
  <si>
    <t>Koleno KG DN150 - 30°</t>
  </si>
  <si>
    <t>871100004.VP</t>
  </si>
  <si>
    <t>Koleno KG DN150- 45°</t>
  </si>
  <si>
    <t>894432112R00</t>
  </si>
  <si>
    <t>Osazení plastové šachty revizní prům.425 mm, Wavin</t>
  </si>
  <si>
    <t>8940001.VP</t>
  </si>
  <si>
    <t>Šachta Wavin DN425 - dno PP průtočné,těsnění,vlnov, dl. 2,0m, poklop 12,5 litin do teleskopu</t>
  </si>
  <si>
    <t>930000001VP</t>
  </si>
  <si>
    <t>Ostatní náklady-náklady zřejmé z PD a ověřením na, místě,ale položkově nespecifikované</t>
  </si>
  <si>
    <t>kpl</t>
  </si>
  <si>
    <t>930000003VP</t>
  </si>
  <si>
    <t>Zaměření trasy dokončených přípojek</t>
  </si>
  <si>
    <t>969021121R00</t>
  </si>
  <si>
    <t>Vybourání kanalizačního potrubí DN do 200 mm, vč odvozu suti a poplatku za skládku</t>
  </si>
  <si>
    <t>998000001VP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</si>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</sst>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SUMIF(F49:F52,A16,I49:I52)+SUMIF(F49:F52,"PSU",I49:I52)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SUMIF(F49:F52,A17,I49:I52)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SUMIF(F49:F52,A18,I49:I52)</f>
        <v>0</v>
      </c>
      <c r="J18" s="93"/>
    </row>
    <row r="19" spans="1:10" ht="23.25" customHeight="1" x14ac:dyDescent="0.2">
      <c r="A19" s="195" t="s">
        <v>66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SUMIF(F49:F52,A19,I49:I52)</f>
        <v>0</v>
      </c>
      <c r="J19" s="93"/>
    </row>
    <row r="20" spans="1:10" ht="23.25" customHeight="1" x14ac:dyDescent="0.2">
      <c r="A20" s="195" t="s">
        <v>67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SUMIF(F49:F52,A20,I49:I52)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45425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51</v>
      </c>
      <c r="C39" s="138" t="s">
        <v>46</v>
      </c>
      <c r="D39" s="139"/>
      <c r="E39" s="139"/>
      <c r="F39" s="147">
        <f>'Rozpočet Pol'!AC26</f>
        <v>0</v>
      </c>
      <c r="G39" s="148">
        <f>'Rozpočet Pol'!AD26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54</v>
      </c>
    </row>
    <row r="43" spans="1:52" x14ac:dyDescent="0.2">
      <c r="B43" s="162" t="s">
        <v>55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SO 02 Odbočky přípojek</v>
      </c>
    </row>
    <row r="46" spans="1:52" ht="15.75" x14ac:dyDescent="0.25">
      <c r="B46" s="163" t="s">
        <v>56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57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58</v>
      </c>
      <c r="C49" s="177" t="s">
        <v>59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60</v>
      </c>
      <c r="C50" s="167" t="s">
        <v>61</v>
      </c>
      <c r="D50" s="169"/>
      <c r="E50" s="169"/>
      <c r="F50" s="185" t="s">
        <v>23</v>
      </c>
      <c r="G50" s="186"/>
      <c r="H50" s="186"/>
      <c r="I50" s="187">
        <f>'Rozpočet Pol'!G18</f>
        <v>0</v>
      </c>
      <c r="J50" s="187"/>
    </row>
    <row r="51" spans="1:10" ht="25.5" customHeight="1" x14ac:dyDescent="0.2">
      <c r="A51" s="165"/>
      <c r="B51" s="168" t="s">
        <v>62</v>
      </c>
      <c r="C51" s="167" t="s">
        <v>63</v>
      </c>
      <c r="D51" s="169"/>
      <c r="E51" s="169"/>
      <c r="F51" s="185" t="s">
        <v>23</v>
      </c>
      <c r="G51" s="186"/>
      <c r="H51" s="186"/>
      <c r="I51" s="187">
        <f>'Rozpočet Pol'!G21</f>
        <v>0</v>
      </c>
      <c r="J51" s="187"/>
    </row>
    <row r="52" spans="1:10" ht="25.5" customHeight="1" x14ac:dyDescent="0.2">
      <c r="A52" s="165"/>
      <c r="B52" s="179" t="s">
        <v>64</v>
      </c>
      <c r="C52" s="180" t="s">
        <v>65</v>
      </c>
      <c r="D52" s="181"/>
      <c r="E52" s="181"/>
      <c r="F52" s="188" t="s">
        <v>23</v>
      </c>
      <c r="G52" s="189"/>
      <c r="H52" s="189"/>
      <c r="I52" s="190">
        <f>'Rozpočet Pol'!G23</f>
        <v>0</v>
      </c>
      <c r="J52" s="190"/>
    </row>
    <row r="53" spans="1:10" ht="25.5" customHeight="1" x14ac:dyDescent="0.2">
      <c r="A53" s="166"/>
      <c r="B53" s="172" t="s">
        <v>1</v>
      </c>
      <c r="C53" s="172"/>
      <c r="D53" s="173"/>
      <c r="E53" s="173"/>
      <c r="F53" s="191"/>
      <c r="G53" s="192"/>
      <c r="H53" s="192"/>
      <c r="I53" s="193">
        <f>SUM(I49:I52)</f>
        <v>0</v>
      </c>
      <c r="J53" s="193"/>
    </row>
    <row r="54" spans="1:10" x14ac:dyDescent="0.2">
      <c r="F54" s="194"/>
      <c r="G54" s="130"/>
      <c r="H54" s="194"/>
      <c r="I54" s="130"/>
      <c r="J54" s="130"/>
    </row>
    <row r="55" spans="1:10" x14ac:dyDescent="0.2">
      <c r="F55" s="194"/>
      <c r="G55" s="130"/>
      <c r="H55" s="194"/>
      <c r="I55" s="130"/>
      <c r="J55" s="130"/>
    </row>
    <row r="56" spans="1:10" x14ac:dyDescent="0.2">
      <c r="F56" s="194"/>
      <c r="G56" s="130"/>
      <c r="H56" s="194"/>
      <c r="I56" s="130"/>
      <c r="J5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53:J53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69</v>
      </c>
    </row>
    <row r="2" spans="1:60" ht="24.95" customHeight="1" x14ac:dyDescent="0.2">
      <c r="A2" s="204" t="s">
        <v>68</v>
      </c>
      <c r="B2" s="198"/>
      <c r="C2" s="199" t="s">
        <v>46</v>
      </c>
      <c r="D2" s="200"/>
      <c r="E2" s="200"/>
      <c r="F2" s="200"/>
      <c r="G2" s="206"/>
      <c r="AE2" t="s">
        <v>70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71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72</v>
      </c>
    </row>
    <row r="5" spans="1:60" hidden="1" x14ac:dyDescent="0.2">
      <c r="A5" s="208" t="s">
        <v>73</v>
      </c>
      <c r="B5" s="209"/>
      <c r="C5" s="210"/>
      <c r="D5" s="211"/>
      <c r="E5" s="211"/>
      <c r="F5" s="211"/>
      <c r="G5" s="212"/>
      <c r="AE5" t="s">
        <v>74</v>
      </c>
    </row>
    <row r="7" spans="1:60" ht="38.25" x14ac:dyDescent="0.2">
      <c r="A7" s="217" t="s">
        <v>75</v>
      </c>
      <c r="B7" s="218" t="s">
        <v>76</v>
      </c>
      <c r="C7" s="218" t="s">
        <v>77</v>
      </c>
      <c r="D7" s="217" t="s">
        <v>78</v>
      </c>
      <c r="E7" s="217" t="s">
        <v>79</v>
      </c>
      <c r="F7" s="213" t="s">
        <v>80</v>
      </c>
      <c r="G7" s="234" t="s">
        <v>28</v>
      </c>
      <c r="H7" s="235" t="s">
        <v>29</v>
      </c>
      <c r="I7" s="235" t="s">
        <v>81</v>
      </c>
      <c r="J7" s="235" t="s">
        <v>30</v>
      </c>
      <c r="K7" s="235" t="s">
        <v>82</v>
      </c>
      <c r="L7" s="235" t="s">
        <v>83</v>
      </c>
      <c r="M7" s="235" t="s">
        <v>84</v>
      </c>
      <c r="N7" s="235" t="s">
        <v>85</v>
      </c>
      <c r="O7" s="235" t="s">
        <v>86</v>
      </c>
      <c r="P7" s="235" t="s">
        <v>87</v>
      </c>
      <c r="Q7" s="235" t="s">
        <v>88</v>
      </c>
      <c r="R7" s="235" t="s">
        <v>89</v>
      </c>
      <c r="S7" s="235" t="s">
        <v>90</v>
      </c>
      <c r="T7" s="235" t="s">
        <v>91</v>
      </c>
      <c r="U7" s="220" t="s">
        <v>92</v>
      </c>
    </row>
    <row r="8" spans="1:60" x14ac:dyDescent="0.2">
      <c r="A8" s="236" t="s">
        <v>93</v>
      </c>
      <c r="B8" s="237" t="s">
        <v>58</v>
      </c>
      <c r="C8" s="238" t="s">
        <v>59</v>
      </c>
      <c r="D8" s="239"/>
      <c r="E8" s="240"/>
      <c r="F8" s="241"/>
      <c r="G8" s="241">
        <f>SUMIF(AE9:AE17,"&lt;&gt;NOR",G9:G17)</f>
        <v>0</v>
      </c>
      <c r="H8" s="241"/>
      <c r="I8" s="241">
        <f>SUM(I9:I17)</f>
        <v>0</v>
      </c>
      <c r="J8" s="241"/>
      <c r="K8" s="241">
        <f>SUM(K9:K17)</f>
        <v>0</v>
      </c>
      <c r="L8" s="241"/>
      <c r="M8" s="241">
        <f>SUM(M9:M17)</f>
        <v>0</v>
      </c>
      <c r="N8" s="219"/>
      <c r="O8" s="219">
        <f>SUM(O9:O17)</f>
        <v>0</v>
      </c>
      <c r="P8" s="219"/>
      <c r="Q8" s="219">
        <f>SUM(Q9:Q17)</f>
        <v>0</v>
      </c>
      <c r="R8" s="219"/>
      <c r="S8" s="219"/>
      <c r="T8" s="236"/>
      <c r="U8" s="219">
        <f>SUM(U9:U17)</f>
        <v>3.0700000000000003</v>
      </c>
      <c r="AE8" t="s">
        <v>94</v>
      </c>
    </row>
    <row r="9" spans="1:60" ht="22.5" outlineLevel="1" x14ac:dyDescent="0.2">
      <c r="A9" s="215">
        <v>1</v>
      </c>
      <c r="B9" s="221" t="s">
        <v>95</v>
      </c>
      <c r="C9" s="264" t="s">
        <v>96</v>
      </c>
      <c r="D9" s="223" t="s">
        <v>97</v>
      </c>
      <c r="E9" s="229">
        <v>15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</v>
      </c>
      <c r="U9" s="224">
        <f>ROUND(E9*T9,2)</f>
        <v>0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98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15">
        <v>2</v>
      </c>
      <c r="B10" s="221" t="s">
        <v>99</v>
      </c>
      <c r="C10" s="264" t="s">
        <v>100</v>
      </c>
      <c r="D10" s="223" t="s">
        <v>101</v>
      </c>
      <c r="E10" s="229">
        <v>15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4">
        <v>0</v>
      </c>
      <c r="O10" s="224">
        <f>ROUND(E10*N10,5)</f>
        <v>0</v>
      </c>
      <c r="P10" s="224">
        <v>0</v>
      </c>
      <c r="Q10" s="224">
        <f>ROUND(E10*P10,5)</f>
        <v>0</v>
      </c>
      <c r="R10" s="224"/>
      <c r="S10" s="224"/>
      <c r="T10" s="225">
        <v>7.0000000000000007E-2</v>
      </c>
      <c r="U10" s="224">
        <f>ROUND(E10*T10,2)</f>
        <v>1.05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98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15">
        <v>3</v>
      </c>
      <c r="B11" s="221" t="s">
        <v>102</v>
      </c>
      <c r="C11" s="264" t="s">
        <v>103</v>
      </c>
      <c r="D11" s="223" t="s">
        <v>104</v>
      </c>
      <c r="E11" s="229">
        <v>3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</v>
      </c>
      <c r="U11" s="224">
        <f>ROUND(E11*T11,2)</f>
        <v>0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98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4</v>
      </c>
      <c r="B12" s="221" t="s">
        <v>105</v>
      </c>
      <c r="C12" s="264" t="s">
        <v>106</v>
      </c>
      <c r="D12" s="223" t="s">
        <v>107</v>
      </c>
      <c r="E12" s="229">
        <v>4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0.18</v>
      </c>
      <c r="U12" s="224">
        <f>ROUND(E12*T12,2)</f>
        <v>0.72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98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>
        <v>5</v>
      </c>
      <c r="B13" s="221" t="s">
        <v>108</v>
      </c>
      <c r="C13" s="264" t="s">
        <v>109</v>
      </c>
      <c r="D13" s="223" t="s">
        <v>104</v>
      </c>
      <c r="E13" s="229">
        <v>2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4">
        <v>0</v>
      </c>
      <c r="O13" s="224">
        <f>ROUND(E13*N13,5)</f>
        <v>0</v>
      </c>
      <c r="P13" s="224">
        <v>0</v>
      </c>
      <c r="Q13" s="224">
        <f>ROUND(E13*P13,5)</f>
        <v>0</v>
      </c>
      <c r="R13" s="224"/>
      <c r="S13" s="224"/>
      <c r="T13" s="225">
        <v>0</v>
      </c>
      <c r="U13" s="224">
        <f>ROUND(E13*T13,2)</f>
        <v>0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98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6</v>
      </c>
      <c r="B14" s="221" t="s">
        <v>110</v>
      </c>
      <c r="C14" s="264" t="s">
        <v>111</v>
      </c>
      <c r="D14" s="223" t="s">
        <v>104</v>
      </c>
      <c r="E14" s="229">
        <v>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0</v>
      </c>
      <c r="U14" s="224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98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>
        <v>7</v>
      </c>
      <c r="B15" s="221" t="s">
        <v>112</v>
      </c>
      <c r="C15" s="264" t="s">
        <v>113</v>
      </c>
      <c r="D15" s="223" t="s">
        <v>104</v>
      </c>
      <c r="E15" s="229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</v>
      </c>
      <c r="U15" s="224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98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15">
        <v>8</v>
      </c>
      <c r="B16" s="221" t="s">
        <v>114</v>
      </c>
      <c r="C16" s="264" t="s">
        <v>115</v>
      </c>
      <c r="D16" s="223" t="s">
        <v>107</v>
      </c>
      <c r="E16" s="229">
        <v>2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0.65</v>
      </c>
      <c r="U16" s="224">
        <f>ROUND(E16*T16,2)</f>
        <v>1.3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98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33.75" outlineLevel="1" x14ac:dyDescent="0.2">
      <c r="A17" s="215">
        <v>9</v>
      </c>
      <c r="B17" s="221" t="s">
        <v>116</v>
      </c>
      <c r="C17" s="264" t="s">
        <v>117</v>
      </c>
      <c r="D17" s="223" t="s">
        <v>104</v>
      </c>
      <c r="E17" s="229">
        <v>2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</v>
      </c>
      <c r="U17" s="224">
        <f>ROUND(E17*T17,2)</f>
        <v>0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98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16" t="s">
        <v>93</v>
      </c>
      <c r="B18" s="222" t="s">
        <v>60</v>
      </c>
      <c r="C18" s="265" t="s">
        <v>61</v>
      </c>
      <c r="D18" s="226"/>
      <c r="E18" s="230"/>
      <c r="F18" s="233"/>
      <c r="G18" s="233">
        <f>SUMIF(AE19:AE20,"&lt;&gt;NOR",G19:G20)</f>
        <v>0</v>
      </c>
      <c r="H18" s="233"/>
      <c r="I18" s="233">
        <f>SUM(I19:I20)</f>
        <v>0</v>
      </c>
      <c r="J18" s="233"/>
      <c r="K18" s="233">
        <f>SUM(K19:K20)</f>
        <v>0</v>
      </c>
      <c r="L18" s="233"/>
      <c r="M18" s="233">
        <f>SUM(M19:M20)</f>
        <v>0</v>
      </c>
      <c r="N18" s="227"/>
      <c r="O18" s="227">
        <f>SUM(O19:O20)</f>
        <v>0</v>
      </c>
      <c r="P18" s="227"/>
      <c r="Q18" s="227">
        <f>SUM(Q19:Q20)</f>
        <v>0</v>
      </c>
      <c r="R18" s="227"/>
      <c r="S18" s="227"/>
      <c r="T18" s="228"/>
      <c r="U18" s="227">
        <f>SUM(U19:U20)</f>
        <v>0</v>
      </c>
      <c r="AE18" t="s">
        <v>94</v>
      </c>
    </row>
    <row r="19" spans="1:60" ht="22.5" outlineLevel="1" x14ac:dyDescent="0.2">
      <c r="A19" s="215">
        <v>10</v>
      </c>
      <c r="B19" s="221" t="s">
        <v>118</v>
      </c>
      <c r="C19" s="264" t="s">
        <v>119</v>
      </c>
      <c r="D19" s="223" t="s">
        <v>120</v>
      </c>
      <c r="E19" s="229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</v>
      </c>
      <c r="U19" s="224">
        <f>ROUND(E19*T19,2)</f>
        <v>0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98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11</v>
      </c>
      <c r="B20" s="221" t="s">
        <v>121</v>
      </c>
      <c r="C20" s="264" t="s">
        <v>122</v>
      </c>
      <c r="D20" s="223" t="s">
        <v>97</v>
      </c>
      <c r="E20" s="229">
        <v>15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98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16" t="s">
        <v>93</v>
      </c>
      <c r="B21" s="222" t="s">
        <v>62</v>
      </c>
      <c r="C21" s="265" t="s">
        <v>63</v>
      </c>
      <c r="D21" s="226"/>
      <c r="E21" s="230"/>
      <c r="F21" s="233"/>
      <c r="G21" s="233">
        <f>SUMIF(AE22:AE22,"&lt;&gt;NOR",G22:G22)</f>
        <v>0</v>
      </c>
      <c r="H21" s="233"/>
      <c r="I21" s="233">
        <f>SUM(I22:I22)</f>
        <v>0</v>
      </c>
      <c r="J21" s="233"/>
      <c r="K21" s="233">
        <f>SUM(K22:K22)</f>
        <v>0</v>
      </c>
      <c r="L21" s="233"/>
      <c r="M21" s="233">
        <f>SUM(M22:M22)</f>
        <v>0</v>
      </c>
      <c r="N21" s="227"/>
      <c r="O21" s="227">
        <f>SUM(O22:O22)</f>
        <v>1.4999999999999999E-2</v>
      </c>
      <c r="P21" s="227"/>
      <c r="Q21" s="227">
        <f>SUM(Q22:Q22)</f>
        <v>0.94499999999999995</v>
      </c>
      <c r="R21" s="227"/>
      <c r="S21" s="227"/>
      <c r="T21" s="228"/>
      <c r="U21" s="227">
        <f>SUM(U22:U22)</f>
        <v>7.35</v>
      </c>
      <c r="AE21" t="s">
        <v>94</v>
      </c>
    </row>
    <row r="22" spans="1:60" ht="22.5" outlineLevel="1" x14ac:dyDescent="0.2">
      <c r="A22" s="215">
        <v>12</v>
      </c>
      <c r="B22" s="221" t="s">
        <v>123</v>
      </c>
      <c r="C22" s="264" t="s">
        <v>124</v>
      </c>
      <c r="D22" s="223" t="s">
        <v>101</v>
      </c>
      <c r="E22" s="229">
        <v>15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4">
        <v>1E-3</v>
      </c>
      <c r="O22" s="224">
        <f>ROUND(E22*N22,5)</f>
        <v>1.4999999999999999E-2</v>
      </c>
      <c r="P22" s="224">
        <v>6.3E-2</v>
      </c>
      <c r="Q22" s="224">
        <f>ROUND(E22*P22,5)</f>
        <v>0.94499999999999995</v>
      </c>
      <c r="R22" s="224"/>
      <c r="S22" s="224"/>
      <c r="T22" s="225">
        <v>0.49</v>
      </c>
      <c r="U22" s="224">
        <f>ROUND(E22*T22,2)</f>
        <v>7.35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98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16" t="s">
        <v>93</v>
      </c>
      <c r="B23" s="222" t="s">
        <v>64</v>
      </c>
      <c r="C23" s="265" t="s">
        <v>65</v>
      </c>
      <c r="D23" s="226"/>
      <c r="E23" s="230"/>
      <c r="F23" s="233"/>
      <c r="G23" s="233">
        <f>SUMIF(AE24:AE24,"&lt;&gt;NOR",G24:G24)</f>
        <v>0</v>
      </c>
      <c r="H23" s="233"/>
      <c r="I23" s="233">
        <f>SUM(I24:I24)</f>
        <v>0</v>
      </c>
      <c r="J23" s="233"/>
      <c r="K23" s="233">
        <f>SUM(K24:K24)</f>
        <v>0</v>
      </c>
      <c r="L23" s="233"/>
      <c r="M23" s="233">
        <f>SUM(M24:M24)</f>
        <v>0</v>
      </c>
      <c r="N23" s="227"/>
      <c r="O23" s="227">
        <f>SUM(O24:O24)</f>
        <v>0</v>
      </c>
      <c r="P23" s="227"/>
      <c r="Q23" s="227">
        <f>SUM(Q24:Q24)</f>
        <v>0</v>
      </c>
      <c r="R23" s="227"/>
      <c r="S23" s="227"/>
      <c r="T23" s="228"/>
      <c r="U23" s="227">
        <f>SUM(U24:U24)</f>
        <v>0</v>
      </c>
      <c r="AE23" t="s">
        <v>94</v>
      </c>
    </row>
    <row r="24" spans="1:60" outlineLevel="1" x14ac:dyDescent="0.2">
      <c r="A24" s="242">
        <v>13</v>
      </c>
      <c r="B24" s="243" t="s">
        <v>125</v>
      </c>
      <c r="C24" s="266" t="s">
        <v>126</v>
      </c>
      <c r="D24" s="244" t="s">
        <v>120</v>
      </c>
      <c r="E24" s="245">
        <v>1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8">
        <v>0</v>
      </c>
      <c r="O24" s="248">
        <f>ROUND(E24*N24,5)</f>
        <v>0</v>
      </c>
      <c r="P24" s="248">
        <v>0</v>
      </c>
      <c r="Q24" s="248">
        <f>ROUND(E24*P24,5)</f>
        <v>0</v>
      </c>
      <c r="R24" s="248"/>
      <c r="S24" s="248"/>
      <c r="T24" s="249">
        <v>0</v>
      </c>
      <c r="U24" s="248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98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6"/>
      <c r="B25" s="7" t="s">
        <v>127</v>
      </c>
      <c r="C25" s="267" t="s">
        <v>127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A26" s="250"/>
      <c r="B26" s="251">
        <v>26</v>
      </c>
      <c r="C26" s="268" t="s">
        <v>127</v>
      </c>
      <c r="D26" s="252"/>
      <c r="E26" s="252"/>
      <c r="F26" s="252"/>
      <c r="G26" s="263">
        <f>G8+G18+G21+G23</f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f>SUMIF(L7:L24,AC25,G7:G24)</f>
        <v>0</v>
      </c>
      <c r="AD26">
        <f>SUMIF(L7:L24,AD25,G7:G24)</f>
        <v>0</v>
      </c>
      <c r="AE26" t="s">
        <v>128</v>
      </c>
    </row>
    <row r="27" spans="1:60" x14ac:dyDescent="0.2">
      <c r="A27" s="6"/>
      <c r="B27" s="7" t="s">
        <v>127</v>
      </c>
      <c r="C27" s="267" t="s">
        <v>127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 t="s">
        <v>127</v>
      </c>
      <c r="C28" s="267" t="s">
        <v>127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3">
        <v>33</v>
      </c>
      <c r="B29" s="253"/>
      <c r="C29" s="269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4"/>
      <c r="B30" s="255"/>
      <c r="C30" s="270"/>
      <c r="D30" s="255"/>
      <c r="E30" s="255"/>
      <c r="F30" s="255"/>
      <c r="G30" s="25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E30" t="s">
        <v>129</v>
      </c>
    </row>
    <row r="31" spans="1:60" x14ac:dyDescent="0.2">
      <c r="A31" s="257"/>
      <c r="B31" s="258"/>
      <c r="C31" s="271"/>
      <c r="D31" s="258"/>
      <c r="E31" s="258"/>
      <c r="F31" s="258"/>
      <c r="G31" s="259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7"/>
      <c r="B32" s="258"/>
      <c r="C32" s="271"/>
      <c r="D32" s="258"/>
      <c r="E32" s="258"/>
      <c r="F32" s="258"/>
      <c r="G32" s="25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7"/>
      <c r="B33" s="258"/>
      <c r="C33" s="271"/>
      <c r="D33" s="258"/>
      <c r="E33" s="258"/>
      <c r="F33" s="258"/>
      <c r="G33" s="25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60"/>
      <c r="B34" s="261"/>
      <c r="C34" s="272"/>
      <c r="D34" s="261"/>
      <c r="E34" s="261"/>
      <c r="F34" s="261"/>
      <c r="G34" s="26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127</v>
      </c>
      <c r="C35" s="267" t="s">
        <v>127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C36" s="273"/>
      <c r="AE36" t="s">
        <v>130</v>
      </c>
    </row>
  </sheetData>
  <mergeCells count="6">
    <mergeCell ref="A1:G1"/>
    <mergeCell ref="C2:G2"/>
    <mergeCell ref="C3:G3"/>
    <mergeCell ref="C4:G4"/>
    <mergeCell ref="A29:C29"/>
    <mergeCell ref="A30:G3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2024-05-13T07:34:52Z</dcterms:modified>
</cp:coreProperties>
</file>