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21\Bohumín - střecha cesmína\Rozpočet\"/>
    </mc:Choice>
  </mc:AlternateContent>
  <xr:revisionPtr revIDLastSave="0" documentId="13_ncr:1_{8091D7B5-17FE-4807-8D62-B5E7B5917870}" xr6:coauthVersionLast="47" xr6:coauthVersionMax="47" xr10:uidLastSave="{00000000-0000-0000-0000-000000000000}"/>
  <bookViews>
    <workbookView xWindow="-108" yWindow="-108" windowWidth="23256" windowHeight="14616" activeTab="2" xr2:uid="{00000000-000D-0000-FFFF-FFFF00000000}"/>
  </bookViews>
  <sheets>
    <sheet name="Rekapitulace stavby" sheetId="1" r:id="rId1"/>
    <sheet name="01 - Stavba" sheetId="2" r:id="rId2"/>
    <sheet name="VRN - VRN" sheetId="3" r:id="rId3"/>
    <sheet name="Pokyny pro vyplnění" sheetId="4" r:id="rId4"/>
  </sheets>
  <definedNames>
    <definedName name="_xlnm._FilterDatabase" localSheetId="1" hidden="1">'01 - Stavba'!$C$92:$K$443</definedName>
    <definedName name="_xlnm._FilterDatabase" localSheetId="2" hidden="1">'VRN - VRN'!$C$84:$K$118</definedName>
    <definedName name="_xlnm.Print_Titles" localSheetId="1">'01 - Stavba'!$92:$92</definedName>
    <definedName name="_xlnm.Print_Titles" localSheetId="0">'Rekapitulace stavby'!$52:$52</definedName>
    <definedName name="_xlnm.Print_Titles" localSheetId="2">'VRN - VRN'!$84:$84</definedName>
    <definedName name="_xlnm.Print_Area" localSheetId="1">'01 - Stavba'!$C$4:$J$39,'01 - Stavba'!$C$45:$J$74,'01 - Stavba'!$C$80:$K$443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2">'VRN - VRN'!$C$4:$J$39,'VRN - VRN'!$C$45:$J$66,'VRN - VRN'!$C$72:$K$118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17" i="3"/>
  <c r="BH117" i="3"/>
  <c r="BG117" i="3"/>
  <c r="BE117" i="3"/>
  <c r="T117" i="3"/>
  <c r="T116" i="3"/>
  <c r="R117" i="3"/>
  <c r="R116" i="3" s="1"/>
  <c r="P117" i="3"/>
  <c r="P116" i="3" s="1"/>
  <c r="BI115" i="3"/>
  <c r="BH115" i="3"/>
  <c r="BG115" i="3"/>
  <c r="BF115" i="3"/>
  <c r="T115" i="3"/>
  <c r="R115" i="3"/>
  <c r="P115" i="3"/>
  <c r="BI113" i="3"/>
  <c r="BH113" i="3"/>
  <c r="BG113" i="3"/>
  <c r="BE113" i="3"/>
  <c r="T113" i="3"/>
  <c r="R113" i="3"/>
  <c r="P113" i="3"/>
  <c r="BI111" i="3"/>
  <c r="BH111" i="3"/>
  <c r="BG111" i="3"/>
  <c r="BE111" i="3"/>
  <c r="T111" i="3"/>
  <c r="T110" i="3" s="1"/>
  <c r="R111" i="3"/>
  <c r="R110" i="3" s="1"/>
  <c r="P111" i="3"/>
  <c r="P110" i="3"/>
  <c r="BI108" i="3"/>
  <c r="BH108" i="3"/>
  <c r="BG108" i="3"/>
  <c r="BE108" i="3"/>
  <c r="T108" i="3"/>
  <c r="R108" i="3"/>
  <c r="P108" i="3"/>
  <c r="BI105" i="3"/>
  <c r="BH105" i="3"/>
  <c r="BG105" i="3"/>
  <c r="BE105" i="3"/>
  <c r="T105" i="3"/>
  <c r="R105" i="3"/>
  <c r="P105" i="3"/>
  <c r="BI103" i="3"/>
  <c r="BH103" i="3"/>
  <c r="BG103" i="3"/>
  <c r="BE103" i="3"/>
  <c r="T103" i="3"/>
  <c r="R103" i="3"/>
  <c r="P103" i="3"/>
  <c r="BI101" i="3"/>
  <c r="BH101" i="3"/>
  <c r="BG101" i="3"/>
  <c r="BE101" i="3"/>
  <c r="T101" i="3"/>
  <c r="R101" i="3"/>
  <c r="P101" i="3"/>
  <c r="BI99" i="3"/>
  <c r="BH99" i="3"/>
  <c r="BG99" i="3"/>
  <c r="BE99" i="3"/>
  <c r="T99" i="3"/>
  <c r="R99" i="3"/>
  <c r="P99" i="3"/>
  <c r="BI97" i="3"/>
  <c r="BH97" i="3"/>
  <c r="BG97" i="3"/>
  <c r="BE97" i="3"/>
  <c r="T97" i="3"/>
  <c r="R97" i="3"/>
  <c r="P97" i="3"/>
  <c r="BI94" i="3"/>
  <c r="BH94" i="3"/>
  <c r="BG94" i="3"/>
  <c r="BE94" i="3"/>
  <c r="T94" i="3"/>
  <c r="R94" i="3"/>
  <c r="P94" i="3"/>
  <c r="BI90" i="3"/>
  <c r="BH90" i="3"/>
  <c r="BG90" i="3"/>
  <c r="BE90" i="3"/>
  <c r="T90" i="3"/>
  <c r="R90" i="3"/>
  <c r="P90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/>
  <c r="J17" i="3"/>
  <c r="J12" i="3"/>
  <c r="J52" i="3" s="1"/>
  <c r="E7" i="3"/>
  <c r="E75" i="3"/>
  <c r="J95" i="2"/>
  <c r="J37" i="2"/>
  <c r="J36" i="2"/>
  <c r="AY55" i="1"/>
  <c r="J35" i="2"/>
  <c r="AX55" i="1"/>
  <c r="BI442" i="2"/>
  <c r="BH442" i="2"/>
  <c r="BG442" i="2"/>
  <c r="BE442" i="2"/>
  <c r="T442" i="2"/>
  <c r="R442" i="2"/>
  <c r="P442" i="2"/>
  <c r="BI440" i="2"/>
  <c r="BH440" i="2"/>
  <c r="BG440" i="2"/>
  <c r="BE440" i="2"/>
  <c r="T440" i="2"/>
  <c r="R440" i="2"/>
  <c r="P440" i="2"/>
  <c r="BI438" i="2"/>
  <c r="BH438" i="2"/>
  <c r="BG438" i="2"/>
  <c r="BE438" i="2"/>
  <c r="T438" i="2"/>
  <c r="R438" i="2"/>
  <c r="P438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9" i="2"/>
  <c r="BH389" i="2"/>
  <c r="BG389" i="2"/>
  <c r="BE389" i="2"/>
  <c r="T389" i="2"/>
  <c r="R389" i="2"/>
  <c r="P389" i="2"/>
  <c r="BI385" i="2"/>
  <c r="BH385" i="2"/>
  <c r="BG385" i="2"/>
  <c r="BE385" i="2"/>
  <c r="T385" i="2"/>
  <c r="R385" i="2"/>
  <c r="P385" i="2"/>
  <c r="BI375" i="2"/>
  <c r="BH375" i="2"/>
  <c r="BG375" i="2"/>
  <c r="BE375" i="2"/>
  <c r="T375" i="2"/>
  <c r="R375" i="2"/>
  <c r="P375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61" i="2"/>
  <c r="BH361" i="2"/>
  <c r="BG361" i="2"/>
  <c r="BE361" i="2"/>
  <c r="T361" i="2"/>
  <c r="R361" i="2"/>
  <c r="P361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4" i="2"/>
  <c r="BH334" i="2"/>
  <c r="BG334" i="2"/>
  <c r="BE334" i="2"/>
  <c r="T334" i="2"/>
  <c r="R334" i="2"/>
  <c r="P334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8" i="2"/>
  <c r="BH318" i="2"/>
  <c r="BG318" i="2"/>
  <c r="BE318" i="2"/>
  <c r="T318" i="2"/>
  <c r="R318" i="2"/>
  <c r="P318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4" i="2"/>
  <c r="BH304" i="2"/>
  <c r="BG304" i="2"/>
  <c r="BE304" i="2"/>
  <c r="T304" i="2"/>
  <c r="R304" i="2"/>
  <c r="P304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7" i="2"/>
  <c r="BH287" i="2"/>
  <c r="BG287" i="2"/>
  <c r="BE287" i="2"/>
  <c r="T287" i="2"/>
  <c r="R287" i="2"/>
  <c r="P287" i="2"/>
  <c r="BI284" i="2"/>
  <c r="BH284" i="2"/>
  <c r="BG284" i="2"/>
  <c r="BE284" i="2"/>
  <c r="T284" i="2"/>
  <c r="R284" i="2"/>
  <c r="P284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69" i="2"/>
  <c r="BH269" i="2"/>
  <c r="BG269" i="2"/>
  <c r="BE269" i="2"/>
  <c r="T269" i="2"/>
  <c r="R269" i="2"/>
  <c r="P269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T162" i="2"/>
  <c r="R163" i="2"/>
  <c r="R162" i="2" s="1"/>
  <c r="P163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2" i="2"/>
  <c r="BH142" i="2"/>
  <c r="BG142" i="2"/>
  <c r="BE142" i="2"/>
  <c r="T142" i="2"/>
  <c r="R142" i="2"/>
  <c r="P142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BI121" i="2"/>
  <c r="BH121" i="2"/>
  <c r="BG121" i="2"/>
  <c r="BE121" i="2"/>
  <c r="T121" i="2"/>
  <c r="R121" i="2"/>
  <c r="P121" i="2"/>
  <c r="BI119" i="2"/>
  <c r="BH119" i="2"/>
  <c r="BG119" i="2"/>
  <c r="BE119" i="2"/>
  <c r="T119" i="2"/>
  <c r="R119" i="2"/>
  <c r="P119" i="2"/>
  <c r="BI117" i="2"/>
  <c r="BH117" i="2"/>
  <c r="BG117" i="2"/>
  <c r="BE117" i="2"/>
  <c r="T117" i="2"/>
  <c r="R117" i="2"/>
  <c r="P117" i="2"/>
  <c r="BI114" i="2"/>
  <c r="BH114" i="2"/>
  <c r="BG114" i="2"/>
  <c r="BE114" i="2"/>
  <c r="T114" i="2"/>
  <c r="R114" i="2"/>
  <c r="P114" i="2"/>
  <c r="BI112" i="2"/>
  <c r="BH112" i="2"/>
  <c r="BG112" i="2"/>
  <c r="BE112" i="2"/>
  <c r="T112" i="2"/>
  <c r="R112" i="2"/>
  <c r="P112" i="2"/>
  <c r="BI109" i="2"/>
  <c r="BH109" i="2"/>
  <c r="BG109" i="2"/>
  <c r="BE109" i="2"/>
  <c r="T109" i="2"/>
  <c r="R109" i="2"/>
  <c r="P109" i="2"/>
  <c r="BI106" i="2"/>
  <c r="BH106" i="2"/>
  <c r="BG106" i="2"/>
  <c r="BE106" i="2"/>
  <c r="T106" i="2"/>
  <c r="R106" i="2"/>
  <c r="P106" i="2"/>
  <c r="BI102" i="2"/>
  <c r="BH102" i="2"/>
  <c r="BG102" i="2"/>
  <c r="BE102" i="2"/>
  <c r="T102" i="2"/>
  <c r="R102" i="2"/>
  <c r="P102" i="2"/>
  <c r="BI97" i="2"/>
  <c r="BH97" i="2"/>
  <c r="BG97" i="2"/>
  <c r="BE97" i="2"/>
  <c r="T97" i="2"/>
  <c r="R97" i="2"/>
  <c r="P97" i="2"/>
  <c r="J61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/>
  <c r="J17" i="2"/>
  <c r="J12" i="2"/>
  <c r="J87" i="2"/>
  <c r="E7" i="2"/>
  <c r="E48" i="2" s="1"/>
  <c r="L50" i="1"/>
  <c r="AM50" i="1"/>
  <c r="AM49" i="1"/>
  <c r="L49" i="1"/>
  <c r="AM47" i="1"/>
  <c r="L47" i="1"/>
  <c r="L45" i="1"/>
  <c r="L44" i="1"/>
  <c r="BK438" i="2"/>
  <c r="J369" i="2"/>
  <c r="J269" i="2"/>
  <c r="J225" i="2"/>
  <c r="J188" i="2"/>
  <c r="J148" i="2"/>
  <c r="BK109" i="2"/>
  <c r="BK375" i="2"/>
  <c r="BK287" i="2"/>
  <c r="BK219" i="2"/>
  <c r="BK171" i="2"/>
  <c r="BK106" i="2"/>
  <c r="J418" i="2"/>
  <c r="BK338" i="2"/>
  <c r="J272" i="2"/>
  <c r="J216" i="2"/>
  <c r="J156" i="2"/>
  <c r="J109" i="2"/>
  <c r="J97" i="3"/>
  <c r="BK94" i="3"/>
  <c r="J413" i="2"/>
  <c r="BK330" i="2"/>
  <c r="J251" i="2"/>
  <c r="J213" i="2"/>
  <c r="J179" i="2"/>
  <c r="J133" i="2"/>
  <c r="J436" i="2"/>
  <c r="J344" i="2"/>
  <c r="BK278" i="2"/>
  <c r="J214" i="2"/>
  <c r="BK175" i="2"/>
  <c r="BK425" i="2"/>
  <c r="BK392" i="2"/>
  <c r="J314" i="2"/>
  <c r="BK284" i="2"/>
  <c r="J223" i="2"/>
  <c r="BK158" i="2"/>
  <c r="AS54" i="1"/>
  <c r="BK418" i="2"/>
  <c r="J355" i="2"/>
  <c r="J249" i="2"/>
  <c r="BK216" i="2"/>
  <c r="J177" i="2"/>
  <c r="J121" i="2"/>
  <c r="J410" i="2"/>
  <c r="J322" i="2"/>
  <c r="J253" i="2"/>
  <c r="J207" i="2"/>
  <c r="J150" i="2"/>
  <c r="BK419" i="2"/>
  <c r="J341" i="2"/>
  <c r="BK301" i="2"/>
  <c r="BK249" i="2"/>
  <c r="BK213" i="2"/>
  <c r="BK121" i="2"/>
  <c r="J117" i="3"/>
  <c r="BK90" i="3"/>
  <c r="BK420" i="2"/>
  <c r="BK344" i="2"/>
  <c r="BK257" i="2"/>
  <c r="J219" i="2"/>
  <c r="J181" i="2"/>
  <c r="J128" i="2"/>
  <c r="J425" i="2"/>
  <c r="J351" i="2"/>
  <c r="BK281" i="2"/>
  <c r="BK211" i="2"/>
  <c r="BK160" i="2"/>
  <c r="BK434" i="2"/>
  <c r="J403" i="2"/>
  <c r="BK113" i="3"/>
  <c r="BK108" i="3"/>
  <c r="J422" i="2"/>
  <c r="BK348" i="2"/>
  <c r="BK253" i="2"/>
  <c r="BK217" i="2"/>
  <c r="BK183" i="2"/>
  <c r="J131" i="2"/>
  <c r="BK413" i="2"/>
  <c r="J348" i="2"/>
  <c r="BK269" i="2"/>
  <c r="BK209" i="2"/>
  <c r="BK148" i="2"/>
  <c r="J426" i="2"/>
  <c r="J385" i="2"/>
  <c r="J304" i="2"/>
  <c r="J255" i="2"/>
  <c r="J211" i="2"/>
  <c r="J130" i="2"/>
  <c r="BK97" i="3"/>
  <c r="J103" i="3"/>
  <c r="BK423" i="2"/>
  <c r="BK351" i="2"/>
  <c r="J259" i="2"/>
  <c r="J230" i="2"/>
  <c r="BK198" i="2"/>
  <c r="J146" i="2"/>
  <c r="BK97" i="2"/>
  <c r="BK394" i="2"/>
  <c r="J301" i="2"/>
  <c r="J261" i="2"/>
  <c r="BK200" i="2"/>
  <c r="BK133" i="2"/>
  <c r="BK422" i="2"/>
  <c r="J371" i="2"/>
  <c r="BK299" i="2"/>
  <c r="BK232" i="2"/>
  <c r="BK203" i="2"/>
  <c r="J136" i="2"/>
  <c r="J90" i="3"/>
  <c r="J115" i="3"/>
  <c r="J421" i="2"/>
  <c r="BK371" i="2"/>
  <c r="J284" i="2"/>
  <c r="J241" i="2"/>
  <c r="J206" i="2"/>
  <c r="BK169" i="2"/>
  <c r="BK130" i="2"/>
  <c r="BK426" i="2"/>
  <c r="BK341" i="2"/>
  <c r="BK272" i="2"/>
  <c r="J191" i="2"/>
  <c r="BK136" i="2"/>
  <c r="J429" i="2"/>
  <c r="J401" i="2"/>
  <c r="BK310" i="2"/>
  <c r="J257" i="2"/>
  <c r="J221" i="2"/>
  <c r="J160" i="2"/>
  <c r="BK112" i="2"/>
  <c r="BK101" i="3"/>
  <c r="BK440" i="2"/>
  <c r="J389" i="2"/>
  <c r="J294" i="2"/>
  <c r="BK238" i="2"/>
  <c r="BK191" i="2"/>
  <c r="BK153" i="2"/>
  <c r="BK102" i="2"/>
  <c r="BK385" i="2"/>
  <c r="BK294" i="2"/>
  <c r="BK230" i="2"/>
  <c r="BK177" i="2"/>
  <c r="BK117" i="2"/>
  <c r="BK410" i="2"/>
  <c r="J97" i="2"/>
  <c r="BK99" i="3"/>
  <c r="J407" i="2"/>
  <c r="J326" i="2"/>
  <c r="J245" i="2"/>
  <c r="BK207" i="2"/>
  <c r="J175" i="2"/>
  <c r="J124" i="2"/>
  <c r="BK429" i="2"/>
  <c r="BK314" i="2"/>
  <c r="BK259" i="2"/>
  <c r="BK201" i="2"/>
  <c r="J134" i="2"/>
  <c r="BK421" i="2"/>
  <c r="BK399" i="2"/>
  <c r="J318" i="2"/>
  <c r="J281" i="2"/>
  <c r="BK225" i="2"/>
  <c r="J163" i="2"/>
  <c r="J119" i="2"/>
  <c r="J108" i="3"/>
  <c r="J111" i="3"/>
  <c r="J417" i="2"/>
  <c r="J375" i="2"/>
  <c r="J278" i="2"/>
  <c r="BK221" i="2"/>
  <c r="BK186" i="2"/>
  <c r="J158" i="2"/>
  <c r="J114" i="2"/>
  <c r="J405" i="2"/>
  <c r="BK326" i="2"/>
  <c r="J235" i="2"/>
  <c r="J186" i="2"/>
  <c r="BK119" i="2"/>
  <c r="BK417" i="2"/>
  <c r="BK369" i="2"/>
  <c r="BK307" i="2"/>
  <c r="J247" i="2"/>
  <c r="BK181" i="2"/>
  <c r="BK134" i="2"/>
  <c r="J113" i="3"/>
  <c r="J101" i="3"/>
  <c r="J394" i="2"/>
  <c r="BK318" i="2"/>
  <c r="BK255" i="2"/>
  <c r="BK223" i="2"/>
  <c r="BK184" i="2"/>
  <c r="J135" i="2"/>
  <c r="J440" i="2"/>
  <c r="J361" i="2"/>
  <c r="BK304" i="2"/>
  <c r="J238" i="2"/>
  <c r="J184" i="2"/>
  <c r="BK128" i="2"/>
  <c r="J423" i="2"/>
  <c r="BK365" i="2"/>
  <c r="BK275" i="2"/>
  <c r="BK241" i="2"/>
  <c r="J200" i="2"/>
  <c r="BK150" i="2"/>
  <c r="BK115" i="3"/>
  <c r="BK105" i="3"/>
  <c r="J434" i="2"/>
  <c r="J365" i="2"/>
  <c r="J275" i="2"/>
  <c r="J227" i="2"/>
  <c r="J203" i="2"/>
  <c r="BK167" i="2"/>
  <c r="J117" i="2"/>
  <c r="J412" i="2"/>
  <c r="J310" i="2"/>
  <c r="BK251" i="2"/>
  <c r="BK188" i="2"/>
  <c r="BK146" i="2"/>
  <c r="J424" i="2"/>
  <c r="BK389" i="2"/>
  <c r="BK88" i="3"/>
  <c r="J419" i="2"/>
  <c r="J392" i="2"/>
  <c r="J287" i="2"/>
  <c r="BK235" i="2"/>
  <c r="J201" i="2"/>
  <c r="BK163" i="2"/>
  <c r="J442" i="2"/>
  <c r="BK403" i="2"/>
  <c r="J299" i="2"/>
  <c r="BK243" i="2"/>
  <c r="J183" i="2"/>
  <c r="J126" i="2"/>
  <c r="BK407" i="2"/>
  <c r="BK361" i="2"/>
  <c r="BK292" i="2"/>
  <c r="BK245" i="2"/>
  <c r="BK179" i="2"/>
  <c r="J142" i="2"/>
  <c r="J105" i="3"/>
  <c r="BK117" i="3"/>
  <c r="BK436" i="2"/>
  <c r="BK401" i="2"/>
  <c r="J307" i="2"/>
  <c r="J243" i="2"/>
  <c r="BK204" i="2"/>
  <c r="J171" i="2"/>
  <c r="BK126" i="2"/>
  <c r="BK424" i="2"/>
  <c r="BK355" i="2"/>
  <c r="J292" i="2"/>
  <c r="J204" i="2"/>
  <c r="J153" i="2"/>
  <c r="J102" i="2"/>
  <c r="BK405" i="2"/>
  <c r="BK334" i="2"/>
  <c r="BK261" i="2"/>
  <c r="BK214" i="2"/>
  <c r="J167" i="2"/>
  <c r="BK114" i="2"/>
  <c r="J94" i="3"/>
  <c r="BK442" i="2"/>
  <c r="BK412" i="2"/>
  <c r="J334" i="2"/>
  <c r="BK264" i="2"/>
  <c r="J232" i="2"/>
  <c r="J198" i="2"/>
  <c r="BK156" i="2"/>
  <c r="J106" i="2"/>
  <c r="J399" i="2"/>
  <c r="BK290" i="2"/>
  <c r="J217" i="2"/>
  <c r="BK173" i="2"/>
  <c r="J112" i="2"/>
  <c r="BK416" i="2"/>
  <c r="J330" i="2"/>
  <c r="J290" i="2"/>
  <c r="BK227" i="2"/>
  <c r="J169" i="2"/>
  <c r="BK135" i="2"/>
  <c r="J99" i="3"/>
  <c r="BK103" i="3"/>
  <c r="J416" i="2"/>
  <c r="BK322" i="2"/>
  <c r="BK247" i="2"/>
  <c r="J209" i="2"/>
  <c r="J173" i="2"/>
  <c r="BK142" i="2"/>
  <c r="J438" i="2"/>
  <c r="J338" i="2"/>
  <c r="J264" i="2"/>
  <c r="BK206" i="2"/>
  <c r="BK131" i="2"/>
  <c r="J420" i="2"/>
  <c r="BK124" i="2"/>
  <c r="BK111" i="3"/>
  <c r="J88" i="3"/>
  <c r="BK271" i="2" l="1"/>
  <c r="J271" i="2" s="1"/>
  <c r="J70" i="2" s="1"/>
  <c r="BK105" i="2"/>
  <c r="J105" i="2" s="1"/>
  <c r="J63" i="2" s="1"/>
  <c r="R105" i="2"/>
  <c r="P145" i="2"/>
  <c r="R166" i="2"/>
  <c r="P190" i="2"/>
  <c r="BK229" i="2"/>
  <c r="J229" i="2" s="1"/>
  <c r="J69" i="2" s="1"/>
  <c r="R229" i="2"/>
  <c r="R271" i="2"/>
  <c r="P391" i="2"/>
  <c r="BK409" i="2"/>
  <c r="J409" i="2" s="1"/>
  <c r="J72" i="2" s="1"/>
  <c r="R409" i="2"/>
  <c r="P428" i="2"/>
  <c r="P96" i="2"/>
  <c r="T96" i="2"/>
  <c r="T105" i="2"/>
  <c r="R145" i="2"/>
  <c r="BK166" i="2"/>
  <c r="BK190" i="2"/>
  <c r="J190" i="2" s="1"/>
  <c r="J68" i="2" s="1"/>
  <c r="T190" i="2"/>
  <c r="P229" i="2"/>
  <c r="T271" i="2"/>
  <c r="BK391" i="2"/>
  <c r="J391" i="2" s="1"/>
  <c r="J71" i="2" s="1"/>
  <c r="R391" i="2"/>
  <c r="T391" i="2"/>
  <c r="T409" i="2"/>
  <c r="T428" i="2"/>
  <c r="BK87" i="3"/>
  <c r="R87" i="3"/>
  <c r="T87" i="3"/>
  <c r="P93" i="3"/>
  <c r="T93" i="3"/>
  <c r="P112" i="3"/>
  <c r="R112" i="3"/>
  <c r="BK96" i="2"/>
  <c r="J96" i="2"/>
  <c r="J62" i="2" s="1"/>
  <c r="R96" i="2"/>
  <c r="R94" i="2" s="1"/>
  <c r="P105" i="2"/>
  <c r="BK145" i="2"/>
  <c r="J145" i="2"/>
  <c r="J64" i="2" s="1"/>
  <c r="T145" i="2"/>
  <c r="P166" i="2"/>
  <c r="T166" i="2"/>
  <c r="R190" i="2"/>
  <c r="T229" i="2"/>
  <c r="P271" i="2"/>
  <c r="P409" i="2"/>
  <c r="BK428" i="2"/>
  <c r="J428" i="2"/>
  <c r="J73" i="2" s="1"/>
  <c r="R428" i="2"/>
  <c r="P87" i="3"/>
  <c r="P86" i="3"/>
  <c r="P85" i="3" s="1"/>
  <c r="AU56" i="1" s="1"/>
  <c r="BK93" i="3"/>
  <c r="J93" i="3" s="1"/>
  <c r="J62" i="3" s="1"/>
  <c r="R93" i="3"/>
  <c r="BK112" i="3"/>
  <c r="J112" i="3" s="1"/>
  <c r="J64" i="3" s="1"/>
  <c r="T112" i="3"/>
  <c r="BK162" i="2"/>
  <c r="J162" i="2"/>
  <c r="J65" i="2" s="1"/>
  <c r="BK110" i="3"/>
  <c r="J110" i="3" s="1"/>
  <c r="J63" i="3" s="1"/>
  <c r="BK116" i="3"/>
  <c r="J116" i="3"/>
  <c r="J65" i="3" s="1"/>
  <c r="BK94" i="2"/>
  <c r="J94" i="2" s="1"/>
  <c r="J60" i="2" s="1"/>
  <c r="E48" i="3"/>
  <c r="BF90" i="3"/>
  <c r="BF94" i="3"/>
  <c r="BF108" i="3"/>
  <c r="BF113" i="3"/>
  <c r="BE115" i="3"/>
  <c r="J79" i="3"/>
  <c r="F82" i="3"/>
  <c r="BF105" i="3"/>
  <c r="BF111" i="3"/>
  <c r="BF117" i="3"/>
  <c r="BF99" i="3"/>
  <c r="BE88" i="3"/>
  <c r="BF97" i="3"/>
  <c r="BF101" i="3"/>
  <c r="BF103" i="3"/>
  <c r="J52" i="2"/>
  <c r="E83" i="2"/>
  <c r="BF114" i="2"/>
  <c r="BF124" i="2"/>
  <c r="BF126" i="2"/>
  <c r="BF130" i="2"/>
  <c r="BF131" i="2"/>
  <c r="BF133" i="2"/>
  <c r="BF150" i="2"/>
  <c r="BF163" i="2"/>
  <c r="BF167" i="2"/>
  <c r="BF181" i="2"/>
  <c r="BF200" i="2"/>
  <c r="BF204" i="2"/>
  <c r="BF206" i="2"/>
  <c r="BF207" i="2"/>
  <c r="BF216" i="2"/>
  <c r="BF217" i="2"/>
  <c r="BF227" i="2"/>
  <c r="BF232" i="2"/>
  <c r="BF235" i="2"/>
  <c r="BF241" i="2"/>
  <c r="BF249" i="2"/>
  <c r="BF251" i="2"/>
  <c r="BF257" i="2"/>
  <c r="BF261" i="2"/>
  <c r="BF264" i="2"/>
  <c r="BF275" i="2"/>
  <c r="BF292" i="2"/>
  <c r="BF318" i="2"/>
  <c r="BF322" i="2"/>
  <c r="BF341" i="2"/>
  <c r="BF344" i="2"/>
  <c r="BF348" i="2"/>
  <c r="BF351" i="2"/>
  <c r="BF371" i="2"/>
  <c r="BF385" i="2"/>
  <c r="BF389" i="2"/>
  <c r="BF401" i="2"/>
  <c r="BF410" i="2"/>
  <c r="BF412" i="2"/>
  <c r="F55" i="2"/>
  <c r="BF97" i="2"/>
  <c r="BF102" i="2"/>
  <c r="BF106" i="2"/>
  <c r="BF112" i="2"/>
  <c r="BF117" i="2"/>
  <c r="BF121" i="2"/>
  <c r="BF128" i="2"/>
  <c r="BF135" i="2"/>
  <c r="BF136" i="2"/>
  <c r="BF142" i="2"/>
  <c r="BF153" i="2"/>
  <c r="BF156" i="2"/>
  <c r="BF175" i="2"/>
  <c r="BF179" i="2"/>
  <c r="BF184" i="2"/>
  <c r="BF191" i="2"/>
  <c r="BF201" i="2"/>
  <c r="BF203" i="2"/>
  <c r="BF214" i="2"/>
  <c r="BF219" i="2"/>
  <c r="BF221" i="2"/>
  <c r="BF223" i="2"/>
  <c r="BF225" i="2"/>
  <c r="BF230" i="2"/>
  <c r="BF238" i="2"/>
  <c r="BF243" i="2"/>
  <c r="BF245" i="2"/>
  <c r="BF247" i="2"/>
  <c r="BF253" i="2"/>
  <c r="BF255" i="2"/>
  <c r="BF272" i="2"/>
  <c r="BF281" i="2"/>
  <c r="BF284" i="2"/>
  <c r="BF304" i="2"/>
  <c r="BF314" i="2"/>
  <c r="BF326" i="2"/>
  <c r="BF330" i="2"/>
  <c r="BF361" i="2"/>
  <c r="BF365" i="2"/>
  <c r="BF369" i="2"/>
  <c r="BF392" i="2"/>
  <c r="BF394" i="2"/>
  <c r="BF399" i="2"/>
  <c r="BF405" i="2"/>
  <c r="BF413" i="2"/>
  <c r="BF416" i="2"/>
  <c r="BF417" i="2"/>
  <c r="BF418" i="2"/>
  <c r="BF419" i="2"/>
  <c r="BF420" i="2"/>
  <c r="BF421" i="2"/>
  <c r="BF422" i="2"/>
  <c r="BF429" i="2"/>
  <c r="BF434" i="2"/>
  <c r="BF438" i="2"/>
  <c r="BF440" i="2"/>
  <c r="BF442" i="2"/>
  <c r="BF109" i="2"/>
  <c r="BF119" i="2"/>
  <c r="BF134" i="2"/>
  <c r="BF146" i="2"/>
  <c r="BF148" i="2"/>
  <c r="BF158" i="2"/>
  <c r="BF160" i="2"/>
  <c r="BF169" i="2"/>
  <c r="BF171" i="2"/>
  <c r="BF173" i="2"/>
  <c r="BF177" i="2"/>
  <c r="BF183" i="2"/>
  <c r="BF186" i="2"/>
  <c r="BF188" i="2"/>
  <c r="BF198" i="2"/>
  <c r="BF209" i="2"/>
  <c r="BF211" i="2"/>
  <c r="BF213" i="2"/>
  <c r="BF259" i="2"/>
  <c r="BF269" i="2"/>
  <c r="BF278" i="2"/>
  <c r="BF287" i="2"/>
  <c r="BF290" i="2"/>
  <c r="BF294" i="2"/>
  <c r="BF299" i="2"/>
  <c r="BF301" i="2"/>
  <c r="BF307" i="2"/>
  <c r="BF310" i="2"/>
  <c r="BF334" i="2"/>
  <c r="BF338" i="2"/>
  <c r="BF355" i="2"/>
  <c r="BF375" i="2"/>
  <c r="BF403" i="2"/>
  <c r="BF407" i="2"/>
  <c r="BF423" i="2"/>
  <c r="BF424" i="2"/>
  <c r="BF425" i="2"/>
  <c r="BF426" i="2"/>
  <c r="BF436" i="2"/>
  <c r="F33" i="2"/>
  <c r="AZ55" i="1" s="1"/>
  <c r="F37" i="2"/>
  <c r="BD55" i="1" s="1"/>
  <c r="F35" i="3"/>
  <c r="BB56" i="1" s="1"/>
  <c r="F35" i="2"/>
  <c r="BB55" i="1" s="1"/>
  <c r="J33" i="3"/>
  <c r="AV56" i="1" s="1"/>
  <c r="F37" i="3"/>
  <c r="BD56" i="1" s="1"/>
  <c r="F36" i="2"/>
  <c r="BC55" i="1" s="1"/>
  <c r="J33" i="2"/>
  <c r="AV55" i="1" s="1"/>
  <c r="F36" i="3"/>
  <c r="BC56" i="1" s="1"/>
  <c r="BK165" i="2" l="1"/>
  <c r="J165" i="2" s="1"/>
  <c r="J66" i="2" s="1"/>
  <c r="J166" i="2"/>
  <c r="J67" i="2" s="1"/>
  <c r="P165" i="2"/>
  <c r="T86" i="3"/>
  <c r="T85" i="3" s="1"/>
  <c r="BK86" i="3"/>
  <c r="J86" i="3" s="1"/>
  <c r="J60" i="3" s="1"/>
  <c r="P94" i="2"/>
  <c r="P93" i="2" s="1"/>
  <c r="AU55" i="1" s="1"/>
  <c r="AU54" i="1" s="1"/>
  <c r="T165" i="2"/>
  <c r="T93" i="2" s="1"/>
  <c r="R86" i="3"/>
  <c r="R85" i="3" s="1"/>
  <c r="T94" i="2"/>
  <c r="R165" i="2"/>
  <c r="R93" i="2" s="1"/>
  <c r="J87" i="3"/>
  <c r="J61" i="3" s="1"/>
  <c r="BK93" i="2"/>
  <c r="J93" i="2" s="1"/>
  <c r="J59" i="2" s="1"/>
  <c r="J34" i="2"/>
  <c r="AW55" i="1" s="1"/>
  <c r="AT55" i="1" s="1"/>
  <c r="BC54" i="1"/>
  <c r="AY54" i="1" s="1"/>
  <c r="BD54" i="1"/>
  <c r="W33" i="1" s="1"/>
  <c r="F34" i="3"/>
  <c r="BA56" i="1"/>
  <c r="F34" i="2"/>
  <c r="BA55" i="1" s="1"/>
  <c r="BB54" i="1"/>
  <c r="W31" i="1" s="1"/>
  <c r="F33" i="3"/>
  <c r="AZ56" i="1" s="1"/>
  <c r="AZ54" i="1" s="1"/>
  <c r="W29" i="1" s="1"/>
  <c r="J34" i="3"/>
  <c r="AW56" i="1" s="1"/>
  <c r="AT56" i="1" s="1"/>
  <c r="BK85" i="3" l="1"/>
  <c r="J85" i="3"/>
  <c r="J59" i="3" s="1"/>
  <c r="AV54" i="1"/>
  <c r="AK29" i="1" s="1"/>
  <c r="BA54" i="1"/>
  <c r="W30" i="1" s="1"/>
  <c r="J30" i="2"/>
  <c r="AG55" i="1" s="1"/>
  <c r="AX54" i="1"/>
  <c r="W32" i="1"/>
  <c r="J39" i="2" l="1"/>
  <c r="AN55" i="1"/>
  <c r="J30" i="3"/>
  <c r="AG56" i="1" s="1"/>
  <c r="AW54" i="1"/>
  <c r="AK30" i="1" s="1"/>
  <c r="J39" i="3" l="1"/>
  <c r="AN56" i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<sst xmlns="http://schemas.openxmlformats.org/spreadsheetml/2006/main" count="4453" uniqueCount="1133">
  <si>
    <t>Export Komplet</t>
  </si>
  <si>
    <t>VZ</t>
  </si>
  <si>
    <t>2.0</t>
  </si>
  <si>
    <t>ZAMOK</t>
  </si>
  <si>
    <t>False</t>
  </si>
  <si>
    <t>{eec8fa4e-3f25-4586-98f3-16a21cc25f40}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</si>
  <si>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</si>
  <si>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</si>
  <si>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</si>
  <si>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</si>
  <si>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</si>
  <si>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</si>
  <si>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</si>
  <si>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</si>
  <si>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Bohumin_rev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</si>
  <si>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</si>
  <si>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</si>
  <si>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 pro seniory Cesmína ve Starém Bohumíně-oprava střechy</t>
  </si>
  <si>
    <t>KSO:</t>
  </si>
  <si>
    <t/>
  </si>
  <si>
    <t>CC-CZ:</t>
  </si>
  <si>
    <t>Místo:</t>
  </si>
  <si>
    <t>Starý Bohumín</t>
  </si>
  <si>
    <t>Datum:</t>
  </si>
  <si>
    <t>12. 4. 2022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</si>
  <si>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</si>
  <si>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</si>
  <si>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</si>
  <si>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</si>
  <si>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</si>
  <si>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</si>
  <si>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</si>
  <si>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BENUTA PRO s.r.o.</t>
  </si>
  <si>
    <t>True</t>
  </si>
  <si>
    <t>Zpracovatel:</t>
  </si>
  <si>
    <t>Ing. T. Pacola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</si>
  <si>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</si>
  <si>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</si>
  <si>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</si>
  <si>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</si>
  <si>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</si>
  <si>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</si>
  <si>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</si>
  <si>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</si>
  <si>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</si>
  <si>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</si>
  <si>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</si>
  <si>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</si>
  <si>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</si>
  <si>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</si>
  <si>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</si>
  <si>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</si>
  <si>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</si>
  <si>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</si>
  <si>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</si>
  <si>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</si>
  <si>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</si>
  <si>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</si>
  <si>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</si>
  <si>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</si>
  <si>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</si>
  <si>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</si>
  <si>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</si>
  <si>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</si>
  <si>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</si>
  <si>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</si>
  <si>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</si>
  <si>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</si>
  <si>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</si>
  <si>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</si>
  <si>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</si>
  <si>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</si>
  <si>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</si>
  <si>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</si>
  <si>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</si>
  <si>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</si>
  <si>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</si>
  <si>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</si>
  <si>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Stavba</t>
  </si>
  <si>
    <t>STA</t>
  </si>
  <si>
    <t>1</t>
  </si>
  <si>
    <t>{876741f9-2ffe-4bed-8ac2-8354ef159579}</t>
  </si>
  <si>
    <t>2</t>
  </si>
  <si>
    <t>VRN</t>
  </si>
  <si>
    <t>{30fd337f-23e6-4e9b-80d5-aa778971400c}</t>
  </si>
  <si>
    <t>KRYCÍ LIST SOUPISU PRACÍ</t>
  </si>
  <si>
    <t>Objekt:</t>
  </si>
  <si>
    <t>01 - 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</si>
  <si>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</si>
  <si>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</si>
  <si>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</si>
  <si>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</si>
  <si>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</si>
  <si>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</si>
  <si>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</si>
  <si>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</si>
  <si>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</si>
  <si>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</si>
  <si>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</si>
  <si>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</si>
  <si>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</si>
  <si>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</si>
  <si>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</si>
  <si>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</si>
  <si>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</si>
  <si>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</si>
  <si>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</si>
  <si>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</si>
  <si>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</si>
  <si>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</si>
  <si>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</si>
  <si>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</si>
  <si>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</si>
  <si>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</si>
  <si>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</si>
  <si>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</si>
  <si>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</si>
  <si>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</si>
  <si>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</si>
  <si>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</si>
  <si>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</si>
  <si>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</si>
  <si>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</si>
  <si>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</si>
  <si>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6</t>
  </si>
  <si>
    <t>Úpravy povrchů, podlahy a osazování výplní</t>
  </si>
  <si>
    <t>K</t>
  </si>
  <si>
    <t>622635091</t>
  </si>
  <si>
    <t>Oprava spárování cihelného zdiva cementovou maltou včetně vysekání a vyčištění spár komínového nad střechou, v rozsahu opravované plochy přes 40 do 50 %</t>
  </si>
  <si>
    <t>m2</t>
  </si>
  <si>
    <t>CS ÚRS 2024 01</t>
  </si>
  <si>
    <t>4</t>
  </si>
  <si>
    <t>-182164555</t>
  </si>
  <si>
    <t>Online PSC</t>
  </si>
  <si>
    <t>https://podminky.urs.cz/item/CS_URS_2024_01/622635091</t>
  </si>
  <si>
    <t>VV</t>
  </si>
  <si>
    <t>(1,6+0,45)*2*1,4</t>
  </si>
  <si>
    <t>(1*0,8)*2*2,6</t>
  </si>
  <si>
    <t>Součet</t>
  </si>
  <si>
    <t>625681012</t>
  </si>
  <si>
    <t>Ochrana proti holubům hrotový systém dvouřadý, účinná šíře 15 cm</t>
  </si>
  <si>
    <t>m</t>
  </si>
  <si>
    <t>1795372116</t>
  </si>
  <si>
    <t>https://podminky.urs.cz/item/CS_URS_2024_01/625681012</t>
  </si>
  <si>
    <t>4,5+15,5+2,55+4,5+8,865+15,025+20,56</t>
  </si>
  <si>
    <t>9</t>
  </si>
  <si>
    <t>Ostatní konstrukce a práce, bourání</t>
  </si>
  <si>
    <t>941211112</t>
  </si>
  <si>
    <t>Lešení řadové rámové lehké pracovní s podlahami s provozním zatížením tř. 3 do 200 kg/m2 šířky tř. SW06 od 0,6 do 0,9 m výšky přes 10 do 25 m montáž</t>
  </si>
  <si>
    <t>-801293284</t>
  </si>
  <si>
    <t>https://podminky.urs.cz/item/CS_URS_2024_01/941211112</t>
  </si>
  <si>
    <t>(6,95+27,075+5,835+19,125+4,865+19,325+11,5*2+15,025+8,865+1,55+2,55+6,68)*1,2*21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</si>
  <si>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</si>
  <si>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</si>
  <si>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-1485696266</t>
  </si>
  <si>
    <t>https://podminky.urs.cz/item/CS_URS_2024_01/941211211</t>
  </si>
  <si>
    <t>3549*90 'Přepočtené koeficientem množství</t>
  </si>
  <si>
    <t>5</t>
  </si>
  <si>
    <t>941211812</t>
  </si>
  <si>
    <t>Lešení řadové rámové lehké pracovní s podlahami s provozním zatížením tř. 3 do 200 kg/m2 šířky tř. SW06 od 0,6 do 0,9 m výšky přes 10 do 25 m demontáž</t>
  </si>
  <si>
    <t>1669598966</t>
  </si>
  <si>
    <t>https://podminky.urs.cz/item/CS_URS_2024_01/941211812</t>
  </si>
  <si>
    <t>944121122</t>
  </si>
  <si>
    <t>Zábradlí ochranné dílcové vnitřní na lešeňových konstrukcích dvoutyčové montáž</t>
  </si>
  <si>
    <t>2113947963</t>
  </si>
  <si>
    <t>https://podminky.urs.cz/item/CS_URS_2024_01/944121122</t>
  </si>
  <si>
    <t>(6,95+27,075+5,835+19,125+4,865+19,325+1,15*2+15,025+8,865+1,55+2,55+6,68)*1,2</t>
  </si>
  <si>
    <t>7</t>
  </si>
  <si>
    <t>944121822</t>
  </si>
  <si>
    <t>Zábradlí ochranné dílcové vnitřní na lešeňových konstrukcích dvoutyčové demontáž</t>
  </si>
  <si>
    <t>120056743</t>
  </si>
  <si>
    <t>https://podminky.urs.cz/item/CS_URS_2024_01/944121822</t>
  </si>
  <si>
    <t>8</t>
  </si>
  <si>
    <t>944611111</t>
  </si>
  <si>
    <t>Plachta ochranná zavěšená na konstrukci lešení z textilie z umělých vláken montáž</t>
  </si>
  <si>
    <t>-643168703</t>
  </si>
  <si>
    <t>https://podminky.urs.cz/item/CS_URS_2024_01/944611111</t>
  </si>
  <si>
    <t>944611211</t>
  </si>
  <si>
    <t>Plachta ochranná zavěšená na konstrukci lešení z textilie z umělých vláken příplatek k ceně za každý den použití</t>
  </si>
  <si>
    <t>-2107601648</t>
  </si>
  <si>
    <t>https://podminky.urs.cz/item/CS_URS_2024_01/944611211</t>
  </si>
  <si>
    <t>10</t>
  </si>
  <si>
    <t>944611811</t>
  </si>
  <si>
    <t>Plachta ochranná zavěšená na konstrukci lešení z textilie z umělých vláken demontáž</t>
  </si>
  <si>
    <t>101055269</t>
  </si>
  <si>
    <t>https://podminky.urs.cz/item/CS_URS_2024_01/944611811</t>
  </si>
  <si>
    <t>11</t>
  </si>
  <si>
    <t>953731112</t>
  </si>
  <si>
    <t>Odvětrání svislé plastovými troubami ve stropních prostupech s obetonováním vnitřního průměru přes 60 do 80 mm</t>
  </si>
  <si>
    <t>1065243784</t>
  </si>
  <si>
    <t>https://podminky.urs.cz/item/CS_URS_2024_01/953731112</t>
  </si>
  <si>
    <t>12</t>
  </si>
  <si>
    <t>953731113</t>
  </si>
  <si>
    <t>Odvětrání svislé plastovými troubami ve stropních prostupech s obetonováním vnitřního průměru přes 80 do 110 mm</t>
  </si>
  <si>
    <t>2024902232</t>
  </si>
  <si>
    <t>https://podminky.urs.cz/item/CS_URS_2024_01/953731113</t>
  </si>
  <si>
    <t>13</t>
  </si>
  <si>
    <t>9537311R</t>
  </si>
  <si>
    <t>Odvětrání svislé plastovými troubami ve stropních prostupech s obetonováním vnitřního průměru přes 140 do 250 mm</t>
  </si>
  <si>
    <t>-1819010014</t>
  </si>
  <si>
    <t>14</t>
  </si>
  <si>
    <t>953731311</t>
  </si>
  <si>
    <t>Odvětrání svislé plastovými troubami montáž větrací hlavice, vnitřního průměru do 160 mm</t>
  </si>
  <si>
    <t>kus</t>
  </si>
  <si>
    <t>331395560</t>
  </si>
  <si>
    <t>https://podminky.urs.cz/item/CS_URS_2024_01/953731311</t>
  </si>
  <si>
    <t>M</t>
  </si>
  <si>
    <t>28612264</t>
  </si>
  <si>
    <t>hlavice ventilační plastová PP DN 110</t>
  </si>
  <si>
    <t>612786940</t>
  </si>
  <si>
    <t>16</t>
  </si>
  <si>
    <t>2861226R1</t>
  </si>
  <si>
    <t>hlavice ventilační plastová PP DN 80</t>
  </si>
  <si>
    <t>637398633</t>
  </si>
  <si>
    <t>17</t>
  </si>
  <si>
    <t>2861226R2</t>
  </si>
  <si>
    <t>hlavice ventilační plastová PP DN 250</t>
  </si>
  <si>
    <t>-512037939</t>
  </si>
  <si>
    <t>18</t>
  </si>
  <si>
    <t>962032641</t>
  </si>
  <si>
    <t>Bourání zdiva nadzákladového komínového z cihel pálených, šamotových nebo vápenopískových, na maltu cementovou</t>
  </si>
  <si>
    <t>m3</t>
  </si>
  <si>
    <t>1896083290</t>
  </si>
  <si>
    <t>https://podminky.urs.cz/item/CS_URS_2024_01/962032641</t>
  </si>
  <si>
    <t>(0,75*0,45 + 1,6*0,45)*3,2</t>
  </si>
  <si>
    <t>(0,75*0,45*2)*2,2+1,1*0,45*3,1</t>
  </si>
  <si>
    <t>(0,78*0,55+0,45*0,54)*2,8</t>
  </si>
  <si>
    <t>19</t>
  </si>
  <si>
    <t>968062244</t>
  </si>
  <si>
    <t>Vybourání dřevěných rámů oken s křídly, dveřních zárubní, vrat, stěn, ostění nebo obkladů rámů oken s křídly jednoduchých, plochy do 1 m2</t>
  </si>
  <si>
    <t>240359863</t>
  </si>
  <si>
    <t>https://podminky.urs.cz/item/CS_URS_2024_01/968062244</t>
  </si>
  <si>
    <t>0,6*0,6*10</t>
  </si>
  <si>
    <t>997</t>
  </si>
  <si>
    <t>Přesun sutě</t>
  </si>
  <si>
    <t>20</t>
  </si>
  <si>
    <t>997013118</t>
  </si>
  <si>
    <t>Vnitrostaveništní doprava suti a vybouraných hmot vodorovně do 50 m s naložením základní pro budovy a haly výšky přes 24 do 27 m</t>
  </si>
  <si>
    <t>t</t>
  </si>
  <si>
    <t>289997509</t>
  </si>
  <si>
    <t>https://podminky.urs.cz/item/CS_URS_2024_01/997013118</t>
  </si>
  <si>
    <t>997013313</t>
  </si>
  <si>
    <t>Shoz na stavební suť montáž a demontáž shozu výšky přes 20 do 30 m</t>
  </si>
  <si>
    <t>315162251</t>
  </si>
  <si>
    <t>https://podminky.urs.cz/item/CS_URS_2024_01/997013313</t>
  </si>
  <si>
    <t>22</t>
  </si>
  <si>
    <t>997013323</t>
  </si>
  <si>
    <t>Shoz na stavební suť montáž a demontáž shozu výšky Příplatek za první a každý další den použití shozu výšky přes 20 do 30 m</t>
  </si>
  <si>
    <t>-334315005</t>
  </si>
  <si>
    <t>https://podminky.urs.cz/item/CS_URS_2024_01/997013323</t>
  </si>
  <si>
    <t>63*10 'Přepočtené koeficientem množství</t>
  </si>
  <si>
    <t>23</t>
  </si>
  <si>
    <t>997013509</t>
  </si>
  <si>
    <t>Odvoz suti a vybouraných hmot na skládku nebo meziskládku se složením, na vzdálenost Příplatek k ceně za každý další započatý 1 km přes 1 km</t>
  </si>
  <si>
    <t>-376046387</t>
  </si>
  <si>
    <t>https://podminky.urs.cz/item/CS_URS_2024_01/997013509</t>
  </si>
  <si>
    <t>54,127*9 'Přepočtené koeficientem množství</t>
  </si>
  <si>
    <t>24</t>
  </si>
  <si>
    <t>997013511</t>
  </si>
  <si>
    <t>Odvoz suti a vybouraných hmot z meziskládky na skládku s naložením a se složením, na vzdálenost do 1 km</t>
  </si>
  <si>
    <t>-179093632</t>
  </si>
  <si>
    <t>https://podminky.urs.cz/item/CS_URS_2024_01/997013511</t>
  </si>
  <si>
    <t>25</t>
  </si>
  <si>
    <t>997013603</t>
  </si>
  <si>
    <t>Poplatek za uložení stavebního odpadu na skládce (skládkovné) cihelného zatříděného do Katalogu odpadů pod kódem 17 01 02</t>
  </si>
  <si>
    <t>-965854615</t>
  </si>
  <si>
    <t>https://podminky.urs.cz/item/CS_URS_2024_01/997013603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</si>
  <si>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</si>
  <si>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</si>
  <si>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</si>
  <si>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929866774</t>
  </si>
  <si>
    <t>https://podminky.urs.cz/item/CS_URS_2024_01/997013631</t>
  </si>
  <si>
    <t>998</t>
  </si>
  <si>
    <t>Přesun hmot</t>
  </si>
  <si>
    <t>27</t>
  </si>
  <si>
    <t>998011004</t>
  </si>
  <si>
    <t>Přesun hmot pro budovy občanské výstavby, bydlení, výrobu a služby s nosnou svislou konstrukcí zděnou z cihel, tvárnic nebo kamene vodorovná dopravní vzdálenost do 100 m základní pro budovy výšky přes 24 do 36 m</t>
  </si>
  <si>
    <t>-242836062</t>
  </si>
  <si>
    <t>https://podminky.urs.cz/item/CS_URS_2024_01/998011004</t>
  </si>
  <si>
    <t>PSV</t>
  </si>
  <si>
    <t>Práce a dodávky PSV</t>
  </si>
  <si>
    <t>712</t>
  </si>
  <si>
    <t>Povlakové krytiny</t>
  </si>
  <si>
    <t>28</t>
  </si>
  <si>
    <t>712311101</t>
  </si>
  <si>
    <t>Provedení povlakové krytiny střech plochých do 10° natěradly a tmely za studena nátěrem lakem penetračním nebo asfaltovým</t>
  </si>
  <si>
    <t>-1291555437</t>
  </si>
  <si>
    <t>https://podminky.urs.cz/item/CS_URS_2024_01/712311101</t>
  </si>
  <si>
    <t>29</t>
  </si>
  <si>
    <t>11163153</t>
  </si>
  <si>
    <t>emulze asfaltová penetrační</t>
  </si>
  <si>
    <t>litr</t>
  </si>
  <si>
    <t>32</t>
  </si>
  <si>
    <t>-840650584</t>
  </si>
  <si>
    <t>46*0,0032 'Přepočtené koeficientem množství</t>
  </si>
  <si>
    <t>30</t>
  </si>
  <si>
    <t>712331101</t>
  </si>
  <si>
    <t>Provedení povlakové krytiny střech plochých do 10° pásy na sucho AIP nebo NAIP</t>
  </si>
  <si>
    <t>-1687889564</t>
  </si>
  <si>
    <t>https://podminky.urs.cz/item/CS_URS_2024_01/712331101</t>
  </si>
  <si>
    <t>31</t>
  </si>
  <si>
    <t>62811120</t>
  </si>
  <si>
    <t>asfaltový pás separační bez krycí vrstvy (impregnovaná vložka), typu A</t>
  </si>
  <si>
    <t>794451101</t>
  </si>
  <si>
    <t>46*1,1655 'Přepočtené koeficientem množství</t>
  </si>
  <si>
    <t>712340833</t>
  </si>
  <si>
    <t>Odstranění povlakové krytiny střech plochých do 10° z přitavených pásů NAIP v plné ploše třívrstvé</t>
  </si>
  <si>
    <t>1806383387</t>
  </si>
  <si>
    <t>https://podminky.urs.cz/item/CS_URS_2024_01/712340833</t>
  </si>
  <si>
    <t>33</t>
  </si>
  <si>
    <t>712341559</t>
  </si>
  <si>
    <t>Provedení povlakové krytiny střech plochých do 10° pásy přitavením NAIP v plné ploše</t>
  </si>
  <si>
    <t>-2003534029</t>
  </si>
  <si>
    <t>https://podminky.urs.cz/item/CS_URS_2024_01/712341559</t>
  </si>
  <si>
    <t>34</t>
  </si>
  <si>
    <t>62855001</t>
  </si>
  <si>
    <t>pás asfaltový natavitelný modifikovaný SBS s vložkou z polyesterové rohože a spalitelnou PE fólií nebo jemnozrnným minerálním posypem na horním povrchu tl 4,0mm</t>
  </si>
  <si>
    <t>-585614272</t>
  </si>
  <si>
    <t>35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</si>
  <si>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</si>
  <si>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</si>
  <si>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-1921061126</t>
  </si>
  <si>
    <t>https://podminky.urs.cz/item/CS_URS_2024_01/712341715</t>
  </si>
  <si>
    <t>36</t>
  </si>
  <si>
    <t>62851030</t>
  </si>
  <si>
    <t>prostup parozábranou s integrovanou manžetou z modifikovaného asfaltového pásu DN 50</t>
  </si>
  <si>
    <t>831528315</t>
  </si>
  <si>
    <t>37</t>
  </si>
  <si>
    <t>712391587</t>
  </si>
  <si>
    <t>Provedení povlakové krytiny střech plochých do 10° -ostatní práce přibití pásů AIP, NAIP nebo folie hřebíky (drátěnkami)</t>
  </si>
  <si>
    <t>-1760265728</t>
  </si>
  <si>
    <t>https://podminky.urs.cz/item/CS_URS_2024_01/712391587</t>
  </si>
  <si>
    <t>38</t>
  </si>
  <si>
    <t>31411532</t>
  </si>
  <si>
    <t>hřebík do krytiny s velkou hlavou 2,24x25mm</t>
  </si>
  <si>
    <t>kg</t>
  </si>
  <si>
    <t>CS ÚRS 2022 01</t>
  </si>
  <si>
    <t>-578947086</t>
  </si>
  <si>
    <t>46*0,04 'Přepočtené koeficientem množství</t>
  </si>
  <si>
    <t>39</t>
  </si>
  <si>
    <t>998712104</t>
  </si>
  <si>
    <t>Přesun hmot pro povlakové krytiny stanovený z hmotnosti přesunovaného materiálu vodorovná dopravní vzdálenost do 50 m základní v objektech výšky přes 24 do 36 m</t>
  </si>
  <si>
    <t>202862424</t>
  </si>
  <si>
    <t>https://podminky.urs.cz/item/CS_URS_2024_01/998712104</t>
  </si>
  <si>
    <t>741</t>
  </si>
  <si>
    <t>Elektroinstalace - silnoproud</t>
  </si>
  <si>
    <t>40</t>
  </si>
  <si>
    <t>741420001</t>
  </si>
  <si>
    <t>Montáž hromosvodného vedení svodových drátů nebo lan s podpěrami, Ø do 10 mm</t>
  </si>
  <si>
    <t>523526786</t>
  </si>
  <si>
    <t>https://podminky.urs.cz/item/CS_URS_2024_01/741420001</t>
  </si>
  <si>
    <t>sřecha:</t>
  </si>
  <si>
    <t>3,76+3,77+3,42+6,27+2,3+15,55+8,3+6,3+72,3+8,22+1,14+4,78+1,44+9,0+21,54+11,7</t>
  </si>
  <si>
    <t>stěny:</t>
  </si>
  <si>
    <t>13,7*2+17+13,7</t>
  </si>
  <si>
    <t>41</t>
  </si>
  <si>
    <t>35441077</t>
  </si>
  <si>
    <t>drát D 8mm AlMgSi</t>
  </si>
  <si>
    <t>189366409</t>
  </si>
  <si>
    <t>237,9*0,14</t>
  </si>
  <si>
    <t>42</t>
  </si>
  <si>
    <t>35441560</t>
  </si>
  <si>
    <t>podpěra vedení FeZn na plechovou krytinu 110mm</t>
  </si>
  <si>
    <t>-790998211</t>
  </si>
  <si>
    <t>43</t>
  </si>
  <si>
    <t>741420021</t>
  </si>
  <si>
    <t>Montáž hromosvodného vedení svorek se 2 šrouby</t>
  </si>
  <si>
    <t>242135218</t>
  </si>
  <si>
    <t>https://podminky.urs.cz/item/CS_URS_2024_01/741420021</t>
  </si>
  <si>
    <t>44</t>
  </si>
  <si>
    <t>35441875</t>
  </si>
  <si>
    <t>svorka křížová pro vodič D 6-10mm</t>
  </si>
  <si>
    <t>867525641</t>
  </si>
  <si>
    <t>45</t>
  </si>
  <si>
    <t>741420051</t>
  </si>
  <si>
    <t>Montáž hromosvodného vedení ochranných prvků úhelníků nebo trubek s držáky do zdiva</t>
  </si>
  <si>
    <t>1676428400</t>
  </si>
  <si>
    <t>https://podminky.urs.cz/item/CS_URS_2024_01/741420051</t>
  </si>
  <si>
    <t>46</t>
  </si>
  <si>
    <t>35441830</t>
  </si>
  <si>
    <t>úhelník ochranný na ochranu svodu - 1700mm, FeZn</t>
  </si>
  <si>
    <t>1675691412</t>
  </si>
  <si>
    <t>47</t>
  </si>
  <si>
    <t>741420082</t>
  </si>
  <si>
    <t>Montáž hromosvodného vedení doplňků napínacích šroubů s okem s vypnutím svodového vodiče</t>
  </si>
  <si>
    <t>1697918234</t>
  </si>
  <si>
    <t>https://podminky.urs.cz/item/CS_URS_2024_01/741420082</t>
  </si>
  <si>
    <t>48</t>
  </si>
  <si>
    <t>741420083</t>
  </si>
  <si>
    <t>Montáž hromosvodného vedení doplňků štítků k označení svodů</t>
  </si>
  <si>
    <t>1450980182</t>
  </si>
  <si>
    <t>https://podminky.urs.cz/item/CS_URS_2024_01/741420083</t>
  </si>
  <si>
    <t>49</t>
  </si>
  <si>
    <t>741420101</t>
  </si>
  <si>
    <t>Montáž oddáleného vedení držáků do zdiva</t>
  </si>
  <si>
    <t>49197731</t>
  </si>
  <si>
    <t>https://podminky.urs.cz/item/CS_URS_2024_01/741420101</t>
  </si>
  <si>
    <t>50</t>
  </si>
  <si>
    <t>35441673</t>
  </si>
  <si>
    <t>podpěra vedení hromosvodu do zdiva - 200mm, Cu</t>
  </si>
  <si>
    <t>1667900980</t>
  </si>
  <si>
    <t>51</t>
  </si>
  <si>
    <t>741420121</t>
  </si>
  <si>
    <t>Montáž oddáleného vedení izolační tyče</t>
  </si>
  <si>
    <t>1283075162</t>
  </si>
  <si>
    <t>https://podminky.urs.cz/item/CS_URS_2024_01/741420121</t>
  </si>
  <si>
    <t>52</t>
  </si>
  <si>
    <t>35441117</t>
  </si>
  <si>
    <t>tyč jímací s kovaným hrotem 1500mm Cu</t>
  </si>
  <si>
    <t>1417182464</t>
  </si>
  <si>
    <t>53</t>
  </si>
  <si>
    <t>741421811</t>
  </si>
  <si>
    <t>Demontáž hromosvodného vedení bez zachování funkčnosti svodových drátů nebo lan kolmého svodu, průměru do 8 mm</t>
  </si>
  <si>
    <t>256767833</t>
  </si>
  <si>
    <t>https://podminky.urs.cz/item/CS_URS_2024_01/741421811</t>
  </si>
  <si>
    <t>54</t>
  </si>
  <si>
    <t>741421831</t>
  </si>
  <si>
    <t>Demontáž hromosvodného vedení bez zachování funkčnosti svodových drátů nebo lan na šikmé střeše, průměru do 8 mm</t>
  </si>
  <si>
    <t>-563978692</t>
  </si>
  <si>
    <t>https://podminky.urs.cz/item/CS_URS_2024_01/741421831</t>
  </si>
  <si>
    <t>55</t>
  </si>
  <si>
    <t>741421843</t>
  </si>
  <si>
    <t>Demontáž hromosvodného vedení bez zachování funkčnosti svorek šroubových se 2 šrouby</t>
  </si>
  <si>
    <t>2115778383</t>
  </si>
  <si>
    <t>https://podminky.urs.cz/item/CS_URS_2024_01/741421843</t>
  </si>
  <si>
    <t>56</t>
  </si>
  <si>
    <t>741421861</t>
  </si>
  <si>
    <t>Demontáž hromosvodného vedení podpěr svislého vedení šroubovaného</t>
  </si>
  <si>
    <t>-1255562972</t>
  </si>
  <si>
    <t>https://podminky.urs.cz/item/CS_URS_2024_01/741421861</t>
  </si>
  <si>
    <t>57</t>
  </si>
  <si>
    <t>741421873</t>
  </si>
  <si>
    <t>Demontáž hromosvodného vedení doplňků ochranných úhelníků, délky přes 1,4 m</t>
  </si>
  <si>
    <t>-1312995604</t>
  </si>
  <si>
    <t>https://podminky.urs.cz/item/CS_URS_2024_01/741421873</t>
  </si>
  <si>
    <t>58</t>
  </si>
  <si>
    <t>741820001</t>
  </si>
  <si>
    <t>Měření zemních odporů zemniče</t>
  </si>
  <si>
    <t>-1700039452</t>
  </si>
  <si>
    <t>https://podminky.urs.cz/item/CS_URS_2024_01/741820001</t>
  </si>
  <si>
    <t>762</t>
  </si>
  <si>
    <t>Konstrukce tesařské</t>
  </si>
  <si>
    <t>59</t>
  </si>
  <si>
    <t>762083122</t>
  </si>
  <si>
    <t>Impregnace řeziva máčením proti dřevokaznému hmyzu, houbám a plísním, třída ohrožení 3 a 4 (dřevo v exteriéru)</t>
  </si>
  <si>
    <t>-40841814</t>
  </si>
  <si>
    <t>https://podminky.urs.cz/item/CS_URS_2024_01/762083122</t>
  </si>
  <si>
    <t>60</t>
  </si>
  <si>
    <t>762331811</t>
  </si>
  <si>
    <t>Demontáž vázaných konstrukcí krovů sklonu do 60° z hranolů, hranolků, fošen, průřezové plochy do 120 cm2</t>
  </si>
  <si>
    <t>1079667310</t>
  </si>
  <si>
    <t>https://podminky.urs.cz/item/CS_URS_2024_01/762331811</t>
  </si>
  <si>
    <t>40+11</t>
  </si>
  <si>
    <t>61</t>
  </si>
  <si>
    <t>762331812</t>
  </si>
  <si>
    <t>Demontáž vázaných konstrukcí krovů sklonu do 60° z hranolů, hranolků, fošen, průřezové plochy přes 120 do 224 cm2</t>
  </si>
  <si>
    <t>-1753523402</t>
  </si>
  <si>
    <t>https://podminky.urs.cz/item/CS_URS_2024_01/762331812</t>
  </si>
  <si>
    <t>43,1+1,5</t>
  </si>
  <si>
    <t>62</t>
  </si>
  <si>
    <t>762331813</t>
  </si>
  <si>
    <t>Demontáž vázaných konstrukcí krovů sklonu do 60° z hranolů, hranolků, fošen, průřezové plochy přes 224 do 288 cm2</t>
  </si>
  <si>
    <t>-1387253274</t>
  </si>
  <si>
    <t>https://podminky.urs.cz/item/CS_URS_2024_01/762331813</t>
  </si>
  <si>
    <t>10,8+2,5</t>
  </si>
  <si>
    <t>63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</si>
  <si>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</si>
  <si>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</si>
  <si>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-304086018</t>
  </si>
  <si>
    <t>https://podminky.urs.cz/item/CS_URS_2024_01/762332131</t>
  </si>
  <si>
    <t>64</t>
  </si>
  <si>
    <t>60512125</t>
  </si>
  <si>
    <t>hranol stavební řezivo průřezu do 120cm2 do dl 6m</t>
  </si>
  <si>
    <t>1442292910</t>
  </si>
  <si>
    <t>51*0,07*0,15</t>
  </si>
  <si>
    <t>65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</si>
  <si>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</si>
  <si>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</si>
  <si>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1614006438</t>
  </si>
  <si>
    <t>https://podminky.urs.cz/item/CS_URS_2024_01/762332132</t>
  </si>
  <si>
    <t>66</t>
  </si>
  <si>
    <t>60512130</t>
  </si>
  <si>
    <t>hranol stavební řezivo průřezu do 224cm2 do dl 6m</t>
  </si>
  <si>
    <t>-125574845</t>
  </si>
  <si>
    <t>0,13*0,15*43,1+0,1*0,15*1,5</t>
  </si>
  <si>
    <t>67</t>
  </si>
  <si>
    <t>762332133</t>
  </si>
  <si>
    <t>Montáž vázaných konstrukcí krovů střech pultových, sedlových, valbových, stanových čtvercového nebo obdélníkového půdorysu z řeziva hraněného průřezové plochy přes 224 do 288 cm2</t>
  </si>
  <si>
    <t>-1542237958</t>
  </si>
  <si>
    <t>https://podminky.urs.cz/item/CS_URS_2024_01/762332133</t>
  </si>
  <si>
    <t>68</t>
  </si>
  <si>
    <t>60512135</t>
  </si>
  <si>
    <t>hranol stavební řezivo průřezu do 288cm2 do dl 6m</t>
  </si>
  <si>
    <t>452173853</t>
  </si>
  <si>
    <t>0,16*0,18*10,8+0,15*0,15*25</t>
  </si>
  <si>
    <t>69</t>
  </si>
  <si>
    <t>762341260</t>
  </si>
  <si>
    <t>Montáž bednění střech rovných a šikmých sklonu do 60° s vyřezáním otvorů z palubek</t>
  </si>
  <si>
    <t>1926968701</t>
  </si>
  <si>
    <t>https://podminky.urs.cz/item/CS_URS_2024_01/762341260</t>
  </si>
  <si>
    <t>70</t>
  </si>
  <si>
    <t>60511130</t>
  </si>
  <si>
    <t>řezivo stavební fošny prismované středové š 160-220mm dl 2-5m</t>
  </si>
  <si>
    <t>-607027145</t>
  </si>
  <si>
    <t>46*0,028</t>
  </si>
  <si>
    <t>71</t>
  </si>
  <si>
    <t>762341821</t>
  </si>
  <si>
    <t>Demontáž bednění a laťování bednění střech rovných, obloukových, sklonu do 60° se všemi nadstřešními konstrukcemi z fošen hrubých, hoblovaných</t>
  </si>
  <si>
    <t>-640234939</t>
  </si>
  <si>
    <t>https://podminky.urs.cz/item/CS_URS_2024_01/762341821</t>
  </si>
  <si>
    <t>72</t>
  </si>
  <si>
    <t>762342314</t>
  </si>
  <si>
    <t>Montáž laťování střech složitých sklonu do 60° při osové vzdálenosti latí přes 150 do 360 mm</t>
  </si>
  <si>
    <t>2121399747</t>
  </si>
  <si>
    <t>https://podminky.urs.cz/item/CS_URS_2024_01/762342314</t>
  </si>
  <si>
    <t>73</t>
  </si>
  <si>
    <t>762342511</t>
  </si>
  <si>
    <t>Montáž laťování montáž kontralatí na podklad bez tepelné izolace</t>
  </si>
  <si>
    <t>747067931</t>
  </si>
  <si>
    <t>https://podminky.urs.cz/item/CS_URS_2024_01/762342511</t>
  </si>
  <si>
    <t>11,7*17+16,6*24+18,2*21</t>
  </si>
  <si>
    <t>74</t>
  </si>
  <si>
    <t>60514106</t>
  </si>
  <si>
    <t>řezivo jehličnaté lať pevnostní třída S10-13 průřez 40x60mm</t>
  </si>
  <si>
    <t>1677281560</t>
  </si>
  <si>
    <t>(1026/2,5)*0,04</t>
  </si>
  <si>
    <t>979,5*0,04*0,06</t>
  </si>
  <si>
    <t>18,767*1,1 'Přepočtené koeficientem množství</t>
  </si>
  <si>
    <t>75</t>
  </si>
  <si>
    <t>762395000</t>
  </si>
  <si>
    <t>Spojovací prostředky krovů, bednění a laťování, nadstřešních konstrukcí svorníky, prkna, hřebíky, pásová ocel, vruty</t>
  </si>
  <si>
    <t>765249767</t>
  </si>
  <si>
    <t>https://podminky.urs.cz/item/CS_URS_2024_01/762395000</t>
  </si>
  <si>
    <t>764</t>
  </si>
  <si>
    <t>Konstrukce klempířské</t>
  </si>
  <si>
    <t>76</t>
  </si>
  <si>
    <t>764001821</t>
  </si>
  <si>
    <t>Demontáž klempířských konstrukcí krytiny ze svitků nebo tabulí do suti</t>
  </si>
  <si>
    <t>-1235902839</t>
  </si>
  <si>
    <t>https://podminky.urs.cz/item/CS_URS_2024_01/764001821</t>
  </si>
  <si>
    <t>0,4*8,6</t>
  </si>
  <si>
    <t>77</t>
  </si>
  <si>
    <t>764001861</t>
  </si>
  <si>
    <t>Demontáž klempířských konstrukcí oplechování hřebene z hřebenáčů do suti</t>
  </si>
  <si>
    <t>-1889292922</t>
  </si>
  <si>
    <t>https://podminky.urs.cz/item/CS_URS_2024_01/764001861</t>
  </si>
  <si>
    <t>16,04+4,81+7,1+9,24</t>
  </si>
  <si>
    <t>78</t>
  </si>
  <si>
    <t>764001881</t>
  </si>
  <si>
    <t>Demontáž klempířských konstrukcí oplechování nároží z hřebenáčů do suti</t>
  </si>
  <si>
    <t>85552162</t>
  </si>
  <si>
    <t>https://podminky.urs.cz/item/CS_URS_2024_01/764001881</t>
  </si>
  <si>
    <t>3,76+8,43+3,48+8,13+3,52+10,84+5,86+11,02+10,05</t>
  </si>
  <si>
    <t>79</t>
  </si>
  <si>
    <t>764001891</t>
  </si>
  <si>
    <t>Demontáž klempířských konstrukcí oplechování úžlabí do suti</t>
  </si>
  <si>
    <t>1422844610</t>
  </si>
  <si>
    <t>https://podminky.urs.cz/item/CS_URS_2024_01/764001891</t>
  </si>
  <si>
    <t>8,33+8,62+7,48+1,02+8,29+4,49+5,26+0,5+6,55+5,91+6,61</t>
  </si>
  <si>
    <t>80</t>
  </si>
  <si>
    <t>764002801</t>
  </si>
  <si>
    <t>Demontáž klempířských konstrukcí závětrné lišty do suti</t>
  </si>
  <si>
    <t>-778560080</t>
  </si>
  <si>
    <t>https://podminky.urs.cz/item/CS_URS_2024_01/764002801</t>
  </si>
  <si>
    <t>1,55+1,2*2+3,7+2,27+3,6</t>
  </si>
  <si>
    <t>81</t>
  </si>
  <si>
    <t>764002811</t>
  </si>
  <si>
    <t>Demontáž klempířských konstrukcí okapového plechu do suti, v krytině povlakové</t>
  </si>
  <si>
    <t>744712228</t>
  </si>
  <si>
    <t>https://podminky.urs.cz/item/CS_URS_2024_01/764002811</t>
  </si>
  <si>
    <t>120,145+1,55+2,4</t>
  </si>
  <si>
    <t>82</t>
  </si>
  <si>
    <t>764002821</t>
  </si>
  <si>
    <t>Demontáž klempířských konstrukcí střešního výlezu do suti</t>
  </si>
  <si>
    <t>1657893055</t>
  </si>
  <si>
    <t>https://podminky.urs.cz/item/CS_URS_2024_01/764002821</t>
  </si>
  <si>
    <t>83</t>
  </si>
  <si>
    <t>764002841</t>
  </si>
  <si>
    <t>Demontáž klempířských konstrukcí oplechování horních ploch zdí a nadezdívek do suti</t>
  </si>
  <si>
    <t>98781069</t>
  </si>
  <si>
    <t>https://podminky.urs.cz/item/CS_URS_2024_01/764002841</t>
  </si>
  <si>
    <t>84</t>
  </si>
  <si>
    <t>764002871</t>
  </si>
  <si>
    <t>Demontáž klempířských konstrukcí lemování zdí do suti</t>
  </si>
  <si>
    <t>-388220781</t>
  </si>
  <si>
    <t>https://podminky.urs.cz/item/CS_URS_2024_01/764002871</t>
  </si>
  <si>
    <t>12,38+3,66+0,75+3,77+3,42</t>
  </si>
  <si>
    <t>20,6+1,5+7,06+3,26</t>
  </si>
  <si>
    <t>85</t>
  </si>
  <si>
    <t>764003801</t>
  </si>
  <si>
    <t>Demontáž klempířských konstrukcí lemování trub, konzol, držáků, ventilačních nástavců a ostatních kusových prvků do suti</t>
  </si>
  <si>
    <t>457190772</t>
  </si>
  <si>
    <t>https://podminky.urs.cz/item/CS_URS_2024_01/764003801</t>
  </si>
  <si>
    <t>86</t>
  </si>
  <si>
    <t>764004801</t>
  </si>
  <si>
    <t>Demontáž klempířských konstrukcí žlabu podokapního do suti</t>
  </si>
  <si>
    <t>212514994</t>
  </si>
  <si>
    <t>https://podminky.urs.cz/item/CS_URS_2024_01/764004801</t>
  </si>
  <si>
    <t>6,95+27,075+5,835+19,125+4,865+19,325+1,15*2+15,025+8,865+1,55+2,55+6,68</t>
  </si>
  <si>
    <t>87</t>
  </si>
  <si>
    <t>764004861</t>
  </si>
  <si>
    <t>Demontáž klempířských konstrukcí svodu do suti</t>
  </si>
  <si>
    <t>407153318</t>
  </si>
  <si>
    <t>https://podminky.urs.cz/item/CS_URS_2024_01/764004861</t>
  </si>
  <si>
    <t>13,7*3+2,5*2+13,7+17+2,5+13,7</t>
  </si>
  <si>
    <t>88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</si>
  <si>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</si>
  <si>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</si>
  <si>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1352222189</t>
  </si>
  <si>
    <t>https://podminky.urs.cz/item/CS_URS_2024_01/764111645</t>
  </si>
  <si>
    <t>P</t>
  </si>
  <si>
    <t>Poznámka k položce:_x000D_
Dodávka a montáž_x000D_
Odstín krytiny: antracit</t>
  </si>
  <si>
    <t>89</t>
  </si>
  <si>
    <t>764211635</t>
  </si>
  <si>
    <t>Oplechování střešních prvků z pozinkovaného plechu s povrchovou úpravou hřebene nevětraného s použitím hřebenového plechu rš 400 mm</t>
  </si>
  <si>
    <t>-1191047082</t>
  </si>
  <si>
    <t>https://podminky.urs.cz/item/CS_URS_2024_01/764211635</t>
  </si>
  <si>
    <t>Poznámka k položce:_x000D_
10/K</t>
  </si>
  <si>
    <t>90</t>
  </si>
  <si>
    <t>764211675</t>
  </si>
  <si>
    <t>Oplechování střešních prvků z pozinkovaného plechu s povrchovou úpravou nároží nevětraného s použitím nárožního plechu rš 400 mm</t>
  </si>
  <si>
    <t>-336084035</t>
  </si>
  <si>
    <t>https://podminky.urs.cz/item/CS_URS_2024_01/764211675</t>
  </si>
  <si>
    <t>Poznámka k položce:_x000D_
11/K</t>
  </si>
  <si>
    <t>91</t>
  </si>
  <si>
    <t>764212606</t>
  </si>
  <si>
    <t>Oplechování střešních prvků z pozinkovaného plechu s povrchovou úpravou úžlabí rš 500 mm</t>
  </si>
  <si>
    <t>-228854297</t>
  </si>
  <si>
    <t>https://podminky.urs.cz/item/CS_URS_2024_01/764212606</t>
  </si>
  <si>
    <t>Poznámka k položce:_x000D_
12/K</t>
  </si>
  <si>
    <t>92</t>
  </si>
  <si>
    <t>764212635</t>
  </si>
  <si>
    <t>Oplechování střešních prvků z pozinkovaného plechu s povrchovou úpravou štítu závětrnou lištou rš 400 mm</t>
  </si>
  <si>
    <t>1456015859</t>
  </si>
  <si>
    <t>https://podminky.urs.cz/item/CS_URS_2024_01/764212635</t>
  </si>
  <si>
    <t>Poznámka k položce:_x000D_
9/K</t>
  </si>
  <si>
    <t>93</t>
  </si>
  <si>
    <t>764212648</t>
  </si>
  <si>
    <t>Oplechování střešních prvků z pozinkovaného plechu s povrchovou úpravou štítu závětrnou lištou rš 750 mm</t>
  </si>
  <si>
    <t>1455283562</t>
  </si>
  <si>
    <t>https://podminky.urs.cz/item/CS_URS_2024_01/764212648</t>
  </si>
  <si>
    <t>Poznámka k položce:_x000D_
7/K</t>
  </si>
  <si>
    <t>94</t>
  </si>
  <si>
    <t>764212662</t>
  </si>
  <si>
    <t>Oplechování střešních prvků z pozinkovaného plechu s povrchovou úpravou okapu střechy rovné okapovým plechem rš 200 mm</t>
  </si>
  <si>
    <t>-507791210</t>
  </si>
  <si>
    <t>https://podminky.urs.cz/item/CS_URS_2024_01/764212662</t>
  </si>
  <si>
    <t>Poznámka k položce:_x000D_
6/K</t>
  </si>
  <si>
    <t>95</t>
  </si>
  <si>
    <t>764212667</t>
  </si>
  <si>
    <t>Oplechování střešních prvků z pozinkovaného plechu s povrchovou úpravou okapu střechy rovné okapovým plechem rš 670 mm</t>
  </si>
  <si>
    <t>743921349</t>
  </si>
  <si>
    <t>https://podminky.urs.cz/item/CS_URS_2024_01/764212667</t>
  </si>
  <si>
    <t>Poznámka k položce:_x000D_
13/K</t>
  </si>
  <si>
    <t>7,38+6,08+24,86+45,2+4,81</t>
  </si>
  <si>
    <t>96</t>
  </si>
  <si>
    <t>764213456</t>
  </si>
  <si>
    <t>Oplechování střešních prvků z pozinkovaného plechu sněhový zachytávač průbežný dvoutrubkový</t>
  </si>
  <si>
    <t>2048796262</t>
  </si>
  <si>
    <t>https://podminky.urs.cz/item/CS_URS_2024_01/764213456</t>
  </si>
  <si>
    <t>(6,68+5,45+24,16+4,42+18,2+4,81+6,35+15,4+15,01)*2</t>
  </si>
  <si>
    <t>97</t>
  </si>
  <si>
    <t>764213652</t>
  </si>
  <si>
    <t>Oplechování střešních prvků z pozinkovaného plechu s povrchovou úpravou střešní výlez rozměru 600 x 600 mm, střechy s krytinou skládanou nebo plechovou</t>
  </si>
  <si>
    <t>1550951075</t>
  </si>
  <si>
    <t>https://podminky.urs.cz/item/CS_URS_2024_01/764213652</t>
  </si>
  <si>
    <t>Poznámka k položce:_x000D_
2/K</t>
  </si>
  <si>
    <t>98</t>
  </si>
  <si>
    <t>764216607</t>
  </si>
  <si>
    <t>Oplechování parapetů z pozinkovaného plechu s povrchovou úpravou rovných mechanicky kotvené, bez rohů rš 670 mm</t>
  </si>
  <si>
    <t>-1882631292</t>
  </si>
  <si>
    <t>https://podminky.urs.cz/item/CS_URS_2024_01/764216607</t>
  </si>
  <si>
    <t>Poznámka k položce:_x000D_
3/K</t>
  </si>
  <si>
    <t>(0,7+0,7+1,1+1,1)*2+1,3</t>
  </si>
  <si>
    <t>99</t>
  </si>
  <si>
    <t>764311613</t>
  </si>
  <si>
    <t>Lemování zdí z pozinkovaného plechu s povrchovou úpravou boční nebo horní rovné, střech s krytinou skládanou mimo prejzovou rš 250 mm</t>
  </si>
  <si>
    <t>634850137</t>
  </si>
  <si>
    <t>https://podminky.urs.cz/item/CS_URS_2024_01/764311613</t>
  </si>
  <si>
    <t>Poznámka k položce:_x000D_
1/K</t>
  </si>
  <si>
    <t>100</t>
  </si>
  <si>
    <t>764311614</t>
  </si>
  <si>
    <t>Lemování zdí z pozinkovaného plechu s povrchovou úpravou boční nebo horní rovné, střech s krytinou skládanou mimo prejzovou rš 330 mm</t>
  </si>
  <si>
    <t>-1255875070</t>
  </si>
  <si>
    <t>https://podminky.urs.cz/item/CS_URS_2024_01/764311614</t>
  </si>
  <si>
    <t>Poznámka k položce:_x000D_
14/K</t>
  </si>
  <si>
    <t>4,88+2,9+2,35+2,89+2,1</t>
  </si>
  <si>
    <t>101</t>
  </si>
  <si>
    <t>764311615</t>
  </si>
  <si>
    <t>Lemování zdí z pozinkovaného plechu s povrchovou úpravou boční nebo horní rovné, střech s krytinou skládanou mimo prejzovou rš 400 mm</t>
  </si>
  <si>
    <t>1859437910</t>
  </si>
  <si>
    <t>https://podminky.urs.cz/item/CS_URS_2024_01/764311615</t>
  </si>
  <si>
    <t>(0,45+0,8+0,55*10)*2</t>
  </si>
  <si>
    <t>(0,45+0,8+0,55*10)*2+8,5</t>
  </si>
  <si>
    <t>102</t>
  </si>
  <si>
    <t>764311617</t>
  </si>
  <si>
    <t>Lemování zdí z pozinkovaného plechu s povrchovou úpravou boční nebo horní rovné, střech s krytinou skládanou mimo prejzovou rš 670 mm</t>
  </si>
  <si>
    <t>-794270516</t>
  </si>
  <si>
    <t>https://podminky.urs.cz/item/CS_URS_2024_01/764311617</t>
  </si>
  <si>
    <t>Poznámka k položce:_x000D_
8/K</t>
  </si>
  <si>
    <t>103</t>
  </si>
  <si>
    <t>764311619</t>
  </si>
  <si>
    <t>Lemování zdí z pozinkovaného plechu s povrchovou úpravou boční nebo horní rovné, střech s krytinou skládanou mimo prejzovou rš 800 mm</t>
  </si>
  <si>
    <t>468735771</t>
  </si>
  <si>
    <t>https://podminky.urs.cz/item/CS_URS_2024_01/764311619</t>
  </si>
  <si>
    <t>Poznámka k položce:_x000D_
15/K</t>
  </si>
  <si>
    <t>5,01+4,68</t>
  </si>
  <si>
    <t>104</t>
  </si>
  <si>
    <t>764316603</t>
  </si>
  <si>
    <t>Lemování ventilačních nástavců z pozinkovaného plechu s povrchovou úpravou výšky do 1000 mm, se stříškou střech s krytinou prejzovou nebo vlnitou, průměru přes 100 do 150 mm</t>
  </si>
  <si>
    <t>285525461</t>
  </si>
  <si>
    <t>https://podminky.urs.cz/item/CS_URS_2024_01/764316603</t>
  </si>
  <si>
    <t>105</t>
  </si>
  <si>
    <t>764511603</t>
  </si>
  <si>
    <t>Žlab podokapní z pozinkovaného plechu s povrchovou úpravou včetně háků a čel půlkruhový rš 400 mm</t>
  </si>
  <si>
    <t>-1237651946</t>
  </si>
  <si>
    <t>https://podminky.urs.cz/item/CS_URS_2024_01/764511603</t>
  </si>
  <si>
    <t>Poznámka k položce:_x000D_
4/K</t>
  </si>
  <si>
    <t>106</t>
  </si>
  <si>
    <t>764511623</t>
  </si>
  <si>
    <t>Žlab podokapní z pozinkovaného plechu s povrchovou úpravou včetně háků a čel roh nebo kout, žlabu půlkruhového rš 400 mm</t>
  </si>
  <si>
    <t>-530367779</t>
  </si>
  <si>
    <t>https://podminky.urs.cz/item/CS_URS_2024_01/764511623</t>
  </si>
  <si>
    <t>Poznámka k položce:_x000D_
4/K_x000D_
- čela: 12 ks_x000D_
- rohy: 5 ks_x000D_
- kotlíky: 9 ks</t>
  </si>
  <si>
    <t>čela:</t>
  </si>
  <si>
    <t>kotlíky:</t>
  </si>
  <si>
    <t>rohy</t>
  </si>
  <si>
    <t>107</t>
  </si>
  <si>
    <t>764518424</t>
  </si>
  <si>
    <t>Svod z pozinkovaného plechu včetně objímek, kolen a odskoků kruhový, průměru 150 mm</t>
  </si>
  <si>
    <t>-2110372540</t>
  </si>
  <si>
    <t>https://podminky.urs.cz/item/CS_URS_2024_01/764518424</t>
  </si>
  <si>
    <t>Poznámka k položce:_x000D_
5/K</t>
  </si>
  <si>
    <t>108</t>
  </si>
  <si>
    <t>998764104</t>
  </si>
  <si>
    <t>Přesun hmot pro konstrukce klempířské stanovený z hmotnosti přesunovaného materiálu vodorovná dopravní vzdálenost do 50 m základní v objektech výšky přes 24 do 36 m</t>
  </si>
  <si>
    <t>-753052299</t>
  </si>
  <si>
    <t>https://podminky.urs.cz/item/CS_URS_2024_01/998764104</t>
  </si>
  <si>
    <t>765</t>
  </si>
  <si>
    <t>Krytina skládaná</t>
  </si>
  <si>
    <t>109</t>
  </si>
  <si>
    <t>765131801</t>
  </si>
  <si>
    <t>Demontáž vláknocementové krytiny skládané sklonu do 30° do suti</t>
  </si>
  <si>
    <t>1786907872</t>
  </si>
  <si>
    <t>https://podminky.urs.cz/item/CS_URS_2024_01/765131801</t>
  </si>
  <si>
    <t>110</t>
  </si>
  <si>
    <t>765131821</t>
  </si>
  <si>
    <t>Demontáž vláknocementové krytiny skládané sklonu do 30° hřebene nebo nároží z hřebenáčů do suti</t>
  </si>
  <si>
    <t>209076948</t>
  </si>
  <si>
    <t>https://podminky.urs.cz/item/CS_URS_2024_01/765131821</t>
  </si>
  <si>
    <t>111</t>
  </si>
  <si>
    <t>765131841</t>
  </si>
  <si>
    <t>Demontáž vláknocementové krytiny skládané Příplatek k cenám za sklon přes 30° demontáže krytiny</t>
  </si>
  <si>
    <t>-623791504</t>
  </si>
  <si>
    <t>https://podminky.urs.cz/item/CS_URS_2024_01/765131841</t>
  </si>
  <si>
    <t>112</t>
  </si>
  <si>
    <t>765131845</t>
  </si>
  <si>
    <t>Demontáž vláknocementové krytiny skládané Příplatek k cenám za sklon přes 30° demontáže hřebene nebo nároží</t>
  </si>
  <si>
    <t>184007518</t>
  </si>
  <si>
    <t>https://podminky.urs.cz/item/CS_URS_2024_01/765131845</t>
  </si>
  <si>
    <t>113</t>
  </si>
  <si>
    <t>765191021</t>
  </si>
  <si>
    <t>Montáž pojistné hydroizolační nebo parotěsné fólie kladené ve sklonu přes 20° s lepenými přesahy na krokve</t>
  </si>
  <si>
    <t>-763706909</t>
  </si>
  <si>
    <t>https://podminky.urs.cz/item/CS_URS_2024_01/765191021</t>
  </si>
  <si>
    <t>114</t>
  </si>
  <si>
    <t>28329030</t>
  </si>
  <si>
    <t>fólie kontaktní difuzně propustná pro doplňkovou hydroizolační vrstvu, monolitická třívrstvá PES/PP 150-160g/m2, integrovaná samolepící páska</t>
  </si>
  <si>
    <t>-440711305</t>
  </si>
  <si>
    <t>1026*1,1 'Přepočtené koeficientem množství</t>
  </si>
  <si>
    <t>115</t>
  </si>
  <si>
    <t>998765104</t>
  </si>
  <si>
    <t>Přesun hmot pro krytiny skládané stanovený z hmotnosti přesunovaného materiálu vodorovná dopravní vzdálenost do 50 m základní na objektech výšky přes 24 do 36 m</t>
  </si>
  <si>
    <t>-1444346445</t>
  </si>
  <si>
    <t>https://podminky.urs.cz/item/CS_URS_2024_01/998765104</t>
  </si>
  <si>
    <t>767</t>
  </si>
  <si>
    <t>Konstrukce zámečnické</t>
  </si>
  <si>
    <t>116</t>
  </si>
  <si>
    <t>767851104</t>
  </si>
  <si>
    <t>Montáž komínových lávek kompletní celé lávky</t>
  </si>
  <si>
    <t>-1499205954</t>
  </si>
  <si>
    <t>https://podminky.urs.cz/item/CS_URS_2024_01/767851104</t>
  </si>
  <si>
    <t>117</t>
  </si>
  <si>
    <t>55344684</t>
  </si>
  <si>
    <t>lávka komínová 250x2000mm</t>
  </si>
  <si>
    <t>338664906</t>
  </si>
  <si>
    <t>118</t>
  </si>
  <si>
    <t>767851803</t>
  </si>
  <si>
    <t>Demontáž komínových lávek kompletní celé lávky</t>
  </si>
  <si>
    <t>-1885284309</t>
  </si>
  <si>
    <t>https://podminky.urs.cz/item/CS_URS_2024_01/767851803</t>
  </si>
  <si>
    <t>1,6+0,75+1,1+0,8+0,55</t>
  </si>
  <si>
    <t>119</t>
  </si>
  <si>
    <t>7679951R1</t>
  </si>
  <si>
    <t>Montáž střešního bezpečnostního záchytného systému</t>
  </si>
  <si>
    <t>kpl</t>
  </si>
  <si>
    <t>-1686992150</t>
  </si>
  <si>
    <t>120</t>
  </si>
  <si>
    <t>14051105R11</t>
  </si>
  <si>
    <t>kotvicí  prvek typu C dle ČSN EN 795 samostatný</t>
  </si>
  <si>
    <t>ks</t>
  </si>
  <si>
    <t>-1989918423</t>
  </si>
  <si>
    <t>121</t>
  </si>
  <si>
    <t>67543140R12</t>
  </si>
  <si>
    <t>kotvicí  prvek typu C dle ČSN EN 795 průběžný</t>
  </si>
  <si>
    <t>6494015</t>
  </si>
  <si>
    <t>122</t>
  </si>
  <si>
    <t>67543140R13</t>
  </si>
  <si>
    <t>kotvicí  prvek typu C dle ČSN EN 795 koncový</t>
  </si>
  <si>
    <t>797221637</t>
  </si>
  <si>
    <t>123</t>
  </si>
  <si>
    <t>67543140R14</t>
  </si>
  <si>
    <t>koncový bod EB 10</t>
  </si>
  <si>
    <t>955789844</t>
  </si>
  <si>
    <t>124</t>
  </si>
  <si>
    <t>67543110R15</t>
  </si>
  <si>
    <t>středový bod SZH 10</t>
  </si>
  <si>
    <t>-1827160222</t>
  </si>
  <si>
    <t>125</t>
  </si>
  <si>
    <t>67543201R17</t>
  </si>
  <si>
    <t>výchozí prohlídka</t>
  </si>
  <si>
    <t>-577612983</t>
  </si>
  <si>
    <t>126</t>
  </si>
  <si>
    <t>67543202R18</t>
  </si>
  <si>
    <t>koncový tlumič ENDS 10 - pár</t>
  </si>
  <si>
    <t>-71308537</t>
  </si>
  <si>
    <t>127</t>
  </si>
  <si>
    <t>31452110R19</t>
  </si>
  <si>
    <t>nerezové lanko HL 8mm</t>
  </si>
  <si>
    <t>-322183370</t>
  </si>
  <si>
    <t>128</t>
  </si>
  <si>
    <t>709213011R20</t>
  </si>
  <si>
    <t>ID štítek</t>
  </si>
  <si>
    <t>1904991456</t>
  </si>
  <si>
    <t>129</t>
  </si>
  <si>
    <t>998767104</t>
  </si>
  <si>
    <t>Přesun hmot pro zámečnické konstrukce stanovený z hmotnosti přesunovaného materiálu vodorovná dopravní vzdálenost do 50 m základní v objektech výšky přes 24 do 36 m</t>
  </si>
  <si>
    <t>1573234357</t>
  </si>
  <si>
    <t>https://podminky.urs.cz/item/CS_URS_2024_01/998767104</t>
  </si>
  <si>
    <t>783</t>
  </si>
  <si>
    <t>Dokončovací práce - nátěry</t>
  </si>
  <si>
    <t>130</t>
  </si>
  <si>
    <t>783301313</t>
  </si>
  <si>
    <t>Příprava podkladu zámečnických konstrukcí před provedením nátěru odmaštění odmašťovačem ředidlovým</t>
  </si>
  <si>
    <t>-625206920</t>
  </si>
  <si>
    <t>https://podminky.urs.cz/item/CS_URS_2024_01/783301313</t>
  </si>
  <si>
    <t>2,7*(2*3,14*0,08)*8+36</t>
  </si>
  <si>
    <t>6*1,5*0,8*2</t>
  </si>
  <si>
    <t>131</t>
  </si>
  <si>
    <t>783314101</t>
  </si>
  <si>
    <t>Základní nátěr zámečnických konstrukcí jednonásobný syntetický</t>
  </si>
  <si>
    <t>-1957099283</t>
  </si>
  <si>
    <t>https://podminky.urs.cz/item/CS_URS_2024_01/783314101</t>
  </si>
  <si>
    <t>132</t>
  </si>
  <si>
    <t>783317101</t>
  </si>
  <si>
    <t>Krycí nátěr (email) zámečnických konstrukcí jednonásobný syntetický standardní</t>
  </si>
  <si>
    <t>-1365767962</t>
  </si>
  <si>
    <t>https://podminky.urs.cz/item/CS_URS_2024_01/783317101</t>
  </si>
  <si>
    <t>133</t>
  </si>
  <si>
    <t>783801203</t>
  </si>
  <si>
    <t>Příprava podkladu omítek před provedením nátěru okartáčování</t>
  </si>
  <si>
    <t>643825016</t>
  </si>
  <si>
    <t>https://podminky.urs.cz/item/CS_URS_2024_01/783801203</t>
  </si>
  <si>
    <t>134</t>
  </si>
  <si>
    <t>783827203</t>
  </si>
  <si>
    <t>Krycí (ochranný ) nátěr omítek jednonásobný hladkých zdiva lícového silikátový</t>
  </si>
  <si>
    <t>-1082916368</t>
  </si>
  <si>
    <t>https://podminky.urs.cz/item/CS_URS_2024_01/783827203</t>
  </si>
  <si>
    <t>135</t>
  </si>
  <si>
    <t>783827209</t>
  </si>
  <si>
    <t>Krycí (ochranný ) nátěr omítek jednonásobný hladkých zdiva lícového Příplatek k cenám -7201 až -7205 za biocidní přísadu</t>
  </si>
  <si>
    <t>1092262970</t>
  </si>
  <si>
    <t>https://podminky.urs.cz/item/CS_URS_2024_01/783827209</t>
  </si>
  <si>
    <t>VRN - VRN</t>
  </si>
  <si>
    <t>Bohumín</t>
  </si>
  <si>
    <t>BENUTA PRO s.r.o., Orlová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</si>
  <si>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</si>
  <si>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</si>
  <si>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</si>
  <si>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</si>
  <si>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</si>
  <si>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</si>
  <si>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</si>
  <si>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</si>
  <si>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</si>
  <si>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</si>
  <si>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</si>
  <si>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</si>
  <si>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</si>
  <si>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1195011293</t>
  </si>
  <si>
    <t>https://podminky.urs.cz/item/CS_URS_2024_01/013254000</t>
  </si>
  <si>
    <t>013294000</t>
  </si>
  <si>
    <t>Ostatní dokumentace</t>
  </si>
  <si>
    <t>-2023807607</t>
  </si>
  <si>
    <t>https://podminky.urs.cz/item/CS_URS_2024_01/013294000</t>
  </si>
  <si>
    <t>Poznámka k položce:_x000D_
Zhotovení dílenské a výrobní dokumentace</t>
  </si>
  <si>
    <t>VRN3</t>
  </si>
  <si>
    <t>Zařízení staveniště</t>
  </si>
  <si>
    <t>030001000</t>
  </si>
  <si>
    <t>863044273</t>
  </si>
  <si>
    <t>https://podminky.urs.cz/item/CS_URS_2024_01/030001000</t>
  </si>
  <si>
    <t xml:space="preserve">Poznámka k položce:_x000D_
- umístění hygienického zázemí ve dvorní části_x000D_
- zástupce provozovatele Domova Cesmína určí odběrné místo napojení při předání staveniště. _x000D_
Napojení na el. energii bude přes podružné měření (stavební rozváděč)._x000D_
- dodavatel uhradí z vlastních prostředků el. energii pro účely provedení stavebních prací _x000D_
- umístění shozu pro odstranění stavební sutí_x000D_
- umístění kontejneru na staveništi o dostatečném objemu pro shromažďování odpadu ze  stavební výstavby. Tento kontejner bude průběžně vyprazdňován._x000D_
</t>
  </si>
  <si>
    <t>032903000</t>
  </si>
  <si>
    <t>Náklady na provoz a údržbu vybavení staveniště</t>
  </si>
  <si>
    <t>-183124776</t>
  </si>
  <si>
    <t>https://podminky.urs.cz/item/CS_URS_2024_01/032903000</t>
  </si>
  <si>
    <t>034002000</t>
  </si>
  <si>
    <t>Zabezpečení staveniště</t>
  </si>
  <si>
    <t>-1105616615</t>
  </si>
  <si>
    <t>https://podminky.urs.cz/item/CS_URS_2024_01/034002000</t>
  </si>
  <si>
    <t>034103000</t>
  </si>
  <si>
    <t>Oplocení staveniště</t>
  </si>
  <si>
    <t>186243804</t>
  </si>
  <si>
    <t>https://podminky.urs.cz/item/CS_URS_2024_01/034103000</t>
  </si>
  <si>
    <t>034503000</t>
  </si>
  <si>
    <t>Informační tabule na staveništi</t>
  </si>
  <si>
    <t>-1019021732</t>
  </si>
  <si>
    <t>https://podminky.urs.cz/item/CS_URS_2024_01/034503000</t>
  </si>
  <si>
    <t>035103001</t>
  </si>
  <si>
    <t>Pronájem ploch</t>
  </si>
  <si>
    <t>-1688503672</t>
  </si>
  <si>
    <t>https://podminky.urs.cz/item/CS_URS_2024_01/035103001</t>
  </si>
  <si>
    <t xml:space="preserve">Poznámka k položce:_x000D_
- zajištění vydání povolení ke zvláštnímu užívání veřejného prostranství, komunikací  včetně oznamovací povinnosti u MěÚ Bohumín, odboru životního prostředí a služeb. Do doby protokolárního předání bude veřejné prostranství, komunikace udržovány ve schůdném a sjízdném stavu._x000D_
- k přejímacímu řízení bude předložen zápis z předání a převzetí od všech správců  inženýrských sítí, které byly stavbou dotčeny_x000D_
- zajištění zdokumentování fotodokumentací pozemků dotčených při  realizaci stavby. _x000D_
Plochy používané pro zařízení staveniště nebo jinak poškozené při provádění stavby, budou uvedeny do původního stavu do doby protokolárního předání stavby vlastníkovi a  uživateli._x000D_
- k přejímacímu řízení bude předložen zápis z předání a převzetí pozemků, které byly stavbou dotčeny_x000D_
- před zahájením prací dodavatel pořídí fotodokumentaci objektu_x000D_
</t>
  </si>
  <si>
    <t>039103000</t>
  </si>
  <si>
    <t>Rozebrání, bourání a odvoz zařízení staveniště</t>
  </si>
  <si>
    <t>182229425</t>
  </si>
  <si>
    <t>https://podminky.urs.cz/item/CS_URS_2024_01/039103000</t>
  </si>
  <si>
    <t>VRN4</t>
  </si>
  <si>
    <t>Inženýrská činnost</t>
  </si>
  <si>
    <t>0440030R</t>
  </si>
  <si>
    <t>Revize hromosvodu</t>
  </si>
  <si>
    <t>1602508099</t>
  </si>
  <si>
    <t>VRN6</t>
  </si>
  <si>
    <t>Územní vlivy</t>
  </si>
  <si>
    <t>060001000</t>
  </si>
  <si>
    <t>-1430536618</t>
  </si>
  <si>
    <t>https://podminky.urs.cz/item/CS_URS_2024_01/060001000</t>
  </si>
  <si>
    <t>06000100R</t>
  </si>
  <si>
    <t>Zabezpečení střešního pláště v průběhu stavby proti zatečení</t>
  </si>
  <si>
    <t>1280507989</t>
  </si>
  <si>
    <t>VRN7</t>
  </si>
  <si>
    <t>Provozní vlivy</t>
  </si>
  <si>
    <t>071103000</t>
  </si>
  <si>
    <t>Provoz investora</t>
  </si>
  <si>
    <t>-1726517773</t>
  </si>
  <si>
    <t>https://podminky.urs.cz/item/CS_URS_2024_01/071103000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</si>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</sst>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12340833" TargetMode="External"/><Relationship Id="rId21" Type="http://schemas.openxmlformats.org/officeDocument/2006/relationships/hyperlink" Target="https://podminky.urs.cz/item/CS_URS_2024_01/997013603" TargetMode="External"/><Relationship Id="rId42" Type="http://schemas.openxmlformats.org/officeDocument/2006/relationships/hyperlink" Target="https://podminky.urs.cz/item/CS_URS_2024_01/741421873" TargetMode="External"/><Relationship Id="rId47" Type="http://schemas.openxmlformats.org/officeDocument/2006/relationships/hyperlink" Target="https://podminky.urs.cz/item/CS_URS_2024_01/762331813" TargetMode="External"/><Relationship Id="rId63" Type="http://schemas.openxmlformats.org/officeDocument/2006/relationships/hyperlink" Target="https://podminky.urs.cz/item/CS_URS_2024_01/764002841" TargetMode="External"/><Relationship Id="rId68" Type="http://schemas.openxmlformats.org/officeDocument/2006/relationships/hyperlink" Target="https://podminky.urs.cz/item/CS_URS_2024_01/764111645" TargetMode="External"/><Relationship Id="rId84" Type="http://schemas.openxmlformats.org/officeDocument/2006/relationships/hyperlink" Target="https://podminky.urs.cz/item/CS_URS_2024_01/764316603" TargetMode="External"/><Relationship Id="rId89" Type="http://schemas.openxmlformats.org/officeDocument/2006/relationships/hyperlink" Target="https://podminky.urs.cz/item/CS_URS_2024_01/765131801" TargetMode="External"/><Relationship Id="rId7" Type="http://schemas.openxmlformats.org/officeDocument/2006/relationships/hyperlink" Target="https://podminky.urs.cz/item/CS_URS_2024_01/944121822" TargetMode="External"/><Relationship Id="rId71" Type="http://schemas.openxmlformats.org/officeDocument/2006/relationships/hyperlink" Target="https://podminky.urs.cz/item/CS_URS_2024_01/764212606" TargetMode="External"/><Relationship Id="rId92" Type="http://schemas.openxmlformats.org/officeDocument/2006/relationships/hyperlink" Target="https://podminky.urs.cz/item/CS_URS_2024_01/765131845" TargetMode="External"/><Relationship Id="rId2" Type="http://schemas.openxmlformats.org/officeDocument/2006/relationships/hyperlink" Target="https://podminky.urs.cz/item/CS_URS_2024_01/625681012" TargetMode="External"/><Relationship Id="rId16" Type="http://schemas.openxmlformats.org/officeDocument/2006/relationships/hyperlink" Target="https://podminky.urs.cz/item/CS_URS_2024_01/997013118" TargetMode="External"/><Relationship Id="rId29" Type="http://schemas.openxmlformats.org/officeDocument/2006/relationships/hyperlink" Target="https://podminky.urs.cz/item/CS_URS_2024_01/712391587" TargetMode="External"/><Relationship Id="rId11" Type="http://schemas.openxmlformats.org/officeDocument/2006/relationships/hyperlink" Target="https://podminky.urs.cz/item/CS_URS_2024_01/953731112" TargetMode="External"/><Relationship Id="rId24" Type="http://schemas.openxmlformats.org/officeDocument/2006/relationships/hyperlink" Target="https://podminky.urs.cz/item/CS_URS_2024_01/712311101" TargetMode="External"/><Relationship Id="rId32" Type="http://schemas.openxmlformats.org/officeDocument/2006/relationships/hyperlink" Target="https://podminky.urs.cz/item/CS_URS_2024_01/741420021" TargetMode="External"/><Relationship Id="rId37" Type="http://schemas.openxmlformats.org/officeDocument/2006/relationships/hyperlink" Target="https://podminky.urs.cz/item/CS_URS_2024_01/741420121" TargetMode="External"/><Relationship Id="rId40" Type="http://schemas.openxmlformats.org/officeDocument/2006/relationships/hyperlink" Target="https://podminky.urs.cz/item/CS_URS_2024_01/741421843" TargetMode="External"/><Relationship Id="rId45" Type="http://schemas.openxmlformats.org/officeDocument/2006/relationships/hyperlink" Target="https://podminky.urs.cz/item/CS_URS_2024_01/762331811" TargetMode="External"/><Relationship Id="rId53" Type="http://schemas.openxmlformats.org/officeDocument/2006/relationships/hyperlink" Target="https://podminky.urs.cz/item/CS_URS_2024_01/762342314" TargetMode="External"/><Relationship Id="rId58" Type="http://schemas.openxmlformats.org/officeDocument/2006/relationships/hyperlink" Target="https://podminky.urs.cz/item/CS_URS_2024_01/764001881" TargetMode="External"/><Relationship Id="rId66" Type="http://schemas.openxmlformats.org/officeDocument/2006/relationships/hyperlink" Target="https://podminky.urs.cz/item/CS_URS_2024_01/764004801" TargetMode="External"/><Relationship Id="rId74" Type="http://schemas.openxmlformats.org/officeDocument/2006/relationships/hyperlink" Target="https://podminky.urs.cz/item/CS_URS_2024_01/764212662" TargetMode="External"/><Relationship Id="rId79" Type="http://schemas.openxmlformats.org/officeDocument/2006/relationships/hyperlink" Target="https://podminky.urs.cz/item/CS_URS_2024_01/764311613" TargetMode="External"/><Relationship Id="rId87" Type="http://schemas.openxmlformats.org/officeDocument/2006/relationships/hyperlink" Target="https://podminky.urs.cz/item/CS_URS_2024_01/764518424" TargetMode="External"/><Relationship Id="rId102" Type="http://schemas.openxmlformats.org/officeDocument/2006/relationships/hyperlink" Target="https://podminky.urs.cz/item/CS_URS_2024_01/783827203" TargetMode="External"/><Relationship Id="rId5" Type="http://schemas.openxmlformats.org/officeDocument/2006/relationships/hyperlink" Target="https://podminky.urs.cz/item/CS_URS_2024_01/941211812" TargetMode="External"/><Relationship Id="rId61" Type="http://schemas.openxmlformats.org/officeDocument/2006/relationships/hyperlink" Target="https://podminky.urs.cz/item/CS_URS_2024_01/764002811" TargetMode="External"/><Relationship Id="rId82" Type="http://schemas.openxmlformats.org/officeDocument/2006/relationships/hyperlink" Target="https://podminky.urs.cz/item/CS_URS_2024_01/764311617" TargetMode="External"/><Relationship Id="rId90" Type="http://schemas.openxmlformats.org/officeDocument/2006/relationships/hyperlink" Target="https://podminky.urs.cz/item/CS_URS_2024_01/765131821" TargetMode="External"/><Relationship Id="rId95" Type="http://schemas.openxmlformats.org/officeDocument/2006/relationships/hyperlink" Target="https://podminky.urs.cz/item/CS_URS_2024_01/767851104" TargetMode="External"/><Relationship Id="rId19" Type="http://schemas.openxmlformats.org/officeDocument/2006/relationships/hyperlink" Target="https://podminky.urs.cz/item/CS_URS_2024_01/997013509" TargetMode="External"/><Relationship Id="rId14" Type="http://schemas.openxmlformats.org/officeDocument/2006/relationships/hyperlink" Target="https://podminky.urs.cz/item/CS_URS_2024_01/962032641" TargetMode="External"/><Relationship Id="rId22" Type="http://schemas.openxmlformats.org/officeDocument/2006/relationships/hyperlink" Target="https://podminky.urs.cz/item/CS_URS_2024_01/997013631" TargetMode="External"/><Relationship Id="rId27" Type="http://schemas.openxmlformats.org/officeDocument/2006/relationships/hyperlink" Target="https://podminky.urs.cz/item/CS_URS_2024_01/712341559" TargetMode="External"/><Relationship Id="rId30" Type="http://schemas.openxmlformats.org/officeDocument/2006/relationships/hyperlink" Target="https://podminky.urs.cz/item/CS_URS_2024_01/998712104" TargetMode="External"/><Relationship Id="rId35" Type="http://schemas.openxmlformats.org/officeDocument/2006/relationships/hyperlink" Target="https://podminky.urs.cz/item/CS_URS_2024_01/741420083" TargetMode="External"/><Relationship Id="rId43" Type="http://schemas.openxmlformats.org/officeDocument/2006/relationships/hyperlink" Target="https://podminky.urs.cz/item/CS_URS_2024_01/741820001" TargetMode="External"/><Relationship Id="rId48" Type="http://schemas.openxmlformats.org/officeDocument/2006/relationships/hyperlink" Target="https://podminky.urs.cz/item/CS_URS_2024_01/762332131" TargetMode="External"/><Relationship Id="rId56" Type="http://schemas.openxmlformats.org/officeDocument/2006/relationships/hyperlink" Target="https://podminky.urs.cz/item/CS_URS_2024_01/764001821" TargetMode="External"/><Relationship Id="rId64" Type="http://schemas.openxmlformats.org/officeDocument/2006/relationships/hyperlink" Target="https://podminky.urs.cz/item/CS_URS_2024_01/764002871" TargetMode="External"/><Relationship Id="rId69" Type="http://schemas.openxmlformats.org/officeDocument/2006/relationships/hyperlink" Target="https://podminky.urs.cz/item/CS_URS_2024_01/764211635" TargetMode="External"/><Relationship Id="rId77" Type="http://schemas.openxmlformats.org/officeDocument/2006/relationships/hyperlink" Target="https://podminky.urs.cz/item/CS_URS_2024_01/764213652" TargetMode="External"/><Relationship Id="rId100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944611111" TargetMode="External"/><Relationship Id="rId51" Type="http://schemas.openxmlformats.org/officeDocument/2006/relationships/hyperlink" Target="https://podminky.urs.cz/item/CS_URS_2024_01/762341260" TargetMode="External"/><Relationship Id="rId72" Type="http://schemas.openxmlformats.org/officeDocument/2006/relationships/hyperlink" Target="https://podminky.urs.cz/item/CS_URS_2024_01/764212635" TargetMode="External"/><Relationship Id="rId80" Type="http://schemas.openxmlformats.org/officeDocument/2006/relationships/hyperlink" Target="https://podminky.urs.cz/item/CS_URS_2024_01/764311614" TargetMode="External"/><Relationship Id="rId85" Type="http://schemas.openxmlformats.org/officeDocument/2006/relationships/hyperlink" Target="https://podminky.urs.cz/item/CS_URS_2024_01/764511603" TargetMode="External"/><Relationship Id="rId93" Type="http://schemas.openxmlformats.org/officeDocument/2006/relationships/hyperlink" Target="https://podminky.urs.cz/item/CS_URS_2024_01/765191021" TargetMode="External"/><Relationship Id="rId98" Type="http://schemas.openxmlformats.org/officeDocument/2006/relationships/hyperlink" Target="https://podminky.urs.cz/item/CS_URS_2024_01/783301313" TargetMode="External"/><Relationship Id="rId3" Type="http://schemas.openxmlformats.org/officeDocument/2006/relationships/hyperlink" Target="https://podminky.urs.cz/item/CS_URS_2024_01/941211112" TargetMode="External"/><Relationship Id="rId12" Type="http://schemas.openxmlformats.org/officeDocument/2006/relationships/hyperlink" Target="https://podminky.urs.cz/item/CS_URS_2024_01/953731113" TargetMode="External"/><Relationship Id="rId17" Type="http://schemas.openxmlformats.org/officeDocument/2006/relationships/hyperlink" Target="https://podminky.urs.cz/item/CS_URS_2024_01/997013313" TargetMode="External"/><Relationship Id="rId25" Type="http://schemas.openxmlformats.org/officeDocument/2006/relationships/hyperlink" Target="https://podminky.urs.cz/item/CS_URS_2024_01/712331101" TargetMode="External"/><Relationship Id="rId33" Type="http://schemas.openxmlformats.org/officeDocument/2006/relationships/hyperlink" Target="https://podminky.urs.cz/item/CS_URS_2024_01/741420051" TargetMode="External"/><Relationship Id="rId38" Type="http://schemas.openxmlformats.org/officeDocument/2006/relationships/hyperlink" Target="https://podminky.urs.cz/item/CS_URS_2024_01/741421811" TargetMode="External"/><Relationship Id="rId46" Type="http://schemas.openxmlformats.org/officeDocument/2006/relationships/hyperlink" Target="https://podminky.urs.cz/item/CS_URS_2024_01/762331812" TargetMode="External"/><Relationship Id="rId59" Type="http://schemas.openxmlformats.org/officeDocument/2006/relationships/hyperlink" Target="https://podminky.urs.cz/item/CS_URS_2024_01/764001891" TargetMode="External"/><Relationship Id="rId67" Type="http://schemas.openxmlformats.org/officeDocument/2006/relationships/hyperlink" Target="https://podminky.urs.cz/item/CS_URS_2024_01/764004861" TargetMode="External"/><Relationship Id="rId103" Type="http://schemas.openxmlformats.org/officeDocument/2006/relationships/hyperlink" Target="https://podminky.urs.cz/item/CS_URS_2024_01/783827209" TargetMode="External"/><Relationship Id="rId20" Type="http://schemas.openxmlformats.org/officeDocument/2006/relationships/hyperlink" Target="https://podminky.urs.cz/item/CS_URS_2024_01/997013511" TargetMode="External"/><Relationship Id="rId41" Type="http://schemas.openxmlformats.org/officeDocument/2006/relationships/hyperlink" Target="https://podminky.urs.cz/item/CS_URS_2024_01/741421861" TargetMode="External"/><Relationship Id="rId54" Type="http://schemas.openxmlformats.org/officeDocument/2006/relationships/hyperlink" Target="https://podminky.urs.cz/item/CS_URS_2024_01/762342511" TargetMode="External"/><Relationship Id="rId62" Type="http://schemas.openxmlformats.org/officeDocument/2006/relationships/hyperlink" Target="https://podminky.urs.cz/item/CS_URS_2024_01/764002821" TargetMode="External"/><Relationship Id="rId70" Type="http://schemas.openxmlformats.org/officeDocument/2006/relationships/hyperlink" Target="https://podminky.urs.cz/item/CS_URS_2024_01/764211675" TargetMode="External"/><Relationship Id="rId75" Type="http://schemas.openxmlformats.org/officeDocument/2006/relationships/hyperlink" Target="https://podminky.urs.cz/item/CS_URS_2024_01/764212667" TargetMode="External"/><Relationship Id="rId83" Type="http://schemas.openxmlformats.org/officeDocument/2006/relationships/hyperlink" Target="https://podminky.urs.cz/item/CS_URS_2024_01/764311619" TargetMode="External"/><Relationship Id="rId88" Type="http://schemas.openxmlformats.org/officeDocument/2006/relationships/hyperlink" Target="https://podminky.urs.cz/item/CS_URS_2024_01/998764104" TargetMode="External"/><Relationship Id="rId91" Type="http://schemas.openxmlformats.org/officeDocument/2006/relationships/hyperlink" Target="https://podminky.urs.cz/item/CS_URS_2024_01/765131841" TargetMode="External"/><Relationship Id="rId96" Type="http://schemas.openxmlformats.org/officeDocument/2006/relationships/hyperlink" Target="https://podminky.urs.cz/item/CS_URS_2024_01/767851803" TargetMode="External"/><Relationship Id="rId1" Type="http://schemas.openxmlformats.org/officeDocument/2006/relationships/hyperlink" Target="https://podminky.urs.cz/item/CS_URS_2024_01/622635091" TargetMode="External"/><Relationship Id="rId6" Type="http://schemas.openxmlformats.org/officeDocument/2006/relationships/hyperlink" Target="https://podminky.urs.cz/item/CS_URS_2024_01/944121122" TargetMode="External"/><Relationship Id="rId15" Type="http://schemas.openxmlformats.org/officeDocument/2006/relationships/hyperlink" Target="https://podminky.urs.cz/item/CS_URS_2024_01/968062244" TargetMode="External"/><Relationship Id="rId23" Type="http://schemas.openxmlformats.org/officeDocument/2006/relationships/hyperlink" Target="https://podminky.urs.cz/item/CS_URS_2024_01/998011004" TargetMode="External"/><Relationship Id="rId28" Type="http://schemas.openxmlformats.org/officeDocument/2006/relationships/hyperlink" Target="https://podminky.urs.cz/item/CS_URS_2024_01/712341715" TargetMode="External"/><Relationship Id="rId36" Type="http://schemas.openxmlformats.org/officeDocument/2006/relationships/hyperlink" Target="https://podminky.urs.cz/item/CS_URS_2024_01/741420101" TargetMode="External"/><Relationship Id="rId49" Type="http://schemas.openxmlformats.org/officeDocument/2006/relationships/hyperlink" Target="https://podminky.urs.cz/item/CS_URS_2024_01/762332132" TargetMode="External"/><Relationship Id="rId57" Type="http://schemas.openxmlformats.org/officeDocument/2006/relationships/hyperlink" Target="https://podminky.urs.cz/item/CS_URS_2024_01/764001861" TargetMode="External"/><Relationship Id="rId10" Type="http://schemas.openxmlformats.org/officeDocument/2006/relationships/hyperlink" Target="https://podminky.urs.cz/item/CS_URS_2024_01/944611811" TargetMode="External"/><Relationship Id="rId31" Type="http://schemas.openxmlformats.org/officeDocument/2006/relationships/hyperlink" Target="https://podminky.urs.cz/item/CS_URS_2024_01/741420001" TargetMode="External"/><Relationship Id="rId44" Type="http://schemas.openxmlformats.org/officeDocument/2006/relationships/hyperlink" Target="https://podminky.urs.cz/item/CS_URS_2024_01/762083122" TargetMode="External"/><Relationship Id="rId52" Type="http://schemas.openxmlformats.org/officeDocument/2006/relationships/hyperlink" Target="https://podminky.urs.cz/item/CS_URS_2024_01/762341821" TargetMode="External"/><Relationship Id="rId60" Type="http://schemas.openxmlformats.org/officeDocument/2006/relationships/hyperlink" Target="https://podminky.urs.cz/item/CS_URS_2024_01/764002801" TargetMode="External"/><Relationship Id="rId65" Type="http://schemas.openxmlformats.org/officeDocument/2006/relationships/hyperlink" Target="https://podminky.urs.cz/item/CS_URS_2024_01/764003801" TargetMode="External"/><Relationship Id="rId73" Type="http://schemas.openxmlformats.org/officeDocument/2006/relationships/hyperlink" Target="https://podminky.urs.cz/item/CS_URS_2024_01/764212648" TargetMode="External"/><Relationship Id="rId78" Type="http://schemas.openxmlformats.org/officeDocument/2006/relationships/hyperlink" Target="https://podminky.urs.cz/item/CS_URS_2024_01/764216607" TargetMode="External"/><Relationship Id="rId81" Type="http://schemas.openxmlformats.org/officeDocument/2006/relationships/hyperlink" Target="https://podminky.urs.cz/item/CS_URS_2024_01/764311615" TargetMode="External"/><Relationship Id="rId86" Type="http://schemas.openxmlformats.org/officeDocument/2006/relationships/hyperlink" Target="https://podminky.urs.cz/item/CS_URS_2024_01/764511623" TargetMode="External"/><Relationship Id="rId94" Type="http://schemas.openxmlformats.org/officeDocument/2006/relationships/hyperlink" Target="https://podminky.urs.cz/item/CS_URS_2024_01/998765104" TargetMode="External"/><Relationship Id="rId99" Type="http://schemas.openxmlformats.org/officeDocument/2006/relationships/hyperlink" Target="https://podminky.urs.cz/item/CS_URS_2024_01/783314101" TargetMode="External"/><Relationship Id="rId101" Type="http://schemas.openxmlformats.org/officeDocument/2006/relationships/hyperlink" Target="https://podminky.urs.cz/item/CS_URS_2024_01/783801203" TargetMode="External"/><Relationship Id="rId4" Type="http://schemas.openxmlformats.org/officeDocument/2006/relationships/hyperlink" Target="https://podminky.urs.cz/item/CS_URS_2024_01/941211211" TargetMode="External"/><Relationship Id="rId9" Type="http://schemas.openxmlformats.org/officeDocument/2006/relationships/hyperlink" Target="https://podminky.urs.cz/item/CS_URS_2024_01/944611211" TargetMode="External"/><Relationship Id="rId13" Type="http://schemas.openxmlformats.org/officeDocument/2006/relationships/hyperlink" Target="https://podminky.urs.cz/item/CS_URS_2024_01/953731311" TargetMode="External"/><Relationship Id="rId18" Type="http://schemas.openxmlformats.org/officeDocument/2006/relationships/hyperlink" Target="https://podminky.urs.cz/item/CS_URS_2024_01/997013323" TargetMode="External"/><Relationship Id="rId39" Type="http://schemas.openxmlformats.org/officeDocument/2006/relationships/hyperlink" Target="https://podminky.urs.cz/item/CS_URS_2024_01/741421831" TargetMode="External"/><Relationship Id="rId34" Type="http://schemas.openxmlformats.org/officeDocument/2006/relationships/hyperlink" Target="https://podminky.urs.cz/item/CS_URS_2024_01/741420082" TargetMode="External"/><Relationship Id="rId50" Type="http://schemas.openxmlformats.org/officeDocument/2006/relationships/hyperlink" Target="https://podminky.urs.cz/item/CS_URS_2024_01/762332133" TargetMode="External"/><Relationship Id="rId55" Type="http://schemas.openxmlformats.org/officeDocument/2006/relationships/hyperlink" Target="https://podminky.urs.cz/item/CS_URS_2024_01/762395000" TargetMode="External"/><Relationship Id="rId76" Type="http://schemas.openxmlformats.org/officeDocument/2006/relationships/hyperlink" Target="https://podminky.urs.cz/item/CS_URS_2024_01/764213456" TargetMode="External"/><Relationship Id="rId97" Type="http://schemas.openxmlformats.org/officeDocument/2006/relationships/hyperlink" Target="https://podminky.urs.cz/item/CS_URS_2024_01/998767104" TargetMode="External"/><Relationship Id="rId10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35103001" TargetMode="External"/><Relationship Id="rId3" Type="http://schemas.openxmlformats.org/officeDocument/2006/relationships/hyperlink" Target="https://podminky.urs.cz/item/CS_URS_2024_01/030001000" TargetMode="External"/><Relationship Id="rId7" Type="http://schemas.openxmlformats.org/officeDocument/2006/relationships/hyperlink" Target="https://podminky.urs.cz/item/CS_URS_2024_01/034503000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013294000" TargetMode="External"/><Relationship Id="rId1" Type="http://schemas.openxmlformats.org/officeDocument/2006/relationships/hyperlink" Target="https://podminky.urs.cz/item/CS_URS_2024_01/013254000" TargetMode="External"/><Relationship Id="rId6" Type="http://schemas.openxmlformats.org/officeDocument/2006/relationships/hyperlink" Target="https://podminky.urs.cz/item/CS_URS_2024_01/034103000" TargetMode="External"/><Relationship Id="rId11" Type="http://schemas.openxmlformats.org/officeDocument/2006/relationships/hyperlink" Target="https://podminky.urs.cz/item/CS_URS_2024_01/071103000" TargetMode="External"/><Relationship Id="rId5" Type="http://schemas.openxmlformats.org/officeDocument/2006/relationships/hyperlink" Target="https://podminky.urs.cz/item/CS_URS_2024_01/034002000" TargetMode="External"/><Relationship Id="rId10" Type="http://schemas.openxmlformats.org/officeDocument/2006/relationships/hyperlink" Target="https://podminky.urs.cz/item/CS_URS_2024_01/060001000" TargetMode="External"/><Relationship Id="rId4" Type="http://schemas.openxmlformats.org/officeDocument/2006/relationships/hyperlink" Target="https://podminky.urs.cz/item/CS_URS_2024_01/032903000" TargetMode="External"/><Relationship Id="rId9" Type="http://schemas.openxmlformats.org/officeDocument/2006/relationships/hyperlink" Target="https://podminky.urs.cz/item/CS_URS_2024_01/0391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4.4"/>
  <cols>
    <col min="1" max="1" width="8.85546875" customWidth="1"/>
    <col min="2" max="2" width="1.7109375" customWidth="1"/>
    <col min="3" max="3" width="4.42578125" customWidth="1"/>
    <col min="4" max="33" width="2.85546875" customWidth="1"/>
    <col min="34" max="34" width="3.5703125" customWidth="1"/>
    <col min="35" max="35" width="42.28515625" customWidth="1"/>
    <col min="36" max="37" width="2.5703125" customWidth="1"/>
    <col min="38" max="38" width="8.85546875" customWidth="1"/>
    <col min="39" max="39" width="3.5703125" customWidth="1"/>
    <col min="40" max="40" width="14.28515625" customWidth="1"/>
    <col min="41" max="41" width="8" customWidth="1"/>
    <col min="42" max="42" width="4.42578125" customWidth="1"/>
    <col min="43" max="43" width="16.7109375" customWidth="1"/>
    <col min="44" max="44" width="14.5703125" customWidth="1"/>
    <col min="45" max="47" width="27.7109375" hidden="1" customWidth="1"/>
    <col min="48" max="49" width="23.140625" hidden="1" customWidth="1"/>
    <col min="50" max="51" width="26.7109375" hidden="1" customWidth="1"/>
    <col min="52" max="52" width="23.140625" hidden="1" customWidth="1"/>
    <col min="53" max="53" width="20.5703125" hidden="1" customWidth="1"/>
    <col min="54" max="54" width="26.7109375" hidden="1" customWidth="1"/>
    <col min="55" max="55" width="23.140625" hidden="1" customWidth="1"/>
    <col min="56" max="56" width="20.5703125" hidden="1" customWidth="1"/>
    <col min="57" max="57" width="71.140625" customWidth="1"/>
    <col min="71" max="91" width="9.140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R5" s="20"/>
      <c r="BE5" s="264" t="s">
        <v>15</v>
      </c>
      <c r="BS5" s="17" t="s">
        <v>6</v>
      </c>
    </row>
    <row r="6" spans="1:74" ht="36.9" customHeight="1">
      <c r="B6" s="20"/>
      <c r="D6" s="26" t="s">
        <v>16</v>
      </c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R6" s="20"/>
      <c r="BE6" s="26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5"/>
      <c r="BS8" s="17" t="s">
        <v>6</v>
      </c>
    </row>
    <row r="9" spans="1:74" ht="14.4" customHeight="1">
      <c r="B9" s="20"/>
      <c r="AR9" s="20"/>
      <c r="BE9" s="26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65"/>
      <c r="BS10" s="17" t="s">
        <v>6</v>
      </c>
    </row>
    <row r="11" spans="1:74" ht="18.45" customHeight="1">
      <c r="B11" s="20"/>
      <c r="E11" s="25" t="s">
        <v>27</v>
      </c>
      <c r="AK11" s="27" t="s">
        <v>28</v>
      </c>
      <c r="AN11" s="25" t="s">
        <v>19</v>
      </c>
      <c r="AR11" s="20"/>
      <c r="BE11" s="265"/>
      <c r="BS11" s="17" t="s">
        <v>6</v>
      </c>
    </row>
    <row r="12" spans="1:74" ht="6.9" customHeight="1">
      <c r="B12" s="20"/>
      <c r="AR12" s="20"/>
      <c r="BE12" s="265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65"/>
      <c r="BS13" s="17" t="s">
        <v>6</v>
      </c>
    </row>
    <row r="14" spans="1:74" ht="13.2">
      <c r="B14" s="20"/>
      <c r="E14" s="270" t="s">
        <v>30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" t="s">
        <v>28</v>
      </c>
      <c r="AN14" s="29" t="s">
        <v>30</v>
      </c>
      <c r="AR14" s="20"/>
      <c r="BE14" s="265"/>
      <c r="BS14" s="17" t="s">
        <v>6</v>
      </c>
    </row>
    <row r="15" spans="1:74" ht="6.9" customHeight="1">
      <c r="B15" s="20"/>
      <c r="AR15" s="20"/>
      <c r="BE15" s="265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65"/>
      <c r="BS16" s="17" t="s">
        <v>4</v>
      </c>
    </row>
    <row r="17" spans="2:71" ht="18.45" customHeight="1">
      <c r="B17" s="20"/>
      <c r="E17" s="25" t="s">
        <v>32</v>
      </c>
      <c r="AK17" s="27" t="s">
        <v>28</v>
      </c>
      <c r="AN17" s="25" t="s">
        <v>19</v>
      </c>
      <c r="AR17" s="20"/>
      <c r="BE17" s="265"/>
      <c r="BS17" s="17" t="s">
        <v>33</v>
      </c>
    </row>
    <row r="18" spans="2:71" ht="6.9" customHeight="1">
      <c r="B18" s="20"/>
      <c r="AR18" s="20"/>
      <c r="BE18" s="265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65"/>
      <c r="BS19" s="17" t="s">
        <v>6</v>
      </c>
    </row>
    <row r="20" spans="2:71" ht="18.45" customHeight="1">
      <c r="B20" s="20"/>
      <c r="E20" s="25" t="s">
        <v>35</v>
      </c>
      <c r="AK20" s="27" t="s">
        <v>28</v>
      </c>
      <c r="AN20" s="25" t="s">
        <v>19</v>
      </c>
      <c r="AR20" s="20"/>
      <c r="BE20" s="265"/>
      <c r="BS20" s="17" t="s">
        <v>4</v>
      </c>
    </row>
    <row r="21" spans="2:71" ht="6.9" customHeight="1">
      <c r="B21" s="20"/>
      <c r="AR21" s="20"/>
      <c r="BE21" s="265"/>
    </row>
    <row r="22" spans="2:71" ht="12" customHeight="1">
      <c r="B22" s="20"/>
      <c r="D22" s="27" t="s">
        <v>36</v>
      </c>
      <c r="AR22" s="20"/>
      <c r="BE22" s="265"/>
    </row>
    <row r="23" spans="2:71" ht="48" customHeight="1">
      <c r="B23" s="20"/>
      <c r="E23" s="272" t="s">
        <v>37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R23" s="20"/>
      <c r="BE23" s="265"/>
    </row>
    <row r="24" spans="2:71" ht="6.9" customHeight="1">
      <c r="B24" s="20"/>
      <c r="AR24" s="20"/>
      <c r="BE24" s="265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5"/>
    </row>
    <row r="26" spans="2:71" s="1" customFormat="1" ht="25.95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3">
        <f>ROUND(AG54,2)</f>
        <v>0</v>
      </c>
      <c r="AL26" s="274"/>
      <c r="AM26" s="274"/>
      <c r="AN26" s="274"/>
      <c r="AO26" s="274"/>
      <c r="AR26" s="32"/>
      <c r="BE26" s="265"/>
    </row>
    <row r="27" spans="2:71" s="1" customFormat="1" ht="6.9" customHeight="1">
      <c r="B27" s="32"/>
      <c r="AR27" s="32"/>
      <c r="BE27" s="265"/>
    </row>
    <row r="28" spans="2:71" s="1" customFormat="1" ht="13.2">
      <c r="B28" s="32"/>
      <c r="L28" s="275" t="s">
        <v>39</v>
      </c>
      <c r="M28" s="275"/>
      <c r="N28" s="275"/>
      <c r="O28" s="275"/>
      <c r="P28" s="275"/>
      <c r="W28" s="275" t="s">
        <v>40</v>
      </c>
      <c r="X28" s="275"/>
      <c r="Y28" s="275"/>
      <c r="Z28" s="275"/>
      <c r="AA28" s="275"/>
      <c r="AB28" s="275"/>
      <c r="AC28" s="275"/>
      <c r="AD28" s="275"/>
      <c r="AE28" s="275"/>
      <c r="AK28" s="275" t="s">
        <v>41</v>
      </c>
      <c r="AL28" s="275"/>
      <c r="AM28" s="275"/>
      <c r="AN28" s="275"/>
      <c r="AO28" s="275"/>
      <c r="AR28" s="32"/>
      <c r="BE28" s="265"/>
    </row>
    <row r="29" spans="2:71" s="2" customFormat="1" ht="14.4" customHeight="1">
      <c r="B29" s="36"/>
      <c r="D29" s="27" t="s">
        <v>42</v>
      </c>
      <c r="F29" s="27" t="s">
        <v>43</v>
      </c>
      <c r="L29" s="278">
        <v>0.21</v>
      </c>
      <c r="M29" s="277"/>
      <c r="N29" s="277"/>
      <c r="O29" s="277"/>
      <c r="P29" s="277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f>ROUND(AV54, 2)</f>
        <v>0</v>
      </c>
      <c r="AL29" s="277"/>
      <c r="AM29" s="277"/>
      <c r="AN29" s="277"/>
      <c r="AO29" s="277"/>
      <c r="AR29" s="36"/>
      <c r="BE29" s="266"/>
    </row>
    <row r="30" spans="2:71" s="2" customFormat="1" ht="14.4" customHeight="1">
      <c r="B30" s="36"/>
      <c r="F30" s="27" t="s">
        <v>44</v>
      </c>
      <c r="L30" s="278">
        <v>0.15</v>
      </c>
      <c r="M30" s="277"/>
      <c r="N30" s="277"/>
      <c r="O30" s="277"/>
      <c r="P30" s="277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f>ROUND(AW54, 2)</f>
        <v>0</v>
      </c>
      <c r="AL30" s="277"/>
      <c r="AM30" s="277"/>
      <c r="AN30" s="277"/>
      <c r="AO30" s="277"/>
      <c r="AR30" s="36"/>
      <c r="BE30" s="266"/>
    </row>
    <row r="31" spans="2:71" s="2" customFormat="1" ht="14.4" hidden="1" customHeight="1">
      <c r="B31" s="36"/>
      <c r="F31" s="27" t="s">
        <v>45</v>
      </c>
      <c r="L31" s="278">
        <v>0.21</v>
      </c>
      <c r="M31" s="277"/>
      <c r="N31" s="277"/>
      <c r="O31" s="277"/>
      <c r="P31" s="277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76">
        <v>0</v>
      </c>
      <c r="AL31" s="277"/>
      <c r="AM31" s="277"/>
      <c r="AN31" s="277"/>
      <c r="AO31" s="277"/>
      <c r="AR31" s="36"/>
      <c r="BE31" s="266"/>
    </row>
    <row r="32" spans="2:71" s="2" customFormat="1" ht="14.4" hidden="1" customHeight="1">
      <c r="B32" s="36"/>
      <c r="F32" s="27" t="s">
        <v>46</v>
      </c>
      <c r="L32" s="278">
        <v>0.15</v>
      </c>
      <c r="M32" s="277"/>
      <c r="N32" s="277"/>
      <c r="O32" s="277"/>
      <c r="P32" s="277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76">
        <v>0</v>
      </c>
      <c r="AL32" s="277"/>
      <c r="AM32" s="277"/>
      <c r="AN32" s="277"/>
      <c r="AO32" s="277"/>
      <c r="AR32" s="36"/>
      <c r="BE32" s="266"/>
    </row>
    <row r="33" spans="2:44" s="2" customFormat="1" ht="14.4" hidden="1" customHeight="1">
      <c r="B33" s="36"/>
      <c r="F33" s="27" t="s">
        <v>47</v>
      </c>
      <c r="L33" s="278">
        <v>0</v>
      </c>
      <c r="M33" s="277"/>
      <c r="N33" s="277"/>
      <c r="O33" s="277"/>
      <c r="P33" s="277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76">
        <v>0</v>
      </c>
      <c r="AL33" s="277"/>
      <c r="AM33" s="277"/>
      <c r="AN33" s="277"/>
      <c r="AO33" s="277"/>
      <c r="AR33" s="36"/>
    </row>
    <row r="34" spans="2:44" s="1" customFormat="1" ht="6.9" customHeight="1">
      <c r="B34" s="32"/>
      <c r="AR34" s="32"/>
    </row>
    <row r="35" spans="2:44" s="1" customFormat="1" ht="25.95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9" t="s">
        <v>50</v>
      </c>
      <c r="Y35" s="280"/>
      <c r="Z35" s="280"/>
      <c r="AA35" s="280"/>
      <c r="AB35" s="280"/>
      <c r="AC35" s="39"/>
      <c r="AD35" s="39"/>
      <c r="AE35" s="39"/>
      <c r="AF35" s="39"/>
      <c r="AG35" s="39"/>
      <c r="AH35" s="39"/>
      <c r="AI35" s="39"/>
      <c r="AJ35" s="39"/>
      <c r="AK35" s="281">
        <f>SUM(AK26:AK33)</f>
        <v>0</v>
      </c>
      <c r="AL35" s="280"/>
      <c r="AM35" s="280"/>
      <c r="AN35" s="280"/>
      <c r="AO35" s="282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51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Bohumin_rev</v>
      </c>
      <c r="AR44" s="45"/>
    </row>
    <row r="45" spans="2:44" s="4" customFormat="1" ht="36.9" customHeight="1">
      <c r="B45" s="46"/>
      <c r="C45" s="47" t="s">
        <v>16</v>
      </c>
      <c r="L45" s="283" t="str">
        <f>K6</f>
        <v>Domov pro seniory Cesmína ve Starém Bohumíně-oprava střechy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Starý Bohumín</v>
      </c>
      <c r="AI47" s="27" t="s">
        <v>23</v>
      </c>
      <c r="AM47" s="285" t="str">
        <f>IF(AN8= "","",AN8)</f>
        <v>12. 4. 2022</v>
      </c>
      <c r="AN47" s="285"/>
      <c r="AR47" s="32"/>
    </row>
    <row r="48" spans="2:44" s="1" customFormat="1" ht="6.9" customHeight="1">
      <c r="B48" s="32"/>
      <c r="AR48" s="32"/>
    </row>
    <row r="49" spans="1:91" s="1" customFormat="1" ht="15.6" customHeight="1">
      <c r="B49" s="32"/>
      <c r="C49" s="27" t="s">
        <v>25</v>
      </c>
      <c r="L49" s="3" t="str">
        <f>IF(E11= "","",E11)</f>
        <v>Město Bohumín</v>
      </c>
      <c r="AI49" s="27" t="s">
        <v>31</v>
      </c>
      <c r="AM49" s="286" t="str">
        <f>IF(E17="","",E17)</f>
        <v>BENUTA PRO s.r.o.</v>
      </c>
      <c r="AN49" s="287"/>
      <c r="AO49" s="287"/>
      <c r="AP49" s="287"/>
      <c r="AR49" s="32"/>
      <c r="AS49" s="288" t="s">
        <v>52</v>
      </c>
      <c r="AT49" s="28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6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86" t="str">
        <f>IF(E20="","",E20)</f>
        <v>Ing. T. Pacola</v>
      </c>
      <c r="AN50" s="287"/>
      <c r="AO50" s="287"/>
      <c r="AP50" s="287"/>
      <c r="AR50" s="32"/>
      <c r="AS50" s="290"/>
      <c r="AT50" s="291"/>
      <c r="BD50" s="53"/>
    </row>
    <row r="51" spans="1:91" s="1" customFormat="1" ht="10.8" customHeight="1">
      <c r="B51" s="32"/>
      <c r="AR51" s="32"/>
      <c r="AS51" s="290"/>
      <c r="AT51" s="291"/>
      <c r="BD51" s="53"/>
    </row>
    <row r="52" spans="1:91" s="1" customFormat="1" ht="29.25" customHeight="1">
      <c r="B52" s="32"/>
      <c r="C52" s="292" t="s">
        <v>53</v>
      </c>
      <c r="D52" s="293"/>
      <c r="E52" s="293"/>
      <c r="F52" s="293"/>
      <c r="G52" s="293"/>
      <c r="H52" s="54"/>
      <c r="I52" s="294" t="s">
        <v>54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5" t="s">
        <v>55</v>
      </c>
      <c r="AH52" s="293"/>
      <c r="AI52" s="293"/>
      <c r="AJ52" s="293"/>
      <c r="AK52" s="293"/>
      <c r="AL52" s="293"/>
      <c r="AM52" s="293"/>
      <c r="AN52" s="294" t="s">
        <v>56</v>
      </c>
      <c r="AO52" s="293"/>
      <c r="AP52" s="293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8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9">
        <f>ROUND(SUM(AG55:AG56),2)</f>
        <v>0</v>
      </c>
      <c r="AH54" s="299"/>
      <c r="AI54" s="299"/>
      <c r="AJ54" s="299"/>
      <c r="AK54" s="299"/>
      <c r="AL54" s="299"/>
      <c r="AM54" s="299"/>
      <c r="AN54" s="300">
        <f>SUM(AG54,AT54)</f>
        <v>0</v>
      </c>
      <c r="AO54" s="300"/>
      <c r="AP54" s="300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4.4" customHeight="1">
      <c r="A55" s="71" t="s">
        <v>76</v>
      </c>
      <c r="B55" s="72"/>
      <c r="C55" s="73"/>
      <c r="D55" s="298" t="s">
        <v>77</v>
      </c>
      <c r="E55" s="298"/>
      <c r="F55" s="298"/>
      <c r="G55" s="298"/>
      <c r="H55" s="298"/>
      <c r="I55" s="74"/>
      <c r="J55" s="298" t="s">
        <v>78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6">
        <f>'01 - Stavba'!J30</f>
        <v>0</v>
      </c>
      <c r="AH55" s="297"/>
      <c r="AI55" s="297"/>
      <c r="AJ55" s="297"/>
      <c r="AK55" s="297"/>
      <c r="AL55" s="297"/>
      <c r="AM55" s="297"/>
      <c r="AN55" s="296">
        <f>SUM(AG55,AT55)</f>
        <v>0</v>
      </c>
      <c r="AO55" s="297"/>
      <c r="AP55" s="297"/>
      <c r="AQ55" s="75" t="s">
        <v>79</v>
      </c>
      <c r="AR55" s="72"/>
      <c r="AS55" s="76">
        <v>0</v>
      </c>
      <c r="AT55" s="77">
        <f>ROUND(SUM(AV55:AW55),2)</f>
        <v>0</v>
      </c>
      <c r="AU55" s="78">
        <f>'01 - Stavba'!P93</f>
        <v>0</v>
      </c>
      <c r="AV55" s="77">
        <f>'01 - Stavba'!J33</f>
        <v>0</v>
      </c>
      <c r="AW55" s="77">
        <f>'01 - Stavba'!J34</f>
        <v>0</v>
      </c>
      <c r="AX55" s="77">
        <f>'01 - Stavba'!J35</f>
        <v>0</v>
      </c>
      <c r="AY55" s="77">
        <f>'01 - Stavba'!J36</f>
        <v>0</v>
      </c>
      <c r="AZ55" s="77">
        <f>'01 - Stavba'!F33</f>
        <v>0</v>
      </c>
      <c r="BA55" s="77">
        <f>'01 - Stavba'!F34</f>
        <v>0</v>
      </c>
      <c r="BB55" s="77">
        <f>'01 - Stavba'!F35</f>
        <v>0</v>
      </c>
      <c r="BC55" s="77">
        <f>'01 - Stavba'!F36</f>
        <v>0</v>
      </c>
      <c r="BD55" s="79">
        <f>'01 - Stavba'!F37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4.4" customHeight="1">
      <c r="A56" s="71" t="s">
        <v>76</v>
      </c>
      <c r="B56" s="72"/>
      <c r="C56" s="73"/>
      <c r="D56" s="298" t="s">
        <v>83</v>
      </c>
      <c r="E56" s="298"/>
      <c r="F56" s="298"/>
      <c r="G56" s="298"/>
      <c r="H56" s="298"/>
      <c r="I56" s="74"/>
      <c r="J56" s="298" t="s">
        <v>83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6">
        <f>'VRN - VRN'!J30</f>
        <v>0</v>
      </c>
      <c r="AH56" s="297"/>
      <c r="AI56" s="297"/>
      <c r="AJ56" s="297"/>
      <c r="AK56" s="297"/>
      <c r="AL56" s="297"/>
      <c r="AM56" s="297"/>
      <c r="AN56" s="296">
        <f>SUM(AG56,AT56)</f>
        <v>0</v>
      </c>
      <c r="AO56" s="297"/>
      <c r="AP56" s="297"/>
      <c r="AQ56" s="75" t="s">
        <v>79</v>
      </c>
      <c r="AR56" s="72"/>
      <c r="AS56" s="81">
        <v>0</v>
      </c>
      <c r="AT56" s="82">
        <f>ROUND(SUM(AV56:AW56),2)</f>
        <v>0</v>
      </c>
      <c r="AU56" s="83">
        <f>'VRN - VRN'!P85</f>
        <v>0</v>
      </c>
      <c r="AV56" s="82">
        <f>'VRN - VRN'!J33</f>
        <v>0</v>
      </c>
      <c r="AW56" s="82">
        <f>'VRN - VRN'!J34</f>
        <v>0</v>
      </c>
      <c r="AX56" s="82">
        <f>'VRN - VRN'!J35</f>
        <v>0</v>
      </c>
      <c r="AY56" s="82">
        <f>'VRN - VRN'!J36</f>
        <v>0</v>
      </c>
      <c r="AZ56" s="82">
        <f>'VRN - VRN'!F33</f>
        <v>0</v>
      </c>
      <c r="BA56" s="82">
        <f>'VRN - VRN'!F34</f>
        <v>0</v>
      </c>
      <c r="BB56" s="82">
        <f>'VRN - VRN'!F35</f>
        <v>0</v>
      </c>
      <c r="BC56" s="82">
        <f>'VRN - VRN'!F36</f>
        <v>0</v>
      </c>
      <c r="BD56" s="84">
        <f>'VRN - VRN'!F37</f>
        <v>0</v>
      </c>
      <c r="BT56" s="80" t="s">
        <v>80</v>
      </c>
      <c r="BV56" s="80" t="s">
        <v>74</v>
      </c>
      <c r="BW56" s="80" t="s">
        <v>84</v>
      </c>
      <c r="BX56" s="80" t="s">
        <v>5</v>
      </c>
      <c r="CL56" s="80" t="s">
        <v>19</v>
      </c>
      <c r="CM56" s="80" t="s">
        <v>82</v>
      </c>
    </row>
    <row r="57" spans="1:91" s="1" customFormat="1" ht="30" customHeight="1">
      <c r="B57" s="32"/>
      <c r="AR57" s="32"/>
    </row>
    <row r="58" spans="1:91" s="1" customFormat="1" ht="6.9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6sNuDHygxcE5cgABHNsAZNdZwO9vjUhlkcZVYF531m3eS931X4CBP2IP7dCrhmYi83Qo5DQLYTQib9CAkvO+uA==" saltValue="ZnYKaIu9QtEUQ8PuFLjYblC4k14az3UU/HBtW2J8lApst2cOE8telG4/fkRv+z5cRLRwSD72xDGYLUog+b5/Z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ba'!C2" display="/" xr:uid="{00000000-0004-0000-0000-000000000000}"/>
    <hyperlink ref="A56" location="'VRN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B2:BM444"/>
  <sheetViews>
    <sheetView showGridLines="0" topLeftCell="A76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85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4.4" customHeight="1">
      <c r="B7" s="20"/>
      <c r="E7" s="301" t="str">
        <f>'Rekapitulace stavby'!K6</f>
        <v>Domov pro seniory Cesmína ve Starém Bohumíně-oprava střechy</v>
      </c>
      <c r="F7" s="302"/>
      <c r="G7" s="302"/>
      <c r="H7" s="302"/>
      <c r="L7" s="20"/>
    </row>
    <row r="8" spans="2:46" s="1" customFormat="1" ht="12" customHeight="1">
      <c r="B8" s="32"/>
      <c r="D8" s="27" t="s">
        <v>86</v>
      </c>
      <c r="L8" s="32"/>
    </row>
    <row r="9" spans="2:46" s="1" customFormat="1" ht="15.6" customHeight="1">
      <c r="B9" s="32"/>
      <c r="E9" s="283" t="s">
        <v>87</v>
      </c>
      <c r="F9" s="303"/>
      <c r="G9" s="303"/>
      <c r="H9" s="303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12. 4. 2022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67"/>
      <c r="G18" s="267"/>
      <c r="H18" s="267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4.4" customHeight="1">
      <c r="B27" s="86"/>
      <c r="E27" s="272" t="s">
        <v>19</v>
      </c>
      <c r="F27" s="272"/>
      <c r="G27" s="272"/>
      <c r="H27" s="272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ROUND(J93,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" customHeight="1">
      <c r="B33" s="32"/>
      <c r="D33" s="52" t="s">
        <v>42</v>
      </c>
      <c r="E33" s="27" t="s">
        <v>43</v>
      </c>
      <c r="F33" s="88">
        <f>ROUND((SUM(BE93:BE443)),  2)</f>
        <v>0</v>
      </c>
      <c r="I33" s="89">
        <v>0.21</v>
      </c>
      <c r="J33" s="88">
        <f>ROUND(((SUM(BE93:BE443))*I33),  2)</f>
        <v>0</v>
      </c>
      <c r="L33" s="32"/>
    </row>
    <row r="34" spans="2:12" s="1" customFormat="1" ht="14.4" customHeight="1">
      <c r="B34" s="32"/>
      <c r="E34" s="27" t="s">
        <v>44</v>
      </c>
      <c r="F34" s="88">
        <f>ROUND((SUM(BF93:BF443)),  2)</f>
        <v>0</v>
      </c>
      <c r="I34" s="89">
        <v>0.15</v>
      </c>
      <c r="J34" s="88">
        <f>ROUND(((SUM(BF93:BF443))*I34),  2)</f>
        <v>0</v>
      </c>
      <c r="L34" s="32"/>
    </row>
    <row r="35" spans="2:12" s="1" customFormat="1" ht="14.4" hidden="1" customHeight="1">
      <c r="B35" s="32"/>
      <c r="E35" s="27" t="s">
        <v>45</v>
      </c>
      <c r="F35" s="88">
        <f>ROUND((SUM(BG93:BG443)),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46</v>
      </c>
      <c r="F36" s="88">
        <f>ROUND((SUM(BH93:BH443)),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47</v>
      </c>
      <c r="F37" s="88">
        <f>ROUND((SUM(BI93:BI443)),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88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4.4" customHeight="1">
      <c r="B48" s="32"/>
      <c r="E48" s="301" t="str">
        <f>E7</f>
        <v>Domov pro seniory Cesmína ve Starém Bohumíně-oprava střechy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86</v>
      </c>
      <c r="L49" s="32"/>
    </row>
    <row r="50" spans="2:47" s="1" customFormat="1" ht="15.6" customHeight="1">
      <c r="B50" s="32"/>
      <c r="E50" s="283" t="str">
        <f>E9</f>
        <v>01 - Stavba</v>
      </c>
      <c r="F50" s="303"/>
      <c r="G50" s="303"/>
      <c r="H50" s="303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Starý Bohumín</v>
      </c>
      <c r="I52" s="27" t="s">
        <v>23</v>
      </c>
      <c r="J52" s="49" t="str">
        <f>IF(J12="","",J12)</f>
        <v>12. 4. 2022</v>
      </c>
      <c r="L52" s="32"/>
    </row>
    <row r="53" spans="2:47" s="1" customFormat="1" ht="6.9" customHeight="1">
      <c r="B53" s="32"/>
      <c r="L53" s="32"/>
    </row>
    <row r="54" spans="2:47" s="1" customFormat="1" ht="15.6" customHeight="1">
      <c r="B54" s="32"/>
      <c r="C54" s="27" t="s">
        <v>25</v>
      </c>
      <c r="F54" s="25" t="str">
        <f>E15</f>
        <v>Město Bohumín</v>
      </c>
      <c r="I54" s="27" t="s">
        <v>31</v>
      </c>
      <c r="J54" s="30" t="str">
        <f>E21</f>
        <v>BENUTA PRO s.r.o.</v>
      </c>
      <c r="L54" s="32"/>
    </row>
    <row r="55" spans="2:47" s="1" customFormat="1" ht="15.6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T. Pacola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89</v>
      </c>
      <c r="D57" s="90"/>
      <c r="E57" s="90"/>
      <c r="F57" s="90"/>
      <c r="G57" s="90"/>
      <c r="H57" s="90"/>
      <c r="I57" s="90"/>
      <c r="J57" s="97" t="s">
        <v>90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70</v>
      </c>
      <c r="J59" s="63">
        <f>J93</f>
        <v>0</v>
      </c>
      <c r="L59" s="32"/>
      <c r="AU59" s="17" t="s">
        <v>91</v>
      </c>
    </row>
    <row r="60" spans="2:47" s="8" customFormat="1" ht="24.9" customHeight="1">
      <c r="B60" s="99"/>
      <c r="D60" s="100" t="s">
        <v>92</v>
      </c>
      <c r="E60" s="101"/>
      <c r="F60" s="101"/>
      <c r="G60" s="101"/>
      <c r="H60" s="101"/>
      <c r="I60" s="101"/>
      <c r="J60" s="102">
        <f>J94</f>
        <v>0</v>
      </c>
      <c r="L60" s="99"/>
    </row>
    <row r="61" spans="2:47" s="9" customFormat="1" ht="19.95" customHeight="1">
      <c r="B61" s="103"/>
      <c r="D61" s="104" t="s">
        <v>93</v>
      </c>
      <c r="E61" s="105"/>
      <c r="F61" s="105"/>
      <c r="G61" s="105"/>
      <c r="H61" s="105"/>
      <c r="I61" s="105"/>
      <c r="J61" s="106">
        <f>J95</f>
        <v>0</v>
      </c>
      <c r="L61" s="103"/>
    </row>
    <row r="62" spans="2:47" s="9" customFormat="1" ht="19.95" customHeight="1">
      <c r="B62" s="103"/>
      <c r="D62" s="104" t="s">
        <v>94</v>
      </c>
      <c r="E62" s="105"/>
      <c r="F62" s="105"/>
      <c r="G62" s="105"/>
      <c r="H62" s="105"/>
      <c r="I62" s="105"/>
      <c r="J62" s="106">
        <f>J96</f>
        <v>0</v>
      </c>
      <c r="L62" s="103"/>
    </row>
    <row r="63" spans="2:47" s="9" customFormat="1" ht="19.95" customHeight="1">
      <c r="B63" s="103"/>
      <c r="D63" s="104" t="s">
        <v>95</v>
      </c>
      <c r="E63" s="105"/>
      <c r="F63" s="105"/>
      <c r="G63" s="105"/>
      <c r="H63" s="105"/>
      <c r="I63" s="105"/>
      <c r="J63" s="106">
        <f>J105</f>
        <v>0</v>
      </c>
      <c r="L63" s="103"/>
    </row>
    <row r="64" spans="2:47" s="9" customFormat="1" ht="19.95" customHeight="1">
      <c r="B64" s="103"/>
      <c r="D64" s="104" t="s">
        <v>96</v>
      </c>
      <c r="E64" s="105"/>
      <c r="F64" s="105"/>
      <c r="G64" s="105"/>
      <c r="H64" s="105"/>
      <c r="I64" s="105"/>
      <c r="J64" s="106">
        <f>J145</f>
        <v>0</v>
      </c>
      <c r="L64" s="103"/>
    </row>
    <row r="65" spans="2:12" s="9" customFormat="1" ht="19.95" customHeight="1">
      <c r="B65" s="103"/>
      <c r="D65" s="104" t="s">
        <v>97</v>
      </c>
      <c r="E65" s="105"/>
      <c r="F65" s="105"/>
      <c r="G65" s="105"/>
      <c r="H65" s="105"/>
      <c r="I65" s="105"/>
      <c r="J65" s="106">
        <f>J162</f>
        <v>0</v>
      </c>
      <c r="L65" s="103"/>
    </row>
    <row r="66" spans="2:12" s="8" customFormat="1" ht="24.9" customHeight="1">
      <c r="B66" s="99"/>
      <c r="D66" s="100" t="s">
        <v>98</v>
      </c>
      <c r="E66" s="101"/>
      <c r="F66" s="101"/>
      <c r="G66" s="101"/>
      <c r="H66" s="101"/>
      <c r="I66" s="101"/>
      <c r="J66" s="102">
        <f>J165</f>
        <v>0</v>
      </c>
      <c r="L66" s="99"/>
    </row>
    <row r="67" spans="2:12" s="9" customFormat="1" ht="19.95" customHeight="1">
      <c r="B67" s="103"/>
      <c r="D67" s="104" t="s">
        <v>99</v>
      </c>
      <c r="E67" s="105"/>
      <c r="F67" s="105"/>
      <c r="G67" s="105"/>
      <c r="H67" s="105"/>
      <c r="I67" s="105"/>
      <c r="J67" s="106">
        <f>J166</f>
        <v>0</v>
      </c>
      <c r="L67" s="103"/>
    </row>
    <row r="68" spans="2:12" s="9" customFormat="1" ht="19.95" customHeight="1">
      <c r="B68" s="103"/>
      <c r="D68" s="104" t="s">
        <v>100</v>
      </c>
      <c r="E68" s="105"/>
      <c r="F68" s="105"/>
      <c r="G68" s="105"/>
      <c r="H68" s="105"/>
      <c r="I68" s="105"/>
      <c r="J68" s="106">
        <f>J190</f>
        <v>0</v>
      </c>
      <c r="L68" s="103"/>
    </row>
    <row r="69" spans="2:12" s="9" customFormat="1" ht="19.95" customHeight="1">
      <c r="B69" s="103"/>
      <c r="D69" s="104" t="s">
        <v>101</v>
      </c>
      <c r="E69" s="105"/>
      <c r="F69" s="105"/>
      <c r="G69" s="105"/>
      <c r="H69" s="105"/>
      <c r="I69" s="105"/>
      <c r="J69" s="106">
        <f>J229</f>
        <v>0</v>
      </c>
      <c r="L69" s="103"/>
    </row>
    <row r="70" spans="2:12" s="9" customFormat="1" ht="19.95" customHeight="1">
      <c r="B70" s="103"/>
      <c r="D70" s="104" t="s">
        <v>102</v>
      </c>
      <c r="E70" s="105"/>
      <c r="F70" s="105"/>
      <c r="G70" s="105"/>
      <c r="H70" s="105"/>
      <c r="I70" s="105"/>
      <c r="J70" s="106">
        <f>J271</f>
        <v>0</v>
      </c>
      <c r="L70" s="103"/>
    </row>
    <row r="71" spans="2:12" s="9" customFormat="1" ht="19.95" customHeight="1">
      <c r="B71" s="103"/>
      <c r="D71" s="104" t="s">
        <v>103</v>
      </c>
      <c r="E71" s="105"/>
      <c r="F71" s="105"/>
      <c r="G71" s="105"/>
      <c r="H71" s="105"/>
      <c r="I71" s="105"/>
      <c r="J71" s="106">
        <f>J391</f>
        <v>0</v>
      </c>
      <c r="L71" s="103"/>
    </row>
    <row r="72" spans="2:12" s="9" customFormat="1" ht="19.95" customHeight="1">
      <c r="B72" s="103"/>
      <c r="D72" s="104" t="s">
        <v>104</v>
      </c>
      <c r="E72" s="105"/>
      <c r="F72" s="105"/>
      <c r="G72" s="105"/>
      <c r="H72" s="105"/>
      <c r="I72" s="105"/>
      <c r="J72" s="106">
        <f>J409</f>
        <v>0</v>
      </c>
      <c r="L72" s="103"/>
    </row>
    <row r="73" spans="2:12" s="9" customFormat="1" ht="19.95" customHeight="1">
      <c r="B73" s="103"/>
      <c r="D73" s="104" t="s">
        <v>105</v>
      </c>
      <c r="E73" s="105"/>
      <c r="F73" s="105"/>
      <c r="G73" s="105"/>
      <c r="H73" s="105"/>
      <c r="I73" s="105"/>
      <c r="J73" s="106">
        <f>J428</f>
        <v>0</v>
      </c>
      <c r="L73" s="103"/>
    </row>
    <row r="74" spans="2:12" s="1" customFormat="1" ht="21.75" customHeight="1">
      <c r="B74" s="32"/>
      <c r="L74" s="32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" customHeight="1">
      <c r="B80" s="32"/>
      <c r="C80" s="21" t="s">
        <v>106</v>
      </c>
      <c r="L80" s="32"/>
    </row>
    <row r="81" spans="2:63" s="1" customFormat="1" ht="6.9" customHeight="1">
      <c r="B81" s="32"/>
      <c r="L81" s="32"/>
    </row>
    <row r="82" spans="2:63" s="1" customFormat="1" ht="12" customHeight="1">
      <c r="B82" s="32"/>
      <c r="C82" s="27" t="s">
        <v>16</v>
      </c>
      <c r="L82" s="32"/>
    </row>
    <row r="83" spans="2:63" s="1" customFormat="1" ht="14.4" customHeight="1">
      <c r="B83" s="32"/>
      <c r="E83" s="301" t="str">
        <f>E7</f>
        <v>Domov pro seniory Cesmína ve Starém Bohumíně-oprava střechy</v>
      </c>
      <c r="F83" s="302"/>
      <c r="G83" s="302"/>
      <c r="H83" s="302"/>
      <c r="L83" s="32"/>
    </row>
    <row r="84" spans="2:63" s="1" customFormat="1" ht="12" customHeight="1">
      <c r="B84" s="32"/>
      <c r="C84" s="27" t="s">
        <v>86</v>
      </c>
      <c r="L84" s="32"/>
    </row>
    <row r="85" spans="2:63" s="1" customFormat="1" ht="15.6" customHeight="1">
      <c r="B85" s="32"/>
      <c r="E85" s="283" t="str">
        <f>E9</f>
        <v>01 - Stavba</v>
      </c>
      <c r="F85" s="303"/>
      <c r="G85" s="303"/>
      <c r="H85" s="303"/>
      <c r="L85" s="32"/>
    </row>
    <row r="86" spans="2:63" s="1" customFormat="1" ht="6.9" customHeight="1">
      <c r="B86" s="32"/>
      <c r="L86" s="32"/>
    </row>
    <row r="87" spans="2:63" s="1" customFormat="1" ht="12" customHeight="1">
      <c r="B87" s="32"/>
      <c r="C87" s="27" t="s">
        <v>21</v>
      </c>
      <c r="F87" s="25" t="str">
        <f>F12</f>
        <v>Starý Bohumín</v>
      </c>
      <c r="I87" s="27" t="s">
        <v>23</v>
      </c>
      <c r="J87" s="49" t="str">
        <f>IF(J12="","",J12)</f>
        <v>12. 4. 2022</v>
      </c>
      <c r="L87" s="32"/>
    </row>
    <row r="88" spans="2:63" s="1" customFormat="1" ht="6.9" customHeight="1">
      <c r="B88" s="32"/>
      <c r="L88" s="32"/>
    </row>
    <row r="89" spans="2:63" s="1" customFormat="1" ht="15.6" customHeight="1">
      <c r="B89" s="32"/>
      <c r="C89" s="27" t="s">
        <v>25</v>
      </c>
      <c r="F89" s="25" t="str">
        <f>E15</f>
        <v>Město Bohumín</v>
      </c>
      <c r="I89" s="27" t="s">
        <v>31</v>
      </c>
      <c r="J89" s="30" t="str">
        <f>E21</f>
        <v>BENUTA PRO s.r.o.</v>
      </c>
      <c r="L89" s="32"/>
    </row>
    <row r="90" spans="2:63" s="1" customFormat="1" ht="15.6" customHeight="1">
      <c r="B90" s="32"/>
      <c r="C90" s="27" t="s">
        <v>29</v>
      </c>
      <c r="F90" s="25" t="str">
        <f>IF(E18="","",E18)</f>
        <v>Vyplň údaj</v>
      </c>
      <c r="I90" s="27" t="s">
        <v>34</v>
      </c>
      <c r="J90" s="30" t="str">
        <f>E24</f>
        <v>Ing. T. Pacola</v>
      </c>
      <c r="L90" s="32"/>
    </row>
    <row r="91" spans="2:63" s="1" customFormat="1" ht="10.35" customHeight="1">
      <c r="B91" s="32"/>
      <c r="L91" s="32"/>
    </row>
    <row r="92" spans="2:63" s="10" customFormat="1" ht="29.25" customHeight="1">
      <c r="B92" s="107"/>
      <c r="C92" s="108" t="s">
        <v>107</v>
      </c>
      <c r="D92" s="109" t="s">
        <v>57</v>
      </c>
      <c r="E92" s="109" t="s">
        <v>53</v>
      </c>
      <c r="F92" s="109" t="s">
        <v>54</v>
      </c>
      <c r="G92" s="109" t="s">
        <v>108</v>
      </c>
      <c r="H92" s="109" t="s">
        <v>109</v>
      </c>
      <c r="I92" s="109" t="s">
        <v>110</v>
      </c>
      <c r="J92" s="109" t="s">
        <v>90</v>
      </c>
      <c r="K92" s="110" t="s">
        <v>111</v>
      </c>
      <c r="L92" s="107"/>
      <c r="M92" s="56" t="s">
        <v>19</v>
      </c>
      <c r="N92" s="57" t="s">
        <v>42</v>
      </c>
      <c r="O92" s="57" t="s">
        <v>112</v>
      </c>
      <c r="P92" s="57" t="s">
        <v>113</v>
      </c>
      <c r="Q92" s="57" t="s">
        <v>114</v>
      </c>
      <c r="R92" s="57" t="s">
        <v>115</v>
      </c>
      <c r="S92" s="57" t="s">
        <v>116</v>
      </c>
      <c r="T92" s="58" t="s">
        <v>117</v>
      </c>
    </row>
    <row r="93" spans="2:63" s="1" customFormat="1" ht="22.8" customHeight="1">
      <c r="B93" s="32"/>
      <c r="C93" s="61" t="s">
        <v>118</v>
      </c>
      <c r="J93" s="111">
        <f>BK93</f>
        <v>0</v>
      </c>
      <c r="L93" s="32"/>
      <c r="M93" s="59"/>
      <c r="N93" s="50"/>
      <c r="O93" s="50"/>
      <c r="P93" s="112">
        <f>P94+P165</f>
        <v>0</v>
      </c>
      <c r="Q93" s="50"/>
      <c r="R93" s="112">
        <f>R94+R165</f>
        <v>25.487947609999999</v>
      </c>
      <c r="S93" s="50"/>
      <c r="T93" s="113">
        <f>T94+T165</f>
        <v>54.192801549999999</v>
      </c>
      <c r="AT93" s="17" t="s">
        <v>71</v>
      </c>
      <c r="AU93" s="17" t="s">
        <v>91</v>
      </c>
      <c r="BK93" s="114">
        <f>BK94+BK165</f>
        <v>0</v>
      </c>
    </row>
    <row r="94" spans="2:63" s="11" customFormat="1" ht="25.95" customHeight="1">
      <c r="B94" s="115"/>
      <c r="D94" s="116" t="s">
        <v>71</v>
      </c>
      <c r="E94" s="117" t="s">
        <v>119</v>
      </c>
      <c r="F94" s="117" t="s">
        <v>120</v>
      </c>
      <c r="I94" s="118"/>
      <c r="J94" s="119">
        <f>BK94</f>
        <v>0</v>
      </c>
      <c r="L94" s="115"/>
      <c r="M94" s="120"/>
      <c r="P94" s="121">
        <f>P95+P96+P105+P145+P162</f>
        <v>0</v>
      </c>
      <c r="R94" s="121">
        <f>R95+R96+R105+R145+R162</f>
        <v>0.30688400000000005</v>
      </c>
      <c r="T94" s="122">
        <f>T95+T96+T105+T145+T162</f>
        <v>13.993506</v>
      </c>
      <c r="AR94" s="116" t="s">
        <v>80</v>
      </c>
      <c r="AT94" s="123" t="s">
        <v>71</v>
      </c>
      <c r="AU94" s="123" t="s">
        <v>72</v>
      </c>
      <c r="AY94" s="116" t="s">
        <v>121</v>
      </c>
      <c r="BK94" s="124">
        <f>BK95+BK96+BK105+BK145+BK162</f>
        <v>0</v>
      </c>
    </row>
    <row r="95" spans="2:63" s="11" customFormat="1" ht="22.8" customHeight="1">
      <c r="B95" s="115"/>
      <c r="D95" s="116" t="s">
        <v>71</v>
      </c>
      <c r="E95" s="125" t="s">
        <v>122</v>
      </c>
      <c r="F95" s="125" t="s">
        <v>123</v>
      </c>
      <c r="I95" s="118"/>
      <c r="J95" s="126">
        <f>BK95</f>
        <v>0</v>
      </c>
      <c r="L95" s="115"/>
      <c r="M95" s="120"/>
      <c r="P95" s="121">
        <v>0</v>
      </c>
      <c r="R95" s="121">
        <v>0</v>
      </c>
      <c r="T95" s="122">
        <v>0</v>
      </c>
      <c r="AR95" s="116" t="s">
        <v>80</v>
      </c>
      <c r="AT95" s="123" t="s">
        <v>71</v>
      </c>
      <c r="AU95" s="123" t="s">
        <v>80</v>
      </c>
      <c r="AY95" s="116" t="s">
        <v>121</v>
      </c>
      <c r="BK95" s="124">
        <v>0</v>
      </c>
    </row>
    <row r="96" spans="2:63" s="11" customFormat="1" ht="22.8" customHeight="1">
      <c r="B96" s="115"/>
      <c r="D96" s="116" t="s">
        <v>71</v>
      </c>
      <c r="E96" s="125" t="s">
        <v>124</v>
      </c>
      <c r="F96" s="125" t="s">
        <v>125</v>
      </c>
      <c r="I96" s="118"/>
      <c r="J96" s="126">
        <f>BK96</f>
        <v>0</v>
      </c>
      <c r="L96" s="115"/>
      <c r="M96" s="120"/>
      <c r="P96" s="121">
        <f>SUM(P97:P104)</f>
        <v>0</v>
      </c>
      <c r="R96" s="121">
        <f>SUM(R97:R104)</f>
        <v>0.125664</v>
      </c>
      <c r="T96" s="122">
        <f>SUM(T97:T104)</f>
        <v>0</v>
      </c>
      <c r="AR96" s="116" t="s">
        <v>80</v>
      </c>
      <c r="AT96" s="123" t="s">
        <v>71</v>
      </c>
      <c r="AU96" s="123" t="s">
        <v>80</v>
      </c>
      <c r="AY96" s="116" t="s">
        <v>121</v>
      </c>
      <c r="BK96" s="124">
        <f>SUM(BK97:BK104)</f>
        <v>0</v>
      </c>
    </row>
    <row r="97" spans="2:65" s="1" customFormat="1" ht="22.2" customHeight="1">
      <c r="B97" s="32"/>
      <c r="C97" s="127" t="s">
        <v>80</v>
      </c>
      <c r="D97" s="127" t="s">
        <v>126</v>
      </c>
      <c r="E97" s="128" t="s">
        <v>127</v>
      </c>
      <c r="F97" s="129" t="s">
        <v>128</v>
      </c>
      <c r="G97" s="130" t="s">
        <v>129</v>
      </c>
      <c r="H97" s="131">
        <v>9.9</v>
      </c>
      <c r="I97" s="132"/>
      <c r="J97" s="133">
        <f>ROUND(I97*H97,2)</f>
        <v>0</v>
      </c>
      <c r="K97" s="129" t="s">
        <v>130</v>
      </c>
      <c r="L97" s="32"/>
      <c r="M97" s="134" t="s">
        <v>19</v>
      </c>
      <c r="N97" s="135" t="s">
        <v>44</v>
      </c>
      <c r="P97" s="136">
        <f>O97*H97</f>
        <v>0</v>
      </c>
      <c r="Q97" s="136">
        <v>4.4600000000000004E-3</v>
      </c>
      <c r="R97" s="136">
        <f>Q97*H97</f>
        <v>4.4154000000000006E-2</v>
      </c>
      <c r="S97" s="136">
        <v>0</v>
      </c>
      <c r="T97" s="137">
        <f>S97*H97</f>
        <v>0</v>
      </c>
      <c r="AR97" s="138" t="s">
        <v>131</v>
      </c>
      <c r="AT97" s="138" t="s">
        <v>126</v>
      </c>
      <c r="AU97" s="138" t="s">
        <v>82</v>
      </c>
      <c r="AY97" s="17" t="s">
        <v>121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82</v>
      </c>
      <c r="BK97" s="139">
        <f>ROUND(I97*H97,2)</f>
        <v>0</v>
      </c>
      <c r="BL97" s="17" t="s">
        <v>131</v>
      </c>
      <c r="BM97" s="138" t="s">
        <v>132</v>
      </c>
    </row>
    <row r="98" spans="2:65" s="1" customFormat="1" ht="10.199999999999999" hidden="1">
      <c r="B98" s="32"/>
      <c r="D98" s="140" t="s">
        <v>133</v>
      </c>
      <c r="F98" s="141" t="s">
        <v>134</v>
      </c>
      <c r="I98" s="142"/>
      <c r="L98" s="32"/>
      <c r="M98" s="143"/>
      <c r="T98" s="53"/>
      <c r="AT98" s="17" t="s">
        <v>133</v>
      </c>
      <c r="AU98" s="17" t="s">
        <v>82</v>
      </c>
    </row>
    <row r="99" spans="2:65" s="12" customFormat="1" ht="10.199999999999999">
      <c r="B99" s="144"/>
      <c r="D99" s="145" t="s">
        <v>135</v>
      </c>
      <c r="E99" s="146" t="s">
        <v>19</v>
      </c>
      <c r="F99" s="147" t="s">
        <v>136</v>
      </c>
      <c r="H99" s="148">
        <v>5.74</v>
      </c>
      <c r="I99" s="149"/>
      <c r="L99" s="144"/>
      <c r="M99" s="150"/>
      <c r="T99" s="151"/>
      <c r="AT99" s="146" t="s">
        <v>135</v>
      </c>
      <c r="AU99" s="146" t="s">
        <v>82</v>
      </c>
      <c r="AV99" s="12" t="s">
        <v>82</v>
      </c>
      <c r="AW99" s="12" t="s">
        <v>33</v>
      </c>
      <c r="AX99" s="12" t="s">
        <v>72</v>
      </c>
      <c r="AY99" s="146" t="s">
        <v>121</v>
      </c>
    </row>
    <row r="100" spans="2:65" s="12" customFormat="1" ht="10.199999999999999">
      <c r="B100" s="144"/>
      <c r="D100" s="145" t="s">
        <v>135</v>
      </c>
      <c r="E100" s="146" t="s">
        <v>19</v>
      </c>
      <c r="F100" s="147" t="s">
        <v>137</v>
      </c>
      <c r="H100" s="148">
        <v>4.16</v>
      </c>
      <c r="I100" s="149"/>
      <c r="L100" s="144"/>
      <c r="M100" s="150"/>
      <c r="T100" s="151"/>
      <c r="AT100" s="146" t="s">
        <v>135</v>
      </c>
      <c r="AU100" s="146" t="s">
        <v>82</v>
      </c>
      <c r="AV100" s="12" t="s">
        <v>82</v>
      </c>
      <c r="AW100" s="12" t="s">
        <v>33</v>
      </c>
      <c r="AX100" s="12" t="s">
        <v>72</v>
      </c>
      <c r="AY100" s="146" t="s">
        <v>121</v>
      </c>
    </row>
    <row r="101" spans="2:65" s="13" customFormat="1" ht="10.199999999999999">
      <c r="B101" s="152"/>
      <c r="D101" s="145" t="s">
        <v>135</v>
      </c>
      <c r="E101" s="153" t="s">
        <v>19</v>
      </c>
      <c r="F101" s="154" t="s">
        <v>138</v>
      </c>
      <c r="H101" s="155">
        <v>9.9</v>
      </c>
      <c r="I101" s="156"/>
      <c r="L101" s="152"/>
      <c r="M101" s="157"/>
      <c r="T101" s="158"/>
      <c r="AT101" s="153" t="s">
        <v>135</v>
      </c>
      <c r="AU101" s="153" t="s">
        <v>82</v>
      </c>
      <c r="AV101" s="13" t="s">
        <v>131</v>
      </c>
      <c r="AW101" s="13" t="s">
        <v>33</v>
      </c>
      <c r="AX101" s="13" t="s">
        <v>80</v>
      </c>
      <c r="AY101" s="153" t="s">
        <v>121</v>
      </c>
    </row>
    <row r="102" spans="2:65" s="1" customFormat="1" ht="14.4" customHeight="1">
      <c r="B102" s="32"/>
      <c r="C102" s="127" t="s">
        <v>82</v>
      </c>
      <c r="D102" s="127" t="s">
        <v>126</v>
      </c>
      <c r="E102" s="128" t="s">
        <v>139</v>
      </c>
      <c r="F102" s="129" t="s">
        <v>140</v>
      </c>
      <c r="G102" s="130" t="s">
        <v>141</v>
      </c>
      <c r="H102" s="131">
        <v>71.5</v>
      </c>
      <c r="I102" s="132"/>
      <c r="J102" s="133">
        <f>ROUND(I102*H102,2)</f>
        <v>0</v>
      </c>
      <c r="K102" s="129" t="s">
        <v>130</v>
      </c>
      <c r="L102" s="32"/>
      <c r="M102" s="134" t="s">
        <v>19</v>
      </c>
      <c r="N102" s="135" t="s">
        <v>44</v>
      </c>
      <c r="P102" s="136">
        <f>O102*H102</f>
        <v>0</v>
      </c>
      <c r="Q102" s="136">
        <v>1.14E-3</v>
      </c>
      <c r="R102" s="136">
        <f>Q102*H102</f>
        <v>8.1509999999999999E-2</v>
      </c>
      <c r="S102" s="136">
        <v>0</v>
      </c>
      <c r="T102" s="137">
        <f>S102*H102</f>
        <v>0</v>
      </c>
      <c r="AR102" s="138" t="s">
        <v>131</v>
      </c>
      <c r="AT102" s="138" t="s">
        <v>126</v>
      </c>
      <c r="AU102" s="138" t="s">
        <v>82</v>
      </c>
      <c r="AY102" s="17" t="s">
        <v>121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82</v>
      </c>
      <c r="BK102" s="139">
        <f>ROUND(I102*H102,2)</f>
        <v>0</v>
      </c>
      <c r="BL102" s="17" t="s">
        <v>131</v>
      </c>
      <c r="BM102" s="138" t="s">
        <v>142</v>
      </c>
    </row>
    <row r="103" spans="2:65" s="1" customFormat="1" ht="10.199999999999999" hidden="1">
      <c r="B103" s="32"/>
      <c r="D103" s="140" t="s">
        <v>133</v>
      </c>
      <c r="F103" s="141" t="s">
        <v>143</v>
      </c>
      <c r="I103" s="142"/>
      <c r="L103" s="32"/>
      <c r="M103" s="143"/>
      <c r="T103" s="53"/>
      <c r="AT103" s="17" t="s">
        <v>133</v>
      </c>
      <c r="AU103" s="17" t="s">
        <v>82</v>
      </c>
    </row>
    <row r="104" spans="2:65" s="12" customFormat="1" ht="10.199999999999999">
      <c r="B104" s="144"/>
      <c r="D104" s="145" t="s">
        <v>135</v>
      </c>
      <c r="E104" s="146" t="s">
        <v>19</v>
      </c>
      <c r="F104" s="147" t="s">
        <v>144</v>
      </c>
      <c r="H104" s="148">
        <v>71.5</v>
      </c>
      <c r="I104" s="149"/>
      <c r="L104" s="144"/>
      <c r="M104" s="150"/>
      <c r="T104" s="151"/>
      <c r="AT104" s="146" t="s">
        <v>135</v>
      </c>
      <c r="AU104" s="146" t="s">
        <v>82</v>
      </c>
      <c r="AV104" s="12" t="s">
        <v>82</v>
      </c>
      <c r="AW104" s="12" t="s">
        <v>33</v>
      </c>
      <c r="AX104" s="12" t="s">
        <v>80</v>
      </c>
      <c r="AY104" s="146" t="s">
        <v>121</v>
      </c>
    </row>
    <row r="105" spans="2:65" s="11" customFormat="1" ht="22.8" customHeight="1">
      <c r="B105" s="115"/>
      <c r="D105" s="116" t="s">
        <v>71</v>
      </c>
      <c r="E105" s="125" t="s">
        <v>145</v>
      </c>
      <c r="F105" s="125" t="s">
        <v>146</v>
      </c>
      <c r="I105" s="118"/>
      <c r="J105" s="126">
        <f>BK105</f>
        <v>0</v>
      </c>
      <c r="L105" s="115"/>
      <c r="M105" s="120"/>
      <c r="P105" s="121">
        <f>SUM(P106:P144)</f>
        <v>0</v>
      </c>
      <c r="R105" s="121">
        <f>SUM(R106:R144)</f>
        <v>0.18122000000000002</v>
      </c>
      <c r="T105" s="122">
        <f>SUM(T106:T144)</f>
        <v>13.993506</v>
      </c>
      <c r="AR105" s="116" t="s">
        <v>80</v>
      </c>
      <c r="AT105" s="123" t="s">
        <v>71</v>
      </c>
      <c r="AU105" s="123" t="s">
        <v>80</v>
      </c>
      <c r="AY105" s="116" t="s">
        <v>121</v>
      </c>
      <c r="BK105" s="124">
        <f>SUM(BK106:BK144)</f>
        <v>0</v>
      </c>
    </row>
    <row r="106" spans="2:65" s="1" customFormat="1" ht="22.2" customHeight="1">
      <c r="B106" s="32"/>
      <c r="C106" s="127" t="s">
        <v>122</v>
      </c>
      <c r="D106" s="127" t="s">
        <v>126</v>
      </c>
      <c r="E106" s="128" t="s">
        <v>147</v>
      </c>
      <c r="F106" s="129" t="s">
        <v>148</v>
      </c>
      <c r="G106" s="130" t="s">
        <v>129</v>
      </c>
      <c r="H106" s="131">
        <v>3549.2939999999999</v>
      </c>
      <c r="I106" s="132"/>
      <c r="J106" s="133">
        <f>ROUND(I106*H106,2)</f>
        <v>0</v>
      </c>
      <c r="K106" s="129" t="s">
        <v>130</v>
      </c>
      <c r="L106" s="32"/>
      <c r="M106" s="134" t="s">
        <v>19</v>
      </c>
      <c r="N106" s="135" t="s">
        <v>44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131</v>
      </c>
      <c r="AT106" s="138" t="s">
        <v>126</v>
      </c>
      <c r="AU106" s="138" t="s">
        <v>82</v>
      </c>
      <c r="AY106" s="17" t="s">
        <v>121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82</v>
      </c>
      <c r="BK106" s="139">
        <f>ROUND(I106*H106,2)</f>
        <v>0</v>
      </c>
      <c r="BL106" s="17" t="s">
        <v>131</v>
      </c>
      <c r="BM106" s="138" t="s">
        <v>149</v>
      </c>
    </row>
    <row r="107" spans="2:65" s="1" customFormat="1" ht="10.199999999999999" hidden="1">
      <c r="B107" s="32"/>
      <c r="D107" s="140" t="s">
        <v>133</v>
      </c>
      <c r="F107" s="141" t="s">
        <v>150</v>
      </c>
      <c r="I107" s="142"/>
      <c r="L107" s="32"/>
      <c r="M107" s="143"/>
      <c r="T107" s="53"/>
      <c r="AT107" s="17" t="s">
        <v>133</v>
      </c>
      <c r="AU107" s="17" t="s">
        <v>82</v>
      </c>
    </row>
    <row r="108" spans="2:65" s="12" customFormat="1" ht="10.199999999999999">
      <c r="B108" s="144"/>
      <c r="D108" s="145" t="s">
        <v>135</v>
      </c>
      <c r="E108" s="146" t="s">
        <v>19</v>
      </c>
      <c r="F108" s="147" t="s">
        <v>151</v>
      </c>
      <c r="H108" s="148">
        <v>3549.2939999999999</v>
      </c>
      <c r="I108" s="149"/>
      <c r="L108" s="144"/>
      <c r="M108" s="150"/>
      <c r="T108" s="151"/>
      <c r="AT108" s="146" t="s">
        <v>135</v>
      </c>
      <c r="AU108" s="146" t="s">
        <v>82</v>
      </c>
      <c r="AV108" s="12" t="s">
        <v>82</v>
      </c>
      <c r="AW108" s="12" t="s">
        <v>33</v>
      </c>
      <c r="AX108" s="12" t="s">
        <v>80</v>
      </c>
      <c r="AY108" s="146" t="s">
        <v>121</v>
      </c>
    </row>
    <row r="109" spans="2:65" s="1" customFormat="1" ht="22.2" customHeight="1">
      <c r="B109" s="32"/>
      <c r="C109" s="127" t="s">
        <v>131</v>
      </c>
      <c r="D109" s="127" t="s">
        <v>126</v>
      </c>
      <c r="E109" s="128" t="s">
        <v>152</v>
      </c>
      <c r="F109" s="129" t="s">
        <v>153</v>
      </c>
      <c r="G109" s="130" t="s">
        <v>129</v>
      </c>
      <c r="H109" s="131">
        <v>319410</v>
      </c>
      <c r="I109" s="132"/>
      <c r="J109" s="133">
        <f>ROUND(I109*H109,2)</f>
        <v>0</v>
      </c>
      <c r="K109" s="129" t="s">
        <v>130</v>
      </c>
      <c r="L109" s="32"/>
      <c r="M109" s="134" t="s">
        <v>19</v>
      </c>
      <c r="N109" s="135" t="s">
        <v>44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131</v>
      </c>
      <c r="AT109" s="138" t="s">
        <v>126</v>
      </c>
      <c r="AU109" s="138" t="s">
        <v>82</v>
      </c>
      <c r="AY109" s="17" t="s">
        <v>121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82</v>
      </c>
      <c r="BK109" s="139">
        <f>ROUND(I109*H109,2)</f>
        <v>0</v>
      </c>
      <c r="BL109" s="17" t="s">
        <v>131</v>
      </c>
      <c r="BM109" s="138" t="s">
        <v>154</v>
      </c>
    </row>
    <row r="110" spans="2:65" s="1" customFormat="1" ht="10.199999999999999" hidden="1">
      <c r="B110" s="32"/>
      <c r="D110" s="140" t="s">
        <v>133</v>
      </c>
      <c r="F110" s="141" t="s">
        <v>155</v>
      </c>
      <c r="I110" s="142"/>
      <c r="L110" s="32"/>
      <c r="M110" s="143"/>
      <c r="T110" s="53"/>
      <c r="AT110" s="17" t="s">
        <v>133</v>
      </c>
      <c r="AU110" s="17" t="s">
        <v>82</v>
      </c>
    </row>
    <row r="111" spans="2:65" s="12" customFormat="1" ht="10.199999999999999">
      <c r="B111" s="144"/>
      <c r="D111" s="145" t="s">
        <v>135</v>
      </c>
      <c r="F111" s="147" t="s">
        <v>156</v>
      </c>
      <c r="H111" s="148">
        <v>319410</v>
      </c>
      <c r="I111" s="149"/>
      <c r="L111" s="144"/>
      <c r="M111" s="150"/>
      <c r="T111" s="151"/>
      <c r="AT111" s="146" t="s">
        <v>135</v>
      </c>
      <c r="AU111" s="146" t="s">
        <v>82</v>
      </c>
      <c r="AV111" s="12" t="s">
        <v>82</v>
      </c>
      <c r="AW111" s="12" t="s">
        <v>4</v>
      </c>
      <c r="AX111" s="12" t="s">
        <v>80</v>
      </c>
      <c r="AY111" s="146" t="s">
        <v>121</v>
      </c>
    </row>
    <row r="112" spans="2:65" s="1" customFormat="1" ht="22.2" customHeight="1">
      <c r="B112" s="32"/>
      <c r="C112" s="127" t="s">
        <v>157</v>
      </c>
      <c r="D112" s="127" t="s">
        <v>126</v>
      </c>
      <c r="E112" s="128" t="s">
        <v>158</v>
      </c>
      <c r="F112" s="129" t="s">
        <v>159</v>
      </c>
      <c r="G112" s="130" t="s">
        <v>129</v>
      </c>
      <c r="H112" s="131">
        <v>3519.29</v>
      </c>
      <c r="I112" s="132"/>
      <c r="J112" s="133">
        <f>ROUND(I112*H112,2)</f>
        <v>0</v>
      </c>
      <c r="K112" s="129" t="s">
        <v>130</v>
      </c>
      <c r="L112" s="32"/>
      <c r="M112" s="134" t="s">
        <v>19</v>
      </c>
      <c r="N112" s="135" t="s">
        <v>44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131</v>
      </c>
      <c r="AT112" s="138" t="s">
        <v>126</v>
      </c>
      <c r="AU112" s="138" t="s">
        <v>82</v>
      </c>
      <c r="AY112" s="17" t="s">
        <v>121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82</v>
      </c>
      <c r="BK112" s="139">
        <f>ROUND(I112*H112,2)</f>
        <v>0</v>
      </c>
      <c r="BL112" s="17" t="s">
        <v>131</v>
      </c>
      <c r="BM112" s="138" t="s">
        <v>160</v>
      </c>
    </row>
    <row r="113" spans="2:65" s="1" customFormat="1" ht="10.199999999999999" hidden="1">
      <c r="B113" s="32"/>
      <c r="D113" s="140" t="s">
        <v>133</v>
      </c>
      <c r="F113" s="141" t="s">
        <v>161</v>
      </c>
      <c r="I113" s="142"/>
      <c r="L113" s="32"/>
      <c r="M113" s="143"/>
      <c r="T113" s="53"/>
      <c r="AT113" s="17" t="s">
        <v>133</v>
      </c>
      <c r="AU113" s="17" t="s">
        <v>82</v>
      </c>
    </row>
    <row r="114" spans="2:65" s="1" customFormat="1" ht="14.4" customHeight="1">
      <c r="B114" s="32"/>
      <c r="C114" s="127" t="s">
        <v>124</v>
      </c>
      <c r="D114" s="127" t="s">
        <v>126</v>
      </c>
      <c r="E114" s="128" t="s">
        <v>162</v>
      </c>
      <c r="F114" s="129" t="s">
        <v>163</v>
      </c>
      <c r="G114" s="130" t="s">
        <v>141</v>
      </c>
      <c r="H114" s="131">
        <v>144.17400000000001</v>
      </c>
      <c r="I114" s="132"/>
      <c r="J114" s="133">
        <f>ROUND(I114*H114,2)</f>
        <v>0</v>
      </c>
      <c r="K114" s="129" t="s">
        <v>130</v>
      </c>
      <c r="L114" s="32"/>
      <c r="M114" s="134" t="s">
        <v>19</v>
      </c>
      <c r="N114" s="135" t="s">
        <v>44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131</v>
      </c>
      <c r="AT114" s="138" t="s">
        <v>126</v>
      </c>
      <c r="AU114" s="138" t="s">
        <v>82</v>
      </c>
      <c r="AY114" s="17" t="s">
        <v>121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82</v>
      </c>
      <c r="BK114" s="139">
        <f>ROUND(I114*H114,2)</f>
        <v>0</v>
      </c>
      <c r="BL114" s="17" t="s">
        <v>131</v>
      </c>
      <c r="BM114" s="138" t="s">
        <v>164</v>
      </c>
    </row>
    <row r="115" spans="2:65" s="1" customFormat="1" ht="10.199999999999999" hidden="1">
      <c r="B115" s="32"/>
      <c r="D115" s="140" t="s">
        <v>133</v>
      </c>
      <c r="F115" s="141" t="s">
        <v>165</v>
      </c>
      <c r="I115" s="142"/>
      <c r="L115" s="32"/>
      <c r="M115" s="143"/>
      <c r="T115" s="53"/>
      <c r="AT115" s="17" t="s">
        <v>133</v>
      </c>
      <c r="AU115" s="17" t="s">
        <v>82</v>
      </c>
    </row>
    <row r="116" spans="2:65" s="12" customFormat="1" ht="10.199999999999999">
      <c r="B116" s="144"/>
      <c r="D116" s="145" t="s">
        <v>135</v>
      </c>
      <c r="E116" s="146" t="s">
        <v>19</v>
      </c>
      <c r="F116" s="147" t="s">
        <v>166</v>
      </c>
      <c r="H116" s="148">
        <v>144.17400000000001</v>
      </c>
      <c r="I116" s="149"/>
      <c r="L116" s="144"/>
      <c r="M116" s="150"/>
      <c r="T116" s="151"/>
      <c r="AT116" s="146" t="s">
        <v>135</v>
      </c>
      <c r="AU116" s="146" t="s">
        <v>82</v>
      </c>
      <c r="AV116" s="12" t="s">
        <v>82</v>
      </c>
      <c r="AW116" s="12" t="s">
        <v>33</v>
      </c>
      <c r="AX116" s="12" t="s">
        <v>80</v>
      </c>
      <c r="AY116" s="146" t="s">
        <v>121</v>
      </c>
    </row>
    <row r="117" spans="2:65" s="1" customFormat="1" ht="14.4" customHeight="1">
      <c r="B117" s="32"/>
      <c r="C117" s="127" t="s">
        <v>167</v>
      </c>
      <c r="D117" s="127" t="s">
        <v>126</v>
      </c>
      <c r="E117" s="128" t="s">
        <v>168</v>
      </c>
      <c r="F117" s="129" t="s">
        <v>169</v>
      </c>
      <c r="G117" s="130" t="s">
        <v>141</v>
      </c>
      <c r="H117" s="131">
        <v>144.17400000000001</v>
      </c>
      <c r="I117" s="132"/>
      <c r="J117" s="133">
        <f>ROUND(I117*H117,2)</f>
        <v>0</v>
      </c>
      <c r="K117" s="129" t="s">
        <v>130</v>
      </c>
      <c r="L117" s="32"/>
      <c r="M117" s="134" t="s">
        <v>19</v>
      </c>
      <c r="N117" s="135" t="s">
        <v>44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131</v>
      </c>
      <c r="AT117" s="138" t="s">
        <v>126</v>
      </c>
      <c r="AU117" s="138" t="s">
        <v>82</v>
      </c>
      <c r="AY117" s="17" t="s">
        <v>121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82</v>
      </c>
      <c r="BK117" s="139">
        <f>ROUND(I117*H117,2)</f>
        <v>0</v>
      </c>
      <c r="BL117" s="17" t="s">
        <v>131</v>
      </c>
      <c r="BM117" s="138" t="s">
        <v>170</v>
      </c>
    </row>
    <row r="118" spans="2:65" s="1" customFormat="1" ht="10.199999999999999" hidden="1">
      <c r="B118" s="32"/>
      <c r="D118" s="140" t="s">
        <v>133</v>
      </c>
      <c r="F118" s="141" t="s">
        <v>171</v>
      </c>
      <c r="I118" s="142"/>
      <c r="L118" s="32"/>
      <c r="M118" s="143"/>
      <c r="T118" s="53"/>
      <c r="AT118" s="17" t="s">
        <v>133</v>
      </c>
      <c r="AU118" s="17" t="s">
        <v>82</v>
      </c>
    </row>
    <row r="119" spans="2:65" s="1" customFormat="1" ht="14.4" customHeight="1">
      <c r="B119" s="32"/>
      <c r="C119" s="127" t="s">
        <v>172</v>
      </c>
      <c r="D119" s="127" t="s">
        <v>126</v>
      </c>
      <c r="E119" s="128" t="s">
        <v>173</v>
      </c>
      <c r="F119" s="129" t="s">
        <v>174</v>
      </c>
      <c r="G119" s="130" t="s">
        <v>129</v>
      </c>
      <c r="H119" s="131">
        <v>3549.29</v>
      </c>
      <c r="I119" s="132"/>
      <c r="J119" s="133">
        <f>ROUND(I119*H119,2)</f>
        <v>0</v>
      </c>
      <c r="K119" s="129" t="s">
        <v>130</v>
      </c>
      <c r="L119" s="32"/>
      <c r="M119" s="134" t="s">
        <v>19</v>
      </c>
      <c r="N119" s="135" t="s">
        <v>44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131</v>
      </c>
      <c r="AT119" s="138" t="s">
        <v>126</v>
      </c>
      <c r="AU119" s="138" t="s">
        <v>82</v>
      </c>
      <c r="AY119" s="17" t="s">
        <v>121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82</v>
      </c>
      <c r="BK119" s="139">
        <f>ROUND(I119*H119,2)</f>
        <v>0</v>
      </c>
      <c r="BL119" s="17" t="s">
        <v>131</v>
      </c>
      <c r="BM119" s="138" t="s">
        <v>175</v>
      </c>
    </row>
    <row r="120" spans="2:65" s="1" customFormat="1" ht="10.199999999999999" hidden="1">
      <c r="B120" s="32"/>
      <c r="D120" s="140" t="s">
        <v>133</v>
      </c>
      <c r="F120" s="141" t="s">
        <v>176</v>
      </c>
      <c r="I120" s="142"/>
      <c r="L120" s="32"/>
      <c r="M120" s="143"/>
      <c r="T120" s="53"/>
      <c r="AT120" s="17" t="s">
        <v>133</v>
      </c>
      <c r="AU120" s="17" t="s">
        <v>82</v>
      </c>
    </row>
    <row r="121" spans="2:65" s="1" customFormat="1" ht="19.8" customHeight="1">
      <c r="B121" s="32"/>
      <c r="C121" s="127" t="s">
        <v>145</v>
      </c>
      <c r="D121" s="127" t="s">
        <v>126</v>
      </c>
      <c r="E121" s="128" t="s">
        <v>177</v>
      </c>
      <c r="F121" s="129" t="s">
        <v>178</v>
      </c>
      <c r="G121" s="130" t="s">
        <v>129</v>
      </c>
      <c r="H121" s="131">
        <v>319410</v>
      </c>
      <c r="I121" s="132"/>
      <c r="J121" s="133">
        <f>ROUND(I121*H121,2)</f>
        <v>0</v>
      </c>
      <c r="K121" s="129" t="s">
        <v>130</v>
      </c>
      <c r="L121" s="32"/>
      <c r="M121" s="134" t="s">
        <v>19</v>
      </c>
      <c r="N121" s="135" t="s">
        <v>44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131</v>
      </c>
      <c r="AT121" s="138" t="s">
        <v>126</v>
      </c>
      <c r="AU121" s="138" t="s">
        <v>82</v>
      </c>
      <c r="AY121" s="17" t="s">
        <v>121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82</v>
      </c>
      <c r="BK121" s="139">
        <f>ROUND(I121*H121,2)</f>
        <v>0</v>
      </c>
      <c r="BL121" s="17" t="s">
        <v>131</v>
      </c>
      <c r="BM121" s="138" t="s">
        <v>179</v>
      </c>
    </row>
    <row r="122" spans="2:65" s="1" customFormat="1" ht="10.199999999999999" hidden="1">
      <c r="B122" s="32"/>
      <c r="D122" s="140" t="s">
        <v>133</v>
      </c>
      <c r="F122" s="141" t="s">
        <v>180</v>
      </c>
      <c r="I122" s="142"/>
      <c r="L122" s="32"/>
      <c r="M122" s="143"/>
      <c r="T122" s="53"/>
      <c r="AT122" s="17" t="s">
        <v>133</v>
      </c>
      <c r="AU122" s="17" t="s">
        <v>82</v>
      </c>
    </row>
    <row r="123" spans="2:65" s="12" customFormat="1" ht="10.199999999999999">
      <c r="B123" s="144"/>
      <c r="D123" s="145" t="s">
        <v>135</v>
      </c>
      <c r="F123" s="147" t="s">
        <v>156</v>
      </c>
      <c r="H123" s="148">
        <v>319410</v>
      </c>
      <c r="I123" s="149"/>
      <c r="L123" s="144"/>
      <c r="M123" s="150"/>
      <c r="T123" s="151"/>
      <c r="AT123" s="146" t="s">
        <v>135</v>
      </c>
      <c r="AU123" s="146" t="s">
        <v>82</v>
      </c>
      <c r="AV123" s="12" t="s">
        <v>82</v>
      </c>
      <c r="AW123" s="12" t="s">
        <v>4</v>
      </c>
      <c r="AX123" s="12" t="s">
        <v>80</v>
      </c>
      <c r="AY123" s="146" t="s">
        <v>121</v>
      </c>
    </row>
    <row r="124" spans="2:65" s="1" customFormat="1" ht="14.4" customHeight="1">
      <c r="B124" s="32"/>
      <c r="C124" s="127" t="s">
        <v>181</v>
      </c>
      <c r="D124" s="127" t="s">
        <v>126</v>
      </c>
      <c r="E124" s="128" t="s">
        <v>182</v>
      </c>
      <c r="F124" s="129" t="s">
        <v>183</v>
      </c>
      <c r="G124" s="130" t="s">
        <v>129</v>
      </c>
      <c r="H124" s="131">
        <v>3549.29</v>
      </c>
      <c r="I124" s="132"/>
      <c r="J124" s="133">
        <f>ROUND(I124*H124,2)</f>
        <v>0</v>
      </c>
      <c r="K124" s="129" t="s">
        <v>130</v>
      </c>
      <c r="L124" s="32"/>
      <c r="M124" s="134" t="s">
        <v>19</v>
      </c>
      <c r="N124" s="135" t="s">
        <v>44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131</v>
      </c>
      <c r="AT124" s="138" t="s">
        <v>126</v>
      </c>
      <c r="AU124" s="138" t="s">
        <v>82</v>
      </c>
      <c r="AY124" s="17" t="s">
        <v>121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82</v>
      </c>
      <c r="BK124" s="139">
        <f>ROUND(I124*H124,2)</f>
        <v>0</v>
      </c>
      <c r="BL124" s="17" t="s">
        <v>131</v>
      </c>
      <c r="BM124" s="138" t="s">
        <v>184</v>
      </c>
    </row>
    <row r="125" spans="2:65" s="1" customFormat="1" ht="10.199999999999999" hidden="1">
      <c r="B125" s="32"/>
      <c r="D125" s="140" t="s">
        <v>133</v>
      </c>
      <c r="F125" s="141" t="s">
        <v>185</v>
      </c>
      <c r="I125" s="142"/>
      <c r="L125" s="32"/>
      <c r="M125" s="143"/>
      <c r="T125" s="53"/>
      <c r="AT125" s="17" t="s">
        <v>133</v>
      </c>
      <c r="AU125" s="17" t="s">
        <v>82</v>
      </c>
    </row>
    <row r="126" spans="2:65" s="1" customFormat="1" ht="19.8" customHeight="1">
      <c r="B126" s="32"/>
      <c r="C126" s="127" t="s">
        <v>186</v>
      </c>
      <c r="D126" s="127" t="s">
        <v>126</v>
      </c>
      <c r="E126" s="128" t="s">
        <v>187</v>
      </c>
      <c r="F126" s="129" t="s">
        <v>188</v>
      </c>
      <c r="G126" s="130" t="s">
        <v>141</v>
      </c>
      <c r="H126" s="131">
        <v>2</v>
      </c>
      <c r="I126" s="132"/>
      <c r="J126" s="133">
        <f>ROUND(I126*H126,2)</f>
        <v>0</v>
      </c>
      <c r="K126" s="129" t="s">
        <v>130</v>
      </c>
      <c r="L126" s="32"/>
      <c r="M126" s="134" t="s">
        <v>19</v>
      </c>
      <c r="N126" s="135" t="s">
        <v>44</v>
      </c>
      <c r="P126" s="136">
        <f>O126*H126</f>
        <v>0</v>
      </c>
      <c r="Q126" s="136">
        <v>3.9500000000000004E-3</v>
      </c>
      <c r="R126" s="136">
        <f>Q126*H126</f>
        <v>7.9000000000000008E-3</v>
      </c>
      <c r="S126" s="136">
        <v>0</v>
      </c>
      <c r="T126" s="137">
        <f>S126*H126</f>
        <v>0</v>
      </c>
      <c r="AR126" s="138" t="s">
        <v>131</v>
      </c>
      <c r="AT126" s="138" t="s">
        <v>126</v>
      </c>
      <c r="AU126" s="138" t="s">
        <v>82</v>
      </c>
      <c r="AY126" s="17" t="s">
        <v>121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82</v>
      </c>
      <c r="BK126" s="139">
        <f>ROUND(I126*H126,2)</f>
        <v>0</v>
      </c>
      <c r="BL126" s="17" t="s">
        <v>131</v>
      </c>
      <c r="BM126" s="138" t="s">
        <v>189</v>
      </c>
    </row>
    <row r="127" spans="2:65" s="1" customFormat="1" ht="10.199999999999999" hidden="1">
      <c r="B127" s="32"/>
      <c r="D127" s="140" t="s">
        <v>133</v>
      </c>
      <c r="F127" s="141" t="s">
        <v>190</v>
      </c>
      <c r="I127" s="142"/>
      <c r="L127" s="32"/>
      <c r="M127" s="143"/>
      <c r="T127" s="53"/>
      <c r="AT127" s="17" t="s">
        <v>133</v>
      </c>
      <c r="AU127" s="17" t="s">
        <v>82</v>
      </c>
    </row>
    <row r="128" spans="2:65" s="1" customFormat="1" ht="22.2" customHeight="1">
      <c r="B128" s="32"/>
      <c r="C128" s="127" t="s">
        <v>191</v>
      </c>
      <c r="D128" s="127" t="s">
        <v>126</v>
      </c>
      <c r="E128" s="128" t="s">
        <v>192</v>
      </c>
      <c r="F128" s="129" t="s">
        <v>193</v>
      </c>
      <c r="G128" s="130" t="s">
        <v>141</v>
      </c>
      <c r="H128" s="131">
        <v>12</v>
      </c>
      <c r="I128" s="132"/>
      <c r="J128" s="133">
        <f>ROUND(I128*H128,2)</f>
        <v>0</v>
      </c>
      <c r="K128" s="129" t="s">
        <v>130</v>
      </c>
      <c r="L128" s="32"/>
      <c r="M128" s="134" t="s">
        <v>19</v>
      </c>
      <c r="N128" s="135" t="s">
        <v>44</v>
      </c>
      <c r="P128" s="136">
        <f>O128*H128</f>
        <v>0</v>
      </c>
      <c r="Q128" s="136">
        <v>7.11E-3</v>
      </c>
      <c r="R128" s="136">
        <f>Q128*H128</f>
        <v>8.5320000000000007E-2</v>
      </c>
      <c r="S128" s="136">
        <v>0</v>
      </c>
      <c r="T128" s="137">
        <f>S128*H128</f>
        <v>0</v>
      </c>
      <c r="AR128" s="138" t="s">
        <v>131</v>
      </c>
      <c r="AT128" s="138" t="s">
        <v>126</v>
      </c>
      <c r="AU128" s="138" t="s">
        <v>82</v>
      </c>
      <c r="AY128" s="17" t="s">
        <v>121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82</v>
      </c>
      <c r="BK128" s="139">
        <f>ROUND(I128*H128,2)</f>
        <v>0</v>
      </c>
      <c r="BL128" s="17" t="s">
        <v>131</v>
      </c>
      <c r="BM128" s="138" t="s">
        <v>194</v>
      </c>
    </row>
    <row r="129" spans="2:65" s="1" customFormat="1" ht="10.199999999999999" hidden="1">
      <c r="B129" s="32"/>
      <c r="D129" s="140" t="s">
        <v>133</v>
      </c>
      <c r="F129" s="141" t="s">
        <v>195</v>
      </c>
      <c r="I129" s="142"/>
      <c r="L129" s="32"/>
      <c r="M129" s="143"/>
      <c r="T129" s="53"/>
      <c r="AT129" s="17" t="s">
        <v>133</v>
      </c>
      <c r="AU129" s="17" t="s">
        <v>82</v>
      </c>
    </row>
    <row r="130" spans="2:65" s="1" customFormat="1" ht="22.2" customHeight="1">
      <c r="B130" s="32"/>
      <c r="C130" s="127" t="s">
        <v>196</v>
      </c>
      <c r="D130" s="127" t="s">
        <v>126</v>
      </c>
      <c r="E130" s="128" t="s">
        <v>197</v>
      </c>
      <c r="F130" s="129" t="s">
        <v>198</v>
      </c>
      <c r="G130" s="130" t="s">
        <v>141</v>
      </c>
      <c r="H130" s="131">
        <v>10</v>
      </c>
      <c r="I130" s="132"/>
      <c r="J130" s="133">
        <f>ROUND(I130*H130,2)</f>
        <v>0</v>
      </c>
      <c r="K130" s="129" t="s">
        <v>19</v>
      </c>
      <c r="L130" s="32"/>
      <c r="M130" s="134" t="s">
        <v>19</v>
      </c>
      <c r="N130" s="135" t="s">
        <v>44</v>
      </c>
      <c r="P130" s="136">
        <f>O130*H130</f>
        <v>0</v>
      </c>
      <c r="Q130" s="136">
        <v>8.5100000000000002E-3</v>
      </c>
      <c r="R130" s="136">
        <f>Q130*H130</f>
        <v>8.5100000000000009E-2</v>
      </c>
      <c r="S130" s="136">
        <v>0</v>
      </c>
      <c r="T130" s="137">
        <f>S130*H130</f>
        <v>0</v>
      </c>
      <c r="AR130" s="138" t="s">
        <v>131</v>
      </c>
      <c r="AT130" s="138" t="s">
        <v>126</v>
      </c>
      <c r="AU130" s="138" t="s">
        <v>82</v>
      </c>
      <c r="AY130" s="17" t="s">
        <v>121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82</v>
      </c>
      <c r="BK130" s="139">
        <f>ROUND(I130*H130,2)</f>
        <v>0</v>
      </c>
      <c r="BL130" s="17" t="s">
        <v>131</v>
      </c>
      <c r="BM130" s="138" t="s">
        <v>199</v>
      </c>
    </row>
    <row r="131" spans="2:65" s="1" customFormat="1" ht="14.4" customHeight="1">
      <c r="B131" s="32"/>
      <c r="C131" s="127" t="s">
        <v>200</v>
      </c>
      <c r="D131" s="127" t="s">
        <v>126</v>
      </c>
      <c r="E131" s="128" t="s">
        <v>201</v>
      </c>
      <c r="F131" s="129" t="s">
        <v>202</v>
      </c>
      <c r="G131" s="130" t="s">
        <v>203</v>
      </c>
      <c r="H131" s="131">
        <v>12</v>
      </c>
      <c r="I131" s="132"/>
      <c r="J131" s="133">
        <f>ROUND(I131*H131,2)</f>
        <v>0</v>
      </c>
      <c r="K131" s="129" t="s">
        <v>130</v>
      </c>
      <c r="L131" s="32"/>
      <c r="M131" s="134" t="s">
        <v>19</v>
      </c>
      <c r="N131" s="135" t="s">
        <v>44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131</v>
      </c>
      <c r="AT131" s="138" t="s">
        <v>126</v>
      </c>
      <c r="AU131" s="138" t="s">
        <v>82</v>
      </c>
      <c r="AY131" s="17" t="s">
        <v>121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82</v>
      </c>
      <c r="BK131" s="139">
        <f>ROUND(I131*H131,2)</f>
        <v>0</v>
      </c>
      <c r="BL131" s="17" t="s">
        <v>131</v>
      </c>
      <c r="BM131" s="138" t="s">
        <v>204</v>
      </c>
    </row>
    <row r="132" spans="2:65" s="1" customFormat="1" ht="10.199999999999999" hidden="1">
      <c r="B132" s="32"/>
      <c r="D132" s="140" t="s">
        <v>133</v>
      </c>
      <c r="F132" s="141" t="s">
        <v>205</v>
      </c>
      <c r="I132" s="142"/>
      <c r="L132" s="32"/>
      <c r="M132" s="143"/>
      <c r="T132" s="53"/>
      <c r="AT132" s="17" t="s">
        <v>133</v>
      </c>
      <c r="AU132" s="17" t="s">
        <v>82</v>
      </c>
    </row>
    <row r="133" spans="2:65" s="1" customFormat="1" ht="14.4" customHeight="1">
      <c r="B133" s="32"/>
      <c r="C133" s="159" t="s">
        <v>8</v>
      </c>
      <c r="D133" s="159" t="s">
        <v>206</v>
      </c>
      <c r="E133" s="160" t="s">
        <v>207</v>
      </c>
      <c r="F133" s="161" t="s">
        <v>208</v>
      </c>
      <c r="G133" s="162" t="s">
        <v>203</v>
      </c>
      <c r="H133" s="163">
        <v>6</v>
      </c>
      <c r="I133" s="164"/>
      <c r="J133" s="165">
        <f>ROUND(I133*H133,2)</f>
        <v>0</v>
      </c>
      <c r="K133" s="161" t="s">
        <v>130</v>
      </c>
      <c r="L133" s="166"/>
      <c r="M133" s="167" t="s">
        <v>19</v>
      </c>
      <c r="N133" s="168" t="s">
        <v>44</v>
      </c>
      <c r="P133" s="136">
        <f>O133*H133</f>
        <v>0</v>
      </c>
      <c r="Q133" s="136">
        <v>1.2999999999999999E-4</v>
      </c>
      <c r="R133" s="136">
        <f>Q133*H133</f>
        <v>7.7999999999999988E-4</v>
      </c>
      <c r="S133" s="136">
        <v>0</v>
      </c>
      <c r="T133" s="137">
        <f>S133*H133</f>
        <v>0</v>
      </c>
      <c r="AR133" s="138" t="s">
        <v>172</v>
      </c>
      <c r="AT133" s="138" t="s">
        <v>206</v>
      </c>
      <c r="AU133" s="138" t="s">
        <v>82</v>
      </c>
      <c r="AY133" s="17" t="s">
        <v>121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82</v>
      </c>
      <c r="BK133" s="139">
        <f>ROUND(I133*H133,2)</f>
        <v>0</v>
      </c>
      <c r="BL133" s="17" t="s">
        <v>131</v>
      </c>
      <c r="BM133" s="138" t="s">
        <v>209</v>
      </c>
    </row>
    <row r="134" spans="2:65" s="1" customFormat="1" ht="14.4" customHeight="1">
      <c r="B134" s="32"/>
      <c r="C134" s="159" t="s">
        <v>210</v>
      </c>
      <c r="D134" s="159" t="s">
        <v>206</v>
      </c>
      <c r="E134" s="160" t="s">
        <v>211</v>
      </c>
      <c r="F134" s="161" t="s">
        <v>212</v>
      </c>
      <c r="G134" s="162" t="s">
        <v>203</v>
      </c>
      <c r="H134" s="163">
        <v>1</v>
      </c>
      <c r="I134" s="164"/>
      <c r="J134" s="165">
        <f>ROUND(I134*H134,2)</f>
        <v>0</v>
      </c>
      <c r="K134" s="161" t="s">
        <v>19</v>
      </c>
      <c r="L134" s="166"/>
      <c r="M134" s="167" t="s">
        <v>19</v>
      </c>
      <c r="N134" s="168" t="s">
        <v>44</v>
      </c>
      <c r="P134" s="136">
        <f>O134*H134</f>
        <v>0</v>
      </c>
      <c r="Q134" s="136">
        <v>6.9999999999999994E-5</v>
      </c>
      <c r="R134" s="136">
        <f>Q134*H134</f>
        <v>6.9999999999999994E-5</v>
      </c>
      <c r="S134" s="136">
        <v>0</v>
      </c>
      <c r="T134" s="137">
        <f>S134*H134</f>
        <v>0</v>
      </c>
      <c r="AR134" s="138" t="s">
        <v>172</v>
      </c>
      <c r="AT134" s="138" t="s">
        <v>206</v>
      </c>
      <c r="AU134" s="138" t="s">
        <v>82</v>
      </c>
      <c r="AY134" s="17" t="s">
        <v>121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82</v>
      </c>
      <c r="BK134" s="139">
        <f>ROUND(I134*H134,2)</f>
        <v>0</v>
      </c>
      <c r="BL134" s="17" t="s">
        <v>131</v>
      </c>
      <c r="BM134" s="138" t="s">
        <v>213</v>
      </c>
    </row>
    <row r="135" spans="2:65" s="1" customFormat="1" ht="14.4" customHeight="1">
      <c r="B135" s="32"/>
      <c r="C135" s="159" t="s">
        <v>214</v>
      </c>
      <c r="D135" s="159" t="s">
        <v>206</v>
      </c>
      <c r="E135" s="160" t="s">
        <v>215</v>
      </c>
      <c r="F135" s="161" t="s">
        <v>216</v>
      </c>
      <c r="G135" s="162" t="s">
        <v>203</v>
      </c>
      <c r="H135" s="163">
        <v>5</v>
      </c>
      <c r="I135" s="164"/>
      <c r="J135" s="165">
        <f>ROUND(I135*H135,2)</f>
        <v>0</v>
      </c>
      <c r="K135" s="161" t="s">
        <v>19</v>
      </c>
      <c r="L135" s="166"/>
      <c r="M135" s="167" t="s">
        <v>19</v>
      </c>
      <c r="N135" s="168" t="s">
        <v>44</v>
      </c>
      <c r="P135" s="136">
        <f>O135*H135</f>
        <v>0</v>
      </c>
      <c r="Q135" s="136">
        <v>4.0999999999999999E-4</v>
      </c>
      <c r="R135" s="136">
        <f>Q135*H135</f>
        <v>2.0499999999999997E-3</v>
      </c>
      <c r="S135" s="136">
        <v>0</v>
      </c>
      <c r="T135" s="137">
        <f>S135*H135</f>
        <v>0</v>
      </c>
      <c r="AR135" s="138" t="s">
        <v>172</v>
      </c>
      <c r="AT135" s="138" t="s">
        <v>206</v>
      </c>
      <c r="AU135" s="138" t="s">
        <v>82</v>
      </c>
      <c r="AY135" s="17" t="s">
        <v>121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82</v>
      </c>
      <c r="BK135" s="139">
        <f>ROUND(I135*H135,2)</f>
        <v>0</v>
      </c>
      <c r="BL135" s="17" t="s">
        <v>131</v>
      </c>
      <c r="BM135" s="138" t="s">
        <v>217</v>
      </c>
    </row>
    <row r="136" spans="2:65" s="1" customFormat="1" ht="22.2" customHeight="1">
      <c r="B136" s="32"/>
      <c r="C136" s="127" t="s">
        <v>218</v>
      </c>
      <c r="D136" s="127" t="s">
        <v>126</v>
      </c>
      <c r="E136" s="128" t="s">
        <v>219</v>
      </c>
      <c r="F136" s="129" t="s">
        <v>220</v>
      </c>
      <c r="G136" s="130" t="s">
        <v>221</v>
      </c>
      <c r="H136" s="131">
        <v>8.2859999999999996</v>
      </c>
      <c r="I136" s="132"/>
      <c r="J136" s="133">
        <f>ROUND(I136*H136,2)</f>
        <v>0</v>
      </c>
      <c r="K136" s="129" t="s">
        <v>130</v>
      </c>
      <c r="L136" s="32"/>
      <c r="M136" s="134" t="s">
        <v>19</v>
      </c>
      <c r="N136" s="135" t="s">
        <v>44</v>
      </c>
      <c r="P136" s="136">
        <f>O136*H136</f>
        <v>0</v>
      </c>
      <c r="Q136" s="136">
        <v>0</v>
      </c>
      <c r="R136" s="136">
        <f>Q136*H136</f>
        <v>0</v>
      </c>
      <c r="S136" s="136">
        <v>1.671</v>
      </c>
      <c r="T136" s="137">
        <f>S136*H136</f>
        <v>13.845905999999999</v>
      </c>
      <c r="AR136" s="138" t="s">
        <v>131</v>
      </c>
      <c r="AT136" s="138" t="s">
        <v>126</v>
      </c>
      <c r="AU136" s="138" t="s">
        <v>82</v>
      </c>
      <c r="AY136" s="17" t="s">
        <v>121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82</v>
      </c>
      <c r="BK136" s="139">
        <f>ROUND(I136*H136,2)</f>
        <v>0</v>
      </c>
      <c r="BL136" s="17" t="s">
        <v>131</v>
      </c>
      <c r="BM136" s="138" t="s">
        <v>222</v>
      </c>
    </row>
    <row r="137" spans="2:65" s="1" customFormat="1" ht="10.199999999999999" hidden="1">
      <c r="B137" s="32"/>
      <c r="D137" s="140" t="s">
        <v>133</v>
      </c>
      <c r="F137" s="141" t="s">
        <v>223</v>
      </c>
      <c r="I137" s="142"/>
      <c r="L137" s="32"/>
      <c r="M137" s="143"/>
      <c r="T137" s="53"/>
      <c r="AT137" s="17" t="s">
        <v>133</v>
      </c>
      <c r="AU137" s="17" t="s">
        <v>82</v>
      </c>
    </row>
    <row r="138" spans="2:65" s="12" customFormat="1" ht="10.199999999999999">
      <c r="B138" s="144"/>
      <c r="D138" s="145" t="s">
        <v>135</v>
      </c>
      <c r="E138" s="146" t="s">
        <v>19</v>
      </c>
      <c r="F138" s="147" t="s">
        <v>224</v>
      </c>
      <c r="H138" s="148">
        <v>3.3839999999999999</v>
      </c>
      <c r="I138" s="149"/>
      <c r="L138" s="144"/>
      <c r="M138" s="150"/>
      <c r="T138" s="151"/>
      <c r="AT138" s="146" t="s">
        <v>135</v>
      </c>
      <c r="AU138" s="146" t="s">
        <v>82</v>
      </c>
      <c r="AV138" s="12" t="s">
        <v>82</v>
      </c>
      <c r="AW138" s="12" t="s">
        <v>33</v>
      </c>
      <c r="AX138" s="12" t="s">
        <v>72</v>
      </c>
      <c r="AY138" s="146" t="s">
        <v>121</v>
      </c>
    </row>
    <row r="139" spans="2:65" s="12" customFormat="1" ht="10.199999999999999">
      <c r="B139" s="144"/>
      <c r="D139" s="145" t="s">
        <v>135</v>
      </c>
      <c r="E139" s="146" t="s">
        <v>19</v>
      </c>
      <c r="F139" s="147" t="s">
        <v>225</v>
      </c>
      <c r="H139" s="148">
        <v>3.02</v>
      </c>
      <c r="I139" s="149"/>
      <c r="L139" s="144"/>
      <c r="M139" s="150"/>
      <c r="T139" s="151"/>
      <c r="AT139" s="146" t="s">
        <v>135</v>
      </c>
      <c r="AU139" s="146" t="s">
        <v>82</v>
      </c>
      <c r="AV139" s="12" t="s">
        <v>82</v>
      </c>
      <c r="AW139" s="12" t="s">
        <v>33</v>
      </c>
      <c r="AX139" s="12" t="s">
        <v>72</v>
      </c>
      <c r="AY139" s="146" t="s">
        <v>121</v>
      </c>
    </row>
    <row r="140" spans="2:65" s="12" customFormat="1" ht="10.199999999999999">
      <c r="B140" s="144"/>
      <c r="D140" s="145" t="s">
        <v>135</v>
      </c>
      <c r="E140" s="146" t="s">
        <v>19</v>
      </c>
      <c r="F140" s="147" t="s">
        <v>226</v>
      </c>
      <c r="H140" s="148">
        <v>1.8819999999999999</v>
      </c>
      <c r="I140" s="149"/>
      <c r="L140" s="144"/>
      <c r="M140" s="150"/>
      <c r="T140" s="151"/>
      <c r="AT140" s="146" t="s">
        <v>135</v>
      </c>
      <c r="AU140" s="146" t="s">
        <v>82</v>
      </c>
      <c r="AV140" s="12" t="s">
        <v>82</v>
      </c>
      <c r="AW140" s="12" t="s">
        <v>33</v>
      </c>
      <c r="AX140" s="12" t="s">
        <v>72</v>
      </c>
      <c r="AY140" s="146" t="s">
        <v>121</v>
      </c>
    </row>
    <row r="141" spans="2:65" s="13" customFormat="1" ht="10.199999999999999">
      <c r="B141" s="152"/>
      <c r="D141" s="145" t="s">
        <v>135</v>
      </c>
      <c r="E141" s="153" t="s">
        <v>19</v>
      </c>
      <c r="F141" s="154" t="s">
        <v>138</v>
      </c>
      <c r="H141" s="155">
        <v>8.2859999999999996</v>
      </c>
      <c r="I141" s="156"/>
      <c r="L141" s="152"/>
      <c r="M141" s="157"/>
      <c r="T141" s="158"/>
      <c r="AT141" s="153" t="s">
        <v>135</v>
      </c>
      <c r="AU141" s="153" t="s">
        <v>82</v>
      </c>
      <c r="AV141" s="13" t="s">
        <v>131</v>
      </c>
      <c r="AW141" s="13" t="s">
        <v>33</v>
      </c>
      <c r="AX141" s="13" t="s">
        <v>80</v>
      </c>
      <c r="AY141" s="153" t="s">
        <v>121</v>
      </c>
    </row>
    <row r="142" spans="2:65" s="1" customFormat="1" ht="22.2" customHeight="1">
      <c r="B142" s="32"/>
      <c r="C142" s="127" t="s">
        <v>227</v>
      </c>
      <c r="D142" s="127" t="s">
        <v>126</v>
      </c>
      <c r="E142" s="128" t="s">
        <v>228</v>
      </c>
      <c r="F142" s="129" t="s">
        <v>229</v>
      </c>
      <c r="G142" s="130" t="s">
        <v>129</v>
      </c>
      <c r="H142" s="131">
        <v>3.6</v>
      </c>
      <c r="I142" s="132"/>
      <c r="J142" s="133">
        <f>ROUND(I142*H142,2)</f>
        <v>0</v>
      </c>
      <c r="K142" s="129" t="s">
        <v>130</v>
      </c>
      <c r="L142" s="32"/>
      <c r="M142" s="134" t="s">
        <v>19</v>
      </c>
      <c r="N142" s="135" t="s">
        <v>44</v>
      </c>
      <c r="P142" s="136">
        <f>O142*H142</f>
        <v>0</v>
      </c>
      <c r="Q142" s="136">
        <v>0</v>
      </c>
      <c r="R142" s="136">
        <f>Q142*H142</f>
        <v>0</v>
      </c>
      <c r="S142" s="136">
        <v>4.1000000000000002E-2</v>
      </c>
      <c r="T142" s="137">
        <f>S142*H142</f>
        <v>0.14760000000000001</v>
      </c>
      <c r="AR142" s="138" t="s">
        <v>131</v>
      </c>
      <c r="AT142" s="138" t="s">
        <v>126</v>
      </c>
      <c r="AU142" s="138" t="s">
        <v>82</v>
      </c>
      <c r="AY142" s="17" t="s">
        <v>121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82</v>
      </c>
      <c r="BK142" s="139">
        <f>ROUND(I142*H142,2)</f>
        <v>0</v>
      </c>
      <c r="BL142" s="17" t="s">
        <v>131</v>
      </c>
      <c r="BM142" s="138" t="s">
        <v>230</v>
      </c>
    </row>
    <row r="143" spans="2:65" s="1" customFormat="1" ht="10.199999999999999" hidden="1">
      <c r="B143" s="32"/>
      <c r="D143" s="140" t="s">
        <v>133</v>
      </c>
      <c r="F143" s="141" t="s">
        <v>231</v>
      </c>
      <c r="I143" s="142"/>
      <c r="L143" s="32"/>
      <c r="M143" s="143"/>
      <c r="T143" s="53"/>
      <c r="AT143" s="17" t="s">
        <v>133</v>
      </c>
      <c r="AU143" s="17" t="s">
        <v>82</v>
      </c>
    </row>
    <row r="144" spans="2:65" s="12" customFormat="1" ht="10.199999999999999">
      <c r="B144" s="144"/>
      <c r="D144" s="145" t="s">
        <v>135</v>
      </c>
      <c r="E144" s="146" t="s">
        <v>19</v>
      </c>
      <c r="F144" s="147" t="s">
        <v>232</v>
      </c>
      <c r="H144" s="148">
        <v>3.6</v>
      </c>
      <c r="I144" s="149"/>
      <c r="L144" s="144"/>
      <c r="M144" s="150"/>
      <c r="T144" s="151"/>
      <c r="AT144" s="146" t="s">
        <v>135</v>
      </c>
      <c r="AU144" s="146" t="s">
        <v>82</v>
      </c>
      <c r="AV144" s="12" t="s">
        <v>82</v>
      </c>
      <c r="AW144" s="12" t="s">
        <v>33</v>
      </c>
      <c r="AX144" s="12" t="s">
        <v>80</v>
      </c>
      <c r="AY144" s="146" t="s">
        <v>121</v>
      </c>
    </row>
    <row r="145" spans="2:65" s="11" customFormat="1" ht="22.8" customHeight="1">
      <c r="B145" s="115"/>
      <c r="D145" s="116" t="s">
        <v>71</v>
      </c>
      <c r="E145" s="125" t="s">
        <v>233</v>
      </c>
      <c r="F145" s="125" t="s">
        <v>234</v>
      </c>
      <c r="I145" s="118"/>
      <c r="J145" s="126">
        <f>BK145</f>
        <v>0</v>
      </c>
      <c r="L145" s="115"/>
      <c r="M145" s="120"/>
      <c r="P145" s="121">
        <f>SUM(P146:P161)</f>
        <v>0</v>
      </c>
      <c r="R145" s="121">
        <f>SUM(R146:R161)</f>
        <v>0</v>
      </c>
      <c r="T145" s="122">
        <f>SUM(T146:T161)</f>
        <v>0</v>
      </c>
      <c r="AR145" s="116" t="s">
        <v>80</v>
      </c>
      <c r="AT145" s="123" t="s">
        <v>71</v>
      </c>
      <c r="AU145" s="123" t="s">
        <v>80</v>
      </c>
      <c r="AY145" s="116" t="s">
        <v>121</v>
      </c>
      <c r="BK145" s="124">
        <f>SUM(BK146:BK161)</f>
        <v>0</v>
      </c>
    </row>
    <row r="146" spans="2:65" s="1" customFormat="1" ht="22.2" customHeight="1">
      <c r="B146" s="32"/>
      <c r="C146" s="127" t="s">
        <v>235</v>
      </c>
      <c r="D146" s="127" t="s">
        <v>126</v>
      </c>
      <c r="E146" s="128" t="s">
        <v>236</v>
      </c>
      <c r="F146" s="129" t="s">
        <v>237</v>
      </c>
      <c r="G146" s="130" t="s">
        <v>238</v>
      </c>
      <c r="H146" s="131">
        <v>54.192999999999998</v>
      </c>
      <c r="I146" s="132"/>
      <c r="J146" s="133">
        <f>ROUND(I146*H146,2)</f>
        <v>0</v>
      </c>
      <c r="K146" s="129" t="s">
        <v>130</v>
      </c>
      <c r="L146" s="32"/>
      <c r="M146" s="134" t="s">
        <v>19</v>
      </c>
      <c r="N146" s="135" t="s">
        <v>44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131</v>
      </c>
      <c r="AT146" s="138" t="s">
        <v>126</v>
      </c>
      <c r="AU146" s="138" t="s">
        <v>82</v>
      </c>
      <c r="AY146" s="17" t="s">
        <v>121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82</v>
      </c>
      <c r="BK146" s="139">
        <f>ROUND(I146*H146,2)</f>
        <v>0</v>
      </c>
      <c r="BL146" s="17" t="s">
        <v>131</v>
      </c>
      <c r="BM146" s="138" t="s">
        <v>239</v>
      </c>
    </row>
    <row r="147" spans="2:65" s="1" customFormat="1" ht="10.199999999999999" hidden="1">
      <c r="B147" s="32"/>
      <c r="D147" s="140" t="s">
        <v>133</v>
      </c>
      <c r="F147" s="141" t="s">
        <v>240</v>
      </c>
      <c r="I147" s="142"/>
      <c r="L147" s="32"/>
      <c r="M147" s="143"/>
      <c r="T147" s="53"/>
      <c r="AT147" s="17" t="s">
        <v>133</v>
      </c>
      <c r="AU147" s="17" t="s">
        <v>82</v>
      </c>
    </row>
    <row r="148" spans="2:65" s="1" customFormat="1" ht="14.4" customHeight="1">
      <c r="B148" s="32"/>
      <c r="C148" s="127" t="s">
        <v>7</v>
      </c>
      <c r="D148" s="127" t="s">
        <v>126</v>
      </c>
      <c r="E148" s="128" t="s">
        <v>241</v>
      </c>
      <c r="F148" s="129" t="s">
        <v>242</v>
      </c>
      <c r="G148" s="130" t="s">
        <v>141</v>
      </c>
      <c r="H148" s="131">
        <v>63</v>
      </c>
      <c r="I148" s="132"/>
      <c r="J148" s="133">
        <f>ROUND(I148*H148,2)</f>
        <v>0</v>
      </c>
      <c r="K148" s="129" t="s">
        <v>130</v>
      </c>
      <c r="L148" s="32"/>
      <c r="M148" s="134" t="s">
        <v>19</v>
      </c>
      <c r="N148" s="135" t="s">
        <v>44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131</v>
      </c>
      <c r="AT148" s="138" t="s">
        <v>126</v>
      </c>
      <c r="AU148" s="138" t="s">
        <v>82</v>
      </c>
      <c r="AY148" s="17" t="s">
        <v>121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82</v>
      </c>
      <c r="BK148" s="139">
        <f>ROUND(I148*H148,2)</f>
        <v>0</v>
      </c>
      <c r="BL148" s="17" t="s">
        <v>131</v>
      </c>
      <c r="BM148" s="138" t="s">
        <v>243</v>
      </c>
    </row>
    <row r="149" spans="2:65" s="1" customFormat="1" ht="10.199999999999999" hidden="1">
      <c r="B149" s="32"/>
      <c r="D149" s="140" t="s">
        <v>133</v>
      </c>
      <c r="F149" s="141" t="s">
        <v>244</v>
      </c>
      <c r="I149" s="142"/>
      <c r="L149" s="32"/>
      <c r="M149" s="143"/>
      <c r="T149" s="53"/>
      <c r="AT149" s="17" t="s">
        <v>133</v>
      </c>
      <c r="AU149" s="17" t="s">
        <v>82</v>
      </c>
    </row>
    <row r="150" spans="2:65" s="1" customFormat="1" ht="22.2" customHeight="1">
      <c r="B150" s="32"/>
      <c r="C150" s="127" t="s">
        <v>245</v>
      </c>
      <c r="D150" s="127" t="s">
        <v>126</v>
      </c>
      <c r="E150" s="128" t="s">
        <v>246</v>
      </c>
      <c r="F150" s="129" t="s">
        <v>247</v>
      </c>
      <c r="G150" s="130" t="s">
        <v>141</v>
      </c>
      <c r="H150" s="131">
        <v>630</v>
      </c>
      <c r="I150" s="132"/>
      <c r="J150" s="133">
        <f>ROUND(I150*H150,2)</f>
        <v>0</v>
      </c>
      <c r="K150" s="129" t="s">
        <v>130</v>
      </c>
      <c r="L150" s="32"/>
      <c r="M150" s="134" t="s">
        <v>19</v>
      </c>
      <c r="N150" s="135" t="s">
        <v>44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131</v>
      </c>
      <c r="AT150" s="138" t="s">
        <v>126</v>
      </c>
      <c r="AU150" s="138" t="s">
        <v>82</v>
      </c>
      <c r="AY150" s="17" t="s">
        <v>121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82</v>
      </c>
      <c r="BK150" s="139">
        <f>ROUND(I150*H150,2)</f>
        <v>0</v>
      </c>
      <c r="BL150" s="17" t="s">
        <v>131</v>
      </c>
      <c r="BM150" s="138" t="s">
        <v>248</v>
      </c>
    </row>
    <row r="151" spans="2:65" s="1" customFormat="1" ht="10.199999999999999" hidden="1">
      <c r="B151" s="32"/>
      <c r="D151" s="140" t="s">
        <v>133</v>
      </c>
      <c r="F151" s="141" t="s">
        <v>249</v>
      </c>
      <c r="I151" s="142"/>
      <c r="L151" s="32"/>
      <c r="M151" s="143"/>
      <c r="T151" s="53"/>
      <c r="AT151" s="17" t="s">
        <v>133</v>
      </c>
      <c r="AU151" s="17" t="s">
        <v>82</v>
      </c>
    </row>
    <row r="152" spans="2:65" s="12" customFormat="1" ht="10.199999999999999">
      <c r="B152" s="144"/>
      <c r="D152" s="145" t="s">
        <v>135</v>
      </c>
      <c r="F152" s="147" t="s">
        <v>250</v>
      </c>
      <c r="H152" s="148">
        <v>630</v>
      </c>
      <c r="I152" s="149"/>
      <c r="L152" s="144"/>
      <c r="M152" s="150"/>
      <c r="T152" s="151"/>
      <c r="AT152" s="146" t="s">
        <v>135</v>
      </c>
      <c r="AU152" s="146" t="s">
        <v>82</v>
      </c>
      <c r="AV152" s="12" t="s">
        <v>82</v>
      </c>
      <c r="AW152" s="12" t="s">
        <v>4</v>
      </c>
      <c r="AX152" s="12" t="s">
        <v>80</v>
      </c>
      <c r="AY152" s="146" t="s">
        <v>121</v>
      </c>
    </row>
    <row r="153" spans="2:65" s="1" customFormat="1" ht="22.2" customHeight="1">
      <c r="B153" s="32"/>
      <c r="C153" s="127" t="s">
        <v>251</v>
      </c>
      <c r="D153" s="127" t="s">
        <v>126</v>
      </c>
      <c r="E153" s="128" t="s">
        <v>252</v>
      </c>
      <c r="F153" s="129" t="s">
        <v>253</v>
      </c>
      <c r="G153" s="130" t="s">
        <v>238</v>
      </c>
      <c r="H153" s="131">
        <v>487.14299999999997</v>
      </c>
      <c r="I153" s="132"/>
      <c r="J153" s="133">
        <f>ROUND(I153*H153,2)</f>
        <v>0</v>
      </c>
      <c r="K153" s="129" t="s">
        <v>130</v>
      </c>
      <c r="L153" s="32"/>
      <c r="M153" s="134" t="s">
        <v>19</v>
      </c>
      <c r="N153" s="135" t="s">
        <v>44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131</v>
      </c>
      <c r="AT153" s="138" t="s">
        <v>126</v>
      </c>
      <c r="AU153" s="138" t="s">
        <v>82</v>
      </c>
      <c r="AY153" s="17" t="s">
        <v>121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82</v>
      </c>
      <c r="BK153" s="139">
        <f>ROUND(I153*H153,2)</f>
        <v>0</v>
      </c>
      <c r="BL153" s="17" t="s">
        <v>131</v>
      </c>
      <c r="BM153" s="138" t="s">
        <v>254</v>
      </c>
    </row>
    <row r="154" spans="2:65" s="1" customFormat="1" ht="10.199999999999999" hidden="1">
      <c r="B154" s="32"/>
      <c r="D154" s="140" t="s">
        <v>133</v>
      </c>
      <c r="F154" s="141" t="s">
        <v>255</v>
      </c>
      <c r="I154" s="142"/>
      <c r="L154" s="32"/>
      <c r="M154" s="143"/>
      <c r="T154" s="53"/>
      <c r="AT154" s="17" t="s">
        <v>133</v>
      </c>
      <c r="AU154" s="17" t="s">
        <v>82</v>
      </c>
    </row>
    <row r="155" spans="2:65" s="12" customFormat="1" ht="10.199999999999999">
      <c r="B155" s="144"/>
      <c r="D155" s="145" t="s">
        <v>135</v>
      </c>
      <c r="F155" s="147" t="s">
        <v>256</v>
      </c>
      <c r="H155" s="148">
        <v>487.14299999999997</v>
      </c>
      <c r="I155" s="149"/>
      <c r="L155" s="144"/>
      <c r="M155" s="150"/>
      <c r="T155" s="151"/>
      <c r="AT155" s="146" t="s">
        <v>135</v>
      </c>
      <c r="AU155" s="146" t="s">
        <v>82</v>
      </c>
      <c r="AV155" s="12" t="s">
        <v>82</v>
      </c>
      <c r="AW155" s="12" t="s">
        <v>4</v>
      </c>
      <c r="AX155" s="12" t="s">
        <v>80</v>
      </c>
      <c r="AY155" s="146" t="s">
        <v>121</v>
      </c>
    </row>
    <row r="156" spans="2:65" s="1" customFormat="1" ht="19.8" customHeight="1">
      <c r="B156" s="32"/>
      <c r="C156" s="127" t="s">
        <v>257</v>
      </c>
      <c r="D156" s="127" t="s">
        <v>126</v>
      </c>
      <c r="E156" s="128" t="s">
        <v>258</v>
      </c>
      <c r="F156" s="129" t="s">
        <v>259</v>
      </c>
      <c r="G156" s="130" t="s">
        <v>238</v>
      </c>
      <c r="H156" s="131">
        <v>54.127000000000002</v>
      </c>
      <c r="I156" s="132"/>
      <c r="J156" s="133">
        <f>ROUND(I156*H156,2)</f>
        <v>0</v>
      </c>
      <c r="K156" s="129" t="s">
        <v>130</v>
      </c>
      <c r="L156" s="32"/>
      <c r="M156" s="134" t="s">
        <v>19</v>
      </c>
      <c r="N156" s="135" t="s">
        <v>44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131</v>
      </c>
      <c r="AT156" s="138" t="s">
        <v>126</v>
      </c>
      <c r="AU156" s="138" t="s">
        <v>82</v>
      </c>
      <c r="AY156" s="17" t="s">
        <v>121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82</v>
      </c>
      <c r="BK156" s="139">
        <f>ROUND(I156*H156,2)</f>
        <v>0</v>
      </c>
      <c r="BL156" s="17" t="s">
        <v>131</v>
      </c>
      <c r="BM156" s="138" t="s">
        <v>260</v>
      </c>
    </row>
    <row r="157" spans="2:65" s="1" customFormat="1" ht="10.199999999999999" hidden="1">
      <c r="B157" s="32"/>
      <c r="D157" s="140" t="s">
        <v>133</v>
      </c>
      <c r="F157" s="141" t="s">
        <v>261</v>
      </c>
      <c r="I157" s="142"/>
      <c r="L157" s="32"/>
      <c r="M157" s="143"/>
      <c r="T157" s="53"/>
      <c r="AT157" s="17" t="s">
        <v>133</v>
      </c>
      <c r="AU157" s="17" t="s">
        <v>82</v>
      </c>
    </row>
    <row r="158" spans="2:65" s="1" customFormat="1" ht="22.2" customHeight="1">
      <c r="B158" s="32"/>
      <c r="C158" s="127" t="s">
        <v>262</v>
      </c>
      <c r="D158" s="127" t="s">
        <v>126</v>
      </c>
      <c r="E158" s="128" t="s">
        <v>263</v>
      </c>
      <c r="F158" s="129" t="s">
        <v>264</v>
      </c>
      <c r="G158" s="130" t="s">
        <v>238</v>
      </c>
      <c r="H158" s="131">
        <v>13.85</v>
      </c>
      <c r="I158" s="132"/>
      <c r="J158" s="133">
        <f>ROUND(I158*H158,2)</f>
        <v>0</v>
      </c>
      <c r="K158" s="129" t="s">
        <v>130</v>
      </c>
      <c r="L158" s="32"/>
      <c r="M158" s="134" t="s">
        <v>19</v>
      </c>
      <c r="N158" s="135" t="s">
        <v>44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131</v>
      </c>
      <c r="AT158" s="138" t="s">
        <v>126</v>
      </c>
      <c r="AU158" s="138" t="s">
        <v>82</v>
      </c>
      <c r="AY158" s="17" t="s">
        <v>121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82</v>
      </c>
      <c r="BK158" s="139">
        <f>ROUND(I158*H158,2)</f>
        <v>0</v>
      </c>
      <c r="BL158" s="17" t="s">
        <v>131</v>
      </c>
      <c r="BM158" s="138" t="s">
        <v>265</v>
      </c>
    </row>
    <row r="159" spans="2:65" s="1" customFormat="1" ht="10.199999999999999" hidden="1">
      <c r="B159" s="32"/>
      <c r="D159" s="140" t="s">
        <v>133</v>
      </c>
      <c r="F159" s="141" t="s">
        <v>266</v>
      </c>
      <c r="I159" s="142"/>
      <c r="L159" s="32"/>
      <c r="M159" s="143"/>
      <c r="T159" s="53"/>
      <c r="AT159" s="17" t="s">
        <v>133</v>
      </c>
      <c r="AU159" s="17" t="s">
        <v>82</v>
      </c>
    </row>
    <row r="160" spans="2:65" s="1" customFormat="1" ht="22.2" customHeight="1">
      <c r="B160" s="32"/>
      <c r="C160" s="127" t="s">
        <v>267</v>
      </c>
      <c r="D160" s="127" t="s">
        <v>126</v>
      </c>
      <c r="E160" s="128" t="s">
        <v>268</v>
      </c>
      <c r="F160" s="129" t="s">
        <v>269</v>
      </c>
      <c r="G160" s="130" t="s">
        <v>238</v>
      </c>
      <c r="H160" s="131">
        <v>40.28</v>
      </c>
      <c r="I160" s="132"/>
      <c r="J160" s="133">
        <f>ROUND(I160*H160,2)</f>
        <v>0</v>
      </c>
      <c r="K160" s="129" t="s">
        <v>130</v>
      </c>
      <c r="L160" s="32"/>
      <c r="M160" s="134" t="s">
        <v>19</v>
      </c>
      <c r="N160" s="135" t="s">
        <v>44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131</v>
      </c>
      <c r="AT160" s="138" t="s">
        <v>126</v>
      </c>
      <c r="AU160" s="138" t="s">
        <v>82</v>
      </c>
      <c r="AY160" s="17" t="s">
        <v>121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82</v>
      </c>
      <c r="BK160" s="139">
        <f>ROUND(I160*H160,2)</f>
        <v>0</v>
      </c>
      <c r="BL160" s="17" t="s">
        <v>131</v>
      </c>
      <c r="BM160" s="138" t="s">
        <v>270</v>
      </c>
    </row>
    <row r="161" spans="2:65" s="1" customFormat="1" ht="10.199999999999999" hidden="1">
      <c r="B161" s="32"/>
      <c r="D161" s="140" t="s">
        <v>133</v>
      </c>
      <c r="F161" s="141" t="s">
        <v>271</v>
      </c>
      <c r="I161" s="142"/>
      <c r="L161" s="32"/>
      <c r="M161" s="143"/>
      <c r="T161" s="53"/>
      <c r="AT161" s="17" t="s">
        <v>133</v>
      </c>
      <c r="AU161" s="17" t="s">
        <v>82</v>
      </c>
    </row>
    <row r="162" spans="2:65" s="11" customFormat="1" ht="22.8" customHeight="1">
      <c r="B162" s="115"/>
      <c r="D162" s="116" t="s">
        <v>71</v>
      </c>
      <c r="E162" s="125" t="s">
        <v>272</v>
      </c>
      <c r="F162" s="125" t="s">
        <v>273</v>
      </c>
      <c r="I162" s="118"/>
      <c r="J162" s="126">
        <f>BK162</f>
        <v>0</v>
      </c>
      <c r="L162" s="115"/>
      <c r="M162" s="120"/>
      <c r="P162" s="121">
        <f>SUM(P163:P164)</f>
        <v>0</v>
      </c>
      <c r="R162" s="121">
        <f>SUM(R163:R164)</f>
        <v>0</v>
      </c>
      <c r="T162" s="122">
        <f>SUM(T163:T164)</f>
        <v>0</v>
      </c>
      <c r="AR162" s="116" t="s">
        <v>80</v>
      </c>
      <c r="AT162" s="123" t="s">
        <v>71</v>
      </c>
      <c r="AU162" s="123" t="s">
        <v>80</v>
      </c>
      <c r="AY162" s="116" t="s">
        <v>121</v>
      </c>
      <c r="BK162" s="124">
        <f>SUM(BK163:BK164)</f>
        <v>0</v>
      </c>
    </row>
    <row r="163" spans="2:65" s="1" customFormat="1" ht="30" customHeight="1">
      <c r="B163" s="32"/>
      <c r="C163" s="127" t="s">
        <v>274</v>
      </c>
      <c r="D163" s="127" t="s">
        <v>126</v>
      </c>
      <c r="E163" s="128" t="s">
        <v>275</v>
      </c>
      <c r="F163" s="129" t="s">
        <v>276</v>
      </c>
      <c r="G163" s="130" t="s">
        <v>238</v>
      </c>
      <c r="H163" s="131">
        <v>0.307</v>
      </c>
      <c r="I163" s="132"/>
      <c r="J163" s="133">
        <f>ROUND(I163*H163,2)</f>
        <v>0</v>
      </c>
      <c r="K163" s="129" t="s">
        <v>130</v>
      </c>
      <c r="L163" s="32"/>
      <c r="M163" s="134" t="s">
        <v>19</v>
      </c>
      <c r="N163" s="135" t="s">
        <v>44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131</v>
      </c>
      <c r="AT163" s="138" t="s">
        <v>126</v>
      </c>
      <c r="AU163" s="138" t="s">
        <v>82</v>
      </c>
      <c r="AY163" s="17" t="s">
        <v>121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82</v>
      </c>
      <c r="BK163" s="139">
        <f>ROUND(I163*H163,2)</f>
        <v>0</v>
      </c>
      <c r="BL163" s="17" t="s">
        <v>131</v>
      </c>
      <c r="BM163" s="138" t="s">
        <v>277</v>
      </c>
    </row>
    <row r="164" spans="2:65" s="1" customFormat="1" ht="10.199999999999999" hidden="1">
      <c r="B164" s="32"/>
      <c r="D164" s="140" t="s">
        <v>133</v>
      </c>
      <c r="F164" s="141" t="s">
        <v>278</v>
      </c>
      <c r="I164" s="142"/>
      <c r="L164" s="32"/>
      <c r="M164" s="143"/>
      <c r="T164" s="53"/>
      <c r="AT164" s="17" t="s">
        <v>133</v>
      </c>
      <c r="AU164" s="17" t="s">
        <v>82</v>
      </c>
    </row>
    <row r="165" spans="2:65" s="11" customFormat="1" ht="25.95" customHeight="1">
      <c r="B165" s="115"/>
      <c r="D165" s="116" t="s">
        <v>71</v>
      </c>
      <c r="E165" s="117" t="s">
        <v>279</v>
      </c>
      <c r="F165" s="117" t="s">
        <v>280</v>
      </c>
      <c r="I165" s="118"/>
      <c r="J165" s="119">
        <f>BK165</f>
        <v>0</v>
      </c>
      <c r="L165" s="115"/>
      <c r="M165" s="120"/>
      <c r="P165" s="121">
        <f>P166+P190+P229+P271+P391+P409+P428</f>
        <v>0</v>
      </c>
      <c r="R165" s="121">
        <f>R166+R190+R229+R271+R391+R409+R428</f>
        <v>25.181063609999999</v>
      </c>
      <c r="T165" s="122">
        <f>T166+T190+T229+T271+T391+T409+T428</f>
        <v>40.199295550000002</v>
      </c>
      <c r="AR165" s="116" t="s">
        <v>82</v>
      </c>
      <c r="AT165" s="123" t="s">
        <v>71</v>
      </c>
      <c r="AU165" s="123" t="s">
        <v>72</v>
      </c>
      <c r="AY165" s="116" t="s">
        <v>121</v>
      </c>
      <c r="BK165" s="124">
        <f>BK166+BK190+BK229+BK271+BK391+BK409+BK428</f>
        <v>0</v>
      </c>
    </row>
    <row r="166" spans="2:65" s="11" customFormat="1" ht="22.8" customHeight="1">
      <c r="B166" s="115"/>
      <c r="D166" s="116" t="s">
        <v>71</v>
      </c>
      <c r="E166" s="125" t="s">
        <v>281</v>
      </c>
      <c r="F166" s="125" t="s">
        <v>282</v>
      </c>
      <c r="I166" s="118"/>
      <c r="J166" s="126">
        <f>BK166</f>
        <v>0</v>
      </c>
      <c r="L166" s="115"/>
      <c r="M166" s="120"/>
      <c r="P166" s="121">
        <f>SUM(P167:P189)</f>
        <v>0</v>
      </c>
      <c r="R166" s="121">
        <f>SUM(R167:R189)</f>
        <v>0.36640821999999995</v>
      </c>
      <c r="T166" s="122">
        <f>SUM(T167:T189)</f>
        <v>0.75900000000000001</v>
      </c>
      <c r="AR166" s="116" t="s">
        <v>82</v>
      </c>
      <c r="AT166" s="123" t="s">
        <v>71</v>
      </c>
      <c r="AU166" s="123" t="s">
        <v>80</v>
      </c>
      <c r="AY166" s="116" t="s">
        <v>121</v>
      </c>
      <c r="BK166" s="124">
        <f>SUM(BK167:BK189)</f>
        <v>0</v>
      </c>
    </row>
    <row r="167" spans="2:65" s="1" customFormat="1" ht="22.2" customHeight="1">
      <c r="B167" s="32"/>
      <c r="C167" s="127" t="s">
        <v>283</v>
      </c>
      <c r="D167" s="127" t="s">
        <v>126</v>
      </c>
      <c r="E167" s="128" t="s">
        <v>284</v>
      </c>
      <c r="F167" s="129" t="s">
        <v>285</v>
      </c>
      <c r="G167" s="130" t="s">
        <v>129</v>
      </c>
      <c r="H167" s="131">
        <v>46</v>
      </c>
      <c r="I167" s="132"/>
      <c r="J167" s="133">
        <f>ROUND(I167*H167,2)</f>
        <v>0</v>
      </c>
      <c r="K167" s="129" t="s">
        <v>130</v>
      </c>
      <c r="L167" s="32"/>
      <c r="M167" s="134" t="s">
        <v>19</v>
      </c>
      <c r="N167" s="135" t="s">
        <v>44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210</v>
      </c>
      <c r="AT167" s="138" t="s">
        <v>126</v>
      </c>
      <c r="AU167" s="138" t="s">
        <v>82</v>
      </c>
      <c r="AY167" s="17" t="s">
        <v>121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82</v>
      </c>
      <c r="BK167" s="139">
        <f>ROUND(I167*H167,2)</f>
        <v>0</v>
      </c>
      <c r="BL167" s="17" t="s">
        <v>210</v>
      </c>
      <c r="BM167" s="138" t="s">
        <v>286</v>
      </c>
    </row>
    <row r="168" spans="2:65" s="1" customFormat="1" ht="10.199999999999999" hidden="1">
      <c r="B168" s="32"/>
      <c r="D168" s="140" t="s">
        <v>133</v>
      </c>
      <c r="F168" s="141" t="s">
        <v>287</v>
      </c>
      <c r="I168" s="142"/>
      <c r="L168" s="32"/>
      <c r="M168" s="143"/>
      <c r="T168" s="53"/>
      <c r="AT168" s="17" t="s">
        <v>133</v>
      </c>
      <c r="AU168" s="17" t="s">
        <v>82</v>
      </c>
    </row>
    <row r="169" spans="2:65" s="1" customFormat="1" ht="14.4" customHeight="1">
      <c r="B169" s="32"/>
      <c r="C169" s="159" t="s">
        <v>288</v>
      </c>
      <c r="D169" s="159" t="s">
        <v>206</v>
      </c>
      <c r="E169" s="160" t="s">
        <v>289</v>
      </c>
      <c r="F169" s="161" t="s">
        <v>290</v>
      </c>
      <c r="G169" s="162" t="s">
        <v>291</v>
      </c>
      <c r="H169" s="163">
        <v>0.14699999999999999</v>
      </c>
      <c r="I169" s="164"/>
      <c r="J169" s="165">
        <f>ROUND(I169*H169,2)</f>
        <v>0</v>
      </c>
      <c r="K169" s="161" t="s">
        <v>130</v>
      </c>
      <c r="L169" s="166"/>
      <c r="M169" s="167" t="s">
        <v>19</v>
      </c>
      <c r="N169" s="168" t="s">
        <v>44</v>
      </c>
      <c r="P169" s="136">
        <f>O169*H169</f>
        <v>0</v>
      </c>
      <c r="Q169" s="136">
        <v>1E-3</v>
      </c>
      <c r="R169" s="136">
        <f>Q169*H169</f>
        <v>1.47E-4</v>
      </c>
      <c r="S169" s="136">
        <v>0</v>
      </c>
      <c r="T169" s="137">
        <f>S169*H169</f>
        <v>0</v>
      </c>
      <c r="AR169" s="138" t="s">
        <v>292</v>
      </c>
      <c r="AT169" s="138" t="s">
        <v>206</v>
      </c>
      <c r="AU169" s="138" t="s">
        <v>82</v>
      </c>
      <c r="AY169" s="17" t="s">
        <v>121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82</v>
      </c>
      <c r="BK169" s="139">
        <f>ROUND(I169*H169,2)</f>
        <v>0</v>
      </c>
      <c r="BL169" s="17" t="s">
        <v>210</v>
      </c>
      <c r="BM169" s="138" t="s">
        <v>293</v>
      </c>
    </row>
    <row r="170" spans="2:65" s="12" customFormat="1" ht="10.199999999999999">
      <c r="B170" s="144"/>
      <c r="D170" s="145" t="s">
        <v>135</v>
      </c>
      <c r="F170" s="147" t="s">
        <v>294</v>
      </c>
      <c r="H170" s="148">
        <v>0.14699999999999999</v>
      </c>
      <c r="I170" s="149"/>
      <c r="L170" s="144"/>
      <c r="M170" s="150"/>
      <c r="T170" s="151"/>
      <c r="AT170" s="146" t="s">
        <v>135</v>
      </c>
      <c r="AU170" s="146" t="s">
        <v>82</v>
      </c>
      <c r="AV170" s="12" t="s">
        <v>82</v>
      </c>
      <c r="AW170" s="12" t="s">
        <v>4</v>
      </c>
      <c r="AX170" s="12" t="s">
        <v>80</v>
      </c>
      <c r="AY170" s="146" t="s">
        <v>121</v>
      </c>
    </row>
    <row r="171" spans="2:65" s="1" customFormat="1" ht="14.4" customHeight="1">
      <c r="B171" s="32"/>
      <c r="C171" s="127" t="s">
        <v>295</v>
      </c>
      <c r="D171" s="127" t="s">
        <v>126</v>
      </c>
      <c r="E171" s="128" t="s">
        <v>296</v>
      </c>
      <c r="F171" s="129" t="s">
        <v>297</v>
      </c>
      <c r="G171" s="130" t="s">
        <v>129</v>
      </c>
      <c r="H171" s="131">
        <v>46</v>
      </c>
      <c r="I171" s="132"/>
      <c r="J171" s="133">
        <f>ROUND(I171*H171,2)</f>
        <v>0</v>
      </c>
      <c r="K171" s="129" t="s">
        <v>130</v>
      </c>
      <c r="L171" s="32"/>
      <c r="M171" s="134" t="s">
        <v>19</v>
      </c>
      <c r="N171" s="135" t="s">
        <v>44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210</v>
      </c>
      <c r="AT171" s="138" t="s">
        <v>126</v>
      </c>
      <c r="AU171" s="138" t="s">
        <v>82</v>
      </c>
      <c r="AY171" s="17" t="s">
        <v>121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82</v>
      </c>
      <c r="BK171" s="139">
        <f>ROUND(I171*H171,2)</f>
        <v>0</v>
      </c>
      <c r="BL171" s="17" t="s">
        <v>210</v>
      </c>
      <c r="BM171" s="138" t="s">
        <v>298</v>
      </c>
    </row>
    <row r="172" spans="2:65" s="1" customFormat="1" ht="10.199999999999999" hidden="1">
      <c r="B172" s="32"/>
      <c r="D172" s="140" t="s">
        <v>133</v>
      </c>
      <c r="F172" s="141" t="s">
        <v>299</v>
      </c>
      <c r="I172" s="142"/>
      <c r="L172" s="32"/>
      <c r="M172" s="143"/>
      <c r="T172" s="53"/>
      <c r="AT172" s="17" t="s">
        <v>133</v>
      </c>
      <c r="AU172" s="17" t="s">
        <v>82</v>
      </c>
    </row>
    <row r="173" spans="2:65" s="1" customFormat="1" ht="14.4" customHeight="1">
      <c r="B173" s="32"/>
      <c r="C173" s="159" t="s">
        <v>300</v>
      </c>
      <c r="D173" s="159" t="s">
        <v>206</v>
      </c>
      <c r="E173" s="160" t="s">
        <v>301</v>
      </c>
      <c r="F173" s="161" t="s">
        <v>302</v>
      </c>
      <c r="G173" s="162" t="s">
        <v>129</v>
      </c>
      <c r="H173" s="163">
        <v>53.613</v>
      </c>
      <c r="I173" s="164"/>
      <c r="J173" s="165">
        <f>ROUND(I173*H173,2)</f>
        <v>0</v>
      </c>
      <c r="K173" s="161" t="s">
        <v>130</v>
      </c>
      <c r="L173" s="166"/>
      <c r="M173" s="167" t="s">
        <v>19</v>
      </c>
      <c r="N173" s="168" t="s">
        <v>44</v>
      </c>
      <c r="P173" s="136">
        <f>O173*H173</f>
        <v>0</v>
      </c>
      <c r="Q173" s="136">
        <v>6.4000000000000005E-4</v>
      </c>
      <c r="R173" s="136">
        <f>Q173*H173</f>
        <v>3.431232E-2</v>
      </c>
      <c r="S173" s="136">
        <v>0</v>
      </c>
      <c r="T173" s="137">
        <f>S173*H173</f>
        <v>0</v>
      </c>
      <c r="AR173" s="138" t="s">
        <v>292</v>
      </c>
      <c r="AT173" s="138" t="s">
        <v>206</v>
      </c>
      <c r="AU173" s="138" t="s">
        <v>82</v>
      </c>
      <c r="AY173" s="17" t="s">
        <v>121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82</v>
      </c>
      <c r="BK173" s="139">
        <f>ROUND(I173*H173,2)</f>
        <v>0</v>
      </c>
      <c r="BL173" s="17" t="s">
        <v>210</v>
      </c>
      <c r="BM173" s="138" t="s">
        <v>303</v>
      </c>
    </row>
    <row r="174" spans="2:65" s="12" customFormat="1" ht="10.199999999999999">
      <c r="B174" s="144"/>
      <c r="D174" s="145" t="s">
        <v>135</v>
      </c>
      <c r="F174" s="147" t="s">
        <v>304</v>
      </c>
      <c r="H174" s="148">
        <v>53.613</v>
      </c>
      <c r="I174" s="149"/>
      <c r="L174" s="144"/>
      <c r="M174" s="150"/>
      <c r="T174" s="151"/>
      <c r="AT174" s="146" t="s">
        <v>135</v>
      </c>
      <c r="AU174" s="146" t="s">
        <v>82</v>
      </c>
      <c r="AV174" s="12" t="s">
        <v>82</v>
      </c>
      <c r="AW174" s="12" t="s">
        <v>4</v>
      </c>
      <c r="AX174" s="12" t="s">
        <v>80</v>
      </c>
      <c r="AY174" s="146" t="s">
        <v>121</v>
      </c>
    </row>
    <row r="175" spans="2:65" s="1" customFormat="1" ht="14.4" customHeight="1">
      <c r="B175" s="32"/>
      <c r="C175" s="127" t="s">
        <v>292</v>
      </c>
      <c r="D175" s="127" t="s">
        <v>126</v>
      </c>
      <c r="E175" s="128" t="s">
        <v>305</v>
      </c>
      <c r="F175" s="129" t="s">
        <v>306</v>
      </c>
      <c r="G175" s="130" t="s">
        <v>129</v>
      </c>
      <c r="H175" s="131">
        <v>46</v>
      </c>
      <c r="I175" s="132"/>
      <c r="J175" s="133">
        <f>ROUND(I175*H175,2)</f>
        <v>0</v>
      </c>
      <c r="K175" s="129" t="s">
        <v>130</v>
      </c>
      <c r="L175" s="32"/>
      <c r="M175" s="134" t="s">
        <v>19</v>
      </c>
      <c r="N175" s="135" t="s">
        <v>44</v>
      </c>
      <c r="P175" s="136">
        <f>O175*H175</f>
        <v>0</v>
      </c>
      <c r="Q175" s="136">
        <v>0</v>
      </c>
      <c r="R175" s="136">
        <f>Q175*H175</f>
        <v>0</v>
      </c>
      <c r="S175" s="136">
        <v>1.6500000000000001E-2</v>
      </c>
      <c r="T175" s="137">
        <f>S175*H175</f>
        <v>0.75900000000000001</v>
      </c>
      <c r="AR175" s="138" t="s">
        <v>210</v>
      </c>
      <c r="AT175" s="138" t="s">
        <v>126</v>
      </c>
      <c r="AU175" s="138" t="s">
        <v>82</v>
      </c>
      <c r="AY175" s="17" t="s">
        <v>121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82</v>
      </c>
      <c r="BK175" s="139">
        <f>ROUND(I175*H175,2)</f>
        <v>0</v>
      </c>
      <c r="BL175" s="17" t="s">
        <v>210</v>
      </c>
      <c r="BM175" s="138" t="s">
        <v>307</v>
      </c>
    </row>
    <row r="176" spans="2:65" s="1" customFormat="1" ht="10.199999999999999" hidden="1">
      <c r="B176" s="32"/>
      <c r="D176" s="140" t="s">
        <v>133</v>
      </c>
      <c r="F176" s="141" t="s">
        <v>308</v>
      </c>
      <c r="I176" s="142"/>
      <c r="L176" s="32"/>
      <c r="M176" s="143"/>
      <c r="T176" s="53"/>
      <c r="AT176" s="17" t="s">
        <v>133</v>
      </c>
      <c r="AU176" s="17" t="s">
        <v>82</v>
      </c>
    </row>
    <row r="177" spans="2:65" s="1" customFormat="1" ht="14.4" customHeight="1">
      <c r="B177" s="32"/>
      <c r="C177" s="127" t="s">
        <v>309</v>
      </c>
      <c r="D177" s="127" t="s">
        <v>126</v>
      </c>
      <c r="E177" s="128" t="s">
        <v>310</v>
      </c>
      <c r="F177" s="129" t="s">
        <v>311</v>
      </c>
      <c r="G177" s="130" t="s">
        <v>129</v>
      </c>
      <c r="H177" s="131">
        <v>46</v>
      </c>
      <c r="I177" s="132"/>
      <c r="J177" s="133">
        <f>ROUND(I177*H177,2)</f>
        <v>0</v>
      </c>
      <c r="K177" s="129" t="s">
        <v>130</v>
      </c>
      <c r="L177" s="32"/>
      <c r="M177" s="134" t="s">
        <v>19</v>
      </c>
      <c r="N177" s="135" t="s">
        <v>44</v>
      </c>
      <c r="P177" s="136">
        <f>O177*H177</f>
        <v>0</v>
      </c>
      <c r="Q177" s="136">
        <v>8.8000000000000003E-4</v>
      </c>
      <c r="R177" s="136">
        <f>Q177*H177</f>
        <v>4.0480000000000002E-2</v>
      </c>
      <c r="S177" s="136">
        <v>0</v>
      </c>
      <c r="T177" s="137">
        <f>S177*H177</f>
        <v>0</v>
      </c>
      <c r="AR177" s="138" t="s">
        <v>210</v>
      </c>
      <c r="AT177" s="138" t="s">
        <v>126</v>
      </c>
      <c r="AU177" s="138" t="s">
        <v>82</v>
      </c>
      <c r="AY177" s="17" t="s">
        <v>121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82</v>
      </c>
      <c r="BK177" s="139">
        <f>ROUND(I177*H177,2)</f>
        <v>0</v>
      </c>
      <c r="BL177" s="17" t="s">
        <v>210</v>
      </c>
      <c r="BM177" s="138" t="s">
        <v>312</v>
      </c>
    </row>
    <row r="178" spans="2:65" s="1" customFormat="1" ht="10.199999999999999" hidden="1">
      <c r="B178" s="32"/>
      <c r="D178" s="140" t="s">
        <v>133</v>
      </c>
      <c r="F178" s="141" t="s">
        <v>313</v>
      </c>
      <c r="I178" s="142"/>
      <c r="L178" s="32"/>
      <c r="M178" s="143"/>
      <c r="T178" s="53"/>
      <c r="AT178" s="17" t="s">
        <v>133</v>
      </c>
      <c r="AU178" s="17" t="s">
        <v>82</v>
      </c>
    </row>
    <row r="179" spans="2:65" s="1" customFormat="1" ht="22.2" customHeight="1">
      <c r="B179" s="32"/>
      <c r="C179" s="159" t="s">
        <v>314</v>
      </c>
      <c r="D179" s="159" t="s">
        <v>206</v>
      </c>
      <c r="E179" s="160" t="s">
        <v>315</v>
      </c>
      <c r="F179" s="161" t="s">
        <v>316</v>
      </c>
      <c r="G179" s="162" t="s">
        <v>129</v>
      </c>
      <c r="H179" s="163">
        <v>53.613</v>
      </c>
      <c r="I179" s="164"/>
      <c r="J179" s="165">
        <f>ROUND(I179*H179,2)</f>
        <v>0</v>
      </c>
      <c r="K179" s="161" t="s">
        <v>130</v>
      </c>
      <c r="L179" s="166"/>
      <c r="M179" s="167" t="s">
        <v>19</v>
      </c>
      <c r="N179" s="168" t="s">
        <v>44</v>
      </c>
      <c r="P179" s="136">
        <f>O179*H179</f>
        <v>0</v>
      </c>
      <c r="Q179" s="136">
        <v>5.3E-3</v>
      </c>
      <c r="R179" s="136">
        <f>Q179*H179</f>
        <v>0.28414889999999998</v>
      </c>
      <c r="S179" s="136">
        <v>0</v>
      </c>
      <c r="T179" s="137">
        <f>S179*H179</f>
        <v>0</v>
      </c>
      <c r="AR179" s="138" t="s">
        <v>292</v>
      </c>
      <c r="AT179" s="138" t="s">
        <v>206</v>
      </c>
      <c r="AU179" s="138" t="s">
        <v>82</v>
      </c>
      <c r="AY179" s="17" t="s">
        <v>121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82</v>
      </c>
      <c r="BK179" s="139">
        <f>ROUND(I179*H179,2)</f>
        <v>0</v>
      </c>
      <c r="BL179" s="17" t="s">
        <v>210</v>
      </c>
      <c r="BM179" s="138" t="s">
        <v>317</v>
      </c>
    </row>
    <row r="180" spans="2:65" s="12" customFormat="1" ht="10.199999999999999">
      <c r="B180" s="144"/>
      <c r="D180" s="145" t="s">
        <v>135</v>
      </c>
      <c r="F180" s="147" t="s">
        <v>304</v>
      </c>
      <c r="H180" s="148">
        <v>53.613</v>
      </c>
      <c r="I180" s="149"/>
      <c r="L180" s="144"/>
      <c r="M180" s="150"/>
      <c r="T180" s="151"/>
      <c r="AT180" s="146" t="s">
        <v>135</v>
      </c>
      <c r="AU180" s="146" t="s">
        <v>82</v>
      </c>
      <c r="AV180" s="12" t="s">
        <v>82</v>
      </c>
      <c r="AW180" s="12" t="s">
        <v>4</v>
      </c>
      <c r="AX180" s="12" t="s">
        <v>80</v>
      </c>
      <c r="AY180" s="146" t="s">
        <v>121</v>
      </c>
    </row>
    <row r="181" spans="2:65" s="1" customFormat="1" ht="30" customHeight="1">
      <c r="B181" s="32"/>
      <c r="C181" s="127" t="s">
        <v>318</v>
      </c>
      <c r="D181" s="127" t="s">
        <v>126</v>
      </c>
      <c r="E181" s="128" t="s">
        <v>319</v>
      </c>
      <c r="F181" s="129" t="s">
        <v>320</v>
      </c>
      <c r="G181" s="130" t="s">
        <v>203</v>
      </c>
      <c r="H181" s="131">
        <v>2</v>
      </c>
      <c r="I181" s="132"/>
      <c r="J181" s="133">
        <f>ROUND(I181*H181,2)</f>
        <v>0</v>
      </c>
      <c r="K181" s="129" t="s">
        <v>130</v>
      </c>
      <c r="L181" s="32"/>
      <c r="M181" s="134" t="s">
        <v>19</v>
      </c>
      <c r="N181" s="135" t="s">
        <v>44</v>
      </c>
      <c r="P181" s="136">
        <f>O181*H181</f>
        <v>0</v>
      </c>
      <c r="Q181" s="136">
        <v>1.08E-3</v>
      </c>
      <c r="R181" s="136">
        <f>Q181*H181</f>
        <v>2.16E-3</v>
      </c>
      <c r="S181" s="136">
        <v>0</v>
      </c>
      <c r="T181" s="137">
        <f>S181*H181</f>
        <v>0</v>
      </c>
      <c r="AR181" s="138" t="s">
        <v>210</v>
      </c>
      <c r="AT181" s="138" t="s">
        <v>126</v>
      </c>
      <c r="AU181" s="138" t="s">
        <v>82</v>
      </c>
      <c r="AY181" s="17" t="s">
        <v>121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82</v>
      </c>
      <c r="BK181" s="139">
        <f>ROUND(I181*H181,2)</f>
        <v>0</v>
      </c>
      <c r="BL181" s="17" t="s">
        <v>210</v>
      </c>
      <c r="BM181" s="138" t="s">
        <v>321</v>
      </c>
    </row>
    <row r="182" spans="2:65" s="1" customFormat="1" ht="10.199999999999999" hidden="1">
      <c r="B182" s="32"/>
      <c r="D182" s="140" t="s">
        <v>133</v>
      </c>
      <c r="F182" s="141" t="s">
        <v>322</v>
      </c>
      <c r="I182" s="142"/>
      <c r="L182" s="32"/>
      <c r="M182" s="143"/>
      <c r="T182" s="53"/>
      <c r="AT182" s="17" t="s">
        <v>133</v>
      </c>
      <c r="AU182" s="17" t="s">
        <v>82</v>
      </c>
    </row>
    <row r="183" spans="2:65" s="1" customFormat="1" ht="14.4" customHeight="1">
      <c r="B183" s="32"/>
      <c r="C183" s="159" t="s">
        <v>323</v>
      </c>
      <c r="D183" s="159" t="s">
        <v>206</v>
      </c>
      <c r="E183" s="160" t="s">
        <v>324</v>
      </c>
      <c r="F183" s="161" t="s">
        <v>325</v>
      </c>
      <c r="G183" s="162" t="s">
        <v>203</v>
      </c>
      <c r="H183" s="163">
        <v>2</v>
      </c>
      <c r="I183" s="164"/>
      <c r="J183" s="165">
        <f>ROUND(I183*H183,2)</f>
        <v>0</v>
      </c>
      <c r="K183" s="161" t="s">
        <v>130</v>
      </c>
      <c r="L183" s="166"/>
      <c r="M183" s="167" t="s">
        <v>19</v>
      </c>
      <c r="N183" s="168" t="s">
        <v>44</v>
      </c>
      <c r="P183" s="136">
        <f>O183*H183</f>
        <v>0</v>
      </c>
      <c r="Q183" s="136">
        <v>1.66E-3</v>
      </c>
      <c r="R183" s="136">
        <f>Q183*H183</f>
        <v>3.32E-3</v>
      </c>
      <c r="S183" s="136">
        <v>0</v>
      </c>
      <c r="T183" s="137">
        <f>S183*H183</f>
        <v>0</v>
      </c>
      <c r="AR183" s="138" t="s">
        <v>292</v>
      </c>
      <c r="AT183" s="138" t="s">
        <v>206</v>
      </c>
      <c r="AU183" s="138" t="s">
        <v>82</v>
      </c>
      <c r="AY183" s="17" t="s">
        <v>121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82</v>
      </c>
      <c r="BK183" s="139">
        <f>ROUND(I183*H183,2)</f>
        <v>0</v>
      </c>
      <c r="BL183" s="17" t="s">
        <v>210</v>
      </c>
      <c r="BM183" s="138" t="s">
        <v>326</v>
      </c>
    </row>
    <row r="184" spans="2:65" s="1" customFormat="1" ht="22.2" customHeight="1">
      <c r="B184" s="32"/>
      <c r="C184" s="127" t="s">
        <v>327</v>
      </c>
      <c r="D184" s="127" t="s">
        <v>126</v>
      </c>
      <c r="E184" s="128" t="s">
        <v>328</v>
      </c>
      <c r="F184" s="129" t="s">
        <v>329</v>
      </c>
      <c r="G184" s="130" t="s">
        <v>129</v>
      </c>
      <c r="H184" s="131">
        <v>46</v>
      </c>
      <c r="I184" s="132"/>
      <c r="J184" s="133">
        <f>ROUND(I184*H184,2)</f>
        <v>0</v>
      </c>
      <c r="K184" s="129" t="s">
        <v>130</v>
      </c>
      <c r="L184" s="32"/>
      <c r="M184" s="134" t="s">
        <v>19</v>
      </c>
      <c r="N184" s="135" t="s">
        <v>44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210</v>
      </c>
      <c r="AT184" s="138" t="s">
        <v>126</v>
      </c>
      <c r="AU184" s="138" t="s">
        <v>82</v>
      </c>
      <c r="AY184" s="17" t="s">
        <v>121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82</v>
      </c>
      <c r="BK184" s="139">
        <f>ROUND(I184*H184,2)</f>
        <v>0</v>
      </c>
      <c r="BL184" s="17" t="s">
        <v>210</v>
      </c>
      <c r="BM184" s="138" t="s">
        <v>330</v>
      </c>
    </row>
    <row r="185" spans="2:65" s="1" customFormat="1" ht="10.199999999999999" hidden="1">
      <c r="B185" s="32"/>
      <c r="D185" s="140" t="s">
        <v>133</v>
      </c>
      <c r="F185" s="141" t="s">
        <v>331</v>
      </c>
      <c r="I185" s="142"/>
      <c r="L185" s="32"/>
      <c r="M185" s="143"/>
      <c r="T185" s="53"/>
      <c r="AT185" s="17" t="s">
        <v>133</v>
      </c>
      <c r="AU185" s="17" t="s">
        <v>82</v>
      </c>
    </row>
    <row r="186" spans="2:65" s="1" customFormat="1" ht="14.4" customHeight="1">
      <c r="B186" s="32"/>
      <c r="C186" s="159" t="s">
        <v>332</v>
      </c>
      <c r="D186" s="159" t="s">
        <v>206</v>
      </c>
      <c r="E186" s="160" t="s">
        <v>333</v>
      </c>
      <c r="F186" s="161" t="s">
        <v>334</v>
      </c>
      <c r="G186" s="162" t="s">
        <v>335</v>
      </c>
      <c r="H186" s="163">
        <v>1.84</v>
      </c>
      <c r="I186" s="164"/>
      <c r="J186" s="165">
        <f>ROUND(I186*H186,2)</f>
        <v>0</v>
      </c>
      <c r="K186" s="161" t="s">
        <v>336</v>
      </c>
      <c r="L186" s="166"/>
      <c r="M186" s="167" t="s">
        <v>19</v>
      </c>
      <c r="N186" s="168" t="s">
        <v>44</v>
      </c>
      <c r="P186" s="136">
        <f>O186*H186</f>
        <v>0</v>
      </c>
      <c r="Q186" s="136">
        <v>1E-3</v>
      </c>
      <c r="R186" s="136">
        <f>Q186*H186</f>
        <v>1.8400000000000001E-3</v>
      </c>
      <c r="S186" s="136">
        <v>0</v>
      </c>
      <c r="T186" s="137">
        <f>S186*H186</f>
        <v>0</v>
      </c>
      <c r="AR186" s="138" t="s">
        <v>292</v>
      </c>
      <c r="AT186" s="138" t="s">
        <v>206</v>
      </c>
      <c r="AU186" s="138" t="s">
        <v>82</v>
      </c>
      <c r="AY186" s="17" t="s">
        <v>121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82</v>
      </c>
      <c r="BK186" s="139">
        <f>ROUND(I186*H186,2)</f>
        <v>0</v>
      </c>
      <c r="BL186" s="17" t="s">
        <v>210</v>
      </c>
      <c r="BM186" s="138" t="s">
        <v>337</v>
      </c>
    </row>
    <row r="187" spans="2:65" s="12" customFormat="1" ht="10.199999999999999">
      <c r="B187" s="144"/>
      <c r="D187" s="145" t="s">
        <v>135</v>
      </c>
      <c r="F187" s="147" t="s">
        <v>338</v>
      </c>
      <c r="H187" s="148">
        <v>1.84</v>
      </c>
      <c r="I187" s="149"/>
      <c r="L187" s="144"/>
      <c r="M187" s="150"/>
      <c r="T187" s="151"/>
      <c r="AT187" s="146" t="s">
        <v>135</v>
      </c>
      <c r="AU187" s="146" t="s">
        <v>82</v>
      </c>
      <c r="AV187" s="12" t="s">
        <v>82</v>
      </c>
      <c r="AW187" s="12" t="s">
        <v>4</v>
      </c>
      <c r="AX187" s="12" t="s">
        <v>80</v>
      </c>
      <c r="AY187" s="146" t="s">
        <v>121</v>
      </c>
    </row>
    <row r="188" spans="2:65" s="1" customFormat="1" ht="22.2" customHeight="1">
      <c r="B188" s="32"/>
      <c r="C188" s="127" t="s">
        <v>339</v>
      </c>
      <c r="D188" s="127" t="s">
        <v>126</v>
      </c>
      <c r="E188" s="128" t="s">
        <v>340</v>
      </c>
      <c r="F188" s="129" t="s">
        <v>341</v>
      </c>
      <c r="G188" s="130" t="s">
        <v>238</v>
      </c>
      <c r="H188" s="131">
        <v>0.36599999999999999</v>
      </c>
      <c r="I188" s="132"/>
      <c r="J188" s="133">
        <f>ROUND(I188*H188,2)</f>
        <v>0</v>
      </c>
      <c r="K188" s="129" t="s">
        <v>130</v>
      </c>
      <c r="L188" s="32"/>
      <c r="M188" s="134" t="s">
        <v>19</v>
      </c>
      <c r="N188" s="135" t="s">
        <v>44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210</v>
      </c>
      <c r="AT188" s="138" t="s">
        <v>126</v>
      </c>
      <c r="AU188" s="138" t="s">
        <v>82</v>
      </c>
      <c r="AY188" s="17" t="s">
        <v>121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82</v>
      </c>
      <c r="BK188" s="139">
        <f>ROUND(I188*H188,2)</f>
        <v>0</v>
      </c>
      <c r="BL188" s="17" t="s">
        <v>210</v>
      </c>
      <c r="BM188" s="138" t="s">
        <v>342</v>
      </c>
    </row>
    <row r="189" spans="2:65" s="1" customFormat="1" ht="10.199999999999999" hidden="1">
      <c r="B189" s="32"/>
      <c r="D189" s="140" t="s">
        <v>133</v>
      </c>
      <c r="F189" s="141" t="s">
        <v>343</v>
      </c>
      <c r="I189" s="142"/>
      <c r="L189" s="32"/>
      <c r="M189" s="143"/>
      <c r="T189" s="53"/>
      <c r="AT189" s="17" t="s">
        <v>133</v>
      </c>
      <c r="AU189" s="17" t="s">
        <v>82</v>
      </c>
    </row>
    <row r="190" spans="2:65" s="11" customFormat="1" ht="22.8" customHeight="1">
      <c r="B190" s="115"/>
      <c r="D190" s="116" t="s">
        <v>71</v>
      </c>
      <c r="E190" s="125" t="s">
        <v>344</v>
      </c>
      <c r="F190" s="125" t="s">
        <v>345</v>
      </c>
      <c r="I190" s="118"/>
      <c r="J190" s="126">
        <f>BK190</f>
        <v>0</v>
      </c>
      <c r="L190" s="115"/>
      <c r="M190" s="120"/>
      <c r="P190" s="121">
        <f>SUM(P191:P228)</f>
        <v>0</v>
      </c>
      <c r="R190" s="121">
        <f>SUM(R191:R228)</f>
        <v>0.14635599999999999</v>
      </c>
      <c r="T190" s="122">
        <f>SUM(T191:T228)</f>
        <v>0.1268</v>
      </c>
      <c r="AR190" s="116" t="s">
        <v>82</v>
      </c>
      <c r="AT190" s="123" t="s">
        <v>71</v>
      </c>
      <c r="AU190" s="123" t="s">
        <v>80</v>
      </c>
      <c r="AY190" s="116" t="s">
        <v>121</v>
      </c>
      <c r="BK190" s="124">
        <f>SUM(BK191:BK228)</f>
        <v>0</v>
      </c>
    </row>
    <row r="191" spans="2:65" s="1" customFormat="1" ht="14.4" customHeight="1">
      <c r="B191" s="32"/>
      <c r="C191" s="127" t="s">
        <v>346</v>
      </c>
      <c r="D191" s="127" t="s">
        <v>126</v>
      </c>
      <c r="E191" s="128" t="s">
        <v>347</v>
      </c>
      <c r="F191" s="129" t="s">
        <v>348</v>
      </c>
      <c r="G191" s="130" t="s">
        <v>141</v>
      </c>
      <c r="H191" s="131">
        <v>237.89</v>
      </c>
      <c r="I191" s="132"/>
      <c r="J191" s="133">
        <f>ROUND(I191*H191,2)</f>
        <v>0</v>
      </c>
      <c r="K191" s="129" t="s">
        <v>130</v>
      </c>
      <c r="L191" s="32"/>
      <c r="M191" s="134" t="s">
        <v>19</v>
      </c>
      <c r="N191" s="135" t="s">
        <v>44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210</v>
      </c>
      <c r="AT191" s="138" t="s">
        <v>126</v>
      </c>
      <c r="AU191" s="138" t="s">
        <v>82</v>
      </c>
      <c r="AY191" s="17" t="s">
        <v>121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82</v>
      </c>
      <c r="BK191" s="139">
        <f>ROUND(I191*H191,2)</f>
        <v>0</v>
      </c>
      <c r="BL191" s="17" t="s">
        <v>210</v>
      </c>
      <c r="BM191" s="138" t="s">
        <v>349</v>
      </c>
    </row>
    <row r="192" spans="2:65" s="1" customFormat="1" ht="10.199999999999999" hidden="1">
      <c r="B192" s="32"/>
      <c r="D192" s="140" t="s">
        <v>133</v>
      </c>
      <c r="F192" s="141" t="s">
        <v>350</v>
      </c>
      <c r="I192" s="142"/>
      <c r="L192" s="32"/>
      <c r="M192" s="143"/>
      <c r="T192" s="53"/>
      <c r="AT192" s="17" t="s">
        <v>133</v>
      </c>
      <c r="AU192" s="17" t="s">
        <v>82</v>
      </c>
    </row>
    <row r="193" spans="2:65" s="14" customFormat="1" ht="10.199999999999999">
      <c r="B193" s="169"/>
      <c r="D193" s="145" t="s">
        <v>135</v>
      </c>
      <c r="E193" s="170" t="s">
        <v>19</v>
      </c>
      <c r="F193" s="171" t="s">
        <v>351</v>
      </c>
      <c r="H193" s="170" t="s">
        <v>19</v>
      </c>
      <c r="I193" s="172"/>
      <c r="L193" s="169"/>
      <c r="M193" s="173"/>
      <c r="T193" s="174"/>
      <c r="AT193" s="170" t="s">
        <v>135</v>
      </c>
      <c r="AU193" s="170" t="s">
        <v>82</v>
      </c>
      <c r="AV193" s="14" t="s">
        <v>80</v>
      </c>
      <c r="AW193" s="14" t="s">
        <v>33</v>
      </c>
      <c r="AX193" s="14" t="s">
        <v>72</v>
      </c>
      <c r="AY193" s="170" t="s">
        <v>121</v>
      </c>
    </row>
    <row r="194" spans="2:65" s="12" customFormat="1" ht="10.199999999999999">
      <c r="B194" s="144"/>
      <c r="D194" s="145" t="s">
        <v>135</v>
      </c>
      <c r="E194" s="146" t="s">
        <v>19</v>
      </c>
      <c r="F194" s="147" t="s">
        <v>352</v>
      </c>
      <c r="H194" s="148">
        <v>179.79</v>
      </c>
      <c r="I194" s="149"/>
      <c r="L194" s="144"/>
      <c r="M194" s="150"/>
      <c r="T194" s="151"/>
      <c r="AT194" s="146" t="s">
        <v>135</v>
      </c>
      <c r="AU194" s="146" t="s">
        <v>82</v>
      </c>
      <c r="AV194" s="12" t="s">
        <v>82</v>
      </c>
      <c r="AW194" s="12" t="s">
        <v>33</v>
      </c>
      <c r="AX194" s="12" t="s">
        <v>72</v>
      </c>
      <c r="AY194" s="146" t="s">
        <v>121</v>
      </c>
    </row>
    <row r="195" spans="2:65" s="14" customFormat="1" ht="10.199999999999999">
      <c r="B195" s="169"/>
      <c r="D195" s="145" t="s">
        <v>135</v>
      </c>
      <c r="E195" s="170" t="s">
        <v>19</v>
      </c>
      <c r="F195" s="171" t="s">
        <v>353</v>
      </c>
      <c r="H195" s="170" t="s">
        <v>19</v>
      </c>
      <c r="I195" s="172"/>
      <c r="L195" s="169"/>
      <c r="M195" s="173"/>
      <c r="T195" s="174"/>
      <c r="AT195" s="170" t="s">
        <v>135</v>
      </c>
      <c r="AU195" s="170" t="s">
        <v>82</v>
      </c>
      <c r="AV195" s="14" t="s">
        <v>80</v>
      </c>
      <c r="AW195" s="14" t="s">
        <v>33</v>
      </c>
      <c r="AX195" s="14" t="s">
        <v>72</v>
      </c>
      <c r="AY195" s="170" t="s">
        <v>121</v>
      </c>
    </row>
    <row r="196" spans="2:65" s="12" customFormat="1" ht="10.199999999999999">
      <c r="B196" s="144"/>
      <c r="D196" s="145" t="s">
        <v>135</v>
      </c>
      <c r="E196" s="146" t="s">
        <v>19</v>
      </c>
      <c r="F196" s="147" t="s">
        <v>354</v>
      </c>
      <c r="H196" s="148">
        <v>58.1</v>
      </c>
      <c r="I196" s="149"/>
      <c r="L196" s="144"/>
      <c r="M196" s="150"/>
      <c r="T196" s="151"/>
      <c r="AT196" s="146" t="s">
        <v>135</v>
      </c>
      <c r="AU196" s="146" t="s">
        <v>82</v>
      </c>
      <c r="AV196" s="12" t="s">
        <v>82</v>
      </c>
      <c r="AW196" s="12" t="s">
        <v>33</v>
      </c>
      <c r="AX196" s="12" t="s">
        <v>72</v>
      </c>
      <c r="AY196" s="146" t="s">
        <v>121</v>
      </c>
    </row>
    <row r="197" spans="2:65" s="13" customFormat="1" ht="10.199999999999999">
      <c r="B197" s="152"/>
      <c r="D197" s="145" t="s">
        <v>135</v>
      </c>
      <c r="E197" s="153" t="s">
        <v>19</v>
      </c>
      <c r="F197" s="154" t="s">
        <v>138</v>
      </c>
      <c r="H197" s="155">
        <v>237.89</v>
      </c>
      <c r="I197" s="156"/>
      <c r="L197" s="152"/>
      <c r="M197" s="157"/>
      <c r="T197" s="158"/>
      <c r="AT197" s="153" t="s">
        <v>135</v>
      </c>
      <c r="AU197" s="153" t="s">
        <v>82</v>
      </c>
      <c r="AV197" s="13" t="s">
        <v>131</v>
      </c>
      <c r="AW197" s="13" t="s">
        <v>33</v>
      </c>
      <c r="AX197" s="13" t="s">
        <v>80</v>
      </c>
      <c r="AY197" s="153" t="s">
        <v>121</v>
      </c>
    </row>
    <row r="198" spans="2:65" s="1" customFormat="1" ht="14.4" customHeight="1">
      <c r="B198" s="32"/>
      <c r="C198" s="159" t="s">
        <v>355</v>
      </c>
      <c r="D198" s="159" t="s">
        <v>206</v>
      </c>
      <c r="E198" s="160" t="s">
        <v>356</v>
      </c>
      <c r="F198" s="161" t="s">
        <v>357</v>
      </c>
      <c r="G198" s="162" t="s">
        <v>335</v>
      </c>
      <c r="H198" s="163">
        <v>33.305999999999997</v>
      </c>
      <c r="I198" s="164"/>
      <c r="J198" s="165">
        <f>ROUND(I198*H198,2)</f>
        <v>0</v>
      </c>
      <c r="K198" s="161" t="s">
        <v>130</v>
      </c>
      <c r="L198" s="166"/>
      <c r="M198" s="167" t="s">
        <v>19</v>
      </c>
      <c r="N198" s="168" t="s">
        <v>44</v>
      </c>
      <c r="P198" s="136">
        <f>O198*H198</f>
        <v>0</v>
      </c>
      <c r="Q198" s="136">
        <v>1E-3</v>
      </c>
      <c r="R198" s="136">
        <f>Q198*H198</f>
        <v>3.3305999999999995E-2</v>
      </c>
      <c r="S198" s="136">
        <v>0</v>
      </c>
      <c r="T198" s="137">
        <f>S198*H198</f>
        <v>0</v>
      </c>
      <c r="AR198" s="138" t="s">
        <v>292</v>
      </c>
      <c r="AT198" s="138" t="s">
        <v>206</v>
      </c>
      <c r="AU198" s="138" t="s">
        <v>82</v>
      </c>
      <c r="AY198" s="17" t="s">
        <v>121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82</v>
      </c>
      <c r="BK198" s="139">
        <f>ROUND(I198*H198,2)</f>
        <v>0</v>
      </c>
      <c r="BL198" s="17" t="s">
        <v>210</v>
      </c>
      <c r="BM198" s="138" t="s">
        <v>358</v>
      </c>
    </row>
    <row r="199" spans="2:65" s="12" customFormat="1" ht="10.199999999999999">
      <c r="B199" s="144"/>
      <c r="D199" s="145" t="s">
        <v>135</v>
      </c>
      <c r="E199" s="146" t="s">
        <v>19</v>
      </c>
      <c r="F199" s="147" t="s">
        <v>359</v>
      </c>
      <c r="H199" s="148">
        <v>33.305999999999997</v>
      </c>
      <c r="I199" s="149"/>
      <c r="L199" s="144"/>
      <c r="M199" s="150"/>
      <c r="T199" s="151"/>
      <c r="AT199" s="146" t="s">
        <v>135</v>
      </c>
      <c r="AU199" s="146" t="s">
        <v>82</v>
      </c>
      <c r="AV199" s="12" t="s">
        <v>82</v>
      </c>
      <c r="AW199" s="12" t="s">
        <v>33</v>
      </c>
      <c r="AX199" s="12" t="s">
        <v>80</v>
      </c>
      <c r="AY199" s="146" t="s">
        <v>121</v>
      </c>
    </row>
    <row r="200" spans="2:65" s="1" customFormat="1" ht="14.4" customHeight="1">
      <c r="B200" s="32"/>
      <c r="C200" s="159" t="s">
        <v>360</v>
      </c>
      <c r="D200" s="159" t="s">
        <v>206</v>
      </c>
      <c r="E200" s="160" t="s">
        <v>361</v>
      </c>
      <c r="F200" s="161" t="s">
        <v>362</v>
      </c>
      <c r="G200" s="162" t="s">
        <v>203</v>
      </c>
      <c r="H200" s="163">
        <v>115</v>
      </c>
      <c r="I200" s="164"/>
      <c r="J200" s="165">
        <f>ROUND(I200*H200,2)</f>
        <v>0</v>
      </c>
      <c r="K200" s="161" t="s">
        <v>130</v>
      </c>
      <c r="L200" s="166"/>
      <c r="M200" s="167" t="s">
        <v>19</v>
      </c>
      <c r="N200" s="168" t="s">
        <v>44</v>
      </c>
      <c r="P200" s="136">
        <f>O200*H200</f>
        <v>0</v>
      </c>
      <c r="Q200" s="136">
        <v>2.1000000000000001E-4</v>
      </c>
      <c r="R200" s="136">
        <f>Q200*H200</f>
        <v>2.4150000000000001E-2</v>
      </c>
      <c r="S200" s="136">
        <v>0</v>
      </c>
      <c r="T200" s="137">
        <f>S200*H200</f>
        <v>0</v>
      </c>
      <c r="AR200" s="138" t="s">
        <v>292</v>
      </c>
      <c r="AT200" s="138" t="s">
        <v>206</v>
      </c>
      <c r="AU200" s="138" t="s">
        <v>82</v>
      </c>
      <c r="AY200" s="17" t="s">
        <v>121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7" t="s">
        <v>82</v>
      </c>
      <c r="BK200" s="139">
        <f>ROUND(I200*H200,2)</f>
        <v>0</v>
      </c>
      <c r="BL200" s="17" t="s">
        <v>210</v>
      </c>
      <c r="BM200" s="138" t="s">
        <v>363</v>
      </c>
    </row>
    <row r="201" spans="2:65" s="1" customFormat="1" ht="14.4" customHeight="1">
      <c r="B201" s="32"/>
      <c r="C201" s="127" t="s">
        <v>364</v>
      </c>
      <c r="D201" s="127" t="s">
        <v>126</v>
      </c>
      <c r="E201" s="128" t="s">
        <v>365</v>
      </c>
      <c r="F201" s="129" t="s">
        <v>366</v>
      </c>
      <c r="G201" s="130" t="s">
        <v>203</v>
      </c>
      <c r="H201" s="131">
        <v>115</v>
      </c>
      <c r="I201" s="132"/>
      <c r="J201" s="133">
        <f>ROUND(I201*H201,2)</f>
        <v>0</v>
      </c>
      <c r="K201" s="129" t="s">
        <v>130</v>
      </c>
      <c r="L201" s="32"/>
      <c r="M201" s="134" t="s">
        <v>19</v>
      </c>
      <c r="N201" s="135" t="s">
        <v>44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210</v>
      </c>
      <c r="AT201" s="138" t="s">
        <v>126</v>
      </c>
      <c r="AU201" s="138" t="s">
        <v>82</v>
      </c>
      <c r="AY201" s="17" t="s">
        <v>121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82</v>
      </c>
      <c r="BK201" s="139">
        <f>ROUND(I201*H201,2)</f>
        <v>0</v>
      </c>
      <c r="BL201" s="17" t="s">
        <v>210</v>
      </c>
      <c r="BM201" s="138" t="s">
        <v>367</v>
      </c>
    </row>
    <row r="202" spans="2:65" s="1" customFormat="1" ht="10.199999999999999" hidden="1">
      <c r="B202" s="32"/>
      <c r="D202" s="140" t="s">
        <v>133</v>
      </c>
      <c r="F202" s="141" t="s">
        <v>368</v>
      </c>
      <c r="I202" s="142"/>
      <c r="L202" s="32"/>
      <c r="M202" s="143"/>
      <c r="T202" s="53"/>
      <c r="AT202" s="17" t="s">
        <v>133</v>
      </c>
      <c r="AU202" s="17" t="s">
        <v>82</v>
      </c>
    </row>
    <row r="203" spans="2:65" s="1" customFormat="1" ht="14.4" customHeight="1">
      <c r="B203" s="32"/>
      <c r="C203" s="159" t="s">
        <v>369</v>
      </c>
      <c r="D203" s="159" t="s">
        <v>206</v>
      </c>
      <c r="E203" s="160" t="s">
        <v>370</v>
      </c>
      <c r="F203" s="161" t="s">
        <v>371</v>
      </c>
      <c r="G203" s="162" t="s">
        <v>203</v>
      </c>
      <c r="H203" s="163">
        <v>115</v>
      </c>
      <c r="I203" s="164"/>
      <c r="J203" s="165">
        <f>ROUND(I203*H203,2)</f>
        <v>0</v>
      </c>
      <c r="K203" s="161" t="s">
        <v>130</v>
      </c>
      <c r="L203" s="166"/>
      <c r="M203" s="167" t="s">
        <v>19</v>
      </c>
      <c r="N203" s="168" t="s">
        <v>44</v>
      </c>
      <c r="P203" s="136">
        <f>O203*H203</f>
        <v>0</v>
      </c>
      <c r="Q203" s="136">
        <v>1.6000000000000001E-4</v>
      </c>
      <c r="R203" s="136">
        <f>Q203*H203</f>
        <v>1.8400000000000003E-2</v>
      </c>
      <c r="S203" s="136">
        <v>0</v>
      </c>
      <c r="T203" s="137">
        <f>S203*H203</f>
        <v>0</v>
      </c>
      <c r="AR203" s="138" t="s">
        <v>292</v>
      </c>
      <c r="AT203" s="138" t="s">
        <v>206</v>
      </c>
      <c r="AU203" s="138" t="s">
        <v>82</v>
      </c>
      <c r="AY203" s="17" t="s">
        <v>121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82</v>
      </c>
      <c r="BK203" s="139">
        <f>ROUND(I203*H203,2)</f>
        <v>0</v>
      </c>
      <c r="BL203" s="17" t="s">
        <v>210</v>
      </c>
      <c r="BM203" s="138" t="s">
        <v>372</v>
      </c>
    </row>
    <row r="204" spans="2:65" s="1" customFormat="1" ht="14.4" customHeight="1">
      <c r="B204" s="32"/>
      <c r="C204" s="127" t="s">
        <v>373</v>
      </c>
      <c r="D204" s="127" t="s">
        <v>126</v>
      </c>
      <c r="E204" s="128" t="s">
        <v>374</v>
      </c>
      <c r="F204" s="129" t="s">
        <v>375</v>
      </c>
      <c r="G204" s="130" t="s">
        <v>203</v>
      </c>
      <c r="H204" s="131">
        <v>4</v>
      </c>
      <c r="I204" s="132"/>
      <c r="J204" s="133">
        <f>ROUND(I204*H204,2)</f>
        <v>0</v>
      </c>
      <c r="K204" s="129" t="s">
        <v>130</v>
      </c>
      <c r="L204" s="32"/>
      <c r="M204" s="134" t="s">
        <v>19</v>
      </c>
      <c r="N204" s="135" t="s">
        <v>44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210</v>
      </c>
      <c r="AT204" s="138" t="s">
        <v>126</v>
      </c>
      <c r="AU204" s="138" t="s">
        <v>82</v>
      </c>
      <c r="AY204" s="17" t="s">
        <v>121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82</v>
      </c>
      <c r="BK204" s="139">
        <f>ROUND(I204*H204,2)</f>
        <v>0</v>
      </c>
      <c r="BL204" s="17" t="s">
        <v>210</v>
      </c>
      <c r="BM204" s="138" t="s">
        <v>376</v>
      </c>
    </row>
    <row r="205" spans="2:65" s="1" customFormat="1" ht="10.199999999999999" hidden="1">
      <c r="B205" s="32"/>
      <c r="D205" s="140" t="s">
        <v>133</v>
      </c>
      <c r="F205" s="141" t="s">
        <v>377</v>
      </c>
      <c r="I205" s="142"/>
      <c r="L205" s="32"/>
      <c r="M205" s="143"/>
      <c r="T205" s="53"/>
      <c r="AT205" s="17" t="s">
        <v>133</v>
      </c>
      <c r="AU205" s="17" t="s">
        <v>82</v>
      </c>
    </row>
    <row r="206" spans="2:65" s="1" customFormat="1" ht="14.4" customHeight="1">
      <c r="B206" s="32"/>
      <c r="C206" s="159" t="s">
        <v>378</v>
      </c>
      <c r="D206" s="159" t="s">
        <v>206</v>
      </c>
      <c r="E206" s="160" t="s">
        <v>379</v>
      </c>
      <c r="F206" s="161" t="s">
        <v>380</v>
      </c>
      <c r="G206" s="162" t="s">
        <v>203</v>
      </c>
      <c r="H206" s="163">
        <v>4</v>
      </c>
      <c r="I206" s="164"/>
      <c r="J206" s="165">
        <f>ROUND(I206*H206,2)</f>
        <v>0</v>
      </c>
      <c r="K206" s="161" t="s">
        <v>130</v>
      </c>
      <c r="L206" s="166"/>
      <c r="M206" s="167" t="s">
        <v>19</v>
      </c>
      <c r="N206" s="168" t="s">
        <v>44</v>
      </c>
      <c r="P206" s="136">
        <f>O206*H206</f>
        <v>0</v>
      </c>
      <c r="Q206" s="136">
        <v>4.1999999999999997E-3</v>
      </c>
      <c r="R206" s="136">
        <f>Q206*H206</f>
        <v>1.6799999999999999E-2</v>
      </c>
      <c r="S206" s="136">
        <v>0</v>
      </c>
      <c r="T206" s="137">
        <f>S206*H206</f>
        <v>0</v>
      </c>
      <c r="AR206" s="138" t="s">
        <v>292</v>
      </c>
      <c r="AT206" s="138" t="s">
        <v>206</v>
      </c>
      <c r="AU206" s="138" t="s">
        <v>82</v>
      </c>
      <c r="AY206" s="17" t="s">
        <v>121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82</v>
      </c>
      <c r="BK206" s="139">
        <f>ROUND(I206*H206,2)</f>
        <v>0</v>
      </c>
      <c r="BL206" s="17" t="s">
        <v>210</v>
      </c>
      <c r="BM206" s="138" t="s">
        <v>381</v>
      </c>
    </row>
    <row r="207" spans="2:65" s="1" customFormat="1" ht="14.4" customHeight="1">
      <c r="B207" s="32"/>
      <c r="C207" s="127" t="s">
        <v>382</v>
      </c>
      <c r="D207" s="127" t="s">
        <v>126</v>
      </c>
      <c r="E207" s="128" t="s">
        <v>383</v>
      </c>
      <c r="F207" s="129" t="s">
        <v>384</v>
      </c>
      <c r="G207" s="130" t="s">
        <v>203</v>
      </c>
      <c r="H207" s="131">
        <v>4</v>
      </c>
      <c r="I207" s="132"/>
      <c r="J207" s="133">
        <f>ROUND(I207*H207,2)</f>
        <v>0</v>
      </c>
      <c r="K207" s="129" t="s">
        <v>130</v>
      </c>
      <c r="L207" s="32"/>
      <c r="M207" s="134" t="s">
        <v>19</v>
      </c>
      <c r="N207" s="135" t="s">
        <v>44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210</v>
      </c>
      <c r="AT207" s="138" t="s">
        <v>126</v>
      </c>
      <c r="AU207" s="138" t="s">
        <v>82</v>
      </c>
      <c r="AY207" s="17" t="s">
        <v>121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82</v>
      </c>
      <c r="BK207" s="139">
        <f>ROUND(I207*H207,2)</f>
        <v>0</v>
      </c>
      <c r="BL207" s="17" t="s">
        <v>210</v>
      </c>
      <c r="BM207" s="138" t="s">
        <v>385</v>
      </c>
    </row>
    <row r="208" spans="2:65" s="1" customFormat="1" ht="10.199999999999999" hidden="1">
      <c r="B208" s="32"/>
      <c r="D208" s="140" t="s">
        <v>133</v>
      </c>
      <c r="F208" s="141" t="s">
        <v>386</v>
      </c>
      <c r="I208" s="142"/>
      <c r="L208" s="32"/>
      <c r="M208" s="143"/>
      <c r="T208" s="53"/>
      <c r="AT208" s="17" t="s">
        <v>133</v>
      </c>
      <c r="AU208" s="17" t="s">
        <v>82</v>
      </c>
    </row>
    <row r="209" spans="2:65" s="1" customFormat="1" ht="14.4" customHeight="1">
      <c r="B209" s="32"/>
      <c r="C209" s="127" t="s">
        <v>387</v>
      </c>
      <c r="D209" s="127" t="s">
        <v>126</v>
      </c>
      <c r="E209" s="128" t="s">
        <v>388</v>
      </c>
      <c r="F209" s="129" t="s">
        <v>389</v>
      </c>
      <c r="G209" s="130" t="s">
        <v>203</v>
      </c>
      <c r="H209" s="131">
        <v>4</v>
      </c>
      <c r="I209" s="132"/>
      <c r="J209" s="133">
        <f>ROUND(I209*H209,2)</f>
        <v>0</v>
      </c>
      <c r="K209" s="129" t="s">
        <v>130</v>
      </c>
      <c r="L209" s="32"/>
      <c r="M209" s="134" t="s">
        <v>19</v>
      </c>
      <c r="N209" s="135" t="s">
        <v>44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210</v>
      </c>
      <c r="AT209" s="138" t="s">
        <v>126</v>
      </c>
      <c r="AU209" s="138" t="s">
        <v>82</v>
      </c>
      <c r="AY209" s="17" t="s">
        <v>121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82</v>
      </c>
      <c r="BK209" s="139">
        <f>ROUND(I209*H209,2)</f>
        <v>0</v>
      </c>
      <c r="BL209" s="17" t="s">
        <v>210</v>
      </c>
      <c r="BM209" s="138" t="s">
        <v>390</v>
      </c>
    </row>
    <row r="210" spans="2:65" s="1" customFormat="1" ht="10.199999999999999" hidden="1">
      <c r="B210" s="32"/>
      <c r="D210" s="140" t="s">
        <v>133</v>
      </c>
      <c r="F210" s="141" t="s">
        <v>391</v>
      </c>
      <c r="I210" s="142"/>
      <c r="L210" s="32"/>
      <c r="M210" s="143"/>
      <c r="T210" s="53"/>
      <c r="AT210" s="17" t="s">
        <v>133</v>
      </c>
      <c r="AU210" s="17" t="s">
        <v>82</v>
      </c>
    </row>
    <row r="211" spans="2:65" s="1" customFormat="1" ht="14.4" customHeight="1">
      <c r="B211" s="32"/>
      <c r="C211" s="127" t="s">
        <v>392</v>
      </c>
      <c r="D211" s="127" t="s">
        <v>126</v>
      </c>
      <c r="E211" s="128" t="s">
        <v>393</v>
      </c>
      <c r="F211" s="129" t="s">
        <v>394</v>
      </c>
      <c r="G211" s="130" t="s">
        <v>203</v>
      </c>
      <c r="H211" s="131">
        <v>80</v>
      </c>
      <c r="I211" s="132"/>
      <c r="J211" s="133">
        <f>ROUND(I211*H211,2)</f>
        <v>0</v>
      </c>
      <c r="K211" s="129" t="s">
        <v>130</v>
      </c>
      <c r="L211" s="32"/>
      <c r="M211" s="134" t="s">
        <v>19</v>
      </c>
      <c r="N211" s="135" t="s">
        <v>44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210</v>
      </c>
      <c r="AT211" s="138" t="s">
        <v>126</v>
      </c>
      <c r="AU211" s="138" t="s">
        <v>82</v>
      </c>
      <c r="AY211" s="17" t="s">
        <v>121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82</v>
      </c>
      <c r="BK211" s="139">
        <f>ROUND(I211*H211,2)</f>
        <v>0</v>
      </c>
      <c r="BL211" s="17" t="s">
        <v>210</v>
      </c>
      <c r="BM211" s="138" t="s">
        <v>395</v>
      </c>
    </row>
    <row r="212" spans="2:65" s="1" customFormat="1" ht="10.199999999999999" hidden="1">
      <c r="B212" s="32"/>
      <c r="D212" s="140" t="s">
        <v>133</v>
      </c>
      <c r="F212" s="141" t="s">
        <v>396</v>
      </c>
      <c r="I212" s="142"/>
      <c r="L212" s="32"/>
      <c r="M212" s="143"/>
      <c r="T212" s="53"/>
      <c r="AT212" s="17" t="s">
        <v>133</v>
      </c>
      <c r="AU212" s="17" t="s">
        <v>82</v>
      </c>
    </row>
    <row r="213" spans="2:65" s="1" customFormat="1" ht="14.4" customHeight="1">
      <c r="B213" s="32"/>
      <c r="C213" s="159" t="s">
        <v>397</v>
      </c>
      <c r="D213" s="159" t="s">
        <v>206</v>
      </c>
      <c r="E213" s="160" t="s">
        <v>398</v>
      </c>
      <c r="F213" s="161" t="s">
        <v>399</v>
      </c>
      <c r="G213" s="162" t="s">
        <v>203</v>
      </c>
      <c r="H213" s="163">
        <v>80</v>
      </c>
      <c r="I213" s="164"/>
      <c r="J213" s="165">
        <f>ROUND(I213*H213,2)</f>
        <v>0</v>
      </c>
      <c r="K213" s="161" t="s">
        <v>130</v>
      </c>
      <c r="L213" s="166"/>
      <c r="M213" s="167" t="s">
        <v>19</v>
      </c>
      <c r="N213" s="168" t="s">
        <v>44</v>
      </c>
      <c r="P213" s="136">
        <f>O213*H213</f>
        <v>0</v>
      </c>
      <c r="Q213" s="136">
        <v>2.4000000000000001E-4</v>
      </c>
      <c r="R213" s="136">
        <f>Q213*H213</f>
        <v>1.9200000000000002E-2</v>
      </c>
      <c r="S213" s="136">
        <v>0</v>
      </c>
      <c r="T213" s="137">
        <f>S213*H213</f>
        <v>0</v>
      </c>
      <c r="AR213" s="138" t="s">
        <v>292</v>
      </c>
      <c r="AT213" s="138" t="s">
        <v>206</v>
      </c>
      <c r="AU213" s="138" t="s">
        <v>82</v>
      </c>
      <c r="AY213" s="17" t="s">
        <v>121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82</v>
      </c>
      <c r="BK213" s="139">
        <f>ROUND(I213*H213,2)</f>
        <v>0</v>
      </c>
      <c r="BL213" s="17" t="s">
        <v>210</v>
      </c>
      <c r="BM213" s="138" t="s">
        <v>400</v>
      </c>
    </row>
    <row r="214" spans="2:65" s="1" customFormat="1" ht="14.4" customHeight="1">
      <c r="B214" s="32"/>
      <c r="C214" s="127" t="s">
        <v>401</v>
      </c>
      <c r="D214" s="127" t="s">
        <v>126</v>
      </c>
      <c r="E214" s="128" t="s">
        <v>402</v>
      </c>
      <c r="F214" s="129" t="s">
        <v>403</v>
      </c>
      <c r="G214" s="130" t="s">
        <v>203</v>
      </c>
      <c r="H214" s="131">
        <v>10</v>
      </c>
      <c r="I214" s="132"/>
      <c r="J214" s="133">
        <f>ROUND(I214*H214,2)</f>
        <v>0</v>
      </c>
      <c r="K214" s="129" t="s">
        <v>130</v>
      </c>
      <c r="L214" s="32"/>
      <c r="M214" s="134" t="s">
        <v>19</v>
      </c>
      <c r="N214" s="135" t="s">
        <v>44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210</v>
      </c>
      <c r="AT214" s="138" t="s">
        <v>126</v>
      </c>
      <c r="AU214" s="138" t="s">
        <v>82</v>
      </c>
      <c r="AY214" s="17" t="s">
        <v>121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82</v>
      </c>
      <c r="BK214" s="139">
        <f>ROUND(I214*H214,2)</f>
        <v>0</v>
      </c>
      <c r="BL214" s="17" t="s">
        <v>210</v>
      </c>
      <c r="BM214" s="138" t="s">
        <v>404</v>
      </c>
    </row>
    <row r="215" spans="2:65" s="1" customFormat="1" ht="10.199999999999999" hidden="1">
      <c r="B215" s="32"/>
      <c r="D215" s="140" t="s">
        <v>133</v>
      </c>
      <c r="F215" s="141" t="s">
        <v>405</v>
      </c>
      <c r="I215" s="142"/>
      <c r="L215" s="32"/>
      <c r="M215" s="143"/>
      <c r="T215" s="53"/>
      <c r="AT215" s="17" t="s">
        <v>133</v>
      </c>
      <c r="AU215" s="17" t="s">
        <v>82</v>
      </c>
    </row>
    <row r="216" spans="2:65" s="1" customFormat="1" ht="14.4" customHeight="1">
      <c r="B216" s="32"/>
      <c r="C216" s="159" t="s">
        <v>406</v>
      </c>
      <c r="D216" s="159" t="s">
        <v>206</v>
      </c>
      <c r="E216" s="160" t="s">
        <v>407</v>
      </c>
      <c r="F216" s="161" t="s">
        <v>408</v>
      </c>
      <c r="G216" s="162" t="s">
        <v>203</v>
      </c>
      <c r="H216" s="163">
        <v>10</v>
      </c>
      <c r="I216" s="164"/>
      <c r="J216" s="165">
        <f>ROUND(I216*H216,2)</f>
        <v>0</v>
      </c>
      <c r="K216" s="161" t="s">
        <v>130</v>
      </c>
      <c r="L216" s="166"/>
      <c r="M216" s="167" t="s">
        <v>19</v>
      </c>
      <c r="N216" s="168" t="s">
        <v>44</v>
      </c>
      <c r="P216" s="136">
        <f>O216*H216</f>
        <v>0</v>
      </c>
      <c r="Q216" s="136">
        <v>3.4499999999999999E-3</v>
      </c>
      <c r="R216" s="136">
        <f>Q216*H216</f>
        <v>3.4500000000000003E-2</v>
      </c>
      <c r="S216" s="136">
        <v>0</v>
      </c>
      <c r="T216" s="137">
        <f>S216*H216</f>
        <v>0</v>
      </c>
      <c r="AR216" s="138" t="s">
        <v>292</v>
      </c>
      <c r="AT216" s="138" t="s">
        <v>206</v>
      </c>
      <c r="AU216" s="138" t="s">
        <v>82</v>
      </c>
      <c r="AY216" s="17" t="s">
        <v>121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82</v>
      </c>
      <c r="BK216" s="139">
        <f>ROUND(I216*H216,2)</f>
        <v>0</v>
      </c>
      <c r="BL216" s="17" t="s">
        <v>210</v>
      </c>
      <c r="BM216" s="138" t="s">
        <v>409</v>
      </c>
    </row>
    <row r="217" spans="2:65" s="1" customFormat="1" ht="22.2" customHeight="1">
      <c r="B217" s="32"/>
      <c r="C217" s="127" t="s">
        <v>410</v>
      </c>
      <c r="D217" s="127" t="s">
        <v>126</v>
      </c>
      <c r="E217" s="128" t="s">
        <v>411</v>
      </c>
      <c r="F217" s="129" t="s">
        <v>412</v>
      </c>
      <c r="G217" s="130" t="s">
        <v>141</v>
      </c>
      <c r="H217" s="131">
        <v>115</v>
      </c>
      <c r="I217" s="132"/>
      <c r="J217" s="133">
        <f>ROUND(I217*H217,2)</f>
        <v>0</v>
      </c>
      <c r="K217" s="129" t="s">
        <v>130</v>
      </c>
      <c r="L217" s="32"/>
      <c r="M217" s="134" t="s">
        <v>19</v>
      </c>
      <c r="N217" s="135" t="s">
        <v>44</v>
      </c>
      <c r="P217" s="136">
        <f>O217*H217</f>
        <v>0</v>
      </c>
      <c r="Q217" s="136">
        <v>0</v>
      </c>
      <c r="R217" s="136">
        <f>Q217*H217</f>
        <v>0</v>
      </c>
      <c r="S217" s="136">
        <v>4.0000000000000002E-4</v>
      </c>
      <c r="T217" s="137">
        <f>S217*H217</f>
        <v>4.5999999999999999E-2</v>
      </c>
      <c r="AR217" s="138" t="s">
        <v>210</v>
      </c>
      <c r="AT217" s="138" t="s">
        <v>126</v>
      </c>
      <c r="AU217" s="138" t="s">
        <v>82</v>
      </c>
      <c r="AY217" s="17" t="s">
        <v>121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82</v>
      </c>
      <c r="BK217" s="139">
        <f>ROUND(I217*H217,2)</f>
        <v>0</v>
      </c>
      <c r="BL217" s="17" t="s">
        <v>210</v>
      </c>
      <c r="BM217" s="138" t="s">
        <v>413</v>
      </c>
    </row>
    <row r="218" spans="2:65" s="1" customFormat="1" ht="10.199999999999999" hidden="1">
      <c r="B218" s="32"/>
      <c r="D218" s="140" t="s">
        <v>133</v>
      </c>
      <c r="F218" s="141" t="s">
        <v>414</v>
      </c>
      <c r="I218" s="142"/>
      <c r="L218" s="32"/>
      <c r="M218" s="143"/>
      <c r="T218" s="53"/>
      <c r="AT218" s="17" t="s">
        <v>133</v>
      </c>
      <c r="AU218" s="17" t="s">
        <v>82</v>
      </c>
    </row>
    <row r="219" spans="2:65" s="1" customFormat="1" ht="22.2" customHeight="1">
      <c r="B219" s="32"/>
      <c r="C219" s="127" t="s">
        <v>415</v>
      </c>
      <c r="D219" s="127" t="s">
        <v>126</v>
      </c>
      <c r="E219" s="128" t="s">
        <v>416</v>
      </c>
      <c r="F219" s="129" t="s">
        <v>417</v>
      </c>
      <c r="G219" s="130" t="s">
        <v>141</v>
      </c>
      <c r="H219" s="131">
        <v>59</v>
      </c>
      <c r="I219" s="132"/>
      <c r="J219" s="133">
        <f>ROUND(I219*H219,2)</f>
        <v>0</v>
      </c>
      <c r="K219" s="129" t="s">
        <v>130</v>
      </c>
      <c r="L219" s="32"/>
      <c r="M219" s="134" t="s">
        <v>19</v>
      </c>
      <c r="N219" s="135" t="s">
        <v>44</v>
      </c>
      <c r="P219" s="136">
        <f>O219*H219</f>
        <v>0</v>
      </c>
      <c r="Q219" s="136">
        <v>0</v>
      </c>
      <c r="R219" s="136">
        <f>Q219*H219</f>
        <v>0</v>
      </c>
      <c r="S219" s="136">
        <v>4.0000000000000002E-4</v>
      </c>
      <c r="T219" s="137">
        <f>S219*H219</f>
        <v>2.3599999999999999E-2</v>
      </c>
      <c r="AR219" s="138" t="s">
        <v>210</v>
      </c>
      <c r="AT219" s="138" t="s">
        <v>126</v>
      </c>
      <c r="AU219" s="138" t="s">
        <v>82</v>
      </c>
      <c r="AY219" s="17" t="s">
        <v>121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82</v>
      </c>
      <c r="BK219" s="139">
        <f>ROUND(I219*H219,2)</f>
        <v>0</v>
      </c>
      <c r="BL219" s="17" t="s">
        <v>210</v>
      </c>
      <c r="BM219" s="138" t="s">
        <v>418</v>
      </c>
    </row>
    <row r="220" spans="2:65" s="1" customFormat="1" ht="10.199999999999999" hidden="1">
      <c r="B220" s="32"/>
      <c r="D220" s="140" t="s">
        <v>133</v>
      </c>
      <c r="F220" s="141" t="s">
        <v>419</v>
      </c>
      <c r="I220" s="142"/>
      <c r="L220" s="32"/>
      <c r="M220" s="143"/>
      <c r="T220" s="53"/>
      <c r="AT220" s="17" t="s">
        <v>133</v>
      </c>
      <c r="AU220" s="17" t="s">
        <v>82</v>
      </c>
    </row>
    <row r="221" spans="2:65" s="1" customFormat="1" ht="14.4" customHeight="1">
      <c r="B221" s="32"/>
      <c r="C221" s="127" t="s">
        <v>420</v>
      </c>
      <c r="D221" s="127" t="s">
        <v>126</v>
      </c>
      <c r="E221" s="128" t="s">
        <v>421</v>
      </c>
      <c r="F221" s="129" t="s">
        <v>422</v>
      </c>
      <c r="G221" s="130" t="s">
        <v>203</v>
      </c>
      <c r="H221" s="131">
        <v>120</v>
      </c>
      <c r="I221" s="132"/>
      <c r="J221" s="133">
        <f>ROUND(I221*H221,2)</f>
        <v>0</v>
      </c>
      <c r="K221" s="129" t="s">
        <v>130</v>
      </c>
      <c r="L221" s="32"/>
      <c r="M221" s="134" t="s">
        <v>19</v>
      </c>
      <c r="N221" s="135" t="s">
        <v>44</v>
      </c>
      <c r="P221" s="136">
        <f>O221*H221</f>
        <v>0</v>
      </c>
      <c r="Q221" s="136">
        <v>0</v>
      </c>
      <c r="R221" s="136">
        <f>Q221*H221</f>
        <v>0</v>
      </c>
      <c r="S221" s="136">
        <v>2.5000000000000001E-4</v>
      </c>
      <c r="T221" s="137">
        <f>S221*H221</f>
        <v>0.03</v>
      </c>
      <c r="AR221" s="138" t="s">
        <v>210</v>
      </c>
      <c r="AT221" s="138" t="s">
        <v>126</v>
      </c>
      <c r="AU221" s="138" t="s">
        <v>82</v>
      </c>
      <c r="AY221" s="17" t="s">
        <v>121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82</v>
      </c>
      <c r="BK221" s="139">
        <f>ROUND(I221*H221,2)</f>
        <v>0</v>
      </c>
      <c r="BL221" s="17" t="s">
        <v>210</v>
      </c>
      <c r="BM221" s="138" t="s">
        <v>423</v>
      </c>
    </row>
    <row r="222" spans="2:65" s="1" customFormat="1" ht="10.199999999999999" hidden="1">
      <c r="B222" s="32"/>
      <c r="D222" s="140" t="s">
        <v>133</v>
      </c>
      <c r="F222" s="141" t="s">
        <v>424</v>
      </c>
      <c r="I222" s="142"/>
      <c r="L222" s="32"/>
      <c r="M222" s="143"/>
      <c r="T222" s="53"/>
      <c r="AT222" s="17" t="s">
        <v>133</v>
      </c>
      <c r="AU222" s="17" t="s">
        <v>82</v>
      </c>
    </row>
    <row r="223" spans="2:65" s="1" customFormat="1" ht="14.4" customHeight="1">
      <c r="B223" s="32"/>
      <c r="C223" s="127" t="s">
        <v>425</v>
      </c>
      <c r="D223" s="127" t="s">
        <v>126</v>
      </c>
      <c r="E223" s="128" t="s">
        <v>426</v>
      </c>
      <c r="F223" s="129" t="s">
        <v>427</v>
      </c>
      <c r="G223" s="130" t="s">
        <v>203</v>
      </c>
      <c r="H223" s="131">
        <v>80</v>
      </c>
      <c r="I223" s="132"/>
      <c r="J223" s="133">
        <f>ROUND(I223*H223,2)</f>
        <v>0</v>
      </c>
      <c r="K223" s="129" t="s">
        <v>130</v>
      </c>
      <c r="L223" s="32"/>
      <c r="M223" s="134" t="s">
        <v>19</v>
      </c>
      <c r="N223" s="135" t="s">
        <v>44</v>
      </c>
      <c r="P223" s="136">
        <f>O223*H223</f>
        <v>0</v>
      </c>
      <c r="Q223" s="136">
        <v>0</v>
      </c>
      <c r="R223" s="136">
        <f>Q223*H223</f>
        <v>0</v>
      </c>
      <c r="S223" s="136">
        <v>2.1000000000000001E-4</v>
      </c>
      <c r="T223" s="137">
        <f>S223*H223</f>
        <v>1.6800000000000002E-2</v>
      </c>
      <c r="AR223" s="138" t="s">
        <v>210</v>
      </c>
      <c r="AT223" s="138" t="s">
        <v>126</v>
      </c>
      <c r="AU223" s="138" t="s">
        <v>82</v>
      </c>
      <c r="AY223" s="17" t="s">
        <v>121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82</v>
      </c>
      <c r="BK223" s="139">
        <f>ROUND(I223*H223,2)</f>
        <v>0</v>
      </c>
      <c r="BL223" s="17" t="s">
        <v>210</v>
      </c>
      <c r="BM223" s="138" t="s">
        <v>428</v>
      </c>
    </row>
    <row r="224" spans="2:65" s="1" customFormat="1" ht="10.199999999999999" hidden="1">
      <c r="B224" s="32"/>
      <c r="D224" s="140" t="s">
        <v>133</v>
      </c>
      <c r="F224" s="141" t="s">
        <v>429</v>
      </c>
      <c r="I224" s="142"/>
      <c r="L224" s="32"/>
      <c r="M224" s="143"/>
      <c r="T224" s="53"/>
      <c r="AT224" s="17" t="s">
        <v>133</v>
      </c>
      <c r="AU224" s="17" t="s">
        <v>82</v>
      </c>
    </row>
    <row r="225" spans="2:65" s="1" customFormat="1" ht="14.4" customHeight="1">
      <c r="B225" s="32"/>
      <c r="C225" s="127" t="s">
        <v>430</v>
      </c>
      <c r="D225" s="127" t="s">
        <v>126</v>
      </c>
      <c r="E225" s="128" t="s">
        <v>431</v>
      </c>
      <c r="F225" s="129" t="s">
        <v>432</v>
      </c>
      <c r="G225" s="130" t="s">
        <v>203</v>
      </c>
      <c r="H225" s="131">
        <v>4</v>
      </c>
      <c r="I225" s="132"/>
      <c r="J225" s="133">
        <f>ROUND(I225*H225,2)</f>
        <v>0</v>
      </c>
      <c r="K225" s="129" t="s">
        <v>130</v>
      </c>
      <c r="L225" s="32"/>
      <c r="M225" s="134" t="s">
        <v>19</v>
      </c>
      <c r="N225" s="135" t="s">
        <v>44</v>
      </c>
      <c r="P225" s="136">
        <f>O225*H225</f>
        <v>0</v>
      </c>
      <c r="Q225" s="136">
        <v>0</v>
      </c>
      <c r="R225" s="136">
        <f>Q225*H225</f>
        <v>0</v>
      </c>
      <c r="S225" s="136">
        <v>2.5999999999999999E-3</v>
      </c>
      <c r="T225" s="137">
        <f>S225*H225</f>
        <v>1.04E-2</v>
      </c>
      <c r="AR225" s="138" t="s">
        <v>210</v>
      </c>
      <c r="AT225" s="138" t="s">
        <v>126</v>
      </c>
      <c r="AU225" s="138" t="s">
        <v>82</v>
      </c>
      <c r="AY225" s="17" t="s">
        <v>121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82</v>
      </c>
      <c r="BK225" s="139">
        <f>ROUND(I225*H225,2)</f>
        <v>0</v>
      </c>
      <c r="BL225" s="17" t="s">
        <v>210</v>
      </c>
      <c r="BM225" s="138" t="s">
        <v>433</v>
      </c>
    </row>
    <row r="226" spans="2:65" s="1" customFormat="1" ht="10.199999999999999" hidden="1">
      <c r="B226" s="32"/>
      <c r="D226" s="140" t="s">
        <v>133</v>
      </c>
      <c r="F226" s="141" t="s">
        <v>434</v>
      </c>
      <c r="I226" s="142"/>
      <c r="L226" s="32"/>
      <c r="M226" s="143"/>
      <c r="T226" s="53"/>
      <c r="AT226" s="17" t="s">
        <v>133</v>
      </c>
      <c r="AU226" s="17" t="s">
        <v>82</v>
      </c>
    </row>
    <row r="227" spans="2:65" s="1" customFormat="1" ht="14.4" customHeight="1">
      <c r="B227" s="32"/>
      <c r="C227" s="127" t="s">
        <v>435</v>
      </c>
      <c r="D227" s="127" t="s">
        <v>126</v>
      </c>
      <c r="E227" s="128" t="s">
        <v>436</v>
      </c>
      <c r="F227" s="129" t="s">
        <v>437</v>
      </c>
      <c r="G227" s="130" t="s">
        <v>203</v>
      </c>
      <c r="H227" s="131">
        <v>4</v>
      </c>
      <c r="I227" s="132"/>
      <c r="J227" s="133">
        <f>ROUND(I227*H227,2)</f>
        <v>0</v>
      </c>
      <c r="K227" s="129" t="s">
        <v>130</v>
      </c>
      <c r="L227" s="32"/>
      <c r="M227" s="134" t="s">
        <v>19</v>
      </c>
      <c r="N227" s="135" t="s">
        <v>44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210</v>
      </c>
      <c r="AT227" s="138" t="s">
        <v>126</v>
      </c>
      <c r="AU227" s="138" t="s">
        <v>82</v>
      </c>
      <c r="AY227" s="17" t="s">
        <v>121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82</v>
      </c>
      <c r="BK227" s="139">
        <f>ROUND(I227*H227,2)</f>
        <v>0</v>
      </c>
      <c r="BL227" s="17" t="s">
        <v>210</v>
      </c>
      <c r="BM227" s="138" t="s">
        <v>438</v>
      </c>
    </row>
    <row r="228" spans="2:65" s="1" customFormat="1" ht="10.199999999999999" hidden="1">
      <c r="B228" s="32"/>
      <c r="D228" s="140" t="s">
        <v>133</v>
      </c>
      <c r="F228" s="141" t="s">
        <v>439</v>
      </c>
      <c r="I228" s="142"/>
      <c r="L228" s="32"/>
      <c r="M228" s="143"/>
      <c r="T228" s="53"/>
      <c r="AT228" s="17" t="s">
        <v>133</v>
      </c>
      <c r="AU228" s="17" t="s">
        <v>82</v>
      </c>
    </row>
    <row r="229" spans="2:65" s="11" customFormat="1" ht="22.8" customHeight="1">
      <c r="B229" s="115"/>
      <c r="D229" s="116" t="s">
        <v>71</v>
      </c>
      <c r="E229" s="125" t="s">
        <v>440</v>
      </c>
      <c r="F229" s="125" t="s">
        <v>441</v>
      </c>
      <c r="I229" s="118"/>
      <c r="J229" s="126">
        <f>BK229</f>
        <v>0</v>
      </c>
      <c r="L229" s="115"/>
      <c r="M229" s="120"/>
      <c r="P229" s="121">
        <f>SUM(P230:P270)</f>
        <v>0</v>
      </c>
      <c r="R229" s="121">
        <f>SUM(R230:R270)</f>
        <v>13.9331215</v>
      </c>
      <c r="T229" s="122">
        <f>SUM(T230:T270)</f>
        <v>18.793600000000001</v>
      </c>
      <c r="AR229" s="116" t="s">
        <v>82</v>
      </c>
      <c r="AT229" s="123" t="s">
        <v>71</v>
      </c>
      <c r="AU229" s="123" t="s">
        <v>80</v>
      </c>
      <c r="AY229" s="116" t="s">
        <v>121</v>
      </c>
      <c r="BK229" s="124">
        <f>SUM(BK230:BK270)</f>
        <v>0</v>
      </c>
    </row>
    <row r="230" spans="2:65" s="1" customFormat="1" ht="19.8" customHeight="1">
      <c r="B230" s="32"/>
      <c r="C230" s="127" t="s">
        <v>442</v>
      </c>
      <c r="D230" s="127" t="s">
        <v>126</v>
      </c>
      <c r="E230" s="128" t="s">
        <v>443</v>
      </c>
      <c r="F230" s="129" t="s">
        <v>444</v>
      </c>
      <c r="G230" s="130" t="s">
        <v>221</v>
      </c>
      <c r="H230" s="131">
        <v>23.85</v>
      </c>
      <c r="I230" s="132"/>
      <c r="J230" s="133">
        <f>ROUND(I230*H230,2)</f>
        <v>0</v>
      </c>
      <c r="K230" s="129" t="s">
        <v>130</v>
      </c>
      <c r="L230" s="32"/>
      <c r="M230" s="134" t="s">
        <v>19</v>
      </c>
      <c r="N230" s="135" t="s">
        <v>44</v>
      </c>
      <c r="P230" s="136">
        <f>O230*H230</f>
        <v>0</v>
      </c>
      <c r="Q230" s="136">
        <v>1.89E-3</v>
      </c>
      <c r="R230" s="136">
        <f>Q230*H230</f>
        <v>4.5076499999999999E-2</v>
      </c>
      <c r="S230" s="136">
        <v>0</v>
      </c>
      <c r="T230" s="137">
        <f>S230*H230</f>
        <v>0</v>
      </c>
      <c r="AR230" s="138" t="s">
        <v>210</v>
      </c>
      <c r="AT230" s="138" t="s">
        <v>126</v>
      </c>
      <c r="AU230" s="138" t="s">
        <v>82</v>
      </c>
      <c r="AY230" s="17" t="s">
        <v>121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82</v>
      </c>
      <c r="BK230" s="139">
        <f>ROUND(I230*H230,2)</f>
        <v>0</v>
      </c>
      <c r="BL230" s="17" t="s">
        <v>210</v>
      </c>
      <c r="BM230" s="138" t="s">
        <v>445</v>
      </c>
    </row>
    <row r="231" spans="2:65" s="1" customFormat="1" ht="10.199999999999999" hidden="1">
      <c r="B231" s="32"/>
      <c r="D231" s="140" t="s">
        <v>133</v>
      </c>
      <c r="F231" s="141" t="s">
        <v>446</v>
      </c>
      <c r="I231" s="142"/>
      <c r="L231" s="32"/>
      <c r="M231" s="143"/>
      <c r="T231" s="53"/>
      <c r="AT231" s="17" t="s">
        <v>133</v>
      </c>
      <c r="AU231" s="17" t="s">
        <v>82</v>
      </c>
    </row>
    <row r="232" spans="2:65" s="1" customFormat="1" ht="19.8" customHeight="1">
      <c r="B232" s="32"/>
      <c r="C232" s="127" t="s">
        <v>447</v>
      </c>
      <c r="D232" s="127" t="s">
        <v>126</v>
      </c>
      <c r="E232" s="128" t="s">
        <v>448</v>
      </c>
      <c r="F232" s="129" t="s">
        <v>449</v>
      </c>
      <c r="G232" s="130" t="s">
        <v>141</v>
      </c>
      <c r="H232" s="131">
        <v>51</v>
      </c>
      <c r="I232" s="132"/>
      <c r="J232" s="133">
        <f>ROUND(I232*H232,2)</f>
        <v>0</v>
      </c>
      <c r="K232" s="129" t="s">
        <v>130</v>
      </c>
      <c r="L232" s="32"/>
      <c r="M232" s="134" t="s">
        <v>19</v>
      </c>
      <c r="N232" s="135" t="s">
        <v>44</v>
      </c>
      <c r="P232" s="136">
        <f>O232*H232</f>
        <v>0</v>
      </c>
      <c r="Q232" s="136">
        <v>0</v>
      </c>
      <c r="R232" s="136">
        <f>Q232*H232</f>
        <v>0</v>
      </c>
      <c r="S232" s="136">
        <v>8.0000000000000002E-3</v>
      </c>
      <c r="T232" s="137">
        <f>S232*H232</f>
        <v>0.40800000000000003</v>
      </c>
      <c r="AR232" s="138" t="s">
        <v>210</v>
      </c>
      <c r="AT232" s="138" t="s">
        <v>126</v>
      </c>
      <c r="AU232" s="138" t="s">
        <v>82</v>
      </c>
      <c r="AY232" s="17" t="s">
        <v>121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82</v>
      </c>
      <c r="BK232" s="139">
        <f>ROUND(I232*H232,2)</f>
        <v>0</v>
      </c>
      <c r="BL232" s="17" t="s">
        <v>210</v>
      </c>
      <c r="BM232" s="138" t="s">
        <v>450</v>
      </c>
    </row>
    <row r="233" spans="2:65" s="1" customFormat="1" ht="10.199999999999999" hidden="1">
      <c r="B233" s="32"/>
      <c r="D233" s="140" t="s">
        <v>133</v>
      </c>
      <c r="F233" s="141" t="s">
        <v>451</v>
      </c>
      <c r="I233" s="142"/>
      <c r="L233" s="32"/>
      <c r="M233" s="143"/>
      <c r="T233" s="53"/>
      <c r="AT233" s="17" t="s">
        <v>133</v>
      </c>
      <c r="AU233" s="17" t="s">
        <v>82</v>
      </c>
    </row>
    <row r="234" spans="2:65" s="12" customFormat="1" ht="10.199999999999999">
      <c r="B234" s="144"/>
      <c r="D234" s="145" t="s">
        <v>135</v>
      </c>
      <c r="E234" s="146" t="s">
        <v>19</v>
      </c>
      <c r="F234" s="147" t="s">
        <v>452</v>
      </c>
      <c r="H234" s="148">
        <v>51</v>
      </c>
      <c r="I234" s="149"/>
      <c r="L234" s="144"/>
      <c r="M234" s="150"/>
      <c r="T234" s="151"/>
      <c r="AT234" s="146" t="s">
        <v>135</v>
      </c>
      <c r="AU234" s="146" t="s">
        <v>82</v>
      </c>
      <c r="AV234" s="12" t="s">
        <v>82</v>
      </c>
      <c r="AW234" s="12" t="s">
        <v>33</v>
      </c>
      <c r="AX234" s="12" t="s">
        <v>80</v>
      </c>
      <c r="AY234" s="146" t="s">
        <v>121</v>
      </c>
    </row>
    <row r="235" spans="2:65" s="1" customFormat="1" ht="22.2" customHeight="1">
      <c r="B235" s="32"/>
      <c r="C235" s="127" t="s">
        <v>453</v>
      </c>
      <c r="D235" s="127" t="s">
        <v>126</v>
      </c>
      <c r="E235" s="128" t="s">
        <v>454</v>
      </c>
      <c r="F235" s="129" t="s">
        <v>455</v>
      </c>
      <c r="G235" s="130" t="s">
        <v>141</v>
      </c>
      <c r="H235" s="131">
        <v>44.6</v>
      </c>
      <c r="I235" s="132"/>
      <c r="J235" s="133">
        <f>ROUND(I235*H235,2)</f>
        <v>0</v>
      </c>
      <c r="K235" s="129" t="s">
        <v>130</v>
      </c>
      <c r="L235" s="32"/>
      <c r="M235" s="134" t="s">
        <v>19</v>
      </c>
      <c r="N235" s="135" t="s">
        <v>44</v>
      </c>
      <c r="P235" s="136">
        <f>O235*H235</f>
        <v>0</v>
      </c>
      <c r="Q235" s="136">
        <v>0</v>
      </c>
      <c r="R235" s="136">
        <f>Q235*H235</f>
        <v>0</v>
      </c>
      <c r="S235" s="136">
        <v>1.4E-2</v>
      </c>
      <c r="T235" s="137">
        <f>S235*H235</f>
        <v>0.62440000000000007</v>
      </c>
      <c r="AR235" s="138" t="s">
        <v>210</v>
      </c>
      <c r="AT235" s="138" t="s">
        <v>126</v>
      </c>
      <c r="AU235" s="138" t="s">
        <v>82</v>
      </c>
      <c r="AY235" s="17" t="s">
        <v>121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82</v>
      </c>
      <c r="BK235" s="139">
        <f>ROUND(I235*H235,2)</f>
        <v>0</v>
      </c>
      <c r="BL235" s="17" t="s">
        <v>210</v>
      </c>
      <c r="BM235" s="138" t="s">
        <v>456</v>
      </c>
    </row>
    <row r="236" spans="2:65" s="1" customFormat="1" ht="10.199999999999999" hidden="1">
      <c r="B236" s="32"/>
      <c r="D236" s="140" t="s">
        <v>133</v>
      </c>
      <c r="F236" s="141" t="s">
        <v>457</v>
      </c>
      <c r="I236" s="142"/>
      <c r="L236" s="32"/>
      <c r="M236" s="143"/>
      <c r="T236" s="53"/>
      <c r="AT236" s="17" t="s">
        <v>133</v>
      </c>
      <c r="AU236" s="17" t="s">
        <v>82</v>
      </c>
    </row>
    <row r="237" spans="2:65" s="12" customFormat="1" ht="10.199999999999999">
      <c r="B237" s="144"/>
      <c r="D237" s="145" t="s">
        <v>135</v>
      </c>
      <c r="E237" s="146" t="s">
        <v>19</v>
      </c>
      <c r="F237" s="147" t="s">
        <v>458</v>
      </c>
      <c r="H237" s="148">
        <v>44.6</v>
      </c>
      <c r="I237" s="149"/>
      <c r="L237" s="144"/>
      <c r="M237" s="150"/>
      <c r="T237" s="151"/>
      <c r="AT237" s="146" t="s">
        <v>135</v>
      </c>
      <c r="AU237" s="146" t="s">
        <v>82</v>
      </c>
      <c r="AV237" s="12" t="s">
        <v>82</v>
      </c>
      <c r="AW237" s="12" t="s">
        <v>33</v>
      </c>
      <c r="AX237" s="12" t="s">
        <v>80</v>
      </c>
      <c r="AY237" s="146" t="s">
        <v>121</v>
      </c>
    </row>
    <row r="238" spans="2:65" s="1" customFormat="1" ht="22.2" customHeight="1">
      <c r="B238" s="32"/>
      <c r="C238" s="127" t="s">
        <v>459</v>
      </c>
      <c r="D238" s="127" t="s">
        <v>126</v>
      </c>
      <c r="E238" s="128" t="s">
        <v>460</v>
      </c>
      <c r="F238" s="129" t="s">
        <v>461</v>
      </c>
      <c r="G238" s="130" t="s">
        <v>141</v>
      </c>
      <c r="H238" s="131">
        <v>13.3</v>
      </c>
      <c r="I238" s="132"/>
      <c r="J238" s="133">
        <f>ROUND(I238*H238,2)</f>
        <v>0</v>
      </c>
      <c r="K238" s="129" t="s">
        <v>130</v>
      </c>
      <c r="L238" s="32"/>
      <c r="M238" s="134" t="s">
        <v>19</v>
      </c>
      <c r="N238" s="135" t="s">
        <v>44</v>
      </c>
      <c r="P238" s="136">
        <f>O238*H238</f>
        <v>0</v>
      </c>
      <c r="Q238" s="136">
        <v>0</v>
      </c>
      <c r="R238" s="136">
        <f>Q238*H238</f>
        <v>0</v>
      </c>
      <c r="S238" s="136">
        <v>2.4E-2</v>
      </c>
      <c r="T238" s="137">
        <f>S238*H238</f>
        <v>0.31920000000000004</v>
      </c>
      <c r="AR238" s="138" t="s">
        <v>210</v>
      </c>
      <c r="AT238" s="138" t="s">
        <v>126</v>
      </c>
      <c r="AU238" s="138" t="s">
        <v>82</v>
      </c>
      <c r="AY238" s="17" t="s">
        <v>121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82</v>
      </c>
      <c r="BK238" s="139">
        <f>ROUND(I238*H238,2)</f>
        <v>0</v>
      </c>
      <c r="BL238" s="17" t="s">
        <v>210</v>
      </c>
      <c r="BM238" s="138" t="s">
        <v>462</v>
      </c>
    </row>
    <row r="239" spans="2:65" s="1" customFormat="1" ht="10.199999999999999" hidden="1">
      <c r="B239" s="32"/>
      <c r="D239" s="140" t="s">
        <v>133</v>
      </c>
      <c r="F239" s="141" t="s">
        <v>463</v>
      </c>
      <c r="I239" s="142"/>
      <c r="L239" s="32"/>
      <c r="M239" s="143"/>
      <c r="T239" s="53"/>
      <c r="AT239" s="17" t="s">
        <v>133</v>
      </c>
      <c r="AU239" s="17" t="s">
        <v>82</v>
      </c>
    </row>
    <row r="240" spans="2:65" s="12" customFormat="1" ht="10.199999999999999">
      <c r="B240" s="144"/>
      <c r="D240" s="145" t="s">
        <v>135</v>
      </c>
      <c r="E240" s="146" t="s">
        <v>19</v>
      </c>
      <c r="F240" s="147" t="s">
        <v>464</v>
      </c>
      <c r="H240" s="148">
        <v>13.3</v>
      </c>
      <c r="I240" s="149"/>
      <c r="L240" s="144"/>
      <c r="M240" s="150"/>
      <c r="T240" s="151"/>
      <c r="AT240" s="146" t="s">
        <v>135</v>
      </c>
      <c r="AU240" s="146" t="s">
        <v>82</v>
      </c>
      <c r="AV240" s="12" t="s">
        <v>82</v>
      </c>
      <c r="AW240" s="12" t="s">
        <v>33</v>
      </c>
      <c r="AX240" s="12" t="s">
        <v>80</v>
      </c>
      <c r="AY240" s="146" t="s">
        <v>121</v>
      </c>
    </row>
    <row r="241" spans="2:65" s="1" customFormat="1" ht="22.2" customHeight="1">
      <c r="B241" s="32"/>
      <c r="C241" s="127" t="s">
        <v>465</v>
      </c>
      <c r="D241" s="127" t="s">
        <v>126</v>
      </c>
      <c r="E241" s="128" t="s">
        <v>466</v>
      </c>
      <c r="F241" s="129" t="s">
        <v>467</v>
      </c>
      <c r="G241" s="130" t="s">
        <v>141</v>
      </c>
      <c r="H241" s="131">
        <v>51</v>
      </c>
      <c r="I241" s="132"/>
      <c r="J241" s="133">
        <f>ROUND(I241*H241,2)</f>
        <v>0</v>
      </c>
      <c r="K241" s="129" t="s">
        <v>130</v>
      </c>
      <c r="L241" s="32"/>
      <c r="M241" s="134" t="s">
        <v>19</v>
      </c>
      <c r="N241" s="135" t="s">
        <v>44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210</v>
      </c>
      <c r="AT241" s="138" t="s">
        <v>126</v>
      </c>
      <c r="AU241" s="138" t="s">
        <v>82</v>
      </c>
      <c r="AY241" s="17" t="s">
        <v>121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82</v>
      </c>
      <c r="BK241" s="139">
        <f>ROUND(I241*H241,2)</f>
        <v>0</v>
      </c>
      <c r="BL241" s="17" t="s">
        <v>210</v>
      </c>
      <c r="BM241" s="138" t="s">
        <v>468</v>
      </c>
    </row>
    <row r="242" spans="2:65" s="1" customFormat="1" ht="10.199999999999999" hidden="1">
      <c r="B242" s="32"/>
      <c r="D242" s="140" t="s">
        <v>133</v>
      </c>
      <c r="F242" s="141" t="s">
        <v>469</v>
      </c>
      <c r="I242" s="142"/>
      <c r="L242" s="32"/>
      <c r="M242" s="143"/>
      <c r="T242" s="53"/>
      <c r="AT242" s="17" t="s">
        <v>133</v>
      </c>
      <c r="AU242" s="17" t="s">
        <v>82</v>
      </c>
    </row>
    <row r="243" spans="2:65" s="1" customFormat="1" ht="14.4" customHeight="1">
      <c r="B243" s="32"/>
      <c r="C243" s="159" t="s">
        <v>470</v>
      </c>
      <c r="D243" s="159" t="s">
        <v>206</v>
      </c>
      <c r="E243" s="160" t="s">
        <v>471</v>
      </c>
      <c r="F243" s="161" t="s">
        <v>472</v>
      </c>
      <c r="G243" s="162" t="s">
        <v>221</v>
      </c>
      <c r="H243" s="163">
        <v>0.53600000000000003</v>
      </c>
      <c r="I243" s="164"/>
      <c r="J243" s="165">
        <f>ROUND(I243*H243,2)</f>
        <v>0</v>
      </c>
      <c r="K243" s="161" t="s">
        <v>130</v>
      </c>
      <c r="L243" s="166"/>
      <c r="M243" s="167" t="s">
        <v>19</v>
      </c>
      <c r="N243" s="168" t="s">
        <v>44</v>
      </c>
      <c r="P243" s="136">
        <f>O243*H243</f>
        <v>0</v>
      </c>
      <c r="Q243" s="136">
        <v>0.55000000000000004</v>
      </c>
      <c r="R243" s="136">
        <f>Q243*H243</f>
        <v>0.29480000000000006</v>
      </c>
      <c r="S243" s="136">
        <v>0</v>
      </c>
      <c r="T243" s="137">
        <f>S243*H243</f>
        <v>0</v>
      </c>
      <c r="AR243" s="138" t="s">
        <v>292</v>
      </c>
      <c r="AT243" s="138" t="s">
        <v>206</v>
      </c>
      <c r="AU243" s="138" t="s">
        <v>82</v>
      </c>
      <c r="AY243" s="17" t="s">
        <v>121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82</v>
      </c>
      <c r="BK243" s="139">
        <f>ROUND(I243*H243,2)</f>
        <v>0</v>
      </c>
      <c r="BL243" s="17" t="s">
        <v>210</v>
      </c>
      <c r="BM243" s="138" t="s">
        <v>473</v>
      </c>
    </row>
    <row r="244" spans="2:65" s="12" customFormat="1" ht="10.199999999999999">
      <c r="B244" s="144"/>
      <c r="D244" s="145" t="s">
        <v>135</v>
      </c>
      <c r="E244" s="146" t="s">
        <v>19</v>
      </c>
      <c r="F244" s="147" t="s">
        <v>474</v>
      </c>
      <c r="H244" s="148">
        <v>0.53600000000000003</v>
      </c>
      <c r="I244" s="149"/>
      <c r="L244" s="144"/>
      <c r="M244" s="150"/>
      <c r="T244" s="151"/>
      <c r="AT244" s="146" t="s">
        <v>135</v>
      </c>
      <c r="AU244" s="146" t="s">
        <v>82</v>
      </c>
      <c r="AV244" s="12" t="s">
        <v>82</v>
      </c>
      <c r="AW244" s="12" t="s">
        <v>33</v>
      </c>
      <c r="AX244" s="12" t="s">
        <v>80</v>
      </c>
      <c r="AY244" s="146" t="s">
        <v>121</v>
      </c>
    </row>
    <row r="245" spans="2:65" s="1" customFormat="1" ht="22.2" customHeight="1">
      <c r="B245" s="32"/>
      <c r="C245" s="127" t="s">
        <v>475</v>
      </c>
      <c r="D245" s="127" t="s">
        <v>126</v>
      </c>
      <c r="E245" s="128" t="s">
        <v>476</v>
      </c>
      <c r="F245" s="129" t="s">
        <v>477</v>
      </c>
      <c r="G245" s="130" t="s">
        <v>141</v>
      </c>
      <c r="H245" s="131">
        <v>44.6</v>
      </c>
      <c r="I245" s="132"/>
      <c r="J245" s="133">
        <f>ROUND(I245*H245,2)</f>
        <v>0</v>
      </c>
      <c r="K245" s="129" t="s">
        <v>130</v>
      </c>
      <c r="L245" s="32"/>
      <c r="M245" s="134" t="s">
        <v>19</v>
      </c>
      <c r="N245" s="135" t="s">
        <v>44</v>
      </c>
      <c r="P245" s="136">
        <f>O245*H245</f>
        <v>0</v>
      </c>
      <c r="Q245" s="136">
        <v>0</v>
      </c>
      <c r="R245" s="136">
        <f>Q245*H245</f>
        <v>0</v>
      </c>
      <c r="S245" s="136">
        <v>0</v>
      </c>
      <c r="T245" s="137">
        <f>S245*H245</f>
        <v>0</v>
      </c>
      <c r="AR245" s="138" t="s">
        <v>210</v>
      </c>
      <c r="AT245" s="138" t="s">
        <v>126</v>
      </c>
      <c r="AU245" s="138" t="s">
        <v>82</v>
      </c>
      <c r="AY245" s="17" t="s">
        <v>121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82</v>
      </c>
      <c r="BK245" s="139">
        <f>ROUND(I245*H245,2)</f>
        <v>0</v>
      </c>
      <c r="BL245" s="17" t="s">
        <v>210</v>
      </c>
      <c r="BM245" s="138" t="s">
        <v>478</v>
      </c>
    </row>
    <row r="246" spans="2:65" s="1" customFormat="1" ht="10.199999999999999" hidden="1">
      <c r="B246" s="32"/>
      <c r="D246" s="140" t="s">
        <v>133</v>
      </c>
      <c r="F246" s="141" t="s">
        <v>479</v>
      </c>
      <c r="I246" s="142"/>
      <c r="L246" s="32"/>
      <c r="M246" s="143"/>
      <c r="T246" s="53"/>
      <c r="AT246" s="17" t="s">
        <v>133</v>
      </c>
      <c r="AU246" s="17" t="s">
        <v>82</v>
      </c>
    </row>
    <row r="247" spans="2:65" s="1" customFormat="1" ht="14.4" customHeight="1">
      <c r="B247" s="32"/>
      <c r="C247" s="159" t="s">
        <v>480</v>
      </c>
      <c r="D247" s="159" t="s">
        <v>206</v>
      </c>
      <c r="E247" s="160" t="s">
        <v>481</v>
      </c>
      <c r="F247" s="161" t="s">
        <v>482</v>
      </c>
      <c r="G247" s="162" t="s">
        <v>221</v>
      </c>
      <c r="H247" s="163">
        <v>0.86299999999999999</v>
      </c>
      <c r="I247" s="164"/>
      <c r="J247" s="165">
        <f>ROUND(I247*H247,2)</f>
        <v>0</v>
      </c>
      <c r="K247" s="161" t="s">
        <v>130</v>
      </c>
      <c r="L247" s="166"/>
      <c r="M247" s="167" t="s">
        <v>19</v>
      </c>
      <c r="N247" s="168" t="s">
        <v>44</v>
      </c>
      <c r="P247" s="136">
        <f>O247*H247</f>
        <v>0</v>
      </c>
      <c r="Q247" s="136">
        <v>0.55000000000000004</v>
      </c>
      <c r="R247" s="136">
        <f>Q247*H247</f>
        <v>0.47465000000000002</v>
      </c>
      <c r="S247" s="136">
        <v>0</v>
      </c>
      <c r="T247" s="137">
        <f>S247*H247</f>
        <v>0</v>
      </c>
      <c r="AR247" s="138" t="s">
        <v>292</v>
      </c>
      <c r="AT247" s="138" t="s">
        <v>206</v>
      </c>
      <c r="AU247" s="138" t="s">
        <v>82</v>
      </c>
      <c r="AY247" s="17" t="s">
        <v>121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82</v>
      </c>
      <c r="BK247" s="139">
        <f>ROUND(I247*H247,2)</f>
        <v>0</v>
      </c>
      <c r="BL247" s="17" t="s">
        <v>210</v>
      </c>
      <c r="BM247" s="138" t="s">
        <v>483</v>
      </c>
    </row>
    <row r="248" spans="2:65" s="12" customFormat="1" ht="10.199999999999999">
      <c r="B248" s="144"/>
      <c r="D248" s="145" t="s">
        <v>135</v>
      </c>
      <c r="E248" s="146" t="s">
        <v>19</v>
      </c>
      <c r="F248" s="147" t="s">
        <v>484</v>
      </c>
      <c r="H248" s="148">
        <v>0.86299999999999999</v>
      </c>
      <c r="I248" s="149"/>
      <c r="L248" s="144"/>
      <c r="M248" s="150"/>
      <c r="T248" s="151"/>
      <c r="AT248" s="146" t="s">
        <v>135</v>
      </c>
      <c r="AU248" s="146" t="s">
        <v>82</v>
      </c>
      <c r="AV248" s="12" t="s">
        <v>82</v>
      </c>
      <c r="AW248" s="12" t="s">
        <v>33</v>
      </c>
      <c r="AX248" s="12" t="s">
        <v>80</v>
      </c>
      <c r="AY248" s="146" t="s">
        <v>121</v>
      </c>
    </row>
    <row r="249" spans="2:65" s="1" customFormat="1" ht="22.2" customHeight="1">
      <c r="B249" s="32"/>
      <c r="C249" s="127" t="s">
        <v>485</v>
      </c>
      <c r="D249" s="127" t="s">
        <v>126</v>
      </c>
      <c r="E249" s="128" t="s">
        <v>486</v>
      </c>
      <c r="F249" s="129" t="s">
        <v>487</v>
      </c>
      <c r="G249" s="130" t="s">
        <v>141</v>
      </c>
      <c r="H249" s="131">
        <v>13.3</v>
      </c>
      <c r="I249" s="132"/>
      <c r="J249" s="133">
        <f>ROUND(I249*H249,2)</f>
        <v>0</v>
      </c>
      <c r="K249" s="129" t="s">
        <v>130</v>
      </c>
      <c r="L249" s="32"/>
      <c r="M249" s="134" t="s">
        <v>19</v>
      </c>
      <c r="N249" s="135" t="s">
        <v>44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210</v>
      </c>
      <c r="AT249" s="138" t="s">
        <v>126</v>
      </c>
      <c r="AU249" s="138" t="s">
        <v>82</v>
      </c>
      <c r="AY249" s="17" t="s">
        <v>121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82</v>
      </c>
      <c r="BK249" s="139">
        <f>ROUND(I249*H249,2)</f>
        <v>0</v>
      </c>
      <c r="BL249" s="17" t="s">
        <v>210</v>
      </c>
      <c r="BM249" s="138" t="s">
        <v>488</v>
      </c>
    </row>
    <row r="250" spans="2:65" s="1" customFormat="1" ht="10.199999999999999" hidden="1">
      <c r="B250" s="32"/>
      <c r="D250" s="140" t="s">
        <v>133</v>
      </c>
      <c r="F250" s="141" t="s">
        <v>489</v>
      </c>
      <c r="I250" s="142"/>
      <c r="L250" s="32"/>
      <c r="M250" s="143"/>
      <c r="T250" s="53"/>
      <c r="AT250" s="17" t="s">
        <v>133</v>
      </c>
      <c r="AU250" s="17" t="s">
        <v>82</v>
      </c>
    </row>
    <row r="251" spans="2:65" s="1" customFormat="1" ht="14.4" customHeight="1">
      <c r="B251" s="32"/>
      <c r="C251" s="159" t="s">
        <v>490</v>
      </c>
      <c r="D251" s="159" t="s">
        <v>206</v>
      </c>
      <c r="E251" s="160" t="s">
        <v>491</v>
      </c>
      <c r="F251" s="161" t="s">
        <v>492</v>
      </c>
      <c r="G251" s="162" t="s">
        <v>221</v>
      </c>
      <c r="H251" s="163">
        <v>0.874</v>
      </c>
      <c r="I251" s="164"/>
      <c r="J251" s="165">
        <f>ROUND(I251*H251,2)</f>
        <v>0</v>
      </c>
      <c r="K251" s="161" t="s">
        <v>130</v>
      </c>
      <c r="L251" s="166"/>
      <c r="M251" s="167" t="s">
        <v>19</v>
      </c>
      <c r="N251" s="168" t="s">
        <v>44</v>
      </c>
      <c r="P251" s="136">
        <f>O251*H251</f>
        <v>0</v>
      </c>
      <c r="Q251" s="136">
        <v>0.55000000000000004</v>
      </c>
      <c r="R251" s="136">
        <f>Q251*H251</f>
        <v>0.48070000000000002</v>
      </c>
      <c r="S251" s="136">
        <v>0</v>
      </c>
      <c r="T251" s="137">
        <f>S251*H251</f>
        <v>0</v>
      </c>
      <c r="AR251" s="138" t="s">
        <v>292</v>
      </c>
      <c r="AT251" s="138" t="s">
        <v>206</v>
      </c>
      <c r="AU251" s="138" t="s">
        <v>82</v>
      </c>
      <c r="AY251" s="17" t="s">
        <v>121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82</v>
      </c>
      <c r="BK251" s="139">
        <f>ROUND(I251*H251,2)</f>
        <v>0</v>
      </c>
      <c r="BL251" s="17" t="s">
        <v>210</v>
      </c>
      <c r="BM251" s="138" t="s">
        <v>493</v>
      </c>
    </row>
    <row r="252" spans="2:65" s="12" customFormat="1" ht="10.199999999999999">
      <c r="B252" s="144"/>
      <c r="D252" s="145" t="s">
        <v>135</v>
      </c>
      <c r="E252" s="146" t="s">
        <v>19</v>
      </c>
      <c r="F252" s="147" t="s">
        <v>494</v>
      </c>
      <c r="H252" s="148">
        <v>0.874</v>
      </c>
      <c r="I252" s="149"/>
      <c r="L252" s="144"/>
      <c r="M252" s="150"/>
      <c r="T252" s="151"/>
      <c r="AT252" s="146" t="s">
        <v>135</v>
      </c>
      <c r="AU252" s="146" t="s">
        <v>82</v>
      </c>
      <c r="AV252" s="12" t="s">
        <v>82</v>
      </c>
      <c r="AW252" s="12" t="s">
        <v>33</v>
      </c>
      <c r="AX252" s="12" t="s">
        <v>80</v>
      </c>
      <c r="AY252" s="146" t="s">
        <v>121</v>
      </c>
    </row>
    <row r="253" spans="2:65" s="1" customFormat="1" ht="14.4" customHeight="1">
      <c r="B253" s="32"/>
      <c r="C253" s="127" t="s">
        <v>495</v>
      </c>
      <c r="D253" s="127" t="s">
        <v>126</v>
      </c>
      <c r="E253" s="128" t="s">
        <v>496</v>
      </c>
      <c r="F253" s="129" t="s">
        <v>497</v>
      </c>
      <c r="G253" s="130" t="s">
        <v>129</v>
      </c>
      <c r="H253" s="131">
        <v>46</v>
      </c>
      <c r="I253" s="132"/>
      <c r="J253" s="133">
        <f>ROUND(I253*H253,2)</f>
        <v>0</v>
      </c>
      <c r="K253" s="129" t="s">
        <v>130</v>
      </c>
      <c r="L253" s="32"/>
      <c r="M253" s="134" t="s">
        <v>19</v>
      </c>
      <c r="N253" s="135" t="s">
        <v>44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210</v>
      </c>
      <c r="AT253" s="138" t="s">
        <v>126</v>
      </c>
      <c r="AU253" s="138" t="s">
        <v>82</v>
      </c>
      <c r="AY253" s="17" t="s">
        <v>121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82</v>
      </c>
      <c r="BK253" s="139">
        <f>ROUND(I253*H253,2)</f>
        <v>0</v>
      </c>
      <c r="BL253" s="17" t="s">
        <v>210</v>
      </c>
      <c r="BM253" s="138" t="s">
        <v>498</v>
      </c>
    </row>
    <row r="254" spans="2:65" s="1" customFormat="1" ht="10.199999999999999" hidden="1">
      <c r="B254" s="32"/>
      <c r="D254" s="140" t="s">
        <v>133</v>
      </c>
      <c r="F254" s="141" t="s">
        <v>499</v>
      </c>
      <c r="I254" s="142"/>
      <c r="L254" s="32"/>
      <c r="M254" s="143"/>
      <c r="T254" s="53"/>
      <c r="AT254" s="17" t="s">
        <v>133</v>
      </c>
      <c r="AU254" s="17" t="s">
        <v>82</v>
      </c>
    </row>
    <row r="255" spans="2:65" s="1" customFormat="1" ht="14.4" customHeight="1">
      <c r="B255" s="32"/>
      <c r="C255" s="159" t="s">
        <v>500</v>
      </c>
      <c r="D255" s="159" t="s">
        <v>206</v>
      </c>
      <c r="E255" s="160" t="s">
        <v>501</v>
      </c>
      <c r="F255" s="161" t="s">
        <v>502</v>
      </c>
      <c r="G255" s="162" t="s">
        <v>221</v>
      </c>
      <c r="H255" s="163">
        <v>1.288</v>
      </c>
      <c r="I255" s="164"/>
      <c r="J255" s="165">
        <f>ROUND(I255*H255,2)</f>
        <v>0</v>
      </c>
      <c r="K255" s="161" t="s">
        <v>130</v>
      </c>
      <c r="L255" s="166"/>
      <c r="M255" s="167" t="s">
        <v>19</v>
      </c>
      <c r="N255" s="168" t="s">
        <v>44</v>
      </c>
      <c r="P255" s="136">
        <f>O255*H255</f>
        <v>0</v>
      </c>
      <c r="Q255" s="136">
        <v>0.55000000000000004</v>
      </c>
      <c r="R255" s="136">
        <f>Q255*H255</f>
        <v>0.70840000000000003</v>
      </c>
      <c r="S255" s="136">
        <v>0</v>
      </c>
      <c r="T255" s="137">
        <f>S255*H255</f>
        <v>0</v>
      </c>
      <c r="AR255" s="138" t="s">
        <v>292</v>
      </c>
      <c r="AT255" s="138" t="s">
        <v>206</v>
      </c>
      <c r="AU255" s="138" t="s">
        <v>82</v>
      </c>
      <c r="AY255" s="17" t="s">
        <v>121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82</v>
      </c>
      <c r="BK255" s="139">
        <f>ROUND(I255*H255,2)</f>
        <v>0</v>
      </c>
      <c r="BL255" s="17" t="s">
        <v>210</v>
      </c>
      <c r="BM255" s="138" t="s">
        <v>503</v>
      </c>
    </row>
    <row r="256" spans="2:65" s="12" customFormat="1" ht="10.199999999999999">
      <c r="B256" s="144"/>
      <c r="D256" s="145" t="s">
        <v>135</v>
      </c>
      <c r="E256" s="146" t="s">
        <v>19</v>
      </c>
      <c r="F256" s="147" t="s">
        <v>504</v>
      </c>
      <c r="H256" s="148">
        <v>1.288</v>
      </c>
      <c r="I256" s="149"/>
      <c r="L256" s="144"/>
      <c r="M256" s="150"/>
      <c r="T256" s="151"/>
      <c r="AT256" s="146" t="s">
        <v>135</v>
      </c>
      <c r="AU256" s="146" t="s">
        <v>82</v>
      </c>
      <c r="AV256" s="12" t="s">
        <v>82</v>
      </c>
      <c r="AW256" s="12" t="s">
        <v>33</v>
      </c>
      <c r="AX256" s="12" t="s">
        <v>80</v>
      </c>
      <c r="AY256" s="146" t="s">
        <v>121</v>
      </c>
    </row>
    <row r="257" spans="2:65" s="1" customFormat="1" ht="22.2" customHeight="1">
      <c r="B257" s="32"/>
      <c r="C257" s="127" t="s">
        <v>505</v>
      </c>
      <c r="D257" s="127" t="s">
        <v>126</v>
      </c>
      <c r="E257" s="128" t="s">
        <v>506</v>
      </c>
      <c r="F257" s="129" t="s">
        <v>507</v>
      </c>
      <c r="G257" s="130" t="s">
        <v>129</v>
      </c>
      <c r="H257" s="131">
        <v>1026</v>
      </c>
      <c r="I257" s="132"/>
      <c r="J257" s="133">
        <f>ROUND(I257*H257,2)</f>
        <v>0</v>
      </c>
      <c r="K257" s="129" t="s">
        <v>130</v>
      </c>
      <c r="L257" s="32"/>
      <c r="M257" s="134" t="s">
        <v>19</v>
      </c>
      <c r="N257" s="135" t="s">
        <v>44</v>
      </c>
      <c r="P257" s="136">
        <f>O257*H257</f>
        <v>0</v>
      </c>
      <c r="Q257" s="136">
        <v>0</v>
      </c>
      <c r="R257" s="136">
        <f>Q257*H257</f>
        <v>0</v>
      </c>
      <c r="S257" s="136">
        <v>1.7000000000000001E-2</v>
      </c>
      <c r="T257" s="137">
        <f>S257*H257</f>
        <v>17.442</v>
      </c>
      <c r="AR257" s="138" t="s">
        <v>210</v>
      </c>
      <c r="AT257" s="138" t="s">
        <v>126</v>
      </c>
      <c r="AU257" s="138" t="s">
        <v>82</v>
      </c>
      <c r="AY257" s="17" t="s">
        <v>121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82</v>
      </c>
      <c r="BK257" s="139">
        <f>ROUND(I257*H257,2)</f>
        <v>0</v>
      </c>
      <c r="BL257" s="17" t="s">
        <v>210</v>
      </c>
      <c r="BM257" s="138" t="s">
        <v>508</v>
      </c>
    </row>
    <row r="258" spans="2:65" s="1" customFormat="1" ht="10.199999999999999" hidden="1">
      <c r="B258" s="32"/>
      <c r="D258" s="140" t="s">
        <v>133</v>
      </c>
      <c r="F258" s="141" t="s">
        <v>509</v>
      </c>
      <c r="I258" s="142"/>
      <c r="L258" s="32"/>
      <c r="M258" s="143"/>
      <c r="T258" s="53"/>
      <c r="AT258" s="17" t="s">
        <v>133</v>
      </c>
      <c r="AU258" s="17" t="s">
        <v>82</v>
      </c>
    </row>
    <row r="259" spans="2:65" s="1" customFormat="1" ht="14.4" customHeight="1">
      <c r="B259" s="32"/>
      <c r="C259" s="127" t="s">
        <v>510</v>
      </c>
      <c r="D259" s="127" t="s">
        <v>126</v>
      </c>
      <c r="E259" s="128" t="s">
        <v>511</v>
      </c>
      <c r="F259" s="129" t="s">
        <v>512</v>
      </c>
      <c r="G259" s="130" t="s">
        <v>129</v>
      </c>
      <c r="H259" s="131">
        <v>1026</v>
      </c>
      <c r="I259" s="132"/>
      <c r="J259" s="133">
        <f>ROUND(I259*H259,2)</f>
        <v>0</v>
      </c>
      <c r="K259" s="129" t="s">
        <v>130</v>
      </c>
      <c r="L259" s="32"/>
      <c r="M259" s="134" t="s">
        <v>19</v>
      </c>
      <c r="N259" s="135" t="s">
        <v>44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210</v>
      </c>
      <c r="AT259" s="138" t="s">
        <v>126</v>
      </c>
      <c r="AU259" s="138" t="s">
        <v>82</v>
      </c>
      <c r="AY259" s="17" t="s">
        <v>121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82</v>
      </c>
      <c r="BK259" s="139">
        <f>ROUND(I259*H259,2)</f>
        <v>0</v>
      </c>
      <c r="BL259" s="17" t="s">
        <v>210</v>
      </c>
      <c r="BM259" s="138" t="s">
        <v>513</v>
      </c>
    </row>
    <row r="260" spans="2:65" s="1" customFormat="1" ht="10.199999999999999" hidden="1">
      <c r="B260" s="32"/>
      <c r="D260" s="140" t="s">
        <v>133</v>
      </c>
      <c r="F260" s="141" t="s">
        <v>514</v>
      </c>
      <c r="I260" s="142"/>
      <c r="L260" s="32"/>
      <c r="M260" s="143"/>
      <c r="T260" s="53"/>
      <c r="AT260" s="17" t="s">
        <v>133</v>
      </c>
      <c r="AU260" s="17" t="s">
        <v>82</v>
      </c>
    </row>
    <row r="261" spans="2:65" s="1" customFormat="1" ht="14.4" customHeight="1">
      <c r="B261" s="32"/>
      <c r="C261" s="127" t="s">
        <v>515</v>
      </c>
      <c r="D261" s="127" t="s">
        <v>126</v>
      </c>
      <c r="E261" s="128" t="s">
        <v>516</v>
      </c>
      <c r="F261" s="129" t="s">
        <v>517</v>
      </c>
      <c r="G261" s="130" t="s">
        <v>141</v>
      </c>
      <c r="H261" s="131">
        <v>979.5</v>
      </c>
      <c r="I261" s="132"/>
      <c r="J261" s="133">
        <f>ROUND(I261*H261,2)</f>
        <v>0</v>
      </c>
      <c r="K261" s="129" t="s">
        <v>130</v>
      </c>
      <c r="L261" s="32"/>
      <c r="M261" s="134" t="s">
        <v>19</v>
      </c>
      <c r="N261" s="135" t="s">
        <v>44</v>
      </c>
      <c r="P261" s="136">
        <f>O261*H261</f>
        <v>0</v>
      </c>
      <c r="Q261" s="136">
        <v>2.0000000000000002E-5</v>
      </c>
      <c r="R261" s="136">
        <f>Q261*H261</f>
        <v>1.9590000000000003E-2</v>
      </c>
      <c r="S261" s="136">
        <v>0</v>
      </c>
      <c r="T261" s="137">
        <f>S261*H261</f>
        <v>0</v>
      </c>
      <c r="AR261" s="138" t="s">
        <v>210</v>
      </c>
      <c r="AT261" s="138" t="s">
        <v>126</v>
      </c>
      <c r="AU261" s="138" t="s">
        <v>82</v>
      </c>
      <c r="AY261" s="17" t="s">
        <v>121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82</v>
      </c>
      <c r="BK261" s="139">
        <f>ROUND(I261*H261,2)</f>
        <v>0</v>
      </c>
      <c r="BL261" s="17" t="s">
        <v>210</v>
      </c>
      <c r="BM261" s="138" t="s">
        <v>518</v>
      </c>
    </row>
    <row r="262" spans="2:65" s="1" customFormat="1" ht="10.199999999999999" hidden="1">
      <c r="B262" s="32"/>
      <c r="D262" s="140" t="s">
        <v>133</v>
      </c>
      <c r="F262" s="141" t="s">
        <v>519</v>
      </c>
      <c r="I262" s="142"/>
      <c r="L262" s="32"/>
      <c r="M262" s="143"/>
      <c r="T262" s="53"/>
      <c r="AT262" s="17" t="s">
        <v>133</v>
      </c>
      <c r="AU262" s="17" t="s">
        <v>82</v>
      </c>
    </row>
    <row r="263" spans="2:65" s="12" customFormat="1" ht="10.199999999999999">
      <c r="B263" s="144"/>
      <c r="D263" s="145" t="s">
        <v>135</v>
      </c>
      <c r="E263" s="146" t="s">
        <v>19</v>
      </c>
      <c r="F263" s="147" t="s">
        <v>520</v>
      </c>
      <c r="H263" s="148">
        <v>979.5</v>
      </c>
      <c r="I263" s="149"/>
      <c r="L263" s="144"/>
      <c r="M263" s="150"/>
      <c r="T263" s="151"/>
      <c r="AT263" s="146" t="s">
        <v>135</v>
      </c>
      <c r="AU263" s="146" t="s">
        <v>82</v>
      </c>
      <c r="AV263" s="12" t="s">
        <v>82</v>
      </c>
      <c r="AW263" s="12" t="s">
        <v>33</v>
      </c>
      <c r="AX263" s="12" t="s">
        <v>80</v>
      </c>
      <c r="AY263" s="146" t="s">
        <v>121</v>
      </c>
    </row>
    <row r="264" spans="2:65" s="1" customFormat="1" ht="14.4" customHeight="1">
      <c r="B264" s="32"/>
      <c r="C264" s="159" t="s">
        <v>521</v>
      </c>
      <c r="D264" s="159" t="s">
        <v>206</v>
      </c>
      <c r="E264" s="160" t="s">
        <v>522</v>
      </c>
      <c r="F264" s="161" t="s">
        <v>523</v>
      </c>
      <c r="G264" s="162" t="s">
        <v>221</v>
      </c>
      <c r="H264" s="163">
        <v>20.643999999999998</v>
      </c>
      <c r="I264" s="164"/>
      <c r="J264" s="165">
        <f>ROUND(I264*H264,2)</f>
        <v>0</v>
      </c>
      <c r="K264" s="161" t="s">
        <v>130</v>
      </c>
      <c r="L264" s="166"/>
      <c r="M264" s="167" t="s">
        <v>19</v>
      </c>
      <c r="N264" s="168" t="s">
        <v>44</v>
      </c>
      <c r="P264" s="136">
        <f>O264*H264</f>
        <v>0</v>
      </c>
      <c r="Q264" s="136">
        <v>0.55000000000000004</v>
      </c>
      <c r="R264" s="136">
        <f>Q264*H264</f>
        <v>11.354200000000001</v>
      </c>
      <c r="S264" s="136">
        <v>0</v>
      </c>
      <c r="T264" s="137">
        <f>S264*H264</f>
        <v>0</v>
      </c>
      <c r="AR264" s="138" t="s">
        <v>292</v>
      </c>
      <c r="AT264" s="138" t="s">
        <v>206</v>
      </c>
      <c r="AU264" s="138" t="s">
        <v>82</v>
      </c>
      <c r="AY264" s="17" t="s">
        <v>121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82</v>
      </c>
      <c r="BK264" s="139">
        <f>ROUND(I264*H264,2)</f>
        <v>0</v>
      </c>
      <c r="BL264" s="17" t="s">
        <v>210</v>
      </c>
      <c r="BM264" s="138" t="s">
        <v>524</v>
      </c>
    </row>
    <row r="265" spans="2:65" s="12" customFormat="1" ht="10.199999999999999">
      <c r="B265" s="144"/>
      <c r="D265" s="145" t="s">
        <v>135</v>
      </c>
      <c r="E265" s="146" t="s">
        <v>19</v>
      </c>
      <c r="F265" s="147" t="s">
        <v>525</v>
      </c>
      <c r="H265" s="148">
        <v>16.416</v>
      </c>
      <c r="I265" s="149"/>
      <c r="L265" s="144"/>
      <c r="M265" s="150"/>
      <c r="T265" s="151"/>
      <c r="AT265" s="146" t="s">
        <v>135</v>
      </c>
      <c r="AU265" s="146" t="s">
        <v>82</v>
      </c>
      <c r="AV265" s="12" t="s">
        <v>82</v>
      </c>
      <c r="AW265" s="12" t="s">
        <v>33</v>
      </c>
      <c r="AX265" s="12" t="s">
        <v>72</v>
      </c>
      <c r="AY265" s="146" t="s">
        <v>121</v>
      </c>
    </row>
    <row r="266" spans="2:65" s="12" customFormat="1" ht="10.199999999999999">
      <c r="B266" s="144"/>
      <c r="D266" s="145" t="s">
        <v>135</v>
      </c>
      <c r="E266" s="146" t="s">
        <v>19</v>
      </c>
      <c r="F266" s="147" t="s">
        <v>526</v>
      </c>
      <c r="H266" s="148">
        <v>2.351</v>
      </c>
      <c r="I266" s="149"/>
      <c r="L266" s="144"/>
      <c r="M266" s="150"/>
      <c r="T266" s="151"/>
      <c r="AT266" s="146" t="s">
        <v>135</v>
      </c>
      <c r="AU266" s="146" t="s">
        <v>82</v>
      </c>
      <c r="AV266" s="12" t="s">
        <v>82</v>
      </c>
      <c r="AW266" s="12" t="s">
        <v>33</v>
      </c>
      <c r="AX266" s="12" t="s">
        <v>72</v>
      </c>
      <c r="AY266" s="146" t="s">
        <v>121</v>
      </c>
    </row>
    <row r="267" spans="2:65" s="13" customFormat="1" ht="10.199999999999999">
      <c r="B267" s="152"/>
      <c r="D267" s="145" t="s">
        <v>135</v>
      </c>
      <c r="E267" s="153" t="s">
        <v>19</v>
      </c>
      <c r="F267" s="154" t="s">
        <v>138</v>
      </c>
      <c r="H267" s="155">
        <v>18.766999999999999</v>
      </c>
      <c r="I267" s="156"/>
      <c r="L267" s="152"/>
      <c r="M267" s="157"/>
      <c r="T267" s="158"/>
      <c r="AT267" s="153" t="s">
        <v>135</v>
      </c>
      <c r="AU267" s="153" t="s">
        <v>82</v>
      </c>
      <c r="AV267" s="13" t="s">
        <v>131</v>
      </c>
      <c r="AW267" s="13" t="s">
        <v>33</v>
      </c>
      <c r="AX267" s="13" t="s">
        <v>80</v>
      </c>
      <c r="AY267" s="153" t="s">
        <v>121</v>
      </c>
    </row>
    <row r="268" spans="2:65" s="12" customFormat="1" ht="10.199999999999999">
      <c r="B268" s="144"/>
      <c r="D268" s="145" t="s">
        <v>135</v>
      </c>
      <c r="F268" s="147" t="s">
        <v>527</v>
      </c>
      <c r="H268" s="148">
        <v>20.643999999999998</v>
      </c>
      <c r="I268" s="149"/>
      <c r="L268" s="144"/>
      <c r="M268" s="150"/>
      <c r="T268" s="151"/>
      <c r="AT268" s="146" t="s">
        <v>135</v>
      </c>
      <c r="AU268" s="146" t="s">
        <v>82</v>
      </c>
      <c r="AV268" s="12" t="s">
        <v>82</v>
      </c>
      <c r="AW268" s="12" t="s">
        <v>4</v>
      </c>
      <c r="AX268" s="12" t="s">
        <v>80</v>
      </c>
      <c r="AY268" s="146" t="s">
        <v>121</v>
      </c>
    </row>
    <row r="269" spans="2:65" s="1" customFormat="1" ht="19.8" customHeight="1">
      <c r="B269" s="32"/>
      <c r="C269" s="127" t="s">
        <v>528</v>
      </c>
      <c r="D269" s="127" t="s">
        <v>126</v>
      </c>
      <c r="E269" s="128" t="s">
        <v>529</v>
      </c>
      <c r="F269" s="129" t="s">
        <v>530</v>
      </c>
      <c r="G269" s="130" t="s">
        <v>221</v>
      </c>
      <c r="H269" s="131">
        <v>23.85</v>
      </c>
      <c r="I269" s="132"/>
      <c r="J269" s="133">
        <f>ROUND(I269*H269,2)</f>
        <v>0</v>
      </c>
      <c r="K269" s="129" t="s">
        <v>130</v>
      </c>
      <c r="L269" s="32"/>
      <c r="M269" s="134" t="s">
        <v>19</v>
      </c>
      <c r="N269" s="135" t="s">
        <v>44</v>
      </c>
      <c r="P269" s="136">
        <f>O269*H269</f>
        <v>0</v>
      </c>
      <c r="Q269" s="136">
        <v>2.3300000000000001E-2</v>
      </c>
      <c r="R269" s="136">
        <f>Q269*H269</f>
        <v>0.55570500000000012</v>
      </c>
      <c r="S269" s="136">
        <v>0</v>
      </c>
      <c r="T269" s="137">
        <f>S269*H269</f>
        <v>0</v>
      </c>
      <c r="AR269" s="138" t="s">
        <v>210</v>
      </c>
      <c r="AT269" s="138" t="s">
        <v>126</v>
      </c>
      <c r="AU269" s="138" t="s">
        <v>82</v>
      </c>
      <c r="AY269" s="17" t="s">
        <v>121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7" t="s">
        <v>82</v>
      </c>
      <c r="BK269" s="139">
        <f>ROUND(I269*H269,2)</f>
        <v>0</v>
      </c>
      <c r="BL269" s="17" t="s">
        <v>210</v>
      </c>
      <c r="BM269" s="138" t="s">
        <v>531</v>
      </c>
    </row>
    <row r="270" spans="2:65" s="1" customFormat="1" ht="10.199999999999999" hidden="1">
      <c r="B270" s="32"/>
      <c r="D270" s="140" t="s">
        <v>133</v>
      </c>
      <c r="F270" s="141" t="s">
        <v>532</v>
      </c>
      <c r="I270" s="142"/>
      <c r="L270" s="32"/>
      <c r="M270" s="143"/>
      <c r="T270" s="53"/>
      <c r="AT270" s="17" t="s">
        <v>133</v>
      </c>
      <c r="AU270" s="17" t="s">
        <v>82</v>
      </c>
    </row>
    <row r="271" spans="2:65" s="11" customFormat="1" ht="22.8" customHeight="1">
      <c r="B271" s="115"/>
      <c r="D271" s="116" t="s">
        <v>71</v>
      </c>
      <c r="E271" s="125" t="s">
        <v>533</v>
      </c>
      <c r="F271" s="125" t="s">
        <v>534</v>
      </c>
      <c r="I271" s="118"/>
      <c r="J271" s="126">
        <f>BK271</f>
        <v>0</v>
      </c>
      <c r="L271" s="115"/>
      <c r="M271" s="120"/>
      <c r="P271" s="121">
        <f>SUM(P272:P390)</f>
        <v>0</v>
      </c>
      <c r="R271" s="121">
        <f>SUM(R272:R390)</f>
        <v>10.136252250000002</v>
      </c>
      <c r="T271" s="122">
        <f>SUM(T272:T390)</f>
        <v>1.6360591499999999</v>
      </c>
      <c r="AR271" s="116" t="s">
        <v>82</v>
      </c>
      <c r="AT271" s="123" t="s">
        <v>71</v>
      </c>
      <c r="AU271" s="123" t="s">
        <v>80</v>
      </c>
      <c r="AY271" s="116" t="s">
        <v>121</v>
      </c>
      <c r="BK271" s="124">
        <f>SUM(BK272:BK390)</f>
        <v>0</v>
      </c>
    </row>
    <row r="272" spans="2:65" s="1" customFormat="1" ht="14.4" customHeight="1">
      <c r="B272" s="32"/>
      <c r="C272" s="127" t="s">
        <v>535</v>
      </c>
      <c r="D272" s="127" t="s">
        <v>126</v>
      </c>
      <c r="E272" s="128" t="s">
        <v>536</v>
      </c>
      <c r="F272" s="129" t="s">
        <v>537</v>
      </c>
      <c r="G272" s="130" t="s">
        <v>129</v>
      </c>
      <c r="H272" s="131">
        <v>3.44</v>
      </c>
      <c r="I272" s="132"/>
      <c r="J272" s="133">
        <f>ROUND(I272*H272,2)</f>
        <v>0</v>
      </c>
      <c r="K272" s="129" t="s">
        <v>130</v>
      </c>
      <c r="L272" s="32"/>
      <c r="M272" s="134" t="s">
        <v>19</v>
      </c>
      <c r="N272" s="135" t="s">
        <v>44</v>
      </c>
      <c r="P272" s="136">
        <f>O272*H272</f>
        <v>0</v>
      </c>
      <c r="Q272" s="136">
        <v>0</v>
      </c>
      <c r="R272" s="136">
        <f>Q272*H272</f>
        <v>0</v>
      </c>
      <c r="S272" s="136">
        <v>5.94E-3</v>
      </c>
      <c r="T272" s="137">
        <f>S272*H272</f>
        <v>2.04336E-2</v>
      </c>
      <c r="AR272" s="138" t="s">
        <v>210</v>
      </c>
      <c r="AT272" s="138" t="s">
        <v>126</v>
      </c>
      <c r="AU272" s="138" t="s">
        <v>82</v>
      </c>
      <c r="AY272" s="17" t="s">
        <v>121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82</v>
      </c>
      <c r="BK272" s="139">
        <f>ROUND(I272*H272,2)</f>
        <v>0</v>
      </c>
      <c r="BL272" s="17" t="s">
        <v>210</v>
      </c>
      <c r="BM272" s="138" t="s">
        <v>538</v>
      </c>
    </row>
    <row r="273" spans="2:65" s="1" customFormat="1" ht="10.199999999999999" hidden="1">
      <c r="B273" s="32"/>
      <c r="D273" s="140" t="s">
        <v>133</v>
      </c>
      <c r="F273" s="141" t="s">
        <v>539</v>
      </c>
      <c r="I273" s="142"/>
      <c r="L273" s="32"/>
      <c r="M273" s="143"/>
      <c r="T273" s="53"/>
      <c r="AT273" s="17" t="s">
        <v>133</v>
      </c>
      <c r="AU273" s="17" t="s">
        <v>82</v>
      </c>
    </row>
    <row r="274" spans="2:65" s="12" customFormat="1" ht="10.199999999999999">
      <c r="B274" s="144"/>
      <c r="D274" s="145" t="s">
        <v>135</v>
      </c>
      <c r="E274" s="146" t="s">
        <v>19</v>
      </c>
      <c r="F274" s="147" t="s">
        <v>540</v>
      </c>
      <c r="H274" s="148">
        <v>3.44</v>
      </c>
      <c r="I274" s="149"/>
      <c r="L274" s="144"/>
      <c r="M274" s="150"/>
      <c r="T274" s="151"/>
      <c r="AT274" s="146" t="s">
        <v>135</v>
      </c>
      <c r="AU274" s="146" t="s">
        <v>82</v>
      </c>
      <c r="AV274" s="12" t="s">
        <v>82</v>
      </c>
      <c r="AW274" s="12" t="s">
        <v>33</v>
      </c>
      <c r="AX274" s="12" t="s">
        <v>80</v>
      </c>
      <c r="AY274" s="146" t="s">
        <v>121</v>
      </c>
    </row>
    <row r="275" spans="2:65" s="1" customFormat="1" ht="14.4" customHeight="1">
      <c r="B275" s="32"/>
      <c r="C275" s="127" t="s">
        <v>541</v>
      </c>
      <c r="D275" s="127" t="s">
        <v>126</v>
      </c>
      <c r="E275" s="128" t="s">
        <v>542</v>
      </c>
      <c r="F275" s="129" t="s">
        <v>543</v>
      </c>
      <c r="G275" s="130" t="s">
        <v>141</v>
      </c>
      <c r="H275" s="131">
        <v>37.19</v>
      </c>
      <c r="I275" s="132"/>
      <c r="J275" s="133">
        <f>ROUND(I275*H275,2)</f>
        <v>0</v>
      </c>
      <c r="K275" s="129" t="s">
        <v>130</v>
      </c>
      <c r="L275" s="32"/>
      <c r="M275" s="134" t="s">
        <v>19</v>
      </c>
      <c r="N275" s="135" t="s">
        <v>44</v>
      </c>
      <c r="P275" s="136">
        <f>O275*H275</f>
        <v>0</v>
      </c>
      <c r="Q275" s="136">
        <v>0</v>
      </c>
      <c r="R275" s="136">
        <f>Q275*H275</f>
        <v>0</v>
      </c>
      <c r="S275" s="136">
        <v>1.8699999999999999E-3</v>
      </c>
      <c r="T275" s="137">
        <f>S275*H275</f>
        <v>6.954529999999999E-2</v>
      </c>
      <c r="AR275" s="138" t="s">
        <v>210</v>
      </c>
      <c r="AT275" s="138" t="s">
        <v>126</v>
      </c>
      <c r="AU275" s="138" t="s">
        <v>82</v>
      </c>
      <c r="AY275" s="17" t="s">
        <v>121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82</v>
      </c>
      <c r="BK275" s="139">
        <f>ROUND(I275*H275,2)</f>
        <v>0</v>
      </c>
      <c r="BL275" s="17" t="s">
        <v>210</v>
      </c>
      <c r="BM275" s="138" t="s">
        <v>544</v>
      </c>
    </row>
    <row r="276" spans="2:65" s="1" customFormat="1" ht="10.199999999999999" hidden="1">
      <c r="B276" s="32"/>
      <c r="D276" s="140" t="s">
        <v>133</v>
      </c>
      <c r="F276" s="141" t="s">
        <v>545</v>
      </c>
      <c r="I276" s="142"/>
      <c r="L276" s="32"/>
      <c r="M276" s="143"/>
      <c r="T276" s="53"/>
      <c r="AT276" s="17" t="s">
        <v>133</v>
      </c>
      <c r="AU276" s="17" t="s">
        <v>82</v>
      </c>
    </row>
    <row r="277" spans="2:65" s="12" customFormat="1" ht="10.199999999999999">
      <c r="B277" s="144"/>
      <c r="D277" s="145" t="s">
        <v>135</v>
      </c>
      <c r="E277" s="146" t="s">
        <v>19</v>
      </c>
      <c r="F277" s="147" t="s">
        <v>546</v>
      </c>
      <c r="H277" s="148">
        <v>37.19</v>
      </c>
      <c r="I277" s="149"/>
      <c r="L277" s="144"/>
      <c r="M277" s="150"/>
      <c r="T277" s="151"/>
      <c r="AT277" s="146" t="s">
        <v>135</v>
      </c>
      <c r="AU277" s="146" t="s">
        <v>82</v>
      </c>
      <c r="AV277" s="12" t="s">
        <v>82</v>
      </c>
      <c r="AW277" s="12" t="s">
        <v>33</v>
      </c>
      <c r="AX277" s="12" t="s">
        <v>80</v>
      </c>
      <c r="AY277" s="146" t="s">
        <v>121</v>
      </c>
    </row>
    <row r="278" spans="2:65" s="1" customFormat="1" ht="14.4" customHeight="1">
      <c r="B278" s="32"/>
      <c r="C278" s="127" t="s">
        <v>547</v>
      </c>
      <c r="D278" s="127" t="s">
        <v>126</v>
      </c>
      <c r="E278" s="128" t="s">
        <v>548</v>
      </c>
      <c r="F278" s="129" t="s">
        <v>549</v>
      </c>
      <c r="G278" s="130" t="s">
        <v>141</v>
      </c>
      <c r="H278" s="131">
        <v>65.09</v>
      </c>
      <c r="I278" s="132"/>
      <c r="J278" s="133">
        <f>ROUND(I278*H278,2)</f>
        <v>0</v>
      </c>
      <c r="K278" s="129" t="s">
        <v>130</v>
      </c>
      <c r="L278" s="32"/>
      <c r="M278" s="134" t="s">
        <v>19</v>
      </c>
      <c r="N278" s="135" t="s">
        <v>44</v>
      </c>
      <c r="P278" s="136">
        <f>O278*H278</f>
        <v>0</v>
      </c>
      <c r="Q278" s="136">
        <v>0</v>
      </c>
      <c r="R278" s="136">
        <f>Q278*H278</f>
        <v>0</v>
      </c>
      <c r="S278" s="136">
        <v>1.8699999999999999E-3</v>
      </c>
      <c r="T278" s="137">
        <f>S278*H278</f>
        <v>0.1217183</v>
      </c>
      <c r="AR278" s="138" t="s">
        <v>210</v>
      </c>
      <c r="AT278" s="138" t="s">
        <v>126</v>
      </c>
      <c r="AU278" s="138" t="s">
        <v>82</v>
      </c>
      <c r="AY278" s="17" t="s">
        <v>121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82</v>
      </c>
      <c r="BK278" s="139">
        <f>ROUND(I278*H278,2)</f>
        <v>0</v>
      </c>
      <c r="BL278" s="17" t="s">
        <v>210</v>
      </c>
      <c r="BM278" s="138" t="s">
        <v>550</v>
      </c>
    </row>
    <row r="279" spans="2:65" s="1" customFormat="1" ht="10.199999999999999" hidden="1">
      <c r="B279" s="32"/>
      <c r="D279" s="140" t="s">
        <v>133</v>
      </c>
      <c r="F279" s="141" t="s">
        <v>551</v>
      </c>
      <c r="I279" s="142"/>
      <c r="L279" s="32"/>
      <c r="M279" s="143"/>
      <c r="T279" s="53"/>
      <c r="AT279" s="17" t="s">
        <v>133</v>
      </c>
      <c r="AU279" s="17" t="s">
        <v>82</v>
      </c>
    </row>
    <row r="280" spans="2:65" s="12" customFormat="1" ht="10.199999999999999">
      <c r="B280" s="144"/>
      <c r="D280" s="145" t="s">
        <v>135</v>
      </c>
      <c r="E280" s="146" t="s">
        <v>19</v>
      </c>
      <c r="F280" s="147" t="s">
        <v>552</v>
      </c>
      <c r="H280" s="148">
        <v>65.09</v>
      </c>
      <c r="I280" s="149"/>
      <c r="L280" s="144"/>
      <c r="M280" s="150"/>
      <c r="T280" s="151"/>
      <c r="AT280" s="146" t="s">
        <v>135</v>
      </c>
      <c r="AU280" s="146" t="s">
        <v>82</v>
      </c>
      <c r="AV280" s="12" t="s">
        <v>82</v>
      </c>
      <c r="AW280" s="12" t="s">
        <v>33</v>
      </c>
      <c r="AX280" s="12" t="s">
        <v>80</v>
      </c>
      <c r="AY280" s="146" t="s">
        <v>121</v>
      </c>
    </row>
    <row r="281" spans="2:65" s="1" customFormat="1" ht="14.4" customHeight="1">
      <c r="B281" s="32"/>
      <c r="C281" s="127" t="s">
        <v>553</v>
      </c>
      <c r="D281" s="127" t="s">
        <v>126</v>
      </c>
      <c r="E281" s="128" t="s">
        <v>554</v>
      </c>
      <c r="F281" s="129" t="s">
        <v>555</v>
      </c>
      <c r="G281" s="130" t="s">
        <v>141</v>
      </c>
      <c r="H281" s="131">
        <v>63.06</v>
      </c>
      <c r="I281" s="132"/>
      <c r="J281" s="133">
        <f>ROUND(I281*H281,2)</f>
        <v>0</v>
      </c>
      <c r="K281" s="129" t="s">
        <v>130</v>
      </c>
      <c r="L281" s="32"/>
      <c r="M281" s="134" t="s">
        <v>19</v>
      </c>
      <c r="N281" s="135" t="s">
        <v>44</v>
      </c>
      <c r="P281" s="136">
        <f>O281*H281</f>
        <v>0</v>
      </c>
      <c r="Q281" s="136">
        <v>0</v>
      </c>
      <c r="R281" s="136">
        <f>Q281*H281</f>
        <v>0</v>
      </c>
      <c r="S281" s="136">
        <v>3.48E-3</v>
      </c>
      <c r="T281" s="137">
        <f>S281*H281</f>
        <v>0.2194488</v>
      </c>
      <c r="AR281" s="138" t="s">
        <v>210</v>
      </c>
      <c r="AT281" s="138" t="s">
        <v>126</v>
      </c>
      <c r="AU281" s="138" t="s">
        <v>82</v>
      </c>
      <c r="AY281" s="17" t="s">
        <v>121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82</v>
      </c>
      <c r="BK281" s="139">
        <f>ROUND(I281*H281,2)</f>
        <v>0</v>
      </c>
      <c r="BL281" s="17" t="s">
        <v>210</v>
      </c>
      <c r="BM281" s="138" t="s">
        <v>556</v>
      </c>
    </row>
    <row r="282" spans="2:65" s="1" customFormat="1" ht="10.199999999999999" hidden="1">
      <c r="B282" s="32"/>
      <c r="D282" s="140" t="s">
        <v>133</v>
      </c>
      <c r="F282" s="141" t="s">
        <v>557</v>
      </c>
      <c r="I282" s="142"/>
      <c r="L282" s="32"/>
      <c r="M282" s="143"/>
      <c r="T282" s="53"/>
      <c r="AT282" s="17" t="s">
        <v>133</v>
      </c>
      <c r="AU282" s="17" t="s">
        <v>82</v>
      </c>
    </row>
    <row r="283" spans="2:65" s="12" customFormat="1" ht="10.199999999999999">
      <c r="B283" s="144"/>
      <c r="D283" s="145" t="s">
        <v>135</v>
      </c>
      <c r="E283" s="146" t="s">
        <v>19</v>
      </c>
      <c r="F283" s="147" t="s">
        <v>558</v>
      </c>
      <c r="H283" s="148">
        <v>63.06</v>
      </c>
      <c r="I283" s="149"/>
      <c r="L283" s="144"/>
      <c r="M283" s="150"/>
      <c r="T283" s="151"/>
      <c r="AT283" s="146" t="s">
        <v>135</v>
      </c>
      <c r="AU283" s="146" t="s">
        <v>82</v>
      </c>
      <c r="AV283" s="12" t="s">
        <v>82</v>
      </c>
      <c r="AW283" s="12" t="s">
        <v>33</v>
      </c>
      <c r="AX283" s="12" t="s">
        <v>80</v>
      </c>
      <c r="AY283" s="146" t="s">
        <v>121</v>
      </c>
    </row>
    <row r="284" spans="2:65" s="1" customFormat="1" ht="14.4" customHeight="1">
      <c r="B284" s="32"/>
      <c r="C284" s="127" t="s">
        <v>559</v>
      </c>
      <c r="D284" s="127" t="s">
        <v>126</v>
      </c>
      <c r="E284" s="128" t="s">
        <v>560</v>
      </c>
      <c r="F284" s="129" t="s">
        <v>561</v>
      </c>
      <c r="G284" s="130" t="s">
        <v>141</v>
      </c>
      <c r="H284" s="131">
        <v>13.52</v>
      </c>
      <c r="I284" s="132"/>
      <c r="J284" s="133">
        <f>ROUND(I284*H284,2)</f>
        <v>0</v>
      </c>
      <c r="K284" s="129" t="s">
        <v>130</v>
      </c>
      <c r="L284" s="32"/>
      <c r="M284" s="134" t="s">
        <v>19</v>
      </c>
      <c r="N284" s="135" t="s">
        <v>44</v>
      </c>
      <c r="P284" s="136">
        <f>O284*H284</f>
        <v>0</v>
      </c>
      <c r="Q284" s="136">
        <v>0</v>
      </c>
      <c r="R284" s="136">
        <f>Q284*H284</f>
        <v>0</v>
      </c>
      <c r="S284" s="136">
        <v>1.6999999999999999E-3</v>
      </c>
      <c r="T284" s="137">
        <f>S284*H284</f>
        <v>2.2983999999999997E-2</v>
      </c>
      <c r="AR284" s="138" t="s">
        <v>210</v>
      </c>
      <c r="AT284" s="138" t="s">
        <v>126</v>
      </c>
      <c r="AU284" s="138" t="s">
        <v>82</v>
      </c>
      <c r="AY284" s="17" t="s">
        <v>121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82</v>
      </c>
      <c r="BK284" s="139">
        <f>ROUND(I284*H284,2)</f>
        <v>0</v>
      </c>
      <c r="BL284" s="17" t="s">
        <v>210</v>
      </c>
      <c r="BM284" s="138" t="s">
        <v>562</v>
      </c>
    </row>
    <row r="285" spans="2:65" s="1" customFormat="1" ht="10.199999999999999" hidden="1">
      <c r="B285" s="32"/>
      <c r="D285" s="140" t="s">
        <v>133</v>
      </c>
      <c r="F285" s="141" t="s">
        <v>563</v>
      </c>
      <c r="I285" s="142"/>
      <c r="L285" s="32"/>
      <c r="M285" s="143"/>
      <c r="T285" s="53"/>
      <c r="AT285" s="17" t="s">
        <v>133</v>
      </c>
      <c r="AU285" s="17" t="s">
        <v>82</v>
      </c>
    </row>
    <row r="286" spans="2:65" s="12" customFormat="1" ht="10.199999999999999">
      <c r="B286" s="144"/>
      <c r="D286" s="145" t="s">
        <v>135</v>
      </c>
      <c r="E286" s="146" t="s">
        <v>19</v>
      </c>
      <c r="F286" s="147" t="s">
        <v>564</v>
      </c>
      <c r="H286" s="148">
        <v>13.52</v>
      </c>
      <c r="I286" s="149"/>
      <c r="L286" s="144"/>
      <c r="M286" s="150"/>
      <c r="T286" s="151"/>
      <c r="AT286" s="146" t="s">
        <v>135</v>
      </c>
      <c r="AU286" s="146" t="s">
        <v>82</v>
      </c>
      <c r="AV286" s="12" t="s">
        <v>82</v>
      </c>
      <c r="AW286" s="12" t="s">
        <v>33</v>
      </c>
      <c r="AX286" s="12" t="s">
        <v>80</v>
      </c>
      <c r="AY286" s="146" t="s">
        <v>121</v>
      </c>
    </row>
    <row r="287" spans="2:65" s="1" customFormat="1" ht="14.4" customHeight="1">
      <c r="B287" s="32"/>
      <c r="C287" s="127" t="s">
        <v>565</v>
      </c>
      <c r="D287" s="127" t="s">
        <v>126</v>
      </c>
      <c r="E287" s="128" t="s">
        <v>566</v>
      </c>
      <c r="F287" s="129" t="s">
        <v>567</v>
      </c>
      <c r="G287" s="130" t="s">
        <v>141</v>
      </c>
      <c r="H287" s="131">
        <v>124.095</v>
      </c>
      <c r="I287" s="132"/>
      <c r="J287" s="133">
        <f>ROUND(I287*H287,2)</f>
        <v>0</v>
      </c>
      <c r="K287" s="129" t="s">
        <v>130</v>
      </c>
      <c r="L287" s="32"/>
      <c r="M287" s="134" t="s">
        <v>19</v>
      </c>
      <c r="N287" s="135" t="s">
        <v>44</v>
      </c>
      <c r="P287" s="136">
        <f>O287*H287</f>
        <v>0</v>
      </c>
      <c r="Q287" s="136">
        <v>0</v>
      </c>
      <c r="R287" s="136">
        <f>Q287*H287</f>
        <v>0</v>
      </c>
      <c r="S287" s="136">
        <v>1.7700000000000001E-3</v>
      </c>
      <c r="T287" s="137">
        <f>S287*H287</f>
        <v>0.21964815000000001</v>
      </c>
      <c r="AR287" s="138" t="s">
        <v>210</v>
      </c>
      <c r="AT287" s="138" t="s">
        <v>126</v>
      </c>
      <c r="AU287" s="138" t="s">
        <v>82</v>
      </c>
      <c r="AY287" s="17" t="s">
        <v>121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82</v>
      </c>
      <c r="BK287" s="139">
        <f>ROUND(I287*H287,2)</f>
        <v>0</v>
      </c>
      <c r="BL287" s="17" t="s">
        <v>210</v>
      </c>
      <c r="BM287" s="138" t="s">
        <v>568</v>
      </c>
    </row>
    <row r="288" spans="2:65" s="1" customFormat="1" ht="10.199999999999999" hidden="1">
      <c r="B288" s="32"/>
      <c r="D288" s="140" t="s">
        <v>133</v>
      </c>
      <c r="F288" s="141" t="s">
        <v>569</v>
      </c>
      <c r="I288" s="142"/>
      <c r="L288" s="32"/>
      <c r="M288" s="143"/>
      <c r="T288" s="53"/>
      <c r="AT288" s="17" t="s">
        <v>133</v>
      </c>
      <c r="AU288" s="17" t="s">
        <v>82</v>
      </c>
    </row>
    <row r="289" spans="2:65" s="12" customFormat="1" ht="10.199999999999999">
      <c r="B289" s="144"/>
      <c r="D289" s="145" t="s">
        <v>135</v>
      </c>
      <c r="E289" s="146" t="s">
        <v>19</v>
      </c>
      <c r="F289" s="147" t="s">
        <v>570</v>
      </c>
      <c r="H289" s="148">
        <v>124.095</v>
      </c>
      <c r="I289" s="149"/>
      <c r="L289" s="144"/>
      <c r="M289" s="150"/>
      <c r="T289" s="151"/>
      <c r="AT289" s="146" t="s">
        <v>135</v>
      </c>
      <c r="AU289" s="146" t="s">
        <v>82</v>
      </c>
      <c r="AV289" s="12" t="s">
        <v>82</v>
      </c>
      <c r="AW289" s="12" t="s">
        <v>33</v>
      </c>
      <c r="AX289" s="12" t="s">
        <v>80</v>
      </c>
      <c r="AY289" s="146" t="s">
        <v>121</v>
      </c>
    </row>
    <row r="290" spans="2:65" s="1" customFormat="1" ht="14.4" customHeight="1">
      <c r="B290" s="32"/>
      <c r="C290" s="127" t="s">
        <v>571</v>
      </c>
      <c r="D290" s="127" t="s">
        <v>126</v>
      </c>
      <c r="E290" s="128" t="s">
        <v>572</v>
      </c>
      <c r="F290" s="129" t="s">
        <v>573</v>
      </c>
      <c r="G290" s="130" t="s">
        <v>203</v>
      </c>
      <c r="H290" s="131">
        <v>10</v>
      </c>
      <c r="I290" s="132"/>
      <c r="J290" s="133">
        <f>ROUND(I290*H290,2)</f>
        <v>0</v>
      </c>
      <c r="K290" s="129" t="s">
        <v>130</v>
      </c>
      <c r="L290" s="32"/>
      <c r="M290" s="134" t="s">
        <v>19</v>
      </c>
      <c r="N290" s="135" t="s">
        <v>44</v>
      </c>
      <c r="P290" s="136">
        <f>O290*H290</f>
        <v>0</v>
      </c>
      <c r="Q290" s="136">
        <v>0</v>
      </c>
      <c r="R290" s="136">
        <f>Q290*H290</f>
        <v>0</v>
      </c>
      <c r="S290" s="136">
        <v>1.4999999999999999E-2</v>
      </c>
      <c r="T290" s="137">
        <f>S290*H290</f>
        <v>0.15</v>
      </c>
      <c r="AR290" s="138" t="s">
        <v>210</v>
      </c>
      <c r="AT290" s="138" t="s">
        <v>126</v>
      </c>
      <c r="AU290" s="138" t="s">
        <v>82</v>
      </c>
      <c r="AY290" s="17" t="s">
        <v>121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82</v>
      </c>
      <c r="BK290" s="139">
        <f>ROUND(I290*H290,2)</f>
        <v>0</v>
      </c>
      <c r="BL290" s="17" t="s">
        <v>210</v>
      </c>
      <c r="BM290" s="138" t="s">
        <v>574</v>
      </c>
    </row>
    <row r="291" spans="2:65" s="1" customFormat="1" ht="10.199999999999999" hidden="1">
      <c r="B291" s="32"/>
      <c r="D291" s="140" t="s">
        <v>133</v>
      </c>
      <c r="F291" s="141" t="s">
        <v>575</v>
      </c>
      <c r="I291" s="142"/>
      <c r="L291" s="32"/>
      <c r="M291" s="143"/>
      <c r="T291" s="53"/>
      <c r="AT291" s="17" t="s">
        <v>133</v>
      </c>
      <c r="AU291" s="17" t="s">
        <v>82</v>
      </c>
    </row>
    <row r="292" spans="2:65" s="1" customFormat="1" ht="14.4" customHeight="1">
      <c r="B292" s="32"/>
      <c r="C292" s="127" t="s">
        <v>576</v>
      </c>
      <c r="D292" s="127" t="s">
        <v>126</v>
      </c>
      <c r="E292" s="128" t="s">
        <v>577</v>
      </c>
      <c r="F292" s="129" t="s">
        <v>578</v>
      </c>
      <c r="G292" s="130" t="s">
        <v>141</v>
      </c>
      <c r="H292" s="131">
        <v>6.4</v>
      </c>
      <c r="I292" s="132"/>
      <c r="J292" s="133">
        <f>ROUND(I292*H292,2)</f>
        <v>0</v>
      </c>
      <c r="K292" s="129" t="s">
        <v>130</v>
      </c>
      <c r="L292" s="32"/>
      <c r="M292" s="134" t="s">
        <v>19</v>
      </c>
      <c r="N292" s="135" t="s">
        <v>44</v>
      </c>
      <c r="P292" s="136">
        <f>O292*H292</f>
        <v>0</v>
      </c>
      <c r="Q292" s="136">
        <v>0</v>
      </c>
      <c r="R292" s="136">
        <f>Q292*H292</f>
        <v>0</v>
      </c>
      <c r="S292" s="136">
        <v>1.91E-3</v>
      </c>
      <c r="T292" s="137">
        <f>S292*H292</f>
        <v>1.2224E-2</v>
      </c>
      <c r="AR292" s="138" t="s">
        <v>210</v>
      </c>
      <c r="AT292" s="138" t="s">
        <v>126</v>
      </c>
      <c r="AU292" s="138" t="s">
        <v>82</v>
      </c>
      <c r="AY292" s="17" t="s">
        <v>121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82</v>
      </c>
      <c r="BK292" s="139">
        <f>ROUND(I292*H292,2)</f>
        <v>0</v>
      </c>
      <c r="BL292" s="17" t="s">
        <v>210</v>
      </c>
      <c r="BM292" s="138" t="s">
        <v>579</v>
      </c>
    </row>
    <row r="293" spans="2:65" s="1" customFormat="1" ht="10.199999999999999" hidden="1">
      <c r="B293" s="32"/>
      <c r="D293" s="140" t="s">
        <v>133</v>
      </c>
      <c r="F293" s="141" t="s">
        <v>580</v>
      </c>
      <c r="I293" s="142"/>
      <c r="L293" s="32"/>
      <c r="M293" s="143"/>
      <c r="T293" s="53"/>
      <c r="AT293" s="17" t="s">
        <v>133</v>
      </c>
      <c r="AU293" s="17" t="s">
        <v>82</v>
      </c>
    </row>
    <row r="294" spans="2:65" s="1" customFormat="1" ht="14.4" customHeight="1">
      <c r="B294" s="32"/>
      <c r="C294" s="127" t="s">
        <v>581</v>
      </c>
      <c r="D294" s="127" t="s">
        <v>126</v>
      </c>
      <c r="E294" s="128" t="s">
        <v>582</v>
      </c>
      <c r="F294" s="129" t="s">
        <v>583</v>
      </c>
      <c r="G294" s="130" t="s">
        <v>141</v>
      </c>
      <c r="H294" s="131">
        <v>56.4</v>
      </c>
      <c r="I294" s="132"/>
      <c r="J294" s="133">
        <f>ROUND(I294*H294,2)</f>
        <v>0</v>
      </c>
      <c r="K294" s="129" t="s">
        <v>130</v>
      </c>
      <c r="L294" s="32"/>
      <c r="M294" s="134" t="s">
        <v>19</v>
      </c>
      <c r="N294" s="135" t="s">
        <v>44</v>
      </c>
      <c r="P294" s="136">
        <f>O294*H294</f>
        <v>0</v>
      </c>
      <c r="Q294" s="136">
        <v>0</v>
      </c>
      <c r="R294" s="136">
        <f>Q294*H294</f>
        <v>0</v>
      </c>
      <c r="S294" s="136">
        <v>1.75E-3</v>
      </c>
      <c r="T294" s="137">
        <f>S294*H294</f>
        <v>9.8699999999999996E-2</v>
      </c>
      <c r="AR294" s="138" t="s">
        <v>210</v>
      </c>
      <c r="AT294" s="138" t="s">
        <v>126</v>
      </c>
      <c r="AU294" s="138" t="s">
        <v>82</v>
      </c>
      <c r="AY294" s="17" t="s">
        <v>121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82</v>
      </c>
      <c r="BK294" s="139">
        <f>ROUND(I294*H294,2)</f>
        <v>0</v>
      </c>
      <c r="BL294" s="17" t="s">
        <v>210</v>
      </c>
      <c r="BM294" s="138" t="s">
        <v>584</v>
      </c>
    </row>
    <row r="295" spans="2:65" s="1" customFormat="1" ht="10.199999999999999" hidden="1">
      <c r="B295" s="32"/>
      <c r="D295" s="140" t="s">
        <v>133</v>
      </c>
      <c r="F295" s="141" t="s">
        <v>585</v>
      </c>
      <c r="I295" s="142"/>
      <c r="L295" s="32"/>
      <c r="M295" s="143"/>
      <c r="T295" s="53"/>
      <c r="AT295" s="17" t="s">
        <v>133</v>
      </c>
      <c r="AU295" s="17" t="s">
        <v>82</v>
      </c>
    </row>
    <row r="296" spans="2:65" s="12" customFormat="1" ht="10.199999999999999">
      <c r="B296" s="144"/>
      <c r="D296" s="145" t="s">
        <v>135</v>
      </c>
      <c r="E296" s="146" t="s">
        <v>19</v>
      </c>
      <c r="F296" s="147" t="s">
        <v>586</v>
      </c>
      <c r="H296" s="148">
        <v>23.98</v>
      </c>
      <c r="I296" s="149"/>
      <c r="L296" s="144"/>
      <c r="M296" s="150"/>
      <c r="T296" s="151"/>
      <c r="AT296" s="146" t="s">
        <v>135</v>
      </c>
      <c r="AU296" s="146" t="s">
        <v>82</v>
      </c>
      <c r="AV296" s="12" t="s">
        <v>82</v>
      </c>
      <c r="AW296" s="12" t="s">
        <v>33</v>
      </c>
      <c r="AX296" s="12" t="s">
        <v>72</v>
      </c>
      <c r="AY296" s="146" t="s">
        <v>121</v>
      </c>
    </row>
    <row r="297" spans="2:65" s="12" customFormat="1" ht="10.199999999999999">
      <c r="B297" s="144"/>
      <c r="D297" s="145" t="s">
        <v>135</v>
      </c>
      <c r="E297" s="146" t="s">
        <v>19</v>
      </c>
      <c r="F297" s="147" t="s">
        <v>587</v>
      </c>
      <c r="H297" s="148">
        <v>32.42</v>
      </c>
      <c r="I297" s="149"/>
      <c r="L297" s="144"/>
      <c r="M297" s="150"/>
      <c r="T297" s="151"/>
      <c r="AT297" s="146" t="s">
        <v>135</v>
      </c>
      <c r="AU297" s="146" t="s">
        <v>82</v>
      </c>
      <c r="AV297" s="12" t="s">
        <v>82</v>
      </c>
      <c r="AW297" s="12" t="s">
        <v>33</v>
      </c>
      <c r="AX297" s="12" t="s">
        <v>72</v>
      </c>
      <c r="AY297" s="146" t="s">
        <v>121</v>
      </c>
    </row>
    <row r="298" spans="2:65" s="13" customFormat="1" ht="10.199999999999999">
      <c r="B298" s="152"/>
      <c r="D298" s="145" t="s">
        <v>135</v>
      </c>
      <c r="E298" s="153" t="s">
        <v>19</v>
      </c>
      <c r="F298" s="154" t="s">
        <v>138</v>
      </c>
      <c r="H298" s="155">
        <v>56.4</v>
      </c>
      <c r="I298" s="156"/>
      <c r="L298" s="152"/>
      <c r="M298" s="157"/>
      <c r="T298" s="158"/>
      <c r="AT298" s="153" t="s">
        <v>135</v>
      </c>
      <c r="AU298" s="153" t="s">
        <v>82</v>
      </c>
      <c r="AV298" s="13" t="s">
        <v>131</v>
      </c>
      <c r="AW298" s="13" t="s">
        <v>33</v>
      </c>
      <c r="AX298" s="13" t="s">
        <v>80</v>
      </c>
      <c r="AY298" s="153" t="s">
        <v>121</v>
      </c>
    </row>
    <row r="299" spans="2:65" s="1" customFormat="1" ht="22.2" customHeight="1">
      <c r="B299" s="32"/>
      <c r="C299" s="127" t="s">
        <v>588</v>
      </c>
      <c r="D299" s="127" t="s">
        <v>126</v>
      </c>
      <c r="E299" s="128" t="s">
        <v>589</v>
      </c>
      <c r="F299" s="129" t="s">
        <v>590</v>
      </c>
      <c r="G299" s="130" t="s">
        <v>203</v>
      </c>
      <c r="H299" s="131">
        <v>12</v>
      </c>
      <c r="I299" s="132"/>
      <c r="J299" s="133">
        <f>ROUND(I299*H299,2)</f>
        <v>0</v>
      </c>
      <c r="K299" s="129" t="s">
        <v>130</v>
      </c>
      <c r="L299" s="32"/>
      <c r="M299" s="134" t="s">
        <v>19</v>
      </c>
      <c r="N299" s="135" t="s">
        <v>44</v>
      </c>
      <c r="P299" s="136">
        <f>O299*H299</f>
        <v>0</v>
      </c>
      <c r="Q299" s="136">
        <v>0</v>
      </c>
      <c r="R299" s="136">
        <f>Q299*H299</f>
        <v>0</v>
      </c>
      <c r="S299" s="136">
        <v>1.8799999999999999E-3</v>
      </c>
      <c r="T299" s="137">
        <f>S299*H299</f>
        <v>2.256E-2</v>
      </c>
      <c r="AR299" s="138" t="s">
        <v>210</v>
      </c>
      <c r="AT299" s="138" t="s">
        <v>126</v>
      </c>
      <c r="AU299" s="138" t="s">
        <v>82</v>
      </c>
      <c r="AY299" s="17" t="s">
        <v>121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82</v>
      </c>
      <c r="BK299" s="139">
        <f>ROUND(I299*H299,2)</f>
        <v>0</v>
      </c>
      <c r="BL299" s="17" t="s">
        <v>210</v>
      </c>
      <c r="BM299" s="138" t="s">
        <v>591</v>
      </c>
    </row>
    <row r="300" spans="2:65" s="1" customFormat="1" ht="10.199999999999999" hidden="1">
      <c r="B300" s="32"/>
      <c r="D300" s="140" t="s">
        <v>133</v>
      </c>
      <c r="F300" s="141" t="s">
        <v>592</v>
      </c>
      <c r="I300" s="142"/>
      <c r="L300" s="32"/>
      <c r="M300" s="143"/>
      <c r="T300" s="53"/>
      <c r="AT300" s="17" t="s">
        <v>133</v>
      </c>
      <c r="AU300" s="17" t="s">
        <v>82</v>
      </c>
    </row>
    <row r="301" spans="2:65" s="1" customFormat="1" ht="14.4" customHeight="1">
      <c r="B301" s="32"/>
      <c r="C301" s="127" t="s">
        <v>593</v>
      </c>
      <c r="D301" s="127" t="s">
        <v>126</v>
      </c>
      <c r="E301" s="128" t="s">
        <v>594</v>
      </c>
      <c r="F301" s="129" t="s">
        <v>595</v>
      </c>
      <c r="G301" s="130" t="s">
        <v>141</v>
      </c>
      <c r="H301" s="131">
        <v>120.145</v>
      </c>
      <c r="I301" s="132"/>
      <c r="J301" s="133">
        <f>ROUND(I301*H301,2)</f>
        <v>0</v>
      </c>
      <c r="K301" s="129" t="s">
        <v>130</v>
      </c>
      <c r="L301" s="32"/>
      <c r="M301" s="134" t="s">
        <v>19</v>
      </c>
      <c r="N301" s="135" t="s">
        <v>44</v>
      </c>
      <c r="P301" s="136">
        <f>O301*H301</f>
        <v>0</v>
      </c>
      <c r="Q301" s="136">
        <v>0</v>
      </c>
      <c r="R301" s="136">
        <f>Q301*H301</f>
        <v>0</v>
      </c>
      <c r="S301" s="136">
        <v>2.5999999999999999E-3</v>
      </c>
      <c r="T301" s="137">
        <f>S301*H301</f>
        <v>0.31237699999999996</v>
      </c>
      <c r="AR301" s="138" t="s">
        <v>210</v>
      </c>
      <c r="AT301" s="138" t="s">
        <v>126</v>
      </c>
      <c r="AU301" s="138" t="s">
        <v>82</v>
      </c>
      <c r="AY301" s="17" t="s">
        <v>121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82</v>
      </c>
      <c r="BK301" s="139">
        <f>ROUND(I301*H301,2)</f>
        <v>0</v>
      </c>
      <c r="BL301" s="17" t="s">
        <v>210</v>
      </c>
      <c r="BM301" s="138" t="s">
        <v>596</v>
      </c>
    </row>
    <row r="302" spans="2:65" s="1" customFormat="1" ht="10.199999999999999" hidden="1">
      <c r="B302" s="32"/>
      <c r="D302" s="140" t="s">
        <v>133</v>
      </c>
      <c r="F302" s="141" t="s">
        <v>597</v>
      </c>
      <c r="I302" s="142"/>
      <c r="L302" s="32"/>
      <c r="M302" s="143"/>
      <c r="T302" s="53"/>
      <c r="AT302" s="17" t="s">
        <v>133</v>
      </c>
      <c r="AU302" s="17" t="s">
        <v>82</v>
      </c>
    </row>
    <row r="303" spans="2:65" s="12" customFormat="1" ht="10.199999999999999">
      <c r="B303" s="144"/>
      <c r="D303" s="145" t="s">
        <v>135</v>
      </c>
      <c r="E303" s="146" t="s">
        <v>19</v>
      </c>
      <c r="F303" s="147" t="s">
        <v>598</v>
      </c>
      <c r="H303" s="148">
        <v>120.145</v>
      </c>
      <c r="I303" s="149"/>
      <c r="L303" s="144"/>
      <c r="M303" s="150"/>
      <c r="T303" s="151"/>
      <c r="AT303" s="146" t="s">
        <v>135</v>
      </c>
      <c r="AU303" s="146" t="s">
        <v>82</v>
      </c>
      <c r="AV303" s="12" t="s">
        <v>82</v>
      </c>
      <c r="AW303" s="12" t="s">
        <v>33</v>
      </c>
      <c r="AX303" s="12" t="s">
        <v>80</v>
      </c>
      <c r="AY303" s="146" t="s">
        <v>121</v>
      </c>
    </row>
    <row r="304" spans="2:65" s="1" customFormat="1" ht="14.4" customHeight="1">
      <c r="B304" s="32"/>
      <c r="C304" s="127" t="s">
        <v>599</v>
      </c>
      <c r="D304" s="127" t="s">
        <v>126</v>
      </c>
      <c r="E304" s="128" t="s">
        <v>600</v>
      </c>
      <c r="F304" s="129" t="s">
        <v>601</v>
      </c>
      <c r="G304" s="130" t="s">
        <v>141</v>
      </c>
      <c r="H304" s="131">
        <v>93</v>
      </c>
      <c r="I304" s="132"/>
      <c r="J304" s="133">
        <f>ROUND(I304*H304,2)</f>
        <v>0</v>
      </c>
      <c r="K304" s="129" t="s">
        <v>130</v>
      </c>
      <c r="L304" s="32"/>
      <c r="M304" s="134" t="s">
        <v>19</v>
      </c>
      <c r="N304" s="135" t="s">
        <v>44</v>
      </c>
      <c r="P304" s="136">
        <f>O304*H304</f>
        <v>0</v>
      </c>
      <c r="Q304" s="136">
        <v>0</v>
      </c>
      <c r="R304" s="136">
        <f>Q304*H304</f>
        <v>0</v>
      </c>
      <c r="S304" s="136">
        <v>3.9399999999999999E-3</v>
      </c>
      <c r="T304" s="137">
        <f>S304*H304</f>
        <v>0.36641999999999997</v>
      </c>
      <c r="AR304" s="138" t="s">
        <v>210</v>
      </c>
      <c r="AT304" s="138" t="s">
        <v>126</v>
      </c>
      <c r="AU304" s="138" t="s">
        <v>82</v>
      </c>
      <c r="AY304" s="17" t="s">
        <v>121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7" t="s">
        <v>82</v>
      </c>
      <c r="BK304" s="139">
        <f>ROUND(I304*H304,2)</f>
        <v>0</v>
      </c>
      <c r="BL304" s="17" t="s">
        <v>210</v>
      </c>
      <c r="BM304" s="138" t="s">
        <v>602</v>
      </c>
    </row>
    <row r="305" spans="2:65" s="1" customFormat="1" ht="10.199999999999999" hidden="1">
      <c r="B305" s="32"/>
      <c r="D305" s="140" t="s">
        <v>133</v>
      </c>
      <c r="F305" s="141" t="s">
        <v>603</v>
      </c>
      <c r="I305" s="142"/>
      <c r="L305" s="32"/>
      <c r="M305" s="143"/>
      <c r="T305" s="53"/>
      <c r="AT305" s="17" t="s">
        <v>133</v>
      </c>
      <c r="AU305" s="17" t="s">
        <v>82</v>
      </c>
    </row>
    <row r="306" spans="2:65" s="12" customFormat="1" ht="10.199999999999999">
      <c r="B306" s="144"/>
      <c r="D306" s="145" t="s">
        <v>135</v>
      </c>
      <c r="E306" s="146" t="s">
        <v>19</v>
      </c>
      <c r="F306" s="147" t="s">
        <v>604</v>
      </c>
      <c r="H306" s="148">
        <v>93</v>
      </c>
      <c r="I306" s="149"/>
      <c r="L306" s="144"/>
      <c r="M306" s="150"/>
      <c r="T306" s="151"/>
      <c r="AT306" s="146" t="s">
        <v>135</v>
      </c>
      <c r="AU306" s="146" t="s">
        <v>82</v>
      </c>
      <c r="AV306" s="12" t="s">
        <v>82</v>
      </c>
      <c r="AW306" s="12" t="s">
        <v>33</v>
      </c>
      <c r="AX306" s="12" t="s">
        <v>80</v>
      </c>
      <c r="AY306" s="146" t="s">
        <v>121</v>
      </c>
    </row>
    <row r="307" spans="2:65" s="1" customFormat="1" ht="30" customHeight="1">
      <c r="B307" s="32"/>
      <c r="C307" s="127" t="s">
        <v>605</v>
      </c>
      <c r="D307" s="127" t="s">
        <v>126</v>
      </c>
      <c r="E307" s="128" t="s">
        <v>606</v>
      </c>
      <c r="F307" s="129" t="s">
        <v>607</v>
      </c>
      <c r="G307" s="130" t="s">
        <v>129</v>
      </c>
      <c r="H307" s="131">
        <v>1026</v>
      </c>
      <c r="I307" s="132"/>
      <c r="J307" s="133">
        <f>ROUND(I307*H307,2)</f>
        <v>0</v>
      </c>
      <c r="K307" s="129" t="s">
        <v>130</v>
      </c>
      <c r="L307" s="32"/>
      <c r="M307" s="134" t="s">
        <v>19</v>
      </c>
      <c r="N307" s="135" t="s">
        <v>44</v>
      </c>
      <c r="P307" s="136">
        <f>O307*H307</f>
        <v>0</v>
      </c>
      <c r="Q307" s="136">
        <v>6.6100000000000004E-3</v>
      </c>
      <c r="R307" s="136">
        <f>Q307*H307</f>
        <v>6.78186</v>
      </c>
      <c r="S307" s="136">
        <v>0</v>
      </c>
      <c r="T307" s="137">
        <f>S307*H307</f>
        <v>0</v>
      </c>
      <c r="AR307" s="138" t="s">
        <v>210</v>
      </c>
      <c r="AT307" s="138" t="s">
        <v>126</v>
      </c>
      <c r="AU307" s="138" t="s">
        <v>82</v>
      </c>
      <c r="AY307" s="17" t="s">
        <v>121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82</v>
      </c>
      <c r="BK307" s="139">
        <f>ROUND(I307*H307,2)</f>
        <v>0</v>
      </c>
      <c r="BL307" s="17" t="s">
        <v>210</v>
      </c>
      <c r="BM307" s="138" t="s">
        <v>608</v>
      </c>
    </row>
    <row r="308" spans="2:65" s="1" customFormat="1" ht="10.199999999999999" hidden="1">
      <c r="B308" s="32"/>
      <c r="D308" s="140" t="s">
        <v>133</v>
      </c>
      <c r="F308" s="141" t="s">
        <v>609</v>
      </c>
      <c r="I308" s="142"/>
      <c r="L308" s="32"/>
      <c r="M308" s="143"/>
      <c r="T308" s="53"/>
      <c r="AT308" s="17" t="s">
        <v>133</v>
      </c>
      <c r="AU308" s="17" t="s">
        <v>82</v>
      </c>
    </row>
    <row r="309" spans="2:65" s="1" customFormat="1" ht="28.8">
      <c r="B309" s="32"/>
      <c r="D309" s="145" t="s">
        <v>610</v>
      </c>
      <c r="F309" s="175" t="s">
        <v>611</v>
      </c>
      <c r="I309" s="142"/>
      <c r="L309" s="32"/>
      <c r="M309" s="143"/>
      <c r="T309" s="53"/>
      <c r="AT309" s="17" t="s">
        <v>610</v>
      </c>
      <c r="AU309" s="17" t="s">
        <v>82</v>
      </c>
    </row>
    <row r="310" spans="2:65" s="1" customFormat="1" ht="22.2" customHeight="1">
      <c r="B310" s="32"/>
      <c r="C310" s="127" t="s">
        <v>612</v>
      </c>
      <c r="D310" s="127" t="s">
        <v>126</v>
      </c>
      <c r="E310" s="128" t="s">
        <v>613</v>
      </c>
      <c r="F310" s="129" t="s">
        <v>614</v>
      </c>
      <c r="G310" s="130" t="s">
        <v>141</v>
      </c>
      <c r="H310" s="131">
        <v>37.19</v>
      </c>
      <c r="I310" s="132"/>
      <c r="J310" s="133">
        <f>ROUND(I310*H310,2)</f>
        <v>0</v>
      </c>
      <c r="K310" s="129" t="s">
        <v>130</v>
      </c>
      <c r="L310" s="32"/>
      <c r="M310" s="134" t="s">
        <v>19</v>
      </c>
      <c r="N310" s="135" t="s">
        <v>44</v>
      </c>
      <c r="P310" s="136">
        <f>O310*H310</f>
        <v>0</v>
      </c>
      <c r="Q310" s="136">
        <v>3.5100000000000001E-3</v>
      </c>
      <c r="R310" s="136">
        <f>Q310*H310</f>
        <v>0.13053689999999998</v>
      </c>
      <c r="S310" s="136">
        <v>0</v>
      </c>
      <c r="T310" s="137">
        <f>S310*H310</f>
        <v>0</v>
      </c>
      <c r="AR310" s="138" t="s">
        <v>210</v>
      </c>
      <c r="AT310" s="138" t="s">
        <v>126</v>
      </c>
      <c r="AU310" s="138" t="s">
        <v>82</v>
      </c>
      <c r="AY310" s="17" t="s">
        <v>121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82</v>
      </c>
      <c r="BK310" s="139">
        <f>ROUND(I310*H310,2)</f>
        <v>0</v>
      </c>
      <c r="BL310" s="17" t="s">
        <v>210</v>
      </c>
      <c r="BM310" s="138" t="s">
        <v>615</v>
      </c>
    </row>
    <row r="311" spans="2:65" s="1" customFormat="1" ht="10.199999999999999" hidden="1">
      <c r="B311" s="32"/>
      <c r="D311" s="140" t="s">
        <v>133</v>
      </c>
      <c r="F311" s="141" t="s">
        <v>616</v>
      </c>
      <c r="I311" s="142"/>
      <c r="L311" s="32"/>
      <c r="M311" s="143"/>
      <c r="T311" s="53"/>
      <c r="AT311" s="17" t="s">
        <v>133</v>
      </c>
      <c r="AU311" s="17" t="s">
        <v>82</v>
      </c>
    </row>
    <row r="312" spans="2:65" s="1" customFormat="1" ht="19.2">
      <c r="B312" s="32"/>
      <c r="D312" s="145" t="s">
        <v>610</v>
      </c>
      <c r="F312" s="175" t="s">
        <v>617</v>
      </c>
      <c r="I312" s="142"/>
      <c r="L312" s="32"/>
      <c r="M312" s="143"/>
      <c r="T312" s="53"/>
      <c r="AT312" s="17" t="s">
        <v>610</v>
      </c>
      <c r="AU312" s="17" t="s">
        <v>82</v>
      </c>
    </row>
    <row r="313" spans="2:65" s="12" customFormat="1" ht="10.199999999999999">
      <c r="B313" s="144"/>
      <c r="D313" s="145" t="s">
        <v>135</v>
      </c>
      <c r="E313" s="146" t="s">
        <v>19</v>
      </c>
      <c r="F313" s="147" t="s">
        <v>546</v>
      </c>
      <c r="H313" s="148">
        <v>37.19</v>
      </c>
      <c r="I313" s="149"/>
      <c r="L313" s="144"/>
      <c r="M313" s="150"/>
      <c r="T313" s="151"/>
      <c r="AT313" s="146" t="s">
        <v>135</v>
      </c>
      <c r="AU313" s="146" t="s">
        <v>82</v>
      </c>
      <c r="AV313" s="12" t="s">
        <v>82</v>
      </c>
      <c r="AW313" s="12" t="s">
        <v>33</v>
      </c>
      <c r="AX313" s="12" t="s">
        <v>80</v>
      </c>
      <c r="AY313" s="146" t="s">
        <v>121</v>
      </c>
    </row>
    <row r="314" spans="2:65" s="1" customFormat="1" ht="22.2" customHeight="1">
      <c r="B314" s="32"/>
      <c r="C314" s="127" t="s">
        <v>618</v>
      </c>
      <c r="D314" s="127" t="s">
        <v>126</v>
      </c>
      <c r="E314" s="128" t="s">
        <v>619</v>
      </c>
      <c r="F314" s="129" t="s">
        <v>620</v>
      </c>
      <c r="G314" s="130" t="s">
        <v>141</v>
      </c>
      <c r="H314" s="131">
        <v>65.09</v>
      </c>
      <c r="I314" s="132"/>
      <c r="J314" s="133">
        <f>ROUND(I314*H314,2)</f>
        <v>0</v>
      </c>
      <c r="K314" s="129" t="s">
        <v>130</v>
      </c>
      <c r="L314" s="32"/>
      <c r="M314" s="134" t="s">
        <v>19</v>
      </c>
      <c r="N314" s="135" t="s">
        <v>44</v>
      </c>
      <c r="P314" s="136">
        <f>O314*H314</f>
        <v>0</v>
      </c>
      <c r="Q314" s="136">
        <v>3.5100000000000001E-3</v>
      </c>
      <c r="R314" s="136">
        <f>Q314*H314</f>
        <v>0.22846590000000003</v>
      </c>
      <c r="S314" s="136">
        <v>0</v>
      </c>
      <c r="T314" s="137">
        <f>S314*H314</f>
        <v>0</v>
      </c>
      <c r="AR314" s="138" t="s">
        <v>210</v>
      </c>
      <c r="AT314" s="138" t="s">
        <v>126</v>
      </c>
      <c r="AU314" s="138" t="s">
        <v>82</v>
      </c>
      <c r="AY314" s="17" t="s">
        <v>121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82</v>
      </c>
      <c r="BK314" s="139">
        <f>ROUND(I314*H314,2)</f>
        <v>0</v>
      </c>
      <c r="BL314" s="17" t="s">
        <v>210</v>
      </c>
      <c r="BM314" s="138" t="s">
        <v>621</v>
      </c>
    </row>
    <row r="315" spans="2:65" s="1" customFormat="1" ht="10.199999999999999" hidden="1">
      <c r="B315" s="32"/>
      <c r="D315" s="140" t="s">
        <v>133</v>
      </c>
      <c r="F315" s="141" t="s">
        <v>622</v>
      </c>
      <c r="I315" s="142"/>
      <c r="L315" s="32"/>
      <c r="M315" s="143"/>
      <c r="T315" s="53"/>
      <c r="AT315" s="17" t="s">
        <v>133</v>
      </c>
      <c r="AU315" s="17" t="s">
        <v>82</v>
      </c>
    </row>
    <row r="316" spans="2:65" s="1" customFormat="1" ht="19.2">
      <c r="B316" s="32"/>
      <c r="D316" s="145" t="s">
        <v>610</v>
      </c>
      <c r="F316" s="175" t="s">
        <v>623</v>
      </c>
      <c r="I316" s="142"/>
      <c r="L316" s="32"/>
      <c r="M316" s="143"/>
      <c r="T316" s="53"/>
      <c r="AT316" s="17" t="s">
        <v>610</v>
      </c>
      <c r="AU316" s="17" t="s">
        <v>82</v>
      </c>
    </row>
    <row r="317" spans="2:65" s="12" customFormat="1" ht="10.199999999999999">
      <c r="B317" s="144"/>
      <c r="D317" s="145" t="s">
        <v>135</v>
      </c>
      <c r="E317" s="146" t="s">
        <v>19</v>
      </c>
      <c r="F317" s="147" t="s">
        <v>552</v>
      </c>
      <c r="H317" s="148">
        <v>65.09</v>
      </c>
      <c r="I317" s="149"/>
      <c r="L317" s="144"/>
      <c r="M317" s="150"/>
      <c r="T317" s="151"/>
      <c r="AT317" s="146" t="s">
        <v>135</v>
      </c>
      <c r="AU317" s="146" t="s">
        <v>82</v>
      </c>
      <c r="AV317" s="12" t="s">
        <v>82</v>
      </c>
      <c r="AW317" s="12" t="s">
        <v>33</v>
      </c>
      <c r="AX317" s="12" t="s">
        <v>80</v>
      </c>
      <c r="AY317" s="146" t="s">
        <v>121</v>
      </c>
    </row>
    <row r="318" spans="2:65" s="1" customFormat="1" ht="14.4" customHeight="1">
      <c r="B318" s="32"/>
      <c r="C318" s="127" t="s">
        <v>624</v>
      </c>
      <c r="D318" s="127" t="s">
        <v>126</v>
      </c>
      <c r="E318" s="128" t="s">
        <v>625</v>
      </c>
      <c r="F318" s="129" t="s">
        <v>626</v>
      </c>
      <c r="G318" s="130" t="s">
        <v>141</v>
      </c>
      <c r="H318" s="131">
        <v>63.06</v>
      </c>
      <c r="I318" s="132"/>
      <c r="J318" s="133">
        <f>ROUND(I318*H318,2)</f>
        <v>0</v>
      </c>
      <c r="K318" s="129" t="s">
        <v>130</v>
      </c>
      <c r="L318" s="32"/>
      <c r="M318" s="134" t="s">
        <v>19</v>
      </c>
      <c r="N318" s="135" t="s">
        <v>44</v>
      </c>
      <c r="P318" s="136">
        <f>O318*H318</f>
        <v>0</v>
      </c>
      <c r="Q318" s="136">
        <v>4.3400000000000001E-3</v>
      </c>
      <c r="R318" s="136">
        <f>Q318*H318</f>
        <v>0.27368039999999999</v>
      </c>
      <c r="S318" s="136">
        <v>0</v>
      </c>
      <c r="T318" s="137">
        <f>S318*H318</f>
        <v>0</v>
      </c>
      <c r="AR318" s="138" t="s">
        <v>210</v>
      </c>
      <c r="AT318" s="138" t="s">
        <v>126</v>
      </c>
      <c r="AU318" s="138" t="s">
        <v>82</v>
      </c>
      <c r="AY318" s="17" t="s">
        <v>121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7" t="s">
        <v>82</v>
      </c>
      <c r="BK318" s="139">
        <f>ROUND(I318*H318,2)</f>
        <v>0</v>
      </c>
      <c r="BL318" s="17" t="s">
        <v>210</v>
      </c>
      <c r="BM318" s="138" t="s">
        <v>627</v>
      </c>
    </row>
    <row r="319" spans="2:65" s="1" customFormat="1" ht="10.199999999999999" hidden="1">
      <c r="B319" s="32"/>
      <c r="D319" s="140" t="s">
        <v>133</v>
      </c>
      <c r="F319" s="141" t="s">
        <v>628</v>
      </c>
      <c r="I319" s="142"/>
      <c r="L319" s="32"/>
      <c r="M319" s="143"/>
      <c r="T319" s="53"/>
      <c r="AT319" s="17" t="s">
        <v>133</v>
      </c>
      <c r="AU319" s="17" t="s">
        <v>82</v>
      </c>
    </row>
    <row r="320" spans="2:65" s="1" customFormat="1" ht="19.2">
      <c r="B320" s="32"/>
      <c r="D320" s="145" t="s">
        <v>610</v>
      </c>
      <c r="F320" s="175" t="s">
        <v>629</v>
      </c>
      <c r="I320" s="142"/>
      <c r="L320" s="32"/>
      <c r="M320" s="143"/>
      <c r="T320" s="53"/>
      <c r="AT320" s="17" t="s">
        <v>610</v>
      </c>
      <c r="AU320" s="17" t="s">
        <v>82</v>
      </c>
    </row>
    <row r="321" spans="2:65" s="12" customFormat="1" ht="10.199999999999999">
      <c r="B321" s="144"/>
      <c r="D321" s="145" t="s">
        <v>135</v>
      </c>
      <c r="E321" s="146" t="s">
        <v>19</v>
      </c>
      <c r="F321" s="147" t="s">
        <v>558</v>
      </c>
      <c r="H321" s="148">
        <v>63.06</v>
      </c>
      <c r="I321" s="149"/>
      <c r="L321" s="144"/>
      <c r="M321" s="150"/>
      <c r="T321" s="151"/>
      <c r="AT321" s="146" t="s">
        <v>135</v>
      </c>
      <c r="AU321" s="146" t="s">
        <v>82</v>
      </c>
      <c r="AV321" s="12" t="s">
        <v>82</v>
      </c>
      <c r="AW321" s="12" t="s">
        <v>33</v>
      </c>
      <c r="AX321" s="12" t="s">
        <v>80</v>
      </c>
      <c r="AY321" s="146" t="s">
        <v>121</v>
      </c>
    </row>
    <row r="322" spans="2:65" s="1" customFormat="1" ht="19.8" customHeight="1">
      <c r="B322" s="32"/>
      <c r="C322" s="127" t="s">
        <v>630</v>
      </c>
      <c r="D322" s="127" t="s">
        <v>126</v>
      </c>
      <c r="E322" s="128" t="s">
        <v>631</v>
      </c>
      <c r="F322" s="129" t="s">
        <v>632</v>
      </c>
      <c r="G322" s="130" t="s">
        <v>141</v>
      </c>
      <c r="H322" s="131">
        <v>13.52</v>
      </c>
      <c r="I322" s="132"/>
      <c r="J322" s="133">
        <f>ROUND(I322*H322,2)</f>
        <v>0</v>
      </c>
      <c r="K322" s="129" t="s">
        <v>130</v>
      </c>
      <c r="L322" s="32"/>
      <c r="M322" s="134" t="s">
        <v>19</v>
      </c>
      <c r="N322" s="135" t="s">
        <v>44</v>
      </c>
      <c r="P322" s="136">
        <f>O322*H322</f>
        <v>0</v>
      </c>
      <c r="Q322" s="136">
        <v>3.47E-3</v>
      </c>
      <c r="R322" s="136">
        <f>Q322*H322</f>
        <v>4.6914399999999995E-2</v>
      </c>
      <c r="S322" s="136">
        <v>0</v>
      </c>
      <c r="T322" s="137">
        <f>S322*H322</f>
        <v>0</v>
      </c>
      <c r="AR322" s="138" t="s">
        <v>210</v>
      </c>
      <c r="AT322" s="138" t="s">
        <v>126</v>
      </c>
      <c r="AU322" s="138" t="s">
        <v>82</v>
      </c>
      <c r="AY322" s="17" t="s">
        <v>121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82</v>
      </c>
      <c r="BK322" s="139">
        <f>ROUND(I322*H322,2)</f>
        <v>0</v>
      </c>
      <c r="BL322" s="17" t="s">
        <v>210</v>
      </c>
      <c r="BM322" s="138" t="s">
        <v>633</v>
      </c>
    </row>
    <row r="323" spans="2:65" s="1" customFormat="1" ht="10.199999999999999" hidden="1">
      <c r="B323" s="32"/>
      <c r="D323" s="140" t="s">
        <v>133</v>
      </c>
      <c r="F323" s="141" t="s">
        <v>634</v>
      </c>
      <c r="I323" s="142"/>
      <c r="L323" s="32"/>
      <c r="M323" s="143"/>
      <c r="T323" s="53"/>
      <c r="AT323" s="17" t="s">
        <v>133</v>
      </c>
      <c r="AU323" s="17" t="s">
        <v>82</v>
      </c>
    </row>
    <row r="324" spans="2:65" s="1" customFormat="1" ht="19.2">
      <c r="B324" s="32"/>
      <c r="D324" s="145" t="s">
        <v>610</v>
      </c>
      <c r="F324" s="175" t="s">
        <v>635</v>
      </c>
      <c r="I324" s="142"/>
      <c r="L324" s="32"/>
      <c r="M324" s="143"/>
      <c r="T324" s="53"/>
      <c r="AT324" s="17" t="s">
        <v>610</v>
      </c>
      <c r="AU324" s="17" t="s">
        <v>82</v>
      </c>
    </row>
    <row r="325" spans="2:65" s="12" customFormat="1" ht="10.199999999999999">
      <c r="B325" s="144"/>
      <c r="D325" s="145" t="s">
        <v>135</v>
      </c>
      <c r="E325" s="146" t="s">
        <v>19</v>
      </c>
      <c r="F325" s="147" t="s">
        <v>564</v>
      </c>
      <c r="H325" s="148">
        <v>13.52</v>
      </c>
      <c r="I325" s="149"/>
      <c r="L325" s="144"/>
      <c r="M325" s="150"/>
      <c r="T325" s="151"/>
      <c r="AT325" s="146" t="s">
        <v>135</v>
      </c>
      <c r="AU325" s="146" t="s">
        <v>82</v>
      </c>
      <c r="AV325" s="12" t="s">
        <v>82</v>
      </c>
      <c r="AW325" s="12" t="s">
        <v>33</v>
      </c>
      <c r="AX325" s="12" t="s">
        <v>80</v>
      </c>
      <c r="AY325" s="146" t="s">
        <v>121</v>
      </c>
    </row>
    <row r="326" spans="2:65" s="1" customFormat="1" ht="19.8" customHeight="1">
      <c r="B326" s="32"/>
      <c r="C326" s="127" t="s">
        <v>636</v>
      </c>
      <c r="D326" s="127" t="s">
        <v>126</v>
      </c>
      <c r="E326" s="128" t="s">
        <v>637</v>
      </c>
      <c r="F326" s="129" t="s">
        <v>638</v>
      </c>
      <c r="G326" s="130" t="s">
        <v>141</v>
      </c>
      <c r="H326" s="131">
        <v>23.98</v>
      </c>
      <c r="I326" s="132"/>
      <c r="J326" s="133">
        <f>ROUND(I326*H326,2)</f>
        <v>0</v>
      </c>
      <c r="K326" s="129" t="s">
        <v>130</v>
      </c>
      <c r="L326" s="32"/>
      <c r="M326" s="134" t="s">
        <v>19</v>
      </c>
      <c r="N326" s="135" t="s">
        <v>44</v>
      </c>
      <c r="P326" s="136">
        <f>O326*H326</f>
        <v>0</v>
      </c>
      <c r="Q326" s="136">
        <v>6.4900000000000001E-3</v>
      </c>
      <c r="R326" s="136">
        <f>Q326*H326</f>
        <v>0.1556302</v>
      </c>
      <c r="S326" s="136">
        <v>0</v>
      </c>
      <c r="T326" s="137">
        <f>S326*H326</f>
        <v>0</v>
      </c>
      <c r="AR326" s="138" t="s">
        <v>210</v>
      </c>
      <c r="AT326" s="138" t="s">
        <v>126</v>
      </c>
      <c r="AU326" s="138" t="s">
        <v>82</v>
      </c>
      <c r="AY326" s="17" t="s">
        <v>121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82</v>
      </c>
      <c r="BK326" s="139">
        <f>ROUND(I326*H326,2)</f>
        <v>0</v>
      </c>
      <c r="BL326" s="17" t="s">
        <v>210</v>
      </c>
      <c r="BM326" s="138" t="s">
        <v>639</v>
      </c>
    </row>
    <row r="327" spans="2:65" s="1" customFormat="1" ht="10.199999999999999" hidden="1">
      <c r="B327" s="32"/>
      <c r="D327" s="140" t="s">
        <v>133</v>
      </c>
      <c r="F327" s="141" t="s">
        <v>640</v>
      </c>
      <c r="I327" s="142"/>
      <c r="L327" s="32"/>
      <c r="M327" s="143"/>
      <c r="T327" s="53"/>
      <c r="AT327" s="17" t="s">
        <v>133</v>
      </c>
      <c r="AU327" s="17" t="s">
        <v>82</v>
      </c>
    </row>
    <row r="328" spans="2:65" s="1" customFormat="1" ht="19.2">
      <c r="B328" s="32"/>
      <c r="D328" s="145" t="s">
        <v>610</v>
      </c>
      <c r="F328" s="175" t="s">
        <v>641</v>
      </c>
      <c r="I328" s="142"/>
      <c r="L328" s="32"/>
      <c r="M328" s="143"/>
      <c r="T328" s="53"/>
      <c r="AT328" s="17" t="s">
        <v>610</v>
      </c>
      <c r="AU328" s="17" t="s">
        <v>82</v>
      </c>
    </row>
    <row r="329" spans="2:65" s="12" customFormat="1" ht="10.199999999999999">
      <c r="B329" s="144"/>
      <c r="D329" s="145" t="s">
        <v>135</v>
      </c>
      <c r="E329" s="146" t="s">
        <v>19</v>
      </c>
      <c r="F329" s="147" t="s">
        <v>586</v>
      </c>
      <c r="H329" s="148">
        <v>23.98</v>
      </c>
      <c r="I329" s="149"/>
      <c r="L329" s="144"/>
      <c r="M329" s="150"/>
      <c r="T329" s="151"/>
      <c r="AT329" s="146" t="s">
        <v>135</v>
      </c>
      <c r="AU329" s="146" t="s">
        <v>82</v>
      </c>
      <c r="AV329" s="12" t="s">
        <v>82</v>
      </c>
      <c r="AW329" s="12" t="s">
        <v>33</v>
      </c>
      <c r="AX329" s="12" t="s">
        <v>80</v>
      </c>
      <c r="AY329" s="146" t="s">
        <v>121</v>
      </c>
    </row>
    <row r="330" spans="2:65" s="1" customFormat="1" ht="22.2" customHeight="1">
      <c r="B330" s="32"/>
      <c r="C330" s="127" t="s">
        <v>642</v>
      </c>
      <c r="D330" s="127" t="s">
        <v>126</v>
      </c>
      <c r="E330" s="128" t="s">
        <v>643</v>
      </c>
      <c r="F330" s="129" t="s">
        <v>644</v>
      </c>
      <c r="G330" s="130" t="s">
        <v>141</v>
      </c>
      <c r="H330" s="131">
        <v>124.095</v>
      </c>
      <c r="I330" s="132"/>
      <c r="J330" s="133">
        <f>ROUND(I330*H330,2)</f>
        <v>0</v>
      </c>
      <c r="K330" s="129" t="s">
        <v>130</v>
      </c>
      <c r="L330" s="32"/>
      <c r="M330" s="134" t="s">
        <v>19</v>
      </c>
      <c r="N330" s="135" t="s">
        <v>44</v>
      </c>
      <c r="P330" s="136">
        <f>O330*H330</f>
        <v>0</v>
      </c>
      <c r="Q330" s="136">
        <v>1.8500000000000001E-3</v>
      </c>
      <c r="R330" s="136">
        <f>Q330*H330</f>
        <v>0.22957575</v>
      </c>
      <c r="S330" s="136">
        <v>0</v>
      </c>
      <c r="T330" s="137">
        <f>S330*H330</f>
        <v>0</v>
      </c>
      <c r="AR330" s="138" t="s">
        <v>210</v>
      </c>
      <c r="AT330" s="138" t="s">
        <v>126</v>
      </c>
      <c r="AU330" s="138" t="s">
        <v>82</v>
      </c>
      <c r="AY330" s="17" t="s">
        <v>121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82</v>
      </c>
      <c r="BK330" s="139">
        <f>ROUND(I330*H330,2)</f>
        <v>0</v>
      </c>
      <c r="BL330" s="17" t="s">
        <v>210</v>
      </c>
      <c r="BM330" s="138" t="s">
        <v>645</v>
      </c>
    </row>
    <row r="331" spans="2:65" s="1" customFormat="1" ht="10.199999999999999" hidden="1">
      <c r="B331" s="32"/>
      <c r="D331" s="140" t="s">
        <v>133</v>
      </c>
      <c r="F331" s="141" t="s">
        <v>646</v>
      </c>
      <c r="I331" s="142"/>
      <c r="L331" s="32"/>
      <c r="M331" s="143"/>
      <c r="T331" s="53"/>
      <c r="AT331" s="17" t="s">
        <v>133</v>
      </c>
      <c r="AU331" s="17" t="s">
        <v>82</v>
      </c>
    </row>
    <row r="332" spans="2:65" s="1" customFormat="1" ht="19.2">
      <c r="B332" s="32"/>
      <c r="D332" s="145" t="s">
        <v>610</v>
      </c>
      <c r="F332" s="175" t="s">
        <v>647</v>
      </c>
      <c r="I332" s="142"/>
      <c r="L332" s="32"/>
      <c r="M332" s="143"/>
      <c r="T332" s="53"/>
      <c r="AT332" s="17" t="s">
        <v>610</v>
      </c>
      <c r="AU332" s="17" t="s">
        <v>82</v>
      </c>
    </row>
    <row r="333" spans="2:65" s="12" customFormat="1" ht="10.199999999999999">
      <c r="B333" s="144"/>
      <c r="D333" s="145" t="s">
        <v>135</v>
      </c>
      <c r="E333" s="146" t="s">
        <v>19</v>
      </c>
      <c r="F333" s="147" t="s">
        <v>570</v>
      </c>
      <c r="H333" s="148">
        <v>124.095</v>
      </c>
      <c r="I333" s="149"/>
      <c r="L333" s="144"/>
      <c r="M333" s="150"/>
      <c r="T333" s="151"/>
      <c r="AT333" s="146" t="s">
        <v>135</v>
      </c>
      <c r="AU333" s="146" t="s">
        <v>82</v>
      </c>
      <c r="AV333" s="12" t="s">
        <v>82</v>
      </c>
      <c r="AW333" s="12" t="s">
        <v>33</v>
      </c>
      <c r="AX333" s="12" t="s">
        <v>80</v>
      </c>
      <c r="AY333" s="146" t="s">
        <v>121</v>
      </c>
    </row>
    <row r="334" spans="2:65" s="1" customFormat="1" ht="22.2" customHeight="1">
      <c r="B334" s="32"/>
      <c r="C334" s="127" t="s">
        <v>648</v>
      </c>
      <c r="D334" s="127" t="s">
        <v>126</v>
      </c>
      <c r="E334" s="128" t="s">
        <v>649</v>
      </c>
      <c r="F334" s="129" t="s">
        <v>650</v>
      </c>
      <c r="G334" s="130" t="s">
        <v>141</v>
      </c>
      <c r="H334" s="131">
        <v>88.33</v>
      </c>
      <c r="I334" s="132"/>
      <c r="J334" s="133">
        <f>ROUND(I334*H334,2)</f>
        <v>0</v>
      </c>
      <c r="K334" s="129" t="s">
        <v>130</v>
      </c>
      <c r="L334" s="32"/>
      <c r="M334" s="134" t="s">
        <v>19</v>
      </c>
      <c r="N334" s="135" t="s">
        <v>44</v>
      </c>
      <c r="P334" s="136">
        <f>O334*H334</f>
        <v>0</v>
      </c>
      <c r="Q334" s="136">
        <v>5.9100000000000003E-3</v>
      </c>
      <c r="R334" s="136">
        <f>Q334*H334</f>
        <v>0.52203030000000006</v>
      </c>
      <c r="S334" s="136">
        <v>0</v>
      </c>
      <c r="T334" s="137">
        <f>S334*H334</f>
        <v>0</v>
      </c>
      <c r="AR334" s="138" t="s">
        <v>210</v>
      </c>
      <c r="AT334" s="138" t="s">
        <v>126</v>
      </c>
      <c r="AU334" s="138" t="s">
        <v>82</v>
      </c>
      <c r="AY334" s="17" t="s">
        <v>121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82</v>
      </c>
      <c r="BK334" s="139">
        <f>ROUND(I334*H334,2)</f>
        <v>0</v>
      </c>
      <c r="BL334" s="17" t="s">
        <v>210</v>
      </c>
      <c r="BM334" s="138" t="s">
        <v>651</v>
      </c>
    </row>
    <row r="335" spans="2:65" s="1" customFormat="1" ht="10.199999999999999" hidden="1">
      <c r="B335" s="32"/>
      <c r="D335" s="140" t="s">
        <v>133</v>
      </c>
      <c r="F335" s="141" t="s">
        <v>652</v>
      </c>
      <c r="I335" s="142"/>
      <c r="L335" s="32"/>
      <c r="M335" s="143"/>
      <c r="T335" s="53"/>
      <c r="AT335" s="17" t="s">
        <v>133</v>
      </c>
      <c r="AU335" s="17" t="s">
        <v>82</v>
      </c>
    </row>
    <row r="336" spans="2:65" s="1" customFormat="1" ht="19.2">
      <c r="B336" s="32"/>
      <c r="D336" s="145" t="s">
        <v>610</v>
      </c>
      <c r="F336" s="175" t="s">
        <v>653</v>
      </c>
      <c r="I336" s="142"/>
      <c r="L336" s="32"/>
      <c r="M336" s="143"/>
      <c r="T336" s="53"/>
      <c r="AT336" s="17" t="s">
        <v>610</v>
      </c>
      <c r="AU336" s="17" t="s">
        <v>82</v>
      </c>
    </row>
    <row r="337" spans="2:65" s="12" customFormat="1" ht="10.199999999999999">
      <c r="B337" s="144"/>
      <c r="D337" s="145" t="s">
        <v>135</v>
      </c>
      <c r="E337" s="146" t="s">
        <v>19</v>
      </c>
      <c r="F337" s="147" t="s">
        <v>654</v>
      </c>
      <c r="H337" s="148">
        <v>88.33</v>
      </c>
      <c r="I337" s="149"/>
      <c r="L337" s="144"/>
      <c r="M337" s="150"/>
      <c r="T337" s="151"/>
      <c r="AT337" s="146" t="s">
        <v>135</v>
      </c>
      <c r="AU337" s="146" t="s">
        <v>82</v>
      </c>
      <c r="AV337" s="12" t="s">
        <v>82</v>
      </c>
      <c r="AW337" s="12" t="s">
        <v>33</v>
      </c>
      <c r="AX337" s="12" t="s">
        <v>80</v>
      </c>
      <c r="AY337" s="146" t="s">
        <v>121</v>
      </c>
    </row>
    <row r="338" spans="2:65" s="1" customFormat="1" ht="14.4" customHeight="1">
      <c r="B338" s="32"/>
      <c r="C338" s="127" t="s">
        <v>655</v>
      </c>
      <c r="D338" s="127" t="s">
        <v>126</v>
      </c>
      <c r="E338" s="128" t="s">
        <v>656</v>
      </c>
      <c r="F338" s="129" t="s">
        <v>657</v>
      </c>
      <c r="G338" s="130" t="s">
        <v>141</v>
      </c>
      <c r="H338" s="131">
        <v>200.96</v>
      </c>
      <c r="I338" s="132"/>
      <c r="J338" s="133">
        <f>ROUND(I338*H338,2)</f>
        <v>0</v>
      </c>
      <c r="K338" s="129" t="s">
        <v>130</v>
      </c>
      <c r="L338" s="32"/>
      <c r="M338" s="134" t="s">
        <v>19</v>
      </c>
      <c r="N338" s="135" t="s">
        <v>44</v>
      </c>
      <c r="P338" s="136">
        <f>O338*H338</f>
        <v>0</v>
      </c>
      <c r="Q338" s="136">
        <v>2.8300000000000001E-3</v>
      </c>
      <c r="R338" s="136">
        <f>Q338*H338</f>
        <v>0.56871680000000002</v>
      </c>
      <c r="S338" s="136">
        <v>0</v>
      </c>
      <c r="T338" s="137">
        <f>S338*H338</f>
        <v>0</v>
      </c>
      <c r="AR338" s="138" t="s">
        <v>210</v>
      </c>
      <c r="AT338" s="138" t="s">
        <v>126</v>
      </c>
      <c r="AU338" s="138" t="s">
        <v>82</v>
      </c>
      <c r="AY338" s="17" t="s">
        <v>121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7" t="s">
        <v>82</v>
      </c>
      <c r="BK338" s="139">
        <f>ROUND(I338*H338,2)</f>
        <v>0</v>
      </c>
      <c r="BL338" s="17" t="s">
        <v>210</v>
      </c>
      <c r="BM338" s="138" t="s">
        <v>658</v>
      </c>
    </row>
    <row r="339" spans="2:65" s="1" customFormat="1" ht="10.199999999999999" hidden="1">
      <c r="B339" s="32"/>
      <c r="D339" s="140" t="s">
        <v>133</v>
      </c>
      <c r="F339" s="141" t="s">
        <v>659</v>
      </c>
      <c r="I339" s="142"/>
      <c r="L339" s="32"/>
      <c r="M339" s="143"/>
      <c r="T339" s="53"/>
      <c r="AT339" s="17" t="s">
        <v>133</v>
      </c>
      <c r="AU339" s="17" t="s">
        <v>82</v>
      </c>
    </row>
    <row r="340" spans="2:65" s="12" customFormat="1" ht="10.199999999999999">
      <c r="B340" s="144"/>
      <c r="D340" s="145" t="s">
        <v>135</v>
      </c>
      <c r="E340" s="146" t="s">
        <v>19</v>
      </c>
      <c r="F340" s="147" t="s">
        <v>660</v>
      </c>
      <c r="H340" s="148">
        <v>200.96</v>
      </c>
      <c r="I340" s="149"/>
      <c r="L340" s="144"/>
      <c r="M340" s="150"/>
      <c r="T340" s="151"/>
      <c r="AT340" s="146" t="s">
        <v>135</v>
      </c>
      <c r="AU340" s="146" t="s">
        <v>82</v>
      </c>
      <c r="AV340" s="12" t="s">
        <v>82</v>
      </c>
      <c r="AW340" s="12" t="s">
        <v>33</v>
      </c>
      <c r="AX340" s="12" t="s">
        <v>80</v>
      </c>
      <c r="AY340" s="146" t="s">
        <v>121</v>
      </c>
    </row>
    <row r="341" spans="2:65" s="1" customFormat="1" ht="22.2" customHeight="1">
      <c r="B341" s="32"/>
      <c r="C341" s="127" t="s">
        <v>661</v>
      </c>
      <c r="D341" s="127" t="s">
        <v>126</v>
      </c>
      <c r="E341" s="128" t="s">
        <v>662</v>
      </c>
      <c r="F341" s="129" t="s">
        <v>663</v>
      </c>
      <c r="G341" s="130" t="s">
        <v>203</v>
      </c>
      <c r="H341" s="131">
        <v>4</v>
      </c>
      <c r="I341" s="132"/>
      <c r="J341" s="133">
        <f>ROUND(I341*H341,2)</f>
        <v>0</v>
      </c>
      <c r="K341" s="129" t="s">
        <v>130</v>
      </c>
      <c r="L341" s="32"/>
      <c r="M341" s="134" t="s">
        <v>19</v>
      </c>
      <c r="N341" s="135" t="s">
        <v>44</v>
      </c>
      <c r="P341" s="136">
        <f>O341*H341</f>
        <v>0</v>
      </c>
      <c r="Q341" s="136">
        <v>3.6600000000000001E-3</v>
      </c>
      <c r="R341" s="136">
        <f>Q341*H341</f>
        <v>1.464E-2</v>
      </c>
      <c r="S341" s="136">
        <v>0</v>
      </c>
      <c r="T341" s="137">
        <f>S341*H341</f>
        <v>0</v>
      </c>
      <c r="AR341" s="138" t="s">
        <v>210</v>
      </c>
      <c r="AT341" s="138" t="s">
        <v>126</v>
      </c>
      <c r="AU341" s="138" t="s">
        <v>82</v>
      </c>
      <c r="AY341" s="17" t="s">
        <v>121</v>
      </c>
      <c r="BE341" s="139">
        <f>IF(N341="základní",J341,0)</f>
        <v>0</v>
      </c>
      <c r="BF341" s="139">
        <f>IF(N341="snížená",J341,0)</f>
        <v>0</v>
      </c>
      <c r="BG341" s="139">
        <f>IF(N341="zákl. přenesená",J341,0)</f>
        <v>0</v>
      </c>
      <c r="BH341" s="139">
        <f>IF(N341="sníž. přenesená",J341,0)</f>
        <v>0</v>
      </c>
      <c r="BI341" s="139">
        <f>IF(N341="nulová",J341,0)</f>
        <v>0</v>
      </c>
      <c r="BJ341" s="17" t="s">
        <v>82</v>
      </c>
      <c r="BK341" s="139">
        <f>ROUND(I341*H341,2)</f>
        <v>0</v>
      </c>
      <c r="BL341" s="17" t="s">
        <v>210</v>
      </c>
      <c r="BM341" s="138" t="s">
        <v>664</v>
      </c>
    </row>
    <row r="342" spans="2:65" s="1" customFormat="1" ht="10.199999999999999" hidden="1">
      <c r="B342" s="32"/>
      <c r="D342" s="140" t="s">
        <v>133</v>
      </c>
      <c r="F342" s="141" t="s">
        <v>665</v>
      </c>
      <c r="I342" s="142"/>
      <c r="L342" s="32"/>
      <c r="M342" s="143"/>
      <c r="T342" s="53"/>
      <c r="AT342" s="17" t="s">
        <v>133</v>
      </c>
      <c r="AU342" s="17" t="s">
        <v>82</v>
      </c>
    </row>
    <row r="343" spans="2:65" s="1" customFormat="1" ht="19.2">
      <c r="B343" s="32"/>
      <c r="D343" s="145" t="s">
        <v>610</v>
      </c>
      <c r="F343" s="175" t="s">
        <v>666</v>
      </c>
      <c r="I343" s="142"/>
      <c r="L343" s="32"/>
      <c r="M343" s="143"/>
      <c r="T343" s="53"/>
      <c r="AT343" s="17" t="s">
        <v>610</v>
      </c>
      <c r="AU343" s="17" t="s">
        <v>82</v>
      </c>
    </row>
    <row r="344" spans="2:65" s="1" customFormat="1" ht="22.2" customHeight="1">
      <c r="B344" s="32"/>
      <c r="C344" s="127" t="s">
        <v>667</v>
      </c>
      <c r="D344" s="127" t="s">
        <v>126</v>
      </c>
      <c r="E344" s="128" t="s">
        <v>668</v>
      </c>
      <c r="F344" s="129" t="s">
        <v>669</v>
      </c>
      <c r="G344" s="130" t="s">
        <v>141</v>
      </c>
      <c r="H344" s="131">
        <v>8.5</v>
      </c>
      <c r="I344" s="132"/>
      <c r="J344" s="133">
        <f>ROUND(I344*H344,2)</f>
        <v>0</v>
      </c>
      <c r="K344" s="129" t="s">
        <v>130</v>
      </c>
      <c r="L344" s="32"/>
      <c r="M344" s="134" t="s">
        <v>19</v>
      </c>
      <c r="N344" s="135" t="s">
        <v>44</v>
      </c>
      <c r="P344" s="136">
        <f>O344*H344</f>
        <v>0</v>
      </c>
      <c r="Q344" s="136">
        <v>5.8399999999999997E-3</v>
      </c>
      <c r="R344" s="136">
        <f>Q344*H344</f>
        <v>4.9639999999999997E-2</v>
      </c>
      <c r="S344" s="136">
        <v>0</v>
      </c>
      <c r="T344" s="137">
        <f>S344*H344</f>
        <v>0</v>
      </c>
      <c r="AR344" s="138" t="s">
        <v>210</v>
      </c>
      <c r="AT344" s="138" t="s">
        <v>126</v>
      </c>
      <c r="AU344" s="138" t="s">
        <v>82</v>
      </c>
      <c r="AY344" s="17" t="s">
        <v>121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7" t="s">
        <v>82</v>
      </c>
      <c r="BK344" s="139">
        <f>ROUND(I344*H344,2)</f>
        <v>0</v>
      </c>
      <c r="BL344" s="17" t="s">
        <v>210</v>
      </c>
      <c r="BM344" s="138" t="s">
        <v>670</v>
      </c>
    </row>
    <row r="345" spans="2:65" s="1" customFormat="1" ht="10.199999999999999" hidden="1">
      <c r="B345" s="32"/>
      <c r="D345" s="140" t="s">
        <v>133</v>
      </c>
      <c r="F345" s="141" t="s">
        <v>671</v>
      </c>
      <c r="I345" s="142"/>
      <c r="L345" s="32"/>
      <c r="M345" s="143"/>
      <c r="T345" s="53"/>
      <c r="AT345" s="17" t="s">
        <v>133</v>
      </c>
      <c r="AU345" s="17" t="s">
        <v>82</v>
      </c>
    </row>
    <row r="346" spans="2:65" s="1" customFormat="1" ht="19.2">
      <c r="B346" s="32"/>
      <c r="D346" s="145" t="s">
        <v>610</v>
      </c>
      <c r="F346" s="175" t="s">
        <v>672</v>
      </c>
      <c r="I346" s="142"/>
      <c r="L346" s="32"/>
      <c r="M346" s="143"/>
      <c r="T346" s="53"/>
      <c r="AT346" s="17" t="s">
        <v>610</v>
      </c>
      <c r="AU346" s="17" t="s">
        <v>82</v>
      </c>
    </row>
    <row r="347" spans="2:65" s="12" customFormat="1" ht="10.199999999999999">
      <c r="B347" s="144"/>
      <c r="D347" s="145" t="s">
        <v>135</v>
      </c>
      <c r="E347" s="146" t="s">
        <v>19</v>
      </c>
      <c r="F347" s="147" t="s">
        <v>673</v>
      </c>
      <c r="H347" s="148">
        <v>8.5</v>
      </c>
      <c r="I347" s="149"/>
      <c r="L347" s="144"/>
      <c r="M347" s="150"/>
      <c r="T347" s="151"/>
      <c r="AT347" s="146" t="s">
        <v>135</v>
      </c>
      <c r="AU347" s="146" t="s">
        <v>82</v>
      </c>
      <c r="AV347" s="12" t="s">
        <v>82</v>
      </c>
      <c r="AW347" s="12" t="s">
        <v>33</v>
      </c>
      <c r="AX347" s="12" t="s">
        <v>80</v>
      </c>
      <c r="AY347" s="146" t="s">
        <v>121</v>
      </c>
    </row>
    <row r="348" spans="2:65" s="1" customFormat="1" ht="22.2" customHeight="1">
      <c r="B348" s="32"/>
      <c r="C348" s="127" t="s">
        <v>674</v>
      </c>
      <c r="D348" s="127" t="s">
        <v>126</v>
      </c>
      <c r="E348" s="128" t="s">
        <v>675</v>
      </c>
      <c r="F348" s="129" t="s">
        <v>676</v>
      </c>
      <c r="G348" s="130" t="s">
        <v>141</v>
      </c>
      <c r="H348" s="131">
        <v>29.6</v>
      </c>
      <c r="I348" s="132"/>
      <c r="J348" s="133">
        <f>ROUND(I348*H348,2)</f>
        <v>0</v>
      </c>
      <c r="K348" s="129" t="s">
        <v>130</v>
      </c>
      <c r="L348" s="32"/>
      <c r="M348" s="134" t="s">
        <v>19</v>
      </c>
      <c r="N348" s="135" t="s">
        <v>44</v>
      </c>
      <c r="P348" s="136">
        <f>O348*H348</f>
        <v>0</v>
      </c>
      <c r="Q348" s="136">
        <v>2.2000000000000001E-3</v>
      </c>
      <c r="R348" s="136">
        <f>Q348*H348</f>
        <v>6.5120000000000011E-2</v>
      </c>
      <c r="S348" s="136">
        <v>0</v>
      </c>
      <c r="T348" s="137">
        <f>S348*H348</f>
        <v>0</v>
      </c>
      <c r="AR348" s="138" t="s">
        <v>210</v>
      </c>
      <c r="AT348" s="138" t="s">
        <v>126</v>
      </c>
      <c r="AU348" s="138" t="s">
        <v>82</v>
      </c>
      <c r="AY348" s="17" t="s">
        <v>121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82</v>
      </c>
      <c r="BK348" s="139">
        <f>ROUND(I348*H348,2)</f>
        <v>0</v>
      </c>
      <c r="BL348" s="17" t="s">
        <v>210</v>
      </c>
      <c r="BM348" s="138" t="s">
        <v>677</v>
      </c>
    </row>
    <row r="349" spans="2:65" s="1" customFormat="1" ht="10.199999999999999" hidden="1">
      <c r="B349" s="32"/>
      <c r="D349" s="140" t="s">
        <v>133</v>
      </c>
      <c r="F349" s="141" t="s">
        <v>678</v>
      </c>
      <c r="I349" s="142"/>
      <c r="L349" s="32"/>
      <c r="M349" s="143"/>
      <c r="T349" s="53"/>
      <c r="AT349" s="17" t="s">
        <v>133</v>
      </c>
      <c r="AU349" s="17" t="s">
        <v>82</v>
      </c>
    </row>
    <row r="350" spans="2:65" s="1" customFormat="1" ht="19.2">
      <c r="B350" s="32"/>
      <c r="D350" s="145" t="s">
        <v>610</v>
      </c>
      <c r="F350" s="175" t="s">
        <v>679</v>
      </c>
      <c r="I350" s="142"/>
      <c r="L350" s="32"/>
      <c r="M350" s="143"/>
      <c r="T350" s="53"/>
      <c r="AT350" s="17" t="s">
        <v>610</v>
      </c>
      <c r="AU350" s="17" t="s">
        <v>82</v>
      </c>
    </row>
    <row r="351" spans="2:65" s="1" customFormat="1" ht="22.2" customHeight="1">
      <c r="B351" s="32"/>
      <c r="C351" s="127" t="s">
        <v>680</v>
      </c>
      <c r="D351" s="127" t="s">
        <v>126</v>
      </c>
      <c r="E351" s="128" t="s">
        <v>681</v>
      </c>
      <c r="F351" s="129" t="s">
        <v>682</v>
      </c>
      <c r="G351" s="130" t="s">
        <v>141</v>
      </c>
      <c r="H351" s="131">
        <v>15.12</v>
      </c>
      <c r="I351" s="132"/>
      <c r="J351" s="133">
        <f>ROUND(I351*H351,2)</f>
        <v>0</v>
      </c>
      <c r="K351" s="129" t="s">
        <v>130</v>
      </c>
      <c r="L351" s="32"/>
      <c r="M351" s="134" t="s">
        <v>19</v>
      </c>
      <c r="N351" s="135" t="s">
        <v>44</v>
      </c>
      <c r="P351" s="136">
        <f>O351*H351</f>
        <v>0</v>
      </c>
      <c r="Q351" s="136">
        <v>2.8900000000000002E-3</v>
      </c>
      <c r="R351" s="136">
        <f>Q351*H351</f>
        <v>4.3696800000000001E-2</v>
      </c>
      <c r="S351" s="136">
        <v>0</v>
      </c>
      <c r="T351" s="137">
        <f>S351*H351</f>
        <v>0</v>
      </c>
      <c r="AR351" s="138" t="s">
        <v>210</v>
      </c>
      <c r="AT351" s="138" t="s">
        <v>126</v>
      </c>
      <c r="AU351" s="138" t="s">
        <v>82</v>
      </c>
      <c r="AY351" s="17" t="s">
        <v>121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7" t="s">
        <v>82</v>
      </c>
      <c r="BK351" s="139">
        <f>ROUND(I351*H351,2)</f>
        <v>0</v>
      </c>
      <c r="BL351" s="17" t="s">
        <v>210</v>
      </c>
      <c r="BM351" s="138" t="s">
        <v>683</v>
      </c>
    </row>
    <row r="352" spans="2:65" s="1" customFormat="1" ht="10.199999999999999" hidden="1">
      <c r="B352" s="32"/>
      <c r="D352" s="140" t="s">
        <v>133</v>
      </c>
      <c r="F352" s="141" t="s">
        <v>684</v>
      </c>
      <c r="I352" s="142"/>
      <c r="L352" s="32"/>
      <c r="M352" s="143"/>
      <c r="T352" s="53"/>
      <c r="AT352" s="17" t="s">
        <v>133</v>
      </c>
      <c r="AU352" s="17" t="s">
        <v>82</v>
      </c>
    </row>
    <row r="353" spans="2:65" s="1" customFormat="1" ht="19.2">
      <c r="B353" s="32"/>
      <c r="D353" s="145" t="s">
        <v>610</v>
      </c>
      <c r="F353" s="175" t="s">
        <v>685</v>
      </c>
      <c r="I353" s="142"/>
      <c r="L353" s="32"/>
      <c r="M353" s="143"/>
      <c r="T353" s="53"/>
      <c r="AT353" s="17" t="s">
        <v>610</v>
      </c>
      <c r="AU353" s="17" t="s">
        <v>82</v>
      </c>
    </row>
    <row r="354" spans="2:65" s="12" customFormat="1" ht="10.199999999999999">
      <c r="B354" s="144"/>
      <c r="D354" s="145" t="s">
        <v>135</v>
      </c>
      <c r="E354" s="146" t="s">
        <v>19</v>
      </c>
      <c r="F354" s="147" t="s">
        <v>686</v>
      </c>
      <c r="H354" s="148">
        <v>15.12</v>
      </c>
      <c r="I354" s="149"/>
      <c r="L354" s="144"/>
      <c r="M354" s="150"/>
      <c r="T354" s="151"/>
      <c r="AT354" s="146" t="s">
        <v>135</v>
      </c>
      <c r="AU354" s="146" t="s">
        <v>82</v>
      </c>
      <c r="AV354" s="12" t="s">
        <v>82</v>
      </c>
      <c r="AW354" s="12" t="s">
        <v>33</v>
      </c>
      <c r="AX354" s="12" t="s">
        <v>80</v>
      </c>
      <c r="AY354" s="146" t="s">
        <v>121</v>
      </c>
    </row>
    <row r="355" spans="2:65" s="1" customFormat="1" ht="22.2" customHeight="1">
      <c r="B355" s="32"/>
      <c r="C355" s="127" t="s">
        <v>687</v>
      </c>
      <c r="D355" s="127" t="s">
        <v>126</v>
      </c>
      <c r="E355" s="128" t="s">
        <v>688</v>
      </c>
      <c r="F355" s="129" t="s">
        <v>689</v>
      </c>
      <c r="G355" s="130" t="s">
        <v>141</v>
      </c>
      <c r="H355" s="131">
        <v>35.5</v>
      </c>
      <c r="I355" s="132"/>
      <c r="J355" s="133">
        <f>ROUND(I355*H355,2)</f>
        <v>0</v>
      </c>
      <c r="K355" s="129" t="s">
        <v>130</v>
      </c>
      <c r="L355" s="32"/>
      <c r="M355" s="134" t="s">
        <v>19</v>
      </c>
      <c r="N355" s="135" t="s">
        <v>44</v>
      </c>
      <c r="P355" s="136">
        <f>O355*H355</f>
        <v>0</v>
      </c>
      <c r="Q355" s="136">
        <v>3.5000000000000001E-3</v>
      </c>
      <c r="R355" s="136">
        <f>Q355*H355</f>
        <v>0.12425</v>
      </c>
      <c r="S355" s="136">
        <v>0</v>
      </c>
      <c r="T355" s="137">
        <f>S355*H355</f>
        <v>0</v>
      </c>
      <c r="AR355" s="138" t="s">
        <v>210</v>
      </c>
      <c r="AT355" s="138" t="s">
        <v>126</v>
      </c>
      <c r="AU355" s="138" t="s">
        <v>82</v>
      </c>
      <c r="AY355" s="17" t="s">
        <v>121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82</v>
      </c>
      <c r="BK355" s="139">
        <f>ROUND(I355*H355,2)</f>
        <v>0</v>
      </c>
      <c r="BL355" s="17" t="s">
        <v>210</v>
      </c>
      <c r="BM355" s="138" t="s">
        <v>690</v>
      </c>
    </row>
    <row r="356" spans="2:65" s="1" customFormat="1" ht="10.199999999999999" hidden="1">
      <c r="B356" s="32"/>
      <c r="D356" s="140" t="s">
        <v>133</v>
      </c>
      <c r="F356" s="141" t="s">
        <v>691</v>
      </c>
      <c r="I356" s="142"/>
      <c r="L356" s="32"/>
      <c r="M356" s="143"/>
      <c r="T356" s="53"/>
      <c r="AT356" s="17" t="s">
        <v>133</v>
      </c>
      <c r="AU356" s="17" t="s">
        <v>82</v>
      </c>
    </row>
    <row r="357" spans="2:65" s="1" customFormat="1" ht="19.2">
      <c r="B357" s="32"/>
      <c r="D357" s="145" t="s">
        <v>610</v>
      </c>
      <c r="F357" s="175" t="s">
        <v>679</v>
      </c>
      <c r="I357" s="142"/>
      <c r="L357" s="32"/>
      <c r="M357" s="143"/>
      <c r="T357" s="53"/>
      <c r="AT357" s="17" t="s">
        <v>610</v>
      </c>
      <c r="AU357" s="17" t="s">
        <v>82</v>
      </c>
    </row>
    <row r="358" spans="2:65" s="12" customFormat="1" ht="10.199999999999999">
      <c r="B358" s="144"/>
      <c r="D358" s="145" t="s">
        <v>135</v>
      </c>
      <c r="E358" s="146" t="s">
        <v>19</v>
      </c>
      <c r="F358" s="147" t="s">
        <v>692</v>
      </c>
      <c r="H358" s="148">
        <v>13.5</v>
      </c>
      <c r="I358" s="149"/>
      <c r="L358" s="144"/>
      <c r="M358" s="150"/>
      <c r="T358" s="151"/>
      <c r="AT358" s="146" t="s">
        <v>135</v>
      </c>
      <c r="AU358" s="146" t="s">
        <v>82</v>
      </c>
      <c r="AV358" s="12" t="s">
        <v>82</v>
      </c>
      <c r="AW358" s="12" t="s">
        <v>33</v>
      </c>
      <c r="AX358" s="12" t="s">
        <v>72</v>
      </c>
      <c r="AY358" s="146" t="s">
        <v>121</v>
      </c>
    </row>
    <row r="359" spans="2:65" s="12" customFormat="1" ht="10.199999999999999">
      <c r="B359" s="144"/>
      <c r="D359" s="145" t="s">
        <v>135</v>
      </c>
      <c r="E359" s="146" t="s">
        <v>19</v>
      </c>
      <c r="F359" s="147" t="s">
        <v>693</v>
      </c>
      <c r="H359" s="148">
        <v>22</v>
      </c>
      <c r="I359" s="149"/>
      <c r="L359" s="144"/>
      <c r="M359" s="150"/>
      <c r="T359" s="151"/>
      <c r="AT359" s="146" t="s">
        <v>135</v>
      </c>
      <c r="AU359" s="146" t="s">
        <v>82</v>
      </c>
      <c r="AV359" s="12" t="s">
        <v>82</v>
      </c>
      <c r="AW359" s="12" t="s">
        <v>33</v>
      </c>
      <c r="AX359" s="12" t="s">
        <v>72</v>
      </c>
      <c r="AY359" s="146" t="s">
        <v>121</v>
      </c>
    </row>
    <row r="360" spans="2:65" s="13" customFormat="1" ht="10.199999999999999">
      <c r="B360" s="152"/>
      <c r="D360" s="145" t="s">
        <v>135</v>
      </c>
      <c r="E360" s="153" t="s">
        <v>19</v>
      </c>
      <c r="F360" s="154" t="s">
        <v>138</v>
      </c>
      <c r="H360" s="155">
        <v>35.5</v>
      </c>
      <c r="I360" s="156"/>
      <c r="L360" s="152"/>
      <c r="M360" s="157"/>
      <c r="T360" s="158"/>
      <c r="AT360" s="153" t="s">
        <v>135</v>
      </c>
      <c r="AU360" s="153" t="s">
        <v>82</v>
      </c>
      <c r="AV360" s="13" t="s">
        <v>131</v>
      </c>
      <c r="AW360" s="13" t="s">
        <v>33</v>
      </c>
      <c r="AX360" s="13" t="s">
        <v>80</v>
      </c>
      <c r="AY360" s="153" t="s">
        <v>121</v>
      </c>
    </row>
    <row r="361" spans="2:65" s="1" customFormat="1" ht="22.2" customHeight="1">
      <c r="B361" s="32"/>
      <c r="C361" s="127" t="s">
        <v>694</v>
      </c>
      <c r="D361" s="127" t="s">
        <v>126</v>
      </c>
      <c r="E361" s="128" t="s">
        <v>695</v>
      </c>
      <c r="F361" s="129" t="s">
        <v>696</v>
      </c>
      <c r="G361" s="130" t="s">
        <v>141</v>
      </c>
      <c r="H361" s="131">
        <v>32.42</v>
      </c>
      <c r="I361" s="132"/>
      <c r="J361" s="133">
        <f>ROUND(I361*H361,2)</f>
        <v>0</v>
      </c>
      <c r="K361" s="129" t="s">
        <v>130</v>
      </c>
      <c r="L361" s="32"/>
      <c r="M361" s="134" t="s">
        <v>19</v>
      </c>
      <c r="N361" s="135" t="s">
        <v>44</v>
      </c>
      <c r="P361" s="136">
        <f>O361*H361</f>
        <v>0</v>
      </c>
      <c r="Q361" s="136">
        <v>5.8199999999999997E-3</v>
      </c>
      <c r="R361" s="136">
        <f>Q361*H361</f>
        <v>0.1886844</v>
      </c>
      <c r="S361" s="136">
        <v>0</v>
      </c>
      <c r="T361" s="137">
        <f>S361*H361</f>
        <v>0</v>
      </c>
      <c r="AR361" s="138" t="s">
        <v>210</v>
      </c>
      <c r="AT361" s="138" t="s">
        <v>126</v>
      </c>
      <c r="AU361" s="138" t="s">
        <v>82</v>
      </c>
      <c r="AY361" s="17" t="s">
        <v>121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82</v>
      </c>
      <c r="BK361" s="139">
        <f>ROUND(I361*H361,2)</f>
        <v>0</v>
      </c>
      <c r="BL361" s="17" t="s">
        <v>210</v>
      </c>
      <c r="BM361" s="138" t="s">
        <v>697</v>
      </c>
    </row>
    <row r="362" spans="2:65" s="1" customFormat="1" ht="10.199999999999999" hidden="1">
      <c r="B362" s="32"/>
      <c r="D362" s="140" t="s">
        <v>133</v>
      </c>
      <c r="F362" s="141" t="s">
        <v>698</v>
      </c>
      <c r="I362" s="142"/>
      <c r="L362" s="32"/>
      <c r="M362" s="143"/>
      <c r="T362" s="53"/>
      <c r="AT362" s="17" t="s">
        <v>133</v>
      </c>
      <c r="AU362" s="17" t="s">
        <v>82</v>
      </c>
    </row>
    <row r="363" spans="2:65" s="1" customFormat="1" ht="19.2">
      <c r="B363" s="32"/>
      <c r="D363" s="145" t="s">
        <v>610</v>
      </c>
      <c r="F363" s="175" t="s">
        <v>699</v>
      </c>
      <c r="I363" s="142"/>
      <c r="L363" s="32"/>
      <c r="M363" s="143"/>
      <c r="T363" s="53"/>
      <c r="AT363" s="17" t="s">
        <v>610</v>
      </c>
      <c r="AU363" s="17" t="s">
        <v>82</v>
      </c>
    </row>
    <row r="364" spans="2:65" s="12" customFormat="1" ht="10.199999999999999">
      <c r="B364" s="144"/>
      <c r="D364" s="145" t="s">
        <v>135</v>
      </c>
      <c r="E364" s="146" t="s">
        <v>19</v>
      </c>
      <c r="F364" s="147" t="s">
        <v>587</v>
      </c>
      <c r="H364" s="148">
        <v>32.42</v>
      </c>
      <c r="I364" s="149"/>
      <c r="L364" s="144"/>
      <c r="M364" s="150"/>
      <c r="T364" s="151"/>
      <c r="AT364" s="146" t="s">
        <v>135</v>
      </c>
      <c r="AU364" s="146" t="s">
        <v>82</v>
      </c>
      <c r="AV364" s="12" t="s">
        <v>82</v>
      </c>
      <c r="AW364" s="12" t="s">
        <v>33</v>
      </c>
      <c r="AX364" s="12" t="s">
        <v>80</v>
      </c>
      <c r="AY364" s="146" t="s">
        <v>121</v>
      </c>
    </row>
    <row r="365" spans="2:65" s="1" customFormat="1" ht="22.2" customHeight="1">
      <c r="B365" s="32"/>
      <c r="C365" s="127" t="s">
        <v>700</v>
      </c>
      <c r="D365" s="127" t="s">
        <v>126</v>
      </c>
      <c r="E365" s="128" t="s">
        <v>701</v>
      </c>
      <c r="F365" s="129" t="s">
        <v>702</v>
      </c>
      <c r="G365" s="130" t="s">
        <v>141</v>
      </c>
      <c r="H365" s="131">
        <v>9.69</v>
      </c>
      <c r="I365" s="132"/>
      <c r="J365" s="133">
        <f>ROUND(I365*H365,2)</f>
        <v>0</v>
      </c>
      <c r="K365" s="129" t="s">
        <v>130</v>
      </c>
      <c r="L365" s="32"/>
      <c r="M365" s="134" t="s">
        <v>19</v>
      </c>
      <c r="N365" s="135" t="s">
        <v>44</v>
      </c>
      <c r="P365" s="136">
        <f>O365*H365</f>
        <v>0</v>
      </c>
      <c r="Q365" s="136">
        <v>6.9499999999999996E-3</v>
      </c>
      <c r="R365" s="136">
        <f>Q365*H365</f>
        <v>6.7345499999999989E-2</v>
      </c>
      <c r="S365" s="136">
        <v>0</v>
      </c>
      <c r="T365" s="137">
        <f>S365*H365</f>
        <v>0</v>
      </c>
      <c r="AR365" s="138" t="s">
        <v>210</v>
      </c>
      <c r="AT365" s="138" t="s">
        <v>126</v>
      </c>
      <c r="AU365" s="138" t="s">
        <v>82</v>
      </c>
      <c r="AY365" s="17" t="s">
        <v>121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82</v>
      </c>
      <c r="BK365" s="139">
        <f>ROUND(I365*H365,2)</f>
        <v>0</v>
      </c>
      <c r="BL365" s="17" t="s">
        <v>210</v>
      </c>
      <c r="BM365" s="138" t="s">
        <v>703</v>
      </c>
    </row>
    <row r="366" spans="2:65" s="1" customFormat="1" ht="10.199999999999999" hidden="1">
      <c r="B366" s="32"/>
      <c r="D366" s="140" t="s">
        <v>133</v>
      </c>
      <c r="F366" s="141" t="s">
        <v>704</v>
      </c>
      <c r="I366" s="142"/>
      <c r="L366" s="32"/>
      <c r="M366" s="143"/>
      <c r="T366" s="53"/>
      <c r="AT366" s="17" t="s">
        <v>133</v>
      </c>
      <c r="AU366" s="17" t="s">
        <v>82</v>
      </c>
    </row>
    <row r="367" spans="2:65" s="1" customFormat="1" ht="19.2">
      <c r="B367" s="32"/>
      <c r="D367" s="145" t="s">
        <v>610</v>
      </c>
      <c r="F367" s="175" t="s">
        <v>705</v>
      </c>
      <c r="I367" s="142"/>
      <c r="L367" s="32"/>
      <c r="M367" s="143"/>
      <c r="T367" s="53"/>
      <c r="AT367" s="17" t="s">
        <v>610</v>
      </c>
      <c r="AU367" s="17" t="s">
        <v>82</v>
      </c>
    </row>
    <row r="368" spans="2:65" s="12" customFormat="1" ht="10.199999999999999">
      <c r="B368" s="144"/>
      <c r="D368" s="145" t="s">
        <v>135</v>
      </c>
      <c r="E368" s="146" t="s">
        <v>19</v>
      </c>
      <c r="F368" s="147" t="s">
        <v>706</v>
      </c>
      <c r="H368" s="148">
        <v>9.69</v>
      </c>
      <c r="I368" s="149"/>
      <c r="L368" s="144"/>
      <c r="M368" s="150"/>
      <c r="T368" s="151"/>
      <c r="AT368" s="146" t="s">
        <v>135</v>
      </c>
      <c r="AU368" s="146" t="s">
        <v>82</v>
      </c>
      <c r="AV368" s="12" t="s">
        <v>82</v>
      </c>
      <c r="AW368" s="12" t="s">
        <v>33</v>
      </c>
      <c r="AX368" s="12" t="s">
        <v>80</v>
      </c>
      <c r="AY368" s="146" t="s">
        <v>121</v>
      </c>
    </row>
    <row r="369" spans="2:65" s="1" customFormat="1" ht="22.2" customHeight="1">
      <c r="B369" s="32"/>
      <c r="C369" s="127" t="s">
        <v>707</v>
      </c>
      <c r="D369" s="127" t="s">
        <v>126</v>
      </c>
      <c r="E369" s="128" t="s">
        <v>708</v>
      </c>
      <c r="F369" s="129" t="s">
        <v>709</v>
      </c>
      <c r="G369" s="130" t="s">
        <v>203</v>
      </c>
      <c r="H369" s="131">
        <v>12</v>
      </c>
      <c r="I369" s="132"/>
      <c r="J369" s="133">
        <f>ROUND(I369*H369,2)</f>
        <v>0</v>
      </c>
      <c r="K369" s="129" t="s">
        <v>130</v>
      </c>
      <c r="L369" s="32"/>
      <c r="M369" s="134" t="s">
        <v>19</v>
      </c>
      <c r="N369" s="135" t="s">
        <v>44</v>
      </c>
      <c r="P369" s="136">
        <f>O369*H369</f>
        <v>0</v>
      </c>
      <c r="Q369" s="136">
        <v>7.8100000000000001E-3</v>
      </c>
      <c r="R369" s="136">
        <f>Q369*H369</f>
        <v>9.3719999999999998E-2</v>
      </c>
      <c r="S369" s="136">
        <v>0</v>
      </c>
      <c r="T369" s="137">
        <f>S369*H369</f>
        <v>0</v>
      </c>
      <c r="AR369" s="138" t="s">
        <v>210</v>
      </c>
      <c r="AT369" s="138" t="s">
        <v>126</v>
      </c>
      <c r="AU369" s="138" t="s">
        <v>82</v>
      </c>
      <c r="AY369" s="17" t="s">
        <v>121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82</v>
      </c>
      <c r="BK369" s="139">
        <f>ROUND(I369*H369,2)</f>
        <v>0</v>
      </c>
      <c r="BL369" s="17" t="s">
        <v>210</v>
      </c>
      <c r="BM369" s="138" t="s">
        <v>710</v>
      </c>
    </row>
    <row r="370" spans="2:65" s="1" customFormat="1" ht="10.199999999999999" hidden="1">
      <c r="B370" s="32"/>
      <c r="D370" s="140" t="s">
        <v>133</v>
      </c>
      <c r="F370" s="141" t="s">
        <v>711</v>
      </c>
      <c r="I370" s="142"/>
      <c r="L370" s="32"/>
      <c r="M370" s="143"/>
      <c r="T370" s="53"/>
      <c r="AT370" s="17" t="s">
        <v>133</v>
      </c>
      <c r="AU370" s="17" t="s">
        <v>82</v>
      </c>
    </row>
    <row r="371" spans="2:65" s="1" customFormat="1" ht="19.8" customHeight="1">
      <c r="B371" s="32"/>
      <c r="C371" s="127" t="s">
        <v>712</v>
      </c>
      <c r="D371" s="127" t="s">
        <v>126</v>
      </c>
      <c r="E371" s="128" t="s">
        <v>713</v>
      </c>
      <c r="F371" s="129" t="s">
        <v>714</v>
      </c>
      <c r="G371" s="130" t="s">
        <v>141</v>
      </c>
      <c r="H371" s="131">
        <v>120.145</v>
      </c>
      <c r="I371" s="132"/>
      <c r="J371" s="133">
        <f>ROUND(I371*H371,2)</f>
        <v>0</v>
      </c>
      <c r="K371" s="129" t="s">
        <v>130</v>
      </c>
      <c r="L371" s="32"/>
      <c r="M371" s="134" t="s">
        <v>19</v>
      </c>
      <c r="N371" s="135" t="s">
        <v>44</v>
      </c>
      <c r="P371" s="136">
        <f>O371*H371</f>
        <v>0</v>
      </c>
      <c r="Q371" s="136">
        <v>1.6199999999999999E-3</v>
      </c>
      <c r="R371" s="136">
        <f>Q371*H371</f>
        <v>0.19463489999999997</v>
      </c>
      <c r="S371" s="136">
        <v>0</v>
      </c>
      <c r="T371" s="137">
        <f>S371*H371</f>
        <v>0</v>
      </c>
      <c r="AR371" s="138" t="s">
        <v>210</v>
      </c>
      <c r="AT371" s="138" t="s">
        <v>126</v>
      </c>
      <c r="AU371" s="138" t="s">
        <v>82</v>
      </c>
      <c r="AY371" s="17" t="s">
        <v>121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82</v>
      </c>
      <c r="BK371" s="139">
        <f>ROUND(I371*H371,2)</f>
        <v>0</v>
      </c>
      <c r="BL371" s="17" t="s">
        <v>210</v>
      </c>
      <c r="BM371" s="138" t="s">
        <v>715</v>
      </c>
    </row>
    <row r="372" spans="2:65" s="1" customFormat="1" ht="10.199999999999999" hidden="1">
      <c r="B372" s="32"/>
      <c r="D372" s="140" t="s">
        <v>133</v>
      </c>
      <c r="F372" s="141" t="s">
        <v>716</v>
      </c>
      <c r="I372" s="142"/>
      <c r="L372" s="32"/>
      <c r="M372" s="143"/>
      <c r="T372" s="53"/>
      <c r="AT372" s="17" t="s">
        <v>133</v>
      </c>
      <c r="AU372" s="17" t="s">
        <v>82</v>
      </c>
    </row>
    <row r="373" spans="2:65" s="1" customFormat="1" ht="19.2">
      <c r="B373" s="32"/>
      <c r="D373" s="145" t="s">
        <v>610</v>
      </c>
      <c r="F373" s="175" t="s">
        <v>717</v>
      </c>
      <c r="I373" s="142"/>
      <c r="L373" s="32"/>
      <c r="M373" s="143"/>
      <c r="T373" s="53"/>
      <c r="AT373" s="17" t="s">
        <v>610</v>
      </c>
      <c r="AU373" s="17" t="s">
        <v>82</v>
      </c>
    </row>
    <row r="374" spans="2:65" s="12" customFormat="1" ht="10.199999999999999">
      <c r="B374" s="144"/>
      <c r="D374" s="145" t="s">
        <v>135</v>
      </c>
      <c r="E374" s="146" t="s">
        <v>19</v>
      </c>
      <c r="F374" s="147" t="s">
        <v>598</v>
      </c>
      <c r="H374" s="148">
        <v>120.145</v>
      </c>
      <c r="I374" s="149"/>
      <c r="L374" s="144"/>
      <c r="M374" s="150"/>
      <c r="T374" s="151"/>
      <c r="AT374" s="146" t="s">
        <v>135</v>
      </c>
      <c r="AU374" s="146" t="s">
        <v>82</v>
      </c>
      <c r="AV374" s="12" t="s">
        <v>82</v>
      </c>
      <c r="AW374" s="12" t="s">
        <v>33</v>
      </c>
      <c r="AX374" s="12" t="s">
        <v>80</v>
      </c>
      <c r="AY374" s="146" t="s">
        <v>121</v>
      </c>
    </row>
    <row r="375" spans="2:65" s="1" customFormat="1" ht="22.2" customHeight="1">
      <c r="B375" s="32"/>
      <c r="C375" s="127" t="s">
        <v>718</v>
      </c>
      <c r="D375" s="127" t="s">
        <v>126</v>
      </c>
      <c r="E375" s="128" t="s">
        <v>719</v>
      </c>
      <c r="F375" s="129" t="s">
        <v>720</v>
      </c>
      <c r="G375" s="130" t="s">
        <v>203</v>
      </c>
      <c r="H375" s="131">
        <v>26</v>
      </c>
      <c r="I375" s="132"/>
      <c r="J375" s="133">
        <f>ROUND(I375*H375,2)</f>
        <v>0</v>
      </c>
      <c r="K375" s="129" t="s">
        <v>130</v>
      </c>
      <c r="L375" s="32"/>
      <c r="M375" s="134" t="s">
        <v>19</v>
      </c>
      <c r="N375" s="135" t="s">
        <v>44</v>
      </c>
      <c r="P375" s="136">
        <f>O375*H375</f>
        <v>0</v>
      </c>
      <c r="Q375" s="136">
        <v>2.5000000000000001E-4</v>
      </c>
      <c r="R375" s="136">
        <f>Q375*H375</f>
        <v>6.5000000000000006E-3</v>
      </c>
      <c r="S375" s="136">
        <v>0</v>
      </c>
      <c r="T375" s="137">
        <f>S375*H375</f>
        <v>0</v>
      </c>
      <c r="AR375" s="138" t="s">
        <v>210</v>
      </c>
      <c r="AT375" s="138" t="s">
        <v>126</v>
      </c>
      <c r="AU375" s="138" t="s">
        <v>82</v>
      </c>
      <c r="AY375" s="17" t="s">
        <v>121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82</v>
      </c>
      <c r="BK375" s="139">
        <f>ROUND(I375*H375,2)</f>
        <v>0</v>
      </c>
      <c r="BL375" s="17" t="s">
        <v>210</v>
      </c>
      <c r="BM375" s="138" t="s">
        <v>721</v>
      </c>
    </row>
    <row r="376" spans="2:65" s="1" customFormat="1" ht="10.199999999999999" hidden="1">
      <c r="B376" s="32"/>
      <c r="D376" s="140" t="s">
        <v>133</v>
      </c>
      <c r="F376" s="141" t="s">
        <v>722</v>
      </c>
      <c r="I376" s="142"/>
      <c r="L376" s="32"/>
      <c r="M376" s="143"/>
      <c r="T376" s="53"/>
      <c r="AT376" s="17" t="s">
        <v>133</v>
      </c>
      <c r="AU376" s="17" t="s">
        <v>82</v>
      </c>
    </row>
    <row r="377" spans="2:65" s="1" customFormat="1" ht="48">
      <c r="B377" s="32"/>
      <c r="D377" s="145" t="s">
        <v>610</v>
      </c>
      <c r="F377" s="175" t="s">
        <v>723</v>
      </c>
      <c r="I377" s="142"/>
      <c r="L377" s="32"/>
      <c r="M377" s="143"/>
      <c r="T377" s="53"/>
      <c r="AT377" s="17" t="s">
        <v>610</v>
      </c>
      <c r="AU377" s="17" t="s">
        <v>82</v>
      </c>
    </row>
    <row r="378" spans="2:65" s="14" customFormat="1" ht="10.199999999999999">
      <c r="B378" s="169"/>
      <c r="D378" s="145" t="s">
        <v>135</v>
      </c>
      <c r="E378" s="170" t="s">
        <v>19</v>
      </c>
      <c r="F378" s="171" t="s">
        <v>724</v>
      </c>
      <c r="H378" s="170" t="s">
        <v>19</v>
      </c>
      <c r="I378" s="172"/>
      <c r="L378" s="169"/>
      <c r="M378" s="173"/>
      <c r="T378" s="174"/>
      <c r="AT378" s="170" t="s">
        <v>135</v>
      </c>
      <c r="AU378" s="170" t="s">
        <v>82</v>
      </c>
      <c r="AV378" s="14" t="s">
        <v>80</v>
      </c>
      <c r="AW378" s="14" t="s">
        <v>33</v>
      </c>
      <c r="AX378" s="14" t="s">
        <v>72</v>
      </c>
      <c r="AY378" s="170" t="s">
        <v>121</v>
      </c>
    </row>
    <row r="379" spans="2:65" s="12" customFormat="1" ht="10.199999999999999">
      <c r="B379" s="144"/>
      <c r="D379" s="145" t="s">
        <v>135</v>
      </c>
      <c r="E379" s="146" t="s">
        <v>19</v>
      </c>
      <c r="F379" s="147" t="s">
        <v>191</v>
      </c>
      <c r="H379" s="148">
        <v>12</v>
      </c>
      <c r="I379" s="149"/>
      <c r="L379" s="144"/>
      <c r="M379" s="150"/>
      <c r="T379" s="151"/>
      <c r="AT379" s="146" t="s">
        <v>135</v>
      </c>
      <c r="AU379" s="146" t="s">
        <v>82</v>
      </c>
      <c r="AV379" s="12" t="s">
        <v>82</v>
      </c>
      <c r="AW379" s="12" t="s">
        <v>33</v>
      </c>
      <c r="AX379" s="12" t="s">
        <v>72</v>
      </c>
      <c r="AY379" s="146" t="s">
        <v>121</v>
      </c>
    </row>
    <row r="380" spans="2:65" s="14" customFormat="1" ht="10.199999999999999">
      <c r="B380" s="169"/>
      <c r="D380" s="145" t="s">
        <v>135</v>
      </c>
      <c r="E380" s="170" t="s">
        <v>19</v>
      </c>
      <c r="F380" s="171" t="s">
        <v>725</v>
      </c>
      <c r="H380" s="170" t="s">
        <v>19</v>
      </c>
      <c r="I380" s="172"/>
      <c r="L380" s="169"/>
      <c r="M380" s="173"/>
      <c r="T380" s="174"/>
      <c r="AT380" s="170" t="s">
        <v>135</v>
      </c>
      <c r="AU380" s="170" t="s">
        <v>82</v>
      </c>
      <c r="AV380" s="14" t="s">
        <v>80</v>
      </c>
      <c r="AW380" s="14" t="s">
        <v>33</v>
      </c>
      <c r="AX380" s="14" t="s">
        <v>72</v>
      </c>
      <c r="AY380" s="170" t="s">
        <v>121</v>
      </c>
    </row>
    <row r="381" spans="2:65" s="12" customFormat="1" ht="10.199999999999999">
      <c r="B381" s="144"/>
      <c r="D381" s="145" t="s">
        <v>135</v>
      </c>
      <c r="E381" s="146" t="s">
        <v>19</v>
      </c>
      <c r="F381" s="147" t="s">
        <v>145</v>
      </c>
      <c r="H381" s="148">
        <v>9</v>
      </c>
      <c r="I381" s="149"/>
      <c r="L381" s="144"/>
      <c r="M381" s="150"/>
      <c r="T381" s="151"/>
      <c r="AT381" s="146" t="s">
        <v>135</v>
      </c>
      <c r="AU381" s="146" t="s">
        <v>82</v>
      </c>
      <c r="AV381" s="12" t="s">
        <v>82</v>
      </c>
      <c r="AW381" s="12" t="s">
        <v>33</v>
      </c>
      <c r="AX381" s="12" t="s">
        <v>72</v>
      </c>
      <c r="AY381" s="146" t="s">
        <v>121</v>
      </c>
    </row>
    <row r="382" spans="2:65" s="14" customFormat="1" ht="10.199999999999999">
      <c r="B382" s="169"/>
      <c r="D382" s="145" t="s">
        <v>135</v>
      </c>
      <c r="E382" s="170" t="s">
        <v>19</v>
      </c>
      <c r="F382" s="171" t="s">
        <v>726</v>
      </c>
      <c r="H382" s="170" t="s">
        <v>19</v>
      </c>
      <c r="I382" s="172"/>
      <c r="L382" s="169"/>
      <c r="M382" s="173"/>
      <c r="T382" s="174"/>
      <c r="AT382" s="170" t="s">
        <v>135</v>
      </c>
      <c r="AU382" s="170" t="s">
        <v>82</v>
      </c>
      <c r="AV382" s="14" t="s">
        <v>80</v>
      </c>
      <c r="AW382" s="14" t="s">
        <v>33</v>
      </c>
      <c r="AX382" s="14" t="s">
        <v>72</v>
      </c>
      <c r="AY382" s="170" t="s">
        <v>121</v>
      </c>
    </row>
    <row r="383" spans="2:65" s="12" customFormat="1" ht="10.199999999999999">
      <c r="B383" s="144"/>
      <c r="D383" s="145" t="s">
        <v>135</v>
      </c>
      <c r="E383" s="146" t="s">
        <v>19</v>
      </c>
      <c r="F383" s="147" t="s">
        <v>157</v>
      </c>
      <c r="H383" s="148">
        <v>5</v>
      </c>
      <c r="I383" s="149"/>
      <c r="L383" s="144"/>
      <c r="M383" s="150"/>
      <c r="T383" s="151"/>
      <c r="AT383" s="146" t="s">
        <v>135</v>
      </c>
      <c r="AU383" s="146" t="s">
        <v>82</v>
      </c>
      <c r="AV383" s="12" t="s">
        <v>82</v>
      </c>
      <c r="AW383" s="12" t="s">
        <v>33</v>
      </c>
      <c r="AX383" s="12" t="s">
        <v>72</v>
      </c>
      <c r="AY383" s="146" t="s">
        <v>121</v>
      </c>
    </row>
    <row r="384" spans="2:65" s="13" customFormat="1" ht="10.199999999999999">
      <c r="B384" s="152"/>
      <c r="D384" s="145" t="s">
        <v>135</v>
      </c>
      <c r="E384" s="153" t="s">
        <v>19</v>
      </c>
      <c r="F384" s="154" t="s">
        <v>138</v>
      </c>
      <c r="H384" s="155">
        <v>26</v>
      </c>
      <c r="I384" s="156"/>
      <c r="L384" s="152"/>
      <c r="M384" s="157"/>
      <c r="T384" s="158"/>
      <c r="AT384" s="153" t="s">
        <v>135</v>
      </c>
      <c r="AU384" s="153" t="s">
        <v>82</v>
      </c>
      <c r="AV384" s="13" t="s">
        <v>131</v>
      </c>
      <c r="AW384" s="13" t="s">
        <v>33</v>
      </c>
      <c r="AX384" s="13" t="s">
        <v>80</v>
      </c>
      <c r="AY384" s="153" t="s">
        <v>121</v>
      </c>
    </row>
    <row r="385" spans="2:65" s="1" customFormat="1" ht="14.4" customHeight="1">
      <c r="B385" s="32"/>
      <c r="C385" s="127" t="s">
        <v>727</v>
      </c>
      <c r="D385" s="127" t="s">
        <v>126</v>
      </c>
      <c r="E385" s="128" t="s">
        <v>728</v>
      </c>
      <c r="F385" s="129" t="s">
        <v>729</v>
      </c>
      <c r="G385" s="130" t="s">
        <v>141</v>
      </c>
      <c r="H385" s="131">
        <v>93</v>
      </c>
      <c r="I385" s="132"/>
      <c r="J385" s="133">
        <f>ROUND(I385*H385,2)</f>
        <v>0</v>
      </c>
      <c r="K385" s="129" t="s">
        <v>130</v>
      </c>
      <c r="L385" s="32"/>
      <c r="M385" s="134" t="s">
        <v>19</v>
      </c>
      <c r="N385" s="135" t="s">
        <v>44</v>
      </c>
      <c r="P385" s="136">
        <f>O385*H385</f>
        <v>0</v>
      </c>
      <c r="Q385" s="136">
        <v>3.7699999999999999E-3</v>
      </c>
      <c r="R385" s="136">
        <f>Q385*H385</f>
        <v>0.35060999999999998</v>
      </c>
      <c r="S385" s="136">
        <v>0</v>
      </c>
      <c r="T385" s="137">
        <f>S385*H385</f>
        <v>0</v>
      </c>
      <c r="AR385" s="138" t="s">
        <v>210</v>
      </c>
      <c r="AT385" s="138" t="s">
        <v>126</v>
      </c>
      <c r="AU385" s="138" t="s">
        <v>82</v>
      </c>
      <c r="AY385" s="17" t="s">
        <v>121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82</v>
      </c>
      <c r="BK385" s="139">
        <f>ROUND(I385*H385,2)</f>
        <v>0</v>
      </c>
      <c r="BL385" s="17" t="s">
        <v>210</v>
      </c>
      <c r="BM385" s="138" t="s">
        <v>730</v>
      </c>
    </row>
    <row r="386" spans="2:65" s="1" customFormat="1" ht="10.199999999999999" hidden="1">
      <c r="B386" s="32"/>
      <c r="D386" s="140" t="s">
        <v>133</v>
      </c>
      <c r="F386" s="141" t="s">
        <v>731</v>
      </c>
      <c r="I386" s="142"/>
      <c r="L386" s="32"/>
      <c r="M386" s="143"/>
      <c r="T386" s="53"/>
      <c r="AT386" s="17" t="s">
        <v>133</v>
      </c>
      <c r="AU386" s="17" t="s">
        <v>82</v>
      </c>
    </row>
    <row r="387" spans="2:65" s="1" customFormat="1" ht="19.2">
      <c r="B387" s="32"/>
      <c r="D387" s="145" t="s">
        <v>610</v>
      </c>
      <c r="F387" s="175" t="s">
        <v>732</v>
      </c>
      <c r="I387" s="142"/>
      <c r="L387" s="32"/>
      <c r="M387" s="143"/>
      <c r="T387" s="53"/>
      <c r="AT387" s="17" t="s">
        <v>610</v>
      </c>
      <c r="AU387" s="17" t="s">
        <v>82</v>
      </c>
    </row>
    <row r="388" spans="2:65" s="12" customFormat="1" ht="10.199999999999999">
      <c r="B388" s="144"/>
      <c r="D388" s="145" t="s">
        <v>135</v>
      </c>
      <c r="E388" s="146" t="s">
        <v>19</v>
      </c>
      <c r="F388" s="147" t="s">
        <v>604</v>
      </c>
      <c r="H388" s="148">
        <v>93</v>
      </c>
      <c r="I388" s="149"/>
      <c r="L388" s="144"/>
      <c r="M388" s="150"/>
      <c r="T388" s="151"/>
      <c r="AT388" s="146" t="s">
        <v>135</v>
      </c>
      <c r="AU388" s="146" t="s">
        <v>82</v>
      </c>
      <c r="AV388" s="12" t="s">
        <v>82</v>
      </c>
      <c r="AW388" s="12" t="s">
        <v>33</v>
      </c>
      <c r="AX388" s="12" t="s">
        <v>80</v>
      </c>
      <c r="AY388" s="146" t="s">
        <v>121</v>
      </c>
    </row>
    <row r="389" spans="2:65" s="1" customFormat="1" ht="22.2" customHeight="1">
      <c r="B389" s="32"/>
      <c r="C389" s="127" t="s">
        <v>733</v>
      </c>
      <c r="D389" s="127" t="s">
        <v>126</v>
      </c>
      <c r="E389" s="128" t="s">
        <v>734</v>
      </c>
      <c r="F389" s="129" t="s">
        <v>735</v>
      </c>
      <c r="G389" s="130" t="s">
        <v>238</v>
      </c>
      <c r="H389" s="131">
        <v>10.135999999999999</v>
      </c>
      <c r="I389" s="132"/>
      <c r="J389" s="133">
        <f>ROUND(I389*H389,2)</f>
        <v>0</v>
      </c>
      <c r="K389" s="129" t="s">
        <v>130</v>
      </c>
      <c r="L389" s="32"/>
      <c r="M389" s="134" t="s">
        <v>19</v>
      </c>
      <c r="N389" s="135" t="s">
        <v>44</v>
      </c>
      <c r="P389" s="136">
        <f>O389*H389</f>
        <v>0</v>
      </c>
      <c r="Q389" s="136">
        <v>0</v>
      </c>
      <c r="R389" s="136">
        <f>Q389*H389</f>
        <v>0</v>
      </c>
      <c r="S389" s="136">
        <v>0</v>
      </c>
      <c r="T389" s="137">
        <f>S389*H389</f>
        <v>0</v>
      </c>
      <c r="AR389" s="138" t="s">
        <v>210</v>
      </c>
      <c r="AT389" s="138" t="s">
        <v>126</v>
      </c>
      <c r="AU389" s="138" t="s">
        <v>82</v>
      </c>
      <c r="AY389" s="17" t="s">
        <v>121</v>
      </c>
      <c r="BE389" s="139">
        <f>IF(N389="základní",J389,0)</f>
        <v>0</v>
      </c>
      <c r="BF389" s="139">
        <f>IF(N389="snížená",J389,0)</f>
        <v>0</v>
      </c>
      <c r="BG389" s="139">
        <f>IF(N389="zákl. přenesená",J389,0)</f>
        <v>0</v>
      </c>
      <c r="BH389" s="139">
        <f>IF(N389="sníž. přenesená",J389,0)</f>
        <v>0</v>
      </c>
      <c r="BI389" s="139">
        <f>IF(N389="nulová",J389,0)</f>
        <v>0</v>
      </c>
      <c r="BJ389" s="17" t="s">
        <v>82</v>
      </c>
      <c r="BK389" s="139">
        <f>ROUND(I389*H389,2)</f>
        <v>0</v>
      </c>
      <c r="BL389" s="17" t="s">
        <v>210</v>
      </c>
      <c r="BM389" s="138" t="s">
        <v>736</v>
      </c>
    </row>
    <row r="390" spans="2:65" s="1" customFormat="1" ht="10.199999999999999" hidden="1">
      <c r="B390" s="32"/>
      <c r="D390" s="140" t="s">
        <v>133</v>
      </c>
      <c r="F390" s="141" t="s">
        <v>737</v>
      </c>
      <c r="I390" s="142"/>
      <c r="L390" s="32"/>
      <c r="M390" s="143"/>
      <c r="T390" s="53"/>
      <c r="AT390" s="17" t="s">
        <v>133</v>
      </c>
      <c r="AU390" s="17" t="s">
        <v>82</v>
      </c>
    </row>
    <row r="391" spans="2:65" s="11" customFormat="1" ht="22.8" customHeight="1">
      <c r="B391" s="115"/>
      <c r="D391" s="116" t="s">
        <v>71</v>
      </c>
      <c r="E391" s="125" t="s">
        <v>738</v>
      </c>
      <c r="F391" s="125" t="s">
        <v>739</v>
      </c>
      <c r="I391" s="118"/>
      <c r="J391" s="126">
        <f>BK391</f>
        <v>0</v>
      </c>
      <c r="L391" s="115"/>
      <c r="M391" s="120"/>
      <c r="P391" s="121">
        <f>SUM(P392:P408)</f>
        <v>0</v>
      </c>
      <c r="R391" s="121">
        <f>SUM(R392:R408)</f>
        <v>0.14671799999999999</v>
      </c>
      <c r="T391" s="122">
        <f>SUM(T392:T408)</f>
        <v>18.715836400000001</v>
      </c>
      <c r="AR391" s="116" t="s">
        <v>82</v>
      </c>
      <c r="AT391" s="123" t="s">
        <v>71</v>
      </c>
      <c r="AU391" s="123" t="s">
        <v>80</v>
      </c>
      <c r="AY391" s="116" t="s">
        <v>121</v>
      </c>
      <c r="BK391" s="124">
        <f>SUM(BK392:BK408)</f>
        <v>0</v>
      </c>
    </row>
    <row r="392" spans="2:65" s="1" customFormat="1" ht="14.4" customHeight="1">
      <c r="B392" s="32"/>
      <c r="C392" s="127" t="s">
        <v>740</v>
      </c>
      <c r="D392" s="127" t="s">
        <v>126</v>
      </c>
      <c r="E392" s="128" t="s">
        <v>741</v>
      </c>
      <c r="F392" s="129" t="s">
        <v>742</v>
      </c>
      <c r="G392" s="130" t="s">
        <v>129</v>
      </c>
      <c r="H392" s="131">
        <v>1026</v>
      </c>
      <c r="I392" s="132"/>
      <c r="J392" s="133">
        <f>ROUND(I392*H392,2)</f>
        <v>0</v>
      </c>
      <c r="K392" s="129" t="s">
        <v>130</v>
      </c>
      <c r="L392" s="32"/>
      <c r="M392" s="134" t="s">
        <v>19</v>
      </c>
      <c r="N392" s="135" t="s">
        <v>44</v>
      </c>
      <c r="P392" s="136">
        <f>O392*H392</f>
        <v>0</v>
      </c>
      <c r="Q392" s="136">
        <v>0</v>
      </c>
      <c r="R392" s="136">
        <f>Q392*H392</f>
        <v>0</v>
      </c>
      <c r="S392" s="136">
        <v>1.7780000000000001E-2</v>
      </c>
      <c r="T392" s="137">
        <f>S392*H392</f>
        <v>18.242280000000001</v>
      </c>
      <c r="AR392" s="138" t="s">
        <v>210</v>
      </c>
      <c r="AT392" s="138" t="s">
        <v>126</v>
      </c>
      <c r="AU392" s="138" t="s">
        <v>82</v>
      </c>
      <c r="AY392" s="17" t="s">
        <v>121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7" t="s">
        <v>82</v>
      </c>
      <c r="BK392" s="139">
        <f>ROUND(I392*H392,2)</f>
        <v>0</v>
      </c>
      <c r="BL392" s="17" t="s">
        <v>210</v>
      </c>
      <c r="BM392" s="138" t="s">
        <v>743</v>
      </c>
    </row>
    <row r="393" spans="2:65" s="1" customFormat="1" ht="10.199999999999999" hidden="1">
      <c r="B393" s="32"/>
      <c r="D393" s="140" t="s">
        <v>133</v>
      </c>
      <c r="F393" s="141" t="s">
        <v>744</v>
      </c>
      <c r="I393" s="142"/>
      <c r="L393" s="32"/>
      <c r="M393" s="143"/>
      <c r="T393" s="53"/>
      <c r="AT393" s="17" t="s">
        <v>133</v>
      </c>
      <c r="AU393" s="17" t="s">
        <v>82</v>
      </c>
    </row>
    <row r="394" spans="2:65" s="1" customFormat="1" ht="19.8" customHeight="1">
      <c r="B394" s="32"/>
      <c r="C394" s="127" t="s">
        <v>745</v>
      </c>
      <c r="D394" s="127" t="s">
        <v>126</v>
      </c>
      <c r="E394" s="128" t="s">
        <v>746</v>
      </c>
      <c r="F394" s="129" t="s">
        <v>747</v>
      </c>
      <c r="G394" s="130" t="s">
        <v>141</v>
      </c>
      <c r="H394" s="131">
        <v>102.28</v>
      </c>
      <c r="I394" s="132"/>
      <c r="J394" s="133">
        <f>ROUND(I394*H394,2)</f>
        <v>0</v>
      </c>
      <c r="K394" s="129" t="s">
        <v>130</v>
      </c>
      <c r="L394" s="32"/>
      <c r="M394" s="134" t="s">
        <v>19</v>
      </c>
      <c r="N394" s="135" t="s">
        <v>44</v>
      </c>
      <c r="P394" s="136">
        <f>O394*H394</f>
        <v>0</v>
      </c>
      <c r="Q394" s="136">
        <v>0</v>
      </c>
      <c r="R394" s="136">
        <f>Q394*H394</f>
        <v>0</v>
      </c>
      <c r="S394" s="136">
        <v>4.6299999999999996E-3</v>
      </c>
      <c r="T394" s="137">
        <f>S394*H394</f>
        <v>0.47355639999999999</v>
      </c>
      <c r="AR394" s="138" t="s">
        <v>210</v>
      </c>
      <c r="AT394" s="138" t="s">
        <v>126</v>
      </c>
      <c r="AU394" s="138" t="s">
        <v>82</v>
      </c>
      <c r="AY394" s="17" t="s">
        <v>121</v>
      </c>
      <c r="BE394" s="139">
        <f>IF(N394="základní",J394,0)</f>
        <v>0</v>
      </c>
      <c r="BF394" s="139">
        <f>IF(N394="snížená",J394,0)</f>
        <v>0</v>
      </c>
      <c r="BG394" s="139">
        <f>IF(N394="zákl. přenesená",J394,0)</f>
        <v>0</v>
      </c>
      <c r="BH394" s="139">
        <f>IF(N394="sníž. přenesená",J394,0)</f>
        <v>0</v>
      </c>
      <c r="BI394" s="139">
        <f>IF(N394="nulová",J394,0)</f>
        <v>0</v>
      </c>
      <c r="BJ394" s="17" t="s">
        <v>82</v>
      </c>
      <c r="BK394" s="139">
        <f>ROUND(I394*H394,2)</f>
        <v>0</v>
      </c>
      <c r="BL394" s="17" t="s">
        <v>210</v>
      </c>
      <c r="BM394" s="138" t="s">
        <v>748</v>
      </c>
    </row>
    <row r="395" spans="2:65" s="1" customFormat="1" ht="10.199999999999999" hidden="1">
      <c r="B395" s="32"/>
      <c r="D395" s="140" t="s">
        <v>133</v>
      </c>
      <c r="F395" s="141" t="s">
        <v>749</v>
      </c>
      <c r="I395" s="142"/>
      <c r="L395" s="32"/>
      <c r="M395" s="143"/>
      <c r="T395" s="53"/>
      <c r="AT395" s="17" t="s">
        <v>133</v>
      </c>
      <c r="AU395" s="17" t="s">
        <v>82</v>
      </c>
    </row>
    <row r="396" spans="2:65" s="12" customFormat="1" ht="10.199999999999999">
      <c r="B396" s="144"/>
      <c r="D396" s="145" t="s">
        <v>135</v>
      </c>
      <c r="E396" s="146" t="s">
        <v>19</v>
      </c>
      <c r="F396" s="147" t="s">
        <v>546</v>
      </c>
      <c r="H396" s="148">
        <v>37.19</v>
      </c>
      <c r="I396" s="149"/>
      <c r="L396" s="144"/>
      <c r="M396" s="150"/>
      <c r="T396" s="151"/>
      <c r="AT396" s="146" t="s">
        <v>135</v>
      </c>
      <c r="AU396" s="146" t="s">
        <v>82</v>
      </c>
      <c r="AV396" s="12" t="s">
        <v>82</v>
      </c>
      <c r="AW396" s="12" t="s">
        <v>33</v>
      </c>
      <c r="AX396" s="12" t="s">
        <v>72</v>
      </c>
      <c r="AY396" s="146" t="s">
        <v>121</v>
      </c>
    </row>
    <row r="397" spans="2:65" s="12" customFormat="1" ht="10.199999999999999">
      <c r="B397" s="144"/>
      <c r="D397" s="145" t="s">
        <v>135</v>
      </c>
      <c r="E397" s="146" t="s">
        <v>19</v>
      </c>
      <c r="F397" s="147" t="s">
        <v>552</v>
      </c>
      <c r="H397" s="148">
        <v>65.09</v>
      </c>
      <c r="I397" s="149"/>
      <c r="L397" s="144"/>
      <c r="M397" s="150"/>
      <c r="T397" s="151"/>
      <c r="AT397" s="146" t="s">
        <v>135</v>
      </c>
      <c r="AU397" s="146" t="s">
        <v>82</v>
      </c>
      <c r="AV397" s="12" t="s">
        <v>82</v>
      </c>
      <c r="AW397" s="12" t="s">
        <v>33</v>
      </c>
      <c r="AX397" s="12" t="s">
        <v>72</v>
      </c>
      <c r="AY397" s="146" t="s">
        <v>121</v>
      </c>
    </row>
    <row r="398" spans="2:65" s="13" customFormat="1" ht="10.199999999999999">
      <c r="B398" s="152"/>
      <c r="D398" s="145" t="s">
        <v>135</v>
      </c>
      <c r="E398" s="153" t="s">
        <v>19</v>
      </c>
      <c r="F398" s="154" t="s">
        <v>138</v>
      </c>
      <c r="H398" s="155">
        <v>102.28</v>
      </c>
      <c r="I398" s="156"/>
      <c r="L398" s="152"/>
      <c r="M398" s="157"/>
      <c r="T398" s="158"/>
      <c r="AT398" s="153" t="s">
        <v>135</v>
      </c>
      <c r="AU398" s="153" t="s">
        <v>82</v>
      </c>
      <c r="AV398" s="13" t="s">
        <v>131</v>
      </c>
      <c r="AW398" s="13" t="s">
        <v>33</v>
      </c>
      <c r="AX398" s="13" t="s">
        <v>80</v>
      </c>
      <c r="AY398" s="153" t="s">
        <v>121</v>
      </c>
    </row>
    <row r="399" spans="2:65" s="1" customFormat="1" ht="14.4" customHeight="1">
      <c r="B399" s="32"/>
      <c r="C399" s="127" t="s">
        <v>750</v>
      </c>
      <c r="D399" s="127" t="s">
        <v>126</v>
      </c>
      <c r="E399" s="128" t="s">
        <v>751</v>
      </c>
      <c r="F399" s="129" t="s">
        <v>752</v>
      </c>
      <c r="G399" s="130" t="s">
        <v>129</v>
      </c>
      <c r="H399" s="131">
        <v>1026</v>
      </c>
      <c r="I399" s="132"/>
      <c r="J399" s="133">
        <f>ROUND(I399*H399,2)</f>
        <v>0</v>
      </c>
      <c r="K399" s="129" t="s">
        <v>130</v>
      </c>
      <c r="L399" s="32"/>
      <c r="M399" s="134" t="s">
        <v>19</v>
      </c>
      <c r="N399" s="135" t="s">
        <v>44</v>
      </c>
      <c r="P399" s="136">
        <f>O399*H399</f>
        <v>0</v>
      </c>
      <c r="Q399" s="136">
        <v>0</v>
      </c>
      <c r="R399" s="136">
        <f>Q399*H399</f>
        <v>0</v>
      </c>
      <c r="S399" s="136">
        <v>0</v>
      </c>
      <c r="T399" s="137">
        <f>S399*H399</f>
        <v>0</v>
      </c>
      <c r="AR399" s="138" t="s">
        <v>210</v>
      </c>
      <c r="AT399" s="138" t="s">
        <v>126</v>
      </c>
      <c r="AU399" s="138" t="s">
        <v>82</v>
      </c>
      <c r="AY399" s="17" t="s">
        <v>121</v>
      </c>
      <c r="BE399" s="139">
        <f>IF(N399="základní",J399,0)</f>
        <v>0</v>
      </c>
      <c r="BF399" s="139">
        <f>IF(N399="snížená",J399,0)</f>
        <v>0</v>
      </c>
      <c r="BG399" s="139">
        <f>IF(N399="zákl. přenesená",J399,0)</f>
        <v>0</v>
      </c>
      <c r="BH399" s="139">
        <f>IF(N399="sníž. přenesená",J399,0)</f>
        <v>0</v>
      </c>
      <c r="BI399" s="139">
        <f>IF(N399="nulová",J399,0)</f>
        <v>0</v>
      </c>
      <c r="BJ399" s="17" t="s">
        <v>82</v>
      </c>
      <c r="BK399" s="139">
        <f>ROUND(I399*H399,2)</f>
        <v>0</v>
      </c>
      <c r="BL399" s="17" t="s">
        <v>210</v>
      </c>
      <c r="BM399" s="138" t="s">
        <v>753</v>
      </c>
    </row>
    <row r="400" spans="2:65" s="1" customFormat="1" ht="10.199999999999999" hidden="1">
      <c r="B400" s="32"/>
      <c r="D400" s="140" t="s">
        <v>133</v>
      </c>
      <c r="F400" s="141" t="s">
        <v>754</v>
      </c>
      <c r="I400" s="142"/>
      <c r="L400" s="32"/>
      <c r="M400" s="143"/>
      <c r="T400" s="53"/>
      <c r="AT400" s="17" t="s">
        <v>133</v>
      </c>
      <c r="AU400" s="17" t="s">
        <v>82</v>
      </c>
    </row>
    <row r="401" spans="2:65" s="1" customFormat="1" ht="19.8" customHeight="1">
      <c r="B401" s="32"/>
      <c r="C401" s="127" t="s">
        <v>755</v>
      </c>
      <c r="D401" s="127" t="s">
        <v>126</v>
      </c>
      <c r="E401" s="128" t="s">
        <v>756</v>
      </c>
      <c r="F401" s="129" t="s">
        <v>757</v>
      </c>
      <c r="G401" s="130" t="s">
        <v>141</v>
      </c>
      <c r="H401" s="131">
        <v>102.28</v>
      </c>
      <c r="I401" s="132"/>
      <c r="J401" s="133">
        <f>ROUND(I401*H401,2)</f>
        <v>0</v>
      </c>
      <c r="K401" s="129" t="s">
        <v>130</v>
      </c>
      <c r="L401" s="32"/>
      <c r="M401" s="134" t="s">
        <v>19</v>
      </c>
      <c r="N401" s="135" t="s">
        <v>44</v>
      </c>
      <c r="P401" s="136">
        <f>O401*H401</f>
        <v>0</v>
      </c>
      <c r="Q401" s="136">
        <v>0</v>
      </c>
      <c r="R401" s="136">
        <f>Q401*H401</f>
        <v>0</v>
      </c>
      <c r="S401" s="136">
        <v>0</v>
      </c>
      <c r="T401" s="137">
        <f>S401*H401</f>
        <v>0</v>
      </c>
      <c r="AR401" s="138" t="s">
        <v>210</v>
      </c>
      <c r="AT401" s="138" t="s">
        <v>126</v>
      </c>
      <c r="AU401" s="138" t="s">
        <v>82</v>
      </c>
      <c r="AY401" s="17" t="s">
        <v>121</v>
      </c>
      <c r="BE401" s="139">
        <f>IF(N401="základní",J401,0)</f>
        <v>0</v>
      </c>
      <c r="BF401" s="139">
        <f>IF(N401="snížená",J401,0)</f>
        <v>0</v>
      </c>
      <c r="BG401" s="139">
        <f>IF(N401="zákl. přenesená",J401,0)</f>
        <v>0</v>
      </c>
      <c r="BH401" s="139">
        <f>IF(N401="sníž. přenesená",J401,0)</f>
        <v>0</v>
      </c>
      <c r="BI401" s="139">
        <f>IF(N401="nulová",J401,0)</f>
        <v>0</v>
      </c>
      <c r="BJ401" s="17" t="s">
        <v>82</v>
      </c>
      <c r="BK401" s="139">
        <f>ROUND(I401*H401,2)</f>
        <v>0</v>
      </c>
      <c r="BL401" s="17" t="s">
        <v>210</v>
      </c>
      <c r="BM401" s="138" t="s">
        <v>758</v>
      </c>
    </row>
    <row r="402" spans="2:65" s="1" customFormat="1" ht="10.199999999999999" hidden="1">
      <c r="B402" s="32"/>
      <c r="D402" s="140" t="s">
        <v>133</v>
      </c>
      <c r="F402" s="141" t="s">
        <v>759</v>
      </c>
      <c r="I402" s="142"/>
      <c r="L402" s="32"/>
      <c r="M402" s="143"/>
      <c r="T402" s="53"/>
      <c r="AT402" s="17" t="s">
        <v>133</v>
      </c>
      <c r="AU402" s="17" t="s">
        <v>82</v>
      </c>
    </row>
    <row r="403" spans="2:65" s="1" customFormat="1" ht="19.8" customHeight="1">
      <c r="B403" s="32"/>
      <c r="C403" s="127" t="s">
        <v>760</v>
      </c>
      <c r="D403" s="127" t="s">
        <v>126</v>
      </c>
      <c r="E403" s="128" t="s">
        <v>761</v>
      </c>
      <c r="F403" s="129" t="s">
        <v>762</v>
      </c>
      <c r="G403" s="130" t="s">
        <v>129</v>
      </c>
      <c r="H403" s="131">
        <v>1026</v>
      </c>
      <c r="I403" s="132"/>
      <c r="J403" s="133">
        <f>ROUND(I403*H403,2)</f>
        <v>0</v>
      </c>
      <c r="K403" s="129" t="s">
        <v>130</v>
      </c>
      <c r="L403" s="32"/>
      <c r="M403" s="134" t="s">
        <v>19</v>
      </c>
      <c r="N403" s="135" t="s">
        <v>44</v>
      </c>
      <c r="P403" s="136">
        <f>O403*H403</f>
        <v>0</v>
      </c>
      <c r="Q403" s="136">
        <v>0</v>
      </c>
      <c r="R403" s="136">
        <f>Q403*H403</f>
        <v>0</v>
      </c>
      <c r="S403" s="136">
        <v>0</v>
      </c>
      <c r="T403" s="137">
        <f>S403*H403</f>
        <v>0</v>
      </c>
      <c r="AR403" s="138" t="s">
        <v>210</v>
      </c>
      <c r="AT403" s="138" t="s">
        <v>126</v>
      </c>
      <c r="AU403" s="138" t="s">
        <v>82</v>
      </c>
      <c r="AY403" s="17" t="s">
        <v>121</v>
      </c>
      <c r="BE403" s="139">
        <f>IF(N403="základní",J403,0)</f>
        <v>0</v>
      </c>
      <c r="BF403" s="139">
        <f>IF(N403="snížená",J403,0)</f>
        <v>0</v>
      </c>
      <c r="BG403" s="139">
        <f>IF(N403="zákl. přenesená",J403,0)</f>
        <v>0</v>
      </c>
      <c r="BH403" s="139">
        <f>IF(N403="sníž. přenesená",J403,0)</f>
        <v>0</v>
      </c>
      <c r="BI403" s="139">
        <f>IF(N403="nulová",J403,0)</f>
        <v>0</v>
      </c>
      <c r="BJ403" s="17" t="s">
        <v>82</v>
      </c>
      <c r="BK403" s="139">
        <f>ROUND(I403*H403,2)</f>
        <v>0</v>
      </c>
      <c r="BL403" s="17" t="s">
        <v>210</v>
      </c>
      <c r="BM403" s="138" t="s">
        <v>763</v>
      </c>
    </row>
    <row r="404" spans="2:65" s="1" customFormat="1" ht="10.199999999999999" hidden="1">
      <c r="B404" s="32"/>
      <c r="D404" s="140" t="s">
        <v>133</v>
      </c>
      <c r="F404" s="141" t="s">
        <v>764</v>
      </c>
      <c r="I404" s="142"/>
      <c r="L404" s="32"/>
      <c r="M404" s="143"/>
      <c r="T404" s="53"/>
      <c r="AT404" s="17" t="s">
        <v>133</v>
      </c>
      <c r="AU404" s="17" t="s">
        <v>82</v>
      </c>
    </row>
    <row r="405" spans="2:65" s="1" customFormat="1" ht="22.2" customHeight="1">
      <c r="B405" s="32"/>
      <c r="C405" s="159" t="s">
        <v>765</v>
      </c>
      <c r="D405" s="159" t="s">
        <v>206</v>
      </c>
      <c r="E405" s="160" t="s">
        <v>766</v>
      </c>
      <c r="F405" s="161" t="s">
        <v>767</v>
      </c>
      <c r="G405" s="162" t="s">
        <v>129</v>
      </c>
      <c r="H405" s="163">
        <v>1128.5999999999999</v>
      </c>
      <c r="I405" s="164"/>
      <c r="J405" s="165">
        <f>ROUND(I405*H405,2)</f>
        <v>0</v>
      </c>
      <c r="K405" s="161" t="s">
        <v>130</v>
      </c>
      <c r="L405" s="166"/>
      <c r="M405" s="167" t="s">
        <v>19</v>
      </c>
      <c r="N405" s="168" t="s">
        <v>44</v>
      </c>
      <c r="P405" s="136">
        <f>O405*H405</f>
        <v>0</v>
      </c>
      <c r="Q405" s="136">
        <v>1.2999999999999999E-4</v>
      </c>
      <c r="R405" s="136">
        <f>Q405*H405</f>
        <v>0.14671799999999999</v>
      </c>
      <c r="S405" s="136">
        <v>0</v>
      </c>
      <c r="T405" s="137">
        <f>S405*H405</f>
        <v>0</v>
      </c>
      <c r="AR405" s="138" t="s">
        <v>292</v>
      </c>
      <c r="AT405" s="138" t="s">
        <v>206</v>
      </c>
      <c r="AU405" s="138" t="s">
        <v>82</v>
      </c>
      <c r="AY405" s="17" t="s">
        <v>121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82</v>
      </c>
      <c r="BK405" s="139">
        <f>ROUND(I405*H405,2)</f>
        <v>0</v>
      </c>
      <c r="BL405" s="17" t="s">
        <v>210</v>
      </c>
      <c r="BM405" s="138" t="s">
        <v>768</v>
      </c>
    </row>
    <row r="406" spans="2:65" s="12" customFormat="1" ht="10.199999999999999">
      <c r="B406" s="144"/>
      <c r="D406" s="145" t="s">
        <v>135</v>
      </c>
      <c r="F406" s="147" t="s">
        <v>769</v>
      </c>
      <c r="H406" s="148">
        <v>1128.5999999999999</v>
      </c>
      <c r="I406" s="149"/>
      <c r="L406" s="144"/>
      <c r="M406" s="150"/>
      <c r="T406" s="151"/>
      <c r="AT406" s="146" t="s">
        <v>135</v>
      </c>
      <c r="AU406" s="146" t="s">
        <v>82</v>
      </c>
      <c r="AV406" s="12" t="s">
        <v>82</v>
      </c>
      <c r="AW406" s="12" t="s">
        <v>4</v>
      </c>
      <c r="AX406" s="12" t="s">
        <v>80</v>
      </c>
      <c r="AY406" s="146" t="s">
        <v>121</v>
      </c>
    </row>
    <row r="407" spans="2:65" s="1" customFormat="1" ht="22.2" customHeight="1">
      <c r="B407" s="32"/>
      <c r="C407" s="127" t="s">
        <v>770</v>
      </c>
      <c r="D407" s="127" t="s">
        <v>126</v>
      </c>
      <c r="E407" s="128" t="s">
        <v>771</v>
      </c>
      <c r="F407" s="129" t="s">
        <v>772</v>
      </c>
      <c r="G407" s="130" t="s">
        <v>238</v>
      </c>
      <c r="H407" s="131">
        <v>0.14699999999999999</v>
      </c>
      <c r="I407" s="132"/>
      <c r="J407" s="133">
        <f>ROUND(I407*H407,2)</f>
        <v>0</v>
      </c>
      <c r="K407" s="129" t="s">
        <v>130</v>
      </c>
      <c r="L407" s="32"/>
      <c r="M407" s="134" t="s">
        <v>19</v>
      </c>
      <c r="N407" s="135" t="s">
        <v>44</v>
      </c>
      <c r="P407" s="136">
        <f>O407*H407</f>
        <v>0</v>
      </c>
      <c r="Q407" s="136">
        <v>0</v>
      </c>
      <c r="R407" s="136">
        <f>Q407*H407</f>
        <v>0</v>
      </c>
      <c r="S407" s="136">
        <v>0</v>
      </c>
      <c r="T407" s="137">
        <f>S407*H407</f>
        <v>0</v>
      </c>
      <c r="AR407" s="138" t="s">
        <v>210</v>
      </c>
      <c r="AT407" s="138" t="s">
        <v>126</v>
      </c>
      <c r="AU407" s="138" t="s">
        <v>82</v>
      </c>
      <c r="AY407" s="17" t="s">
        <v>121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7" t="s">
        <v>82</v>
      </c>
      <c r="BK407" s="139">
        <f>ROUND(I407*H407,2)</f>
        <v>0</v>
      </c>
      <c r="BL407" s="17" t="s">
        <v>210</v>
      </c>
      <c r="BM407" s="138" t="s">
        <v>773</v>
      </c>
    </row>
    <row r="408" spans="2:65" s="1" customFormat="1" ht="10.199999999999999" hidden="1">
      <c r="B408" s="32"/>
      <c r="D408" s="140" t="s">
        <v>133</v>
      </c>
      <c r="F408" s="141" t="s">
        <v>774</v>
      </c>
      <c r="I408" s="142"/>
      <c r="L408" s="32"/>
      <c r="M408" s="143"/>
      <c r="T408" s="53"/>
      <c r="AT408" s="17" t="s">
        <v>133</v>
      </c>
      <c r="AU408" s="17" t="s">
        <v>82</v>
      </c>
    </row>
    <row r="409" spans="2:65" s="11" customFormat="1" ht="22.8" customHeight="1">
      <c r="B409" s="115"/>
      <c r="D409" s="116" t="s">
        <v>71</v>
      </c>
      <c r="E409" s="125" t="s">
        <v>775</v>
      </c>
      <c r="F409" s="125" t="s">
        <v>776</v>
      </c>
      <c r="I409" s="118"/>
      <c r="J409" s="126">
        <f>BK409</f>
        <v>0</v>
      </c>
      <c r="L409" s="115"/>
      <c r="M409" s="120"/>
      <c r="P409" s="121">
        <f>SUM(P410:P427)</f>
        <v>0</v>
      </c>
      <c r="R409" s="121">
        <f>SUM(R410:R427)</f>
        <v>0.4274</v>
      </c>
      <c r="T409" s="122">
        <f>SUM(T410:T427)</f>
        <v>0.16800000000000001</v>
      </c>
      <c r="AR409" s="116" t="s">
        <v>82</v>
      </c>
      <c r="AT409" s="123" t="s">
        <v>71</v>
      </c>
      <c r="AU409" s="123" t="s">
        <v>80</v>
      </c>
      <c r="AY409" s="116" t="s">
        <v>121</v>
      </c>
      <c r="BK409" s="124">
        <f>SUM(BK410:BK427)</f>
        <v>0</v>
      </c>
    </row>
    <row r="410" spans="2:65" s="1" customFormat="1" ht="14.4" customHeight="1">
      <c r="B410" s="32"/>
      <c r="C410" s="127" t="s">
        <v>777</v>
      </c>
      <c r="D410" s="127" t="s">
        <v>126</v>
      </c>
      <c r="E410" s="128" t="s">
        <v>778</v>
      </c>
      <c r="F410" s="129" t="s">
        <v>779</v>
      </c>
      <c r="G410" s="130" t="s">
        <v>141</v>
      </c>
      <c r="H410" s="131">
        <v>1</v>
      </c>
      <c r="I410" s="132"/>
      <c r="J410" s="133">
        <f>ROUND(I410*H410,2)</f>
        <v>0</v>
      </c>
      <c r="K410" s="129" t="s">
        <v>130</v>
      </c>
      <c r="L410" s="32"/>
      <c r="M410" s="134" t="s">
        <v>19</v>
      </c>
      <c r="N410" s="135" t="s">
        <v>44</v>
      </c>
      <c r="P410" s="136">
        <f>O410*H410</f>
        <v>0</v>
      </c>
      <c r="Q410" s="136">
        <v>0</v>
      </c>
      <c r="R410" s="136">
        <f>Q410*H410</f>
        <v>0</v>
      </c>
      <c r="S410" s="136">
        <v>0</v>
      </c>
      <c r="T410" s="137">
        <f>S410*H410</f>
        <v>0</v>
      </c>
      <c r="AR410" s="138" t="s">
        <v>210</v>
      </c>
      <c r="AT410" s="138" t="s">
        <v>126</v>
      </c>
      <c r="AU410" s="138" t="s">
        <v>82</v>
      </c>
      <c r="AY410" s="17" t="s">
        <v>121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7" t="s">
        <v>82</v>
      </c>
      <c r="BK410" s="139">
        <f>ROUND(I410*H410,2)</f>
        <v>0</v>
      </c>
      <c r="BL410" s="17" t="s">
        <v>210</v>
      </c>
      <c r="BM410" s="138" t="s">
        <v>780</v>
      </c>
    </row>
    <row r="411" spans="2:65" s="1" customFormat="1" ht="10.199999999999999" hidden="1">
      <c r="B411" s="32"/>
      <c r="D411" s="140" t="s">
        <v>133</v>
      </c>
      <c r="F411" s="141" t="s">
        <v>781</v>
      </c>
      <c r="I411" s="142"/>
      <c r="L411" s="32"/>
      <c r="M411" s="143"/>
      <c r="T411" s="53"/>
      <c r="AT411" s="17" t="s">
        <v>133</v>
      </c>
      <c r="AU411" s="17" t="s">
        <v>82</v>
      </c>
    </row>
    <row r="412" spans="2:65" s="1" customFormat="1" ht="14.4" customHeight="1">
      <c r="B412" s="32"/>
      <c r="C412" s="159" t="s">
        <v>782</v>
      </c>
      <c r="D412" s="159" t="s">
        <v>206</v>
      </c>
      <c r="E412" s="160" t="s">
        <v>783</v>
      </c>
      <c r="F412" s="161" t="s">
        <v>784</v>
      </c>
      <c r="G412" s="162" t="s">
        <v>203</v>
      </c>
      <c r="H412" s="163">
        <v>1</v>
      </c>
      <c r="I412" s="164"/>
      <c r="J412" s="165">
        <f>ROUND(I412*H412,2)</f>
        <v>0</v>
      </c>
      <c r="K412" s="161" t="s">
        <v>130</v>
      </c>
      <c r="L412" s="166"/>
      <c r="M412" s="167" t="s">
        <v>19</v>
      </c>
      <c r="N412" s="168" t="s">
        <v>44</v>
      </c>
      <c r="P412" s="136">
        <f>O412*H412</f>
        <v>0</v>
      </c>
      <c r="Q412" s="136">
        <v>1.1900000000000001E-2</v>
      </c>
      <c r="R412" s="136">
        <f>Q412*H412</f>
        <v>1.1900000000000001E-2</v>
      </c>
      <c r="S412" s="136">
        <v>0</v>
      </c>
      <c r="T412" s="137">
        <f>S412*H412</f>
        <v>0</v>
      </c>
      <c r="AR412" s="138" t="s">
        <v>292</v>
      </c>
      <c r="AT412" s="138" t="s">
        <v>206</v>
      </c>
      <c r="AU412" s="138" t="s">
        <v>82</v>
      </c>
      <c r="AY412" s="17" t="s">
        <v>121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82</v>
      </c>
      <c r="BK412" s="139">
        <f>ROUND(I412*H412,2)</f>
        <v>0</v>
      </c>
      <c r="BL412" s="17" t="s">
        <v>210</v>
      </c>
      <c r="BM412" s="138" t="s">
        <v>785</v>
      </c>
    </row>
    <row r="413" spans="2:65" s="1" customFormat="1" ht="14.4" customHeight="1">
      <c r="B413" s="32"/>
      <c r="C413" s="127" t="s">
        <v>786</v>
      </c>
      <c r="D413" s="127" t="s">
        <v>126</v>
      </c>
      <c r="E413" s="128" t="s">
        <v>787</v>
      </c>
      <c r="F413" s="129" t="s">
        <v>788</v>
      </c>
      <c r="G413" s="130" t="s">
        <v>141</v>
      </c>
      <c r="H413" s="131">
        <v>4.8</v>
      </c>
      <c r="I413" s="132"/>
      <c r="J413" s="133">
        <f>ROUND(I413*H413,2)</f>
        <v>0</v>
      </c>
      <c r="K413" s="129" t="s">
        <v>130</v>
      </c>
      <c r="L413" s="32"/>
      <c r="M413" s="134" t="s">
        <v>19</v>
      </c>
      <c r="N413" s="135" t="s">
        <v>44</v>
      </c>
      <c r="P413" s="136">
        <f>O413*H413</f>
        <v>0</v>
      </c>
      <c r="Q413" s="136">
        <v>0</v>
      </c>
      <c r="R413" s="136">
        <f>Q413*H413</f>
        <v>0</v>
      </c>
      <c r="S413" s="136">
        <v>3.5000000000000003E-2</v>
      </c>
      <c r="T413" s="137">
        <f>S413*H413</f>
        <v>0.16800000000000001</v>
      </c>
      <c r="AR413" s="138" t="s">
        <v>210</v>
      </c>
      <c r="AT413" s="138" t="s">
        <v>126</v>
      </c>
      <c r="AU413" s="138" t="s">
        <v>82</v>
      </c>
      <c r="AY413" s="17" t="s">
        <v>121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7" t="s">
        <v>82</v>
      </c>
      <c r="BK413" s="139">
        <f>ROUND(I413*H413,2)</f>
        <v>0</v>
      </c>
      <c r="BL413" s="17" t="s">
        <v>210</v>
      </c>
      <c r="BM413" s="138" t="s">
        <v>789</v>
      </c>
    </row>
    <row r="414" spans="2:65" s="1" customFormat="1" ht="10.199999999999999" hidden="1">
      <c r="B414" s="32"/>
      <c r="D414" s="140" t="s">
        <v>133</v>
      </c>
      <c r="F414" s="141" t="s">
        <v>790</v>
      </c>
      <c r="I414" s="142"/>
      <c r="L414" s="32"/>
      <c r="M414" s="143"/>
      <c r="T414" s="53"/>
      <c r="AT414" s="17" t="s">
        <v>133</v>
      </c>
      <c r="AU414" s="17" t="s">
        <v>82</v>
      </c>
    </row>
    <row r="415" spans="2:65" s="12" customFormat="1" ht="10.199999999999999">
      <c r="B415" s="144"/>
      <c r="D415" s="145" t="s">
        <v>135</v>
      </c>
      <c r="E415" s="146" t="s">
        <v>19</v>
      </c>
      <c r="F415" s="147" t="s">
        <v>791</v>
      </c>
      <c r="H415" s="148">
        <v>4.8</v>
      </c>
      <c r="I415" s="149"/>
      <c r="L415" s="144"/>
      <c r="M415" s="150"/>
      <c r="T415" s="151"/>
      <c r="AT415" s="146" t="s">
        <v>135</v>
      </c>
      <c r="AU415" s="146" t="s">
        <v>82</v>
      </c>
      <c r="AV415" s="12" t="s">
        <v>82</v>
      </c>
      <c r="AW415" s="12" t="s">
        <v>33</v>
      </c>
      <c r="AX415" s="12" t="s">
        <v>80</v>
      </c>
      <c r="AY415" s="146" t="s">
        <v>121</v>
      </c>
    </row>
    <row r="416" spans="2:65" s="1" customFormat="1" ht="14.4" customHeight="1">
      <c r="B416" s="32"/>
      <c r="C416" s="127" t="s">
        <v>792</v>
      </c>
      <c r="D416" s="127" t="s">
        <v>126</v>
      </c>
      <c r="E416" s="128" t="s">
        <v>793</v>
      </c>
      <c r="F416" s="129" t="s">
        <v>794</v>
      </c>
      <c r="G416" s="130" t="s">
        <v>795</v>
      </c>
      <c r="H416" s="131">
        <v>1</v>
      </c>
      <c r="I416" s="132"/>
      <c r="J416" s="133">
        <f t="shared" ref="J416:J426" si="0">ROUND(I416*H416,2)</f>
        <v>0</v>
      </c>
      <c r="K416" s="129" t="s">
        <v>19</v>
      </c>
      <c r="L416" s="32"/>
      <c r="M416" s="134" t="s">
        <v>19</v>
      </c>
      <c r="N416" s="135" t="s">
        <v>44</v>
      </c>
      <c r="P416" s="136">
        <f t="shared" ref="P416:P426" si="1">O416*H416</f>
        <v>0</v>
      </c>
      <c r="Q416" s="136">
        <v>0.155</v>
      </c>
      <c r="R416" s="136">
        <f t="shared" ref="R416:R426" si="2">Q416*H416</f>
        <v>0.155</v>
      </c>
      <c r="S416" s="136">
        <v>0</v>
      </c>
      <c r="T416" s="137">
        <f t="shared" ref="T416:T426" si="3">S416*H416</f>
        <v>0</v>
      </c>
      <c r="AR416" s="138" t="s">
        <v>210</v>
      </c>
      <c r="AT416" s="138" t="s">
        <v>126</v>
      </c>
      <c r="AU416" s="138" t="s">
        <v>82</v>
      </c>
      <c r="AY416" s="17" t="s">
        <v>121</v>
      </c>
      <c r="BE416" s="139">
        <f t="shared" ref="BE416:BE426" si="4">IF(N416="základní",J416,0)</f>
        <v>0</v>
      </c>
      <c r="BF416" s="139">
        <f t="shared" ref="BF416:BF426" si="5">IF(N416="snížená",J416,0)</f>
        <v>0</v>
      </c>
      <c r="BG416" s="139">
        <f t="shared" ref="BG416:BG426" si="6">IF(N416="zákl. přenesená",J416,0)</f>
        <v>0</v>
      </c>
      <c r="BH416" s="139">
        <f t="shared" ref="BH416:BH426" si="7">IF(N416="sníž. přenesená",J416,0)</f>
        <v>0</v>
      </c>
      <c r="BI416" s="139">
        <f t="shared" ref="BI416:BI426" si="8">IF(N416="nulová",J416,0)</f>
        <v>0</v>
      </c>
      <c r="BJ416" s="17" t="s">
        <v>82</v>
      </c>
      <c r="BK416" s="139">
        <f t="shared" ref="BK416:BK426" si="9">ROUND(I416*H416,2)</f>
        <v>0</v>
      </c>
      <c r="BL416" s="17" t="s">
        <v>210</v>
      </c>
      <c r="BM416" s="138" t="s">
        <v>796</v>
      </c>
    </row>
    <row r="417" spans="2:65" s="1" customFormat="1" ht="14.4" customHeight="1">
      <c r="B417" s="32"/>
      <c r="C417" s="159" t="s">
        <v>797</v>
      </c>
      <c r="D417" s="159" t="s">
        <v>206</v>
      </c>
      <c r="E417" s="160" t="s">
        <v>798</v>
      </c>
      <c r="F417" s="161" t="s">
        <v>799</v>
      </c>
      <c r="G417" s="162" t="s">
        <v>800</v>
      </c>
      <c r="H417" s="163">
        <v>10</v>
      </c>
      <c r="I417" s="164"/>
      <c r="J417" s="165">
        <f t="shared" si="0"/>
        <v>0</v>
      </c>
      <c r="K417" s="161" t="s">
        <v>19</v>
      </c>
      <c r="L417" s="166"/>
      <c r="M417" s="167" t="s">
        <v>19</v>
      </c>
      <c r="N417" s="168" t="s">
        <v>44</v>
      </c>
      <c r="P417" s="136">
        <f t="shared" si="1"/>
        <v>0</v>
      </c>
      <c r="Q417" s="136">
        <v>3.8E-3</v>
      </c>
      <c r="R417" s="136">
        <f t="shared" si="2"/>
        <v>3.7999999999999999E-2</v>
      </c>
      <c r="S417" s="136">
        <v>0</v>
      </c>
      <c r="T417" s="137">
        <f t="shared" si="3"/>
        <v>0</v>
      </c>
      <c r="AR417" s="138" t="s">
        <v>292</v>
      </c>
      <c r="AT417" s="138" t="s">
        <v>206</v>
      </c>
      <c r="AU417" s="138" t="s">
        <v>82</v>
      </c>
      <c r="AY417" s="17" t="s">
        <v>121</v>
      </c>
      <c r="BE417" s="139">
        <f t="shared" si="4"/>
        <v>0</v>
      </c>
      <c r="BF417" s="139">
        <f t="shared" si="5"/>
        <v>0</v>
      </c>
      <c r="BG417" s="139">
        <f t="shared" si="6"/>
        <v>0</v>
      </c>
      <c r="BH417" s="139">
        <f t="shared" si="7"/>
        <v>0</v>
      </c>
      <c r="BI417" s="139">
        <f t="shared" si="8"/>
        <v>0</v>
      </c>
      <c r="BJ417" s="17" t="s">
        <v>82</v>
      </c>
      <c r="BK417" s="139">
        <f t="shared" si="9"/>
        <v>0</v>
      </c>
      <c r="BL417" s="17" t="s">
        <v>210</v>
      </c>
      <c r="BM417" s="138" t="s">
        <v>801</v>
      </c>
    </row>
    <row r="418" spans="2:65" s="1" customFormat="1" ht="14.4" customHeight="1">
      <c r="B418" s="32"/>
      <c r="C418" s="159" t="s">
        <v>802</v>
      </c>
      <c r="D418" s="159" t="s">
        <v>206</v>
      </c>
      <c r="E418" s="160" t="s">
        <v>803</v>
      </c>
      <c r="F418" s="161" t="s">
        <v>804</v>
      </c>
      <c r="G418" s="162" t="s">
        <v>203</v>
      </c>
      <c r="H418" s="163">
        <v>2</v>
      </c>
      <c r="I418" s="164"/>
      <c r="J418" s="165">
        <f t="shared" si="0"/>
        <v>0</v>
      </c>
      <c r="K418" s="161" t="s">
        <v>19</v>
      </c>
      <c r="L418" s="166"/>
      <c r="M418" s="167" t="s">
        <v>19</v>
      </c>
      <c r="N418" s="168" t="s">
        <v>44</v>
      </c>
      <c r="P418" s="136">
        <f t="shared" si="1"/>
        <v>0</v>
      </c>
      <c r="Q418" s="136">
        <v>3.8E-3</v>
      </c>
      <c r="R418" s="136">
        <f t="shared" si="2"/>
        <v>7.6E-3</v>
      </c>
      <c r="S418" s="136">
        <v>0</v>
      </c>
      <c r="T418" s="137">
        <f t="shared" si="3"/>
        <v>0</v>
      </c>
      <c r="AR418" s="138" t="s">
        <v>292</v>
      </c>
      <c r="AT418" s="138" t="s">
        <v>206</v>
      </c>
      <c r="AU418" s="138" t="s">
        <v>82</v>
      </c>
      <c r="AY418" s="17" t="s">
        <v>121</v>
      </c>
      <c r="BE418" s="139">
        <f t="shared" si="4"/>
        <v>0</v>
      </c>
      <c r="BF418" s="139">
        <f t="shared" si="5"/>
        <v>0</v>
      </c>
      <c r="BG418" s="139">
        <f t="shared" si="6"/>
        <v>0</v>
      </c>
      <c r="BH418" s="139">
        <f t="shared" si="7"/>
        <v>0</v>
      </c>
      <c r="BI418" s="139">
        <f t="shared" si="8"/>
        <v>0</v>
      </c>
      <c r="BJ418" s="17" t="s">
        <v>82</v>
      </c>
      <c r="BK418" s="139">
        <f t="shared" si="9"/>
        <v>0</v>
      </c>
      <c r="BL418" s="17" t="s">
        <v>210</v>
      </c>
      <c r="BM418" s="138" t="s">
        <v>805</v>
      </c>
    </row>
    <row r="419" spans="2:65" s="1" customFormat="1" ht="14.4" customHeight="1">
      <c r="B419" s="32"/>
      <c r="C419" s="159" t="s">
        <v>806</v>
      </c>
      <c r="D419" s="159" t="s">
        <v>206</v>
      </c>
      <c r="E419" s="160" t="s">
        <v>807</v>
      </c>
      <c r="F419" s="161" t="s">
        <v>808</v>
      </c>
      <c r="G419" s="162" t="s">
        <v>203</v>
      </c>
      <c r="H419" s="163">
        <v>8</v>
      </c>
      <c r="I419" s="164"/>
      <c r="J419" s="165">
        <f t="shared" si="0"/>
        <v>0</v>
      </c>
      <c r="K419" s="161" t="s">
        <v>19</v>
      </c>
      <c r="L419" s="166"/>
      <c r="M419" s="167" t="s">
        <v>19</v>
      </c>
      <c r="N419" s="168" t="s">
        <v>44</v>
      </c>
      <c r="P419" s="136">
        <f t="shared" si="1"/>
        <v>0</v>
      </c>
      <c r="Q419" s="136">
        <v>4.1999999999999997E-3</v>
      </c>
      <c r="R419" s="136">
        <f t="shared" si="2"/>
        <v>3.3599999999999998E-2</v>
      </c>
      <c r="S419" s="136">
        <v>0</v>
      </c>
      <c r="T419" s="137">
        <f t="shared" si="3"/>
        <v>0</v>
      </c>
      <c r="AR419" s="138" t="s">
        <v>292</v>
      </c>
      <c r="AT419" s="138" t="s">
        <v>206</v>
      </c>
      <c r="AU419" s="138" t="s">
        <v>82</v>
      </c>
      <c r="AY419" s="17" t="s">
        <v>121</v>
      </c>
      <c r="BE419" s="139">
        <f t="shared" si="4"/>
        <v>0</v>
      </c>
      <c r="BF419" s="139">
        <f t="shared" si="5"/>
        <v>0</v>
      </c>
      <c r="BG419" s="139">
        <f t="shared" si="6"/>
        <v>0</v>
      </c>
      <c r="BH419" s="139">
        <f t="shared" si="7"/>
        <v>0</v>
      </c>
      <c r="BI419" s="139">
        <f t="shared" si="8"/>
        <v>0</v>
      </c>
      <c r="BJ419" s="17" t="s">
        <v>82</v>
      </c>
      <c r="BK419" s="139">
        <f t="shared" si="9"/>
        <v>0</v>
      </c>
      <c r="BL419" s="17" t="s">
        <v>210</v>
      </c>
      <c r="BM419" s="138" t="s">
        <v>809</v>
      </c>
    </row>
    <row r="420" spans="2:65" s="1" customFormat="1" ht="14.4" customHeight="1">
      <c r="B420" s="32"/>
      <c r="C420" s="159" t="s">
        <v>810</v>
      </c>
      <c r="D420" s="159" t="s">
        <v>206</v>
      </c>
      <c r="E420" s="160" t="s">
        <v>811</v>
      </c>
      <c r="F420" s="161" t="s">
        <v>812</v>
      </c>
      <c r="G420" s="162" t="s">
        <v>203</v>
      </c>
      <c r="H420" s="163">
        <v>8</v>
      </c>
      <c r="I420" s="164"/>
      <c r="J420" s="165">
        <f t="shared" si="0"/>
        <v>0</v>
      </c>
      <c r="K420" s="161" t="s">
        <v>19</v>
      </c>
      <c r="L420" s="166"/>
      <c r="M420" s="167" t="s">
        <v>19</v>
      </c>
      <c r="N420" s="168" t="s">
        <v>44</v>
      </c>
      <c r="P420" s="136">
        <f t="shared" si="1"/>
        <v>0</v>
      </c>
      <c r="Q420" s="136">
        <v>2E-3</v>
      </c>
      <c r="R420" s="136">
        <f t="shared" si="2"/>
        <v>1.6E-2</v>
      </c>
      <c r="S420" s="136">
        <v>0</v>
      </c>
      <c r="T420" s="137">
        <f t="shared" si="3"/>
        <v>0</v>
      </c>
      <c r="AR420" s="138" t="s">
        <v>292</v>
      </c>
      <c r="AT420" s="138" t="s">
        <v>206</v>
      </c>
      <c r="AU420" s="138" t="s">
        <v>82</v>
      </c>
      <c r="AY420" s="17" t="s">
        <v>121</v>
      </c>
      <c r="BE420" s="139">
        <f t="shared" si="4"/>
        <v>0</v>
      </c>
      <c r="BF420" s="139">
        <f t="shared" si="5"/>
        <v>0</v>
      </c>
      <c r="BG420" s="139">
        <f t="shared" si="6"/>
        <v>0</v>
      </c>
      <c r="BH420" s="139">
        <f t="shared" si="7"/>
        <v>0</v>
      </c>
      <c r="BI420" s="139">
        <f t="shared" si="8"/>
        <v>0</v>
      </c>
      <c r="BJ420" s="17" t="s">
        <v>82</v>
      </c>
      <c r="BK420" s="139">
        <f t="shared" si="9"/>
        <v>0</v>
      </c>
      <c r="BL420" s="17" t="s">
        <v>210</v>
      </c>
      <c r="BM420" s="138" t="s">
        <v>813</v>
      </c>
    </row>
    <row r="421" spans="2:65" s="1" customFormat="1" ht="14.4" customHeight="1">
      <c r="B421" s="32"/>
      <c r="C421" s="159" t="s">
        <v>814</v>
      </c>
      <c r="D421" s="159" t="s">
        <v>206</v>
      </c>
      <c r="E421" s="160" t="s">
        <v>815</v>
      </c>
      <c r="F421" s="161" t="s">
        <v>816</v>
      </c>
      <c r="G421" s="162" t="s">
        <v>203</v>
      </c>
      <c r="H421" s="163">
        <v>10</v>
      </c>
      <c r="I421" s="164"/>
      <c r="J421" s="165">
        <f t="shared" si="0"/>
        <v>0</v>
      </c>
      <c r="K421" s="161" t="s">
        <v>19</v>
      </c>
      <c r="L421" s="166"/>
      <c r="M421" s="167" t="s">
        <v>19</v>
      </c>
      <c r="N421" s="168" t="s">
        <v>44</v>
      </c>
      <c r="P421" s="136">
        <f t="shared" si="1"/>
        <v>0</v>
      </c>
      <c r="Q421" s="136">
        <v>2.0999999999999999E-3</v>
      </c>
      <c r="R421" s="136">
        <f t="shared" si="2"/>
        <v>2.0999999999999998E-2</v>
      </c>
      <c r="S421" s="136">
        <v>0</v>
      </c>
      <c r="T421" s="137">
        <f t="shared" si="3"/>
        <v>0</v>
      </c>
      <c r="AR421" s="138" t="s">
        <v>292</v>
      </c>
      <c r="AT421" s="138" t="s">
        <v>206</v>
      </c>
      <c r="AU421" s="138" t="s">
        <v>82</v>
      </c>
      <c r="AY421" s="17" t="s">
        <v>121</v>
      </c>
      <c r="BE421" s="139">
        <f t="shared" si="4"/>
        <v>0</v>
      </c>
      <c r="BF421" s="139">
        <f t="shared" si="5"/>
        <v>0</v>
      </c>
      <c r="BG421" s="139">
        <f t="shared" si="6"/>
        <v>0</v>
      </c>
      <c r="BH421" s="139">
        <f t="shared" si="7"/>
        <v>0</v>
      </c>
      <c r="BI421" s="139">
        <f t="shared" si="8"/>
        <v>0</v>
      </c>
      <c r="BJ421" s="17" t="s">
        <v>82</v>
      </c>
      <c r="BK421" s="139">
        <f t="shared" si="9"/>
        <v>0</v>
      </c>
      <c r="BL421" s="17" t="s">
        <v>210</v>
      </c>
      <c r="BM421" s="138" t="s">
        <v>817</v>
      </c>
    </row>
    <row r="422" spans="2:65" s="1" customFormat="1" ht="14.4" customHeight="1">
      <c r="B422" s="32"/>
      <c r="C422" s="159" t="s">
        <v>818</v>
      </c>
      <c r="D422" s="159" t="s">
        <v>206</v>
      </c>
      <c r="E422" s="160" t="s">
        <v>819</v>
      </c>
      <c r="F422" s="161" t="s">
        <v>820</v>
      </c>
      <c r="G422" s="162" t="s">
        <v>795</v>
      </c>
      <c r="H422" s="163">
        <v>1</v>
      </c>
      <c r="I422" s="164"/>
      <c r="J422" s="165">
        <f t="shared" si="0"/>
        <v>0</v>
      </c>
      <c r="K422" s="161" t="s">
        <v>19</v>
      </c>
      <c r="L422" s="166"/>
      <c r="M422" s="167" t="s">
        <v>19</v>
      </c>
      <c r="N422" s="168" t="s">
        <v>44</v>
      </c>
      <c r="P422" s="136">
        <f t="shared" si="1"/>
        <v>0</v>
      </c>
      <c r="Q422" s="136">
        <v>2.5000000000000001E-3</v>
      </c>
      <c r="R422" s="136">
        <f t="shared" si="2"/>
        <v>2.5000000000000001E-3</v>
      </c>
      <c r="S422" s="136">
        <v>0</v>
      </c>
      <c r="T422" s="137">
        <f t="shared" si="3"/>
        <v>0</v>
      </c>
      <c r="AR422" s="138" t="s">
        <v>292</v>
      </c>
      <c r="AT422" s="138" t="s">
        <v>206</v>
      </c>
      <c r="AU422" s="138" t="s">
        <v>82</v>
      </c>
      <c r="AY422" s="17" t="s">
        <v>121</v>
      </c>
      <c r="BE422" s="139">
        <f t="shared" si="4"/>
        <v>0</v>
      </c>
      <c r="BF422" s="139">
        <f t="shared" si="5"/>
        <v>0</v>
      </c>
      <c r="BG422" s="139">
        <f t="shared" si="6"/>
        <v>0</v>
      </c>
      <c r="BH422" s="139">
        <f t="shared" si="7"/>
        <v>0</v>
      </c>
      <c r="BI422" s="139">
        <f t="shared" si="8"/>
        <v>0</v>
      </c>
      <c r="BJ422" s="17" t="s">
        <v>82</v>
      </c>
      <c r="BK422" s="139">
        <f t="shared" si="9"/>
        <v>0</v>
      </c>
      <c r="BL422" s="17" t="s">
        <v>210</v>
      </c>
      <c r="BM422" s="138" t="s">
        <v>821</v>
      </c>
    </row>
    <row r="423" spans="2:65" s="1" customFormat="1" ht="14.4" customHeight="1">
      <c r="B423" s="32"/>
      <c r="C423" s="159" t="s">
        <v>822</v>
      </c>
      <c r="D423" s="159" t="s">
        <v>206</v>
      </c>
      <c r="E423" s="160" t="s">
        <v>823</v>
      </c>
      <c r="F423" s="161" t="s">
        <v>824</v>
      </c>
      <c r="G423" s="162" t="s">
        <v>203</v>
      </c>
      <c r="H423" s="163">
        <v>4</v>
      </c>
      <c r="I423" s="164"/>
      <c r="J423" s="165">
        <f t="shared" si="0"/>
        <v>0</v>
      </c>
      <c r="K423" s="161" t="s">
        <v>19</v>
      </c>
      <c r="L423" s="166"/>
      <c r="M423" s="167" t="s">
        <v>19</v>
      </c>
      <c r="N423" s="168" t="s">
        <v>44</v>
      </c>
      <c r="P423" s="136">
        <f t="shared" si="1"/>
        <v>0</v>
      </c>
      <c r="Q423" s="136">
        <v>1.7999999999999999E-2</v>
      </c>
      <c r="R423" s="136">
        <f t="shared" si="2"/>
        <v>7.1999999999999995E-2</v>
      </c>
      <c r="S423" s="136">
        <v>0</v>
      </c>
      <c r="T423" s="137">
        <f t="shared" si="3"/>
        <v>0</v>
      </c>
      <c r="AR423" s="138" t="s">
        <v>292</v>
      </c>
      <c r="AT423" s="138" t="s">
        <v>206</v>
      </c>
      <c r="AU423" s="138" t="s">
        <v>82</v>
      </c>
      <c r="AY423" s="17" t="s">
        <v>121</v>
      </c>
      <c r="BE423" s="139">
        <f t="shared" si="4"/>
        <v>0</v>
      </c>
      <c r="BF423" s="139">
        <f t="shared" si="5"/>
        <v>0</v>
      </c>
      <c r="BG423" s="139">
        <f t="shared" si="6"/>
        <v>0</v>
      </c>
      <c r="BH423" s="139">
        <f t="shared" si="7"/>
        <v>0</v>
      </c>
      <c r="BI423" s="139">
        <f t="shared" si="8"/>
        <v>0</v>
      </c>
      <c r="BJ423" s="17" t="s">
        <v>82</v>
      </c>
      <c r="BK423" s="139">
        <f t="shared" si="9"/>
        <v>0</v>
      </c>
      <c r="BL423" s="17" t="s">
        <v>210</v>
      </c>
      <c r="BM423" s="138" t="s">
        <v>825</v>
      </c>
    </row>
    <row r="424" spans="2:65" s="1" customFormat="1" ht="14.4" customHeight="1">
      <c r="B424" s="32"/>
      <c r="C424" s="159" t="s">
        <v>826</v>
      </c>
      <c r="D424" s="159" t="s">
        <v>206</v>
      </c>
      <c r="E424" s="160" t="s">
        <v>827</v>
      </c>
      <c r="F424" s="161" t="s">
        <v>828</v>
      </c>
      <c r="G424" s="162" t="s">
        <v>141</v>
      </c>
      <c r="H424" s="163">
        <v>43</v>
      </c>
      <c r="I424" s="164"/>
      <c r="J424" s="165">
        <f t="shared" si="0"/>
        <v>0</v>
      </c>
      <c r="K424" s="161" t="s">
        <v>19</v>
      </c>
      <c r="L424" s="166"/>
      <c r="M424" s="167" t="s">
        <v>19</v>
      </c>
      <c r="N424" s="168" t="s">
        <v>44</v>
      </c>
      <c r="P424" s="136">
        <f t="shared" si="1"/>
        <v>0</v>
      </c>
      <c r="Q424" s="136">
        <v>1.6000000000000001E-3</v>
      </c>
      <c r="R424" s="136">
        <f t="shared" si="2"/>
        <v>6.88E-2</v>
      </c>
      <c r="S424" s="136">
        <v>0</v>
      </c>
      <c r="T424" s="137">
        <f t="shared" si="3"/>
        <v>0</v>
      </c>
      <c r="AR424" s="138" t="s">
        <v>292</v>
      </c>
      <c r="AT424" s="138" t="s">
        <v>206</v>
      </c>
      <c r="AU424" s="138" t="s">
        <v>82</v>
      </c>
      <c r="AY424" s="17" t="s">
        <v>121</v>
      </c>
      <c r="BE424" s="139">
        <f t="shared" si="4"/>
        <v>0</v>
      </c>
      <c r="BF424" s="139">
        <f t="shared" si="5"/>
        <v>0</v>
      </c>
      <c r="BG424" s="139">
        <f t="shared" si="6"/>
        <v>0</v>
      </c>
      <c r="BH424" s="139">
        <f t="shared" si="7"/>
        <v>0</v>
      </c>
      <c r="BI424" s="139">
        <f t="shared" si="8"/>
        <v>0</v>
      </c>
      <c r="BJ424" s="17" t="s">
        <v>82</v>
      </c>
      <c r="BK424" s="139">
        <f t="shared" si="9"/>
        <v>0</v>
      </c>
      <c r="BL424" s="17" t="s">
        <v>210</v>
      </c>
      <c r="BM424" s="138" t="s">
        <v>829</v>
      </c>
    </row>
    <row r="425" spans="2:65" s="1" customFormat="1" ht="14.4" customHeight="1">
      <c r="B425" s="32"/>
      <c r="C425" s="159" t="s">
        <v>830</v>
      </c>
      <c r="D425" s="159" t="s">
        <v>206</v>
      </c>
      <c r="E425" s="160" t="s">
        <v>831</v>
      </c>
      <c r="F425" s="161" t="s">
        <v>832</v>
      </c>
      <c r="G425" s="162" t="s">
        <v>203</v>
      </c>
      <c r="H425" s="163">
        <v>1</v>
      </c>
      <c r="I425" s="164"/>
      <c r="J425" s="165">
        <f t="shared" si="0"/>
        <v>0</v>
      </c>
      <c r="K425" s="161" t="s">
        <v>19</v>
      </c>
      <c r="L425" s="166"/>
      <c r="M425" s="167" t="s">
        <v>19</v>
      </c>
      <c r="N425" s="168" t="s">
        <v>44</v>
      </c>
      <c r="P425" s="136">
        <f t="shared" si="1"/>
        <v>0</v>
      </c>
      <c r="Q425" s="136">
        <v>1E-3</v>
      </c>
      <c r="R425" s="136">
        <f t="shared" si="2"/>
        <v>1E-3</v>
      </c>
      <c r="S425" s="136">
        <v>0</v>
      </c>
      <c r="T425" s="137">
        <f t="shared" si="3"/>
        <v>0</v>
      </c>
      <c r="AR425" s="138" t="s">
        <v>292</v>
      </c>
      <c r="AT425" s="138" t="s">
        <v>206</v>
      </c>
      <c r="AU425" s="138" t="s">
        <v>82</v>
      </c>
      <c r="AY425" s="17" t="s">
        <v>121</v>
      </c>
      <c r="BE425" s="139">
        <f t="shared" si="4"/>
        <v>0</v>
      </c>
      <c r="BF425" s="139">
        <f t="shared" si="5"/>
        <v>0</v>
      </c>
      <c r="BG425" s="139">
        <f t="shared" si="6"/>
        <v>0</v>
      </c>
      <c r="BH425" s="139">
        <f t="shared" si="7"/>
        <v>0</v>
      </c>
      <c r="BI425" s="139">
        <f t="shared" si="8"/>
        <v>0</v>
      </c>
      <c r="BJ425" s="17" t="s">
        <v>82</v>
      </c>
      <c r="BK425" s="139">
        <f t="shared" si="9"/>
        <v>0</v>
      </c>
      <c r="BL425" s="17" t="s">
        <v>210</v>
      </c>
      <c r="BM425" s="138" t="s">
        <v>833</v>
      </c>
    </row>
    <row r="426" spans="2:65" s="1" customFormat="1" ht="22.2" customHeight="1">
      <c r="B426" s="32"/>
      <c r="C426" s="127" t="s">
        <v>834</v>
      </c>
      <c r="D426" s="127" t="s">
        <v>126</v>
      </c>
      <c r="E426" s="128" t="s">
        <v>835</v>
      </c>
      <c r="F426" s="129" t="s">
        <v>836</v>
      </c>
      <c r="G426" s="130" t="s">
        <v>238</v>
      </c>
      <c r="H426" s="131">
        <v>0.42699999999999999</v>
      </c>
      <c r="I426" s="132"/>
      <c r="J426" s="133">
        <f t="shared" si="0"/>
        <v>0</v>
      </c>
      <c r="K426" s="129" t="s">
        <v>130</v>
      </c>
      <c r="L426" s="32"/>
      <c r="M426" s="134" t="s">
        <v>19</v>
      </c>
      <c r="N426" s="135" t="s">
        <v>44</v>
      </c>
      <c r="P426" s="136">
        <f t="shared" si="1"/>
        <v>0</v>
      </c>
      <c r="Q426" s="136">
        <v>0</v>
      </c>
      <c r="R426" s="136">
        <f t="shared" si="2"/>
        <v>0</v>
      </c>
      <c r="S426" s="136">
        <v>0</v>
      </c>
      <c r="T426" s="137">
        <f t="shared" si="3"/>
        <v>0</v>
      </c>
      <c r="AR426" s="138" t="s">
        <v>210</v>
      </c>
      <c r="AT426" s="138" t="s">
        <v>126</v>
      </c>
      <c r="AU426" s="138" t="s">
        <v>82</v>
      </c>
      <c r="AY426" s="17" t="s">
        <v>121</v>
      </c>
      <c r="BE426" s="139">
        <f t="shared" si="4"/>
        <v>0</v>
      </c>
      <c r="BF426" s="139">
        <f t="shared" si="5"/>
        <v>0</v>
      </c>
      <c r="BG426" s="139">
        <f t="shared" si="6"/>
        <v>0</v>
      </c>
      <c r="BH426" s="139">
        <f t="shared" si="7"/>
        <v>0</v>
      </c>
      <c r="BI426" s="139">
        <f t="shared" si="8"/>
        <v>0</v>
      </c>
      <c r="BJ426" s="17" t="s">
        <v>82</v>
      </c>
      <c r="BK426" s="139">
        <f t="shared" si="9"/>
        <v>0</v>
      </c>
      <c r="BL426" s="17" t="s">
        <v>210</v>
      </c>
      <c r="BM426" s="138" t="s">
        <v>837</v>
      </c>
    </row>
    <row r="427" spans="2:65" s="1" customFormat="1" ht="10.199999999999999" hidden="1">
      <c r="B427" s="32"/>
      <c r="D427" s="140" t="s">
        <v>133</v>
      </c>
      <c r="F427" s="141" t="s">
        <v>838</v>
      </c>
      <c r="I427" s="142"/>
      <c r="L427" s="32"/>
      <c r="M427" s="143"/>
      <c r="T427" s="53"/>
      <c r="AT427" s="17" t="s">
        <v>133</v>
      </c>
      <c r="AU427" s="17" t="s">
        <v>82</v>
      </c>
    </row>
    <row r="428" spans="2:65" s="11" customFormat="1" ht="22.8" customHeight="1">
      <c r="B428" s="115"/>
      <c r="D428" s="116" t="s">
        <v>71</v>
      </c>
      <c r="E428" s="125" t="s">
        <v>839</v>
      </c>
      <c r="F428" s="125" t="s">
        <v>840</v>
      </c>
      <c r="I428" s="118"/>
      <c r="J428" s="126">
        <f>BK428</f>
        <v>0</v>
      </c>
      <c r="L428" s="115"/>
      <c r="M428" s="120"/>
      <c r="P428" s="121">
        <f>SUM(P429:P443)</f>
        <v>0</v>
      </c>
      <c r="R428" s="121">
        <f>SUM(R429:R443)</f>
        <v>2.4807639999999999E-2</v>
      </c>
      <c r="T428" s="122">
        <f>SUM(T429:T443)</f>
        <v>0</v>
      </c>
      <c r="AR428" s="116" t="s">
        <v>82</v>
      </c>
      <c r="AT428" s="123" t="s">
        <v>71</v>
      </c>
      <c r="AU428" s="123" t="s">
        <v>80</v>
      </c>
      <c r="AY428" s="116" t="s">
        <v>121</v>
      </c>
      <c r="BK428" s="124">
        <f>SUM(BK429:BK443)</f>
        <v>0</v>
      </c>
    </row>
    <row r="429" spans="2:65" s="1" customFormat="1" ht="19.8" customHeight="1">
      <c r="B429" s="32"/>
      <c r="C429" s="127" t="s">
        <v>841</v>
      </c>
      <c r="D429" s="127" t="s">
        <v>126</v>
      </c>
      <c r="E429" s="128" t="s">
        <v>842</v>
      </c>
      <c r="F429" s="129" t="s">
        <v>843</v>
      </c>
      <c r="G429" s="130" t="s">
        <v>129</v>
      </c>
      <c r="H429" s="131">
        <v>61.252000000000002</v>
      </c>
      <c r="I429" s="132"/>
      <c r="J429" s="133">
        <f>ROUND(I429*H429,2)</f>
        <v>0</v>
      </c>
      <c r="K429" s="129" t="s">
        <v>130</v>
      </c>
      <c r="L429" s="32"/>
      <c r="M429" s="134" t="s">
        <v>19</v>
      </c>
      <c r="N429" s="135" t="s">
        <v>44</v>
      </c>
      <c r="P429" s="136">
        <f>O429*H429</f>
        <v>0</v>
      </c>
      <c r="Q429" s="136">
        <v>6.9999999999999994E-5</v>
      </c>
      <c r="R429" s="136">
        <f>Q429*H429</f>
        <v>4.2876399999999997E-3</v>
      </c>
      <c r="S429" s="136">
        <v>0</v>
      </c>
      <c r="T429" s="137">
        <f>S429*H429</f>
        <v>0</v>
      </c>
      <c r="AR429" s="138" t="s">
        <v>210</v>
      </c>
      <c r="AT429" s="138" t="s">
        <v>126</v>
      </c>
      <c r="AU429" s="138" t="s">
        <v>82</v>
      </c>
      <c r="AY429" s="17" t="s">
        <v>121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82</v>
      </c>
      <c r="BK429" s="139">
        <f>ROUND(I429*H429,2)</f>
        <v>0</v>
      </c>
      <c r="BL429" s="17" t="s">
        <v>210</v>
      </c>
      <c r="BM429" s="138" t="s">
        <v>844</v>
      </c>
    </row>
    <row r="430" spans="2:65" s="1" customFormat="1" ht="10.199999999999999" hidden="1">
      <c r="B430" s="32"/>
      <c r="D430" s="140" t="s">
        <v>133</v>
      </c>
      <c r="F430" s="141" t="s">
        <v>845</v>
      </c>
      <c r="I430" s="142"/>
      <c r="L430" s="32"/>
      <c r="M430" s="143"/>
      <c r="T430" s="53"/>
      <c r="AT430" s="17" t="s">
        <v>133</v>
      </c>
      <c r="AU430" s="17" t="s">
        <v>82</v>
      </c>
    </row>
    <row r="431" spans="2:65" s="12" customFormat="1" ht="10.199999999999999">
      <c r="B431" s="144"/>
      <c r="D431" s="145" t="s">
        <v>135</v>
      </c>
      <c r="E431" s="146" t="s">
        <v>19</v>
      </c>
      <c r="F431" s="147" t="s">
        <v>846</v>
      </c>
      <c r="H431" s="148">
        <v>46.851999999999997</v>
      </c>
      <c r="I431" s="149"/>
      <c r="L431" s="144"/>
      <c r="M431" s="150"/>
      <c r="T431" s="151"/>
      <c r="AT431" s="146" t="s">
        <v>135</v>
      </c>
      <c r="AU431" s="146" t="s">
        <v>82</v>
      </c>
      <c r="AV431" s="12" t="s">
        <v>82</v>
      </c>
      <c r="AW431" s="12" t="s">
        <v>33</v>
      </c>
      <c r="AX431" s="12" t="s">
        <v>72</v>
      </c>
      <c r="AY431" s="146" t="s">
        <v>121</v>
      </c>
    </row>
    <row r="432" spans="2:65" s="12" customFormat="1" ht="10.199999999999999">
      <c r="B432" s="144"/>
      <c r="D432" s="145" t="s">
        <v>135</v>
      </c>
      <c r="E432" s="146" t="s">
        <v>19</v>
      </c>
      <c r="F432" s="147" t="s">
        <v>847</v>
      </c>
      <c r="H432" s="148">
        <v>14.4</v>
      </c>
      <c r="I432" s="149"/>
      <c r="L432" s="144"/>
      <c r="M432" s="150"/>
      <c r="T432" s="151"/>
      <c r="AT432" s="146" t="s">
        <v>135</v>
      </c>
      <c r="AU432" s="146" t="s">
        <v>82</v>
      </c>
      <c r="AV432" s="12" t="s">
        <v>82</v>
      </c>
      <c r="AW432" s="12" t="s">
        <v>33</v>
      </c>
      <c r="AX432" s="12" t="s">
        <v>72</v>
      </c>
      <c r="AY432" s="146" t="s">
        <v>121</v>
      </c>
    </row>
    <row r="433" spans="2:65" s="13" customFormat="1" ht="10.199999999999999">
      <c r="B433" s="152"/>
      <c r="D433" s="145" t="s">
        <v>135</v>
      </c>
      <c r="E433" s="153" t="s">
        <v>19</v>
      </c>
      <c r="F433" s="154" t="s">
        <v>138</v>
      </c>
      <c r="H433" s="155">
        <v>61.252000000000002</v>
      </c>
      <c r="I433" s="156"/>
      <c r="L433" s="152"/>
      <c r="M433" s="157"/>
      <c r="T433" s="158"/>
      <c r="AT433" s="153" t="s">
        <v>135</v>
      </c>
      <c r="AU433" s="153" t="s">
        <v>82</v>
      </c>
      <c r="AV433" s="13" t="s">
        <v>131</v>
      </c>
      <c r="AW433" s="13" t="s">
        <v>33</v>
      </c>
      <c r="AX433" s="13" t="s">
        <v>80</v>
      </c>
      <c r="AY433" s="153" t="s">
        <v>121</v>
      </c>
    </row>
    <row r="434" spans="2:65" s="1" customFormat="1" ht="14.4" customHeight="1">
      <c r="B434" s="32"/>
      <c r="C434" s="127" t="s">
        <v>848</v>
      </c>
      <c r="D434" s="127" t="s">
        <v>126</v>
      </c>
      <c r="E434" s="128" t="s">
        <v>849</v>
      </c>
      <c r="F434" s="129" t="s">
        <v>850</v>
      </c>
      <c r="G434" s="130" t="s">
        <v>129</v>
      </c>
      <c r="H434" s="131">
        <v>62.25</v>
      </c>
      <c r="I434" s="132"/>
      <c r="J434" s="133">
        <f>ROUND(I434*H434,2)</f>
        <v>0</v>
      </c>
      <c r="K434" s="129" t="s">
        <v>130</v>
      </c>
      <c r="L434" s="32"/>
      <c r="M434" s="134" t="s">
        <v>19</v>
      </c>
      <c r="N434" s="135" t="s">
        <v>44</v>
      </c>
      <c r="P434" s="136">
        <f>O434*H434</f>
        <v>0</v>
      </c>
      <c r="Q434" s="136">
        <v>1.3999999999999999E-4</v>
      </c>
      <c r="R434" s="136">
        <f>Q434*H434</f>
        <v>8.7149999999999988E-3</v>
      </c>
      <c r="S434" s="136">
        <v>0</v>
      </c>
      <c r="T434" s="137">
        <f>S434*H434</f>
        <v>0</v>
      </c>
      <c r="AR434" s="138" t="s">
        <v>210</v>
      </c>
      <c r="AT434" s="138" t="s">
        <v>126</v>
      </c>
      <c r="AU434" s="138" t="s">
        <v>82</v>
      </c>
      <c r="AY434" s="17" t="s">
        <v>121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82</v>
      </c>
      <c r="BK434" s="139">
        <f>ROUND(I434*H434,2)</f>
        <v>0</v>
      </c>
      <c r="BL434" s="17" t="s">
        <v>210</v>
      </c>
      <c r="BM434" s="138" t="s">
        <v>851</v>
      </c>
    </row>
    <row r="435" spans="2:65" s="1" customFormat="1" ht="10.199999999999999" hidden="1">
      <c r="B435" s="32"/>
      <c r="D435" s="140" t="s">
        <v>133</v>
      </c>
      <c r="F435" s="141" t="s">
        <v>852</v>
      </c>
      <c r="I435" s="142"/>
      <c r="L435" s="32"/>
      <c r="M435" s="143"/>
      <c r="T435" s="53"/>
      <c r="AT435" s="17" t="s">
        <v>133</v>
      </c>
      <c r="AU435" s="17" t="s">
        <v>82</v>
      </c>
    </row>
    <row r="436" spans="2:65" s="1" customFormat="1" ht="14.4" customHeight="1">
      <c r="B436" s="32"/>
      <c r="C436" s="127" t="s">
        <v>853</v>
      </c>
      <c r="D436" s="127" t="s">
        <v>126</v>
      </c>
      <c r="E436" s="128" t="s">
        <v>854</v>
      </c>
      <c r="F436" s="129" t="s">
        <v>855</v>
      </c>
      <c r="G436" s="130" t="s">
        <v>129</v>
      </c>
      <c r="H436" s="131">
        <v>61.25</v>
      </c>
      <c r="I436" s="132"/>
      <c r="J436" s="133">
        <f>ROUND(I436*H436,2)</f>
        <v>0</v>
      </c>
      <c r="K436" s="129" t="s">
        <v>130</v>
      </c>
      <c r="L436" s="32"/>
      <c r="M436" s="134" t="s">
        <v>19</v>
      </c>
      <c r="N436" s="135" t="s">
        <v>44</v>
      </c>
      <c r="P436" s="136">
        <f>O436*H436</f>
        <v>0</v>
      </c>
      <c r="Q436" s="136">
        <v>1.2E-4</v>
      </c>
      <c r="R436" s="136">
        <f>Q436*H436</f>
        <v>7.3499999999999998E-3</v>
      </c>
      <c r="S436" s="136">
        <v>0</v>
      </c>
      <c r="T436" s="137">
        <f>S436*H436</f>
        <v>0</v>
      </c>
      <c r="AR436" s="138" t="s">
        <v>210</v>
      </c>
      <c r="AT436" s="138" t="s">
        <v>126</v>
      </c>
      <c r="AU436" s="138" t="s">
        <v>82</v>
      </c>
      <c r="AY436" s="17" t="s">
        <v>121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7" t="s">
        <v>82</v>
      </c>
      <c r="BK436" s="139">
        <f>ROUND(I436*H436,2)</f>
        <v>0</v>
      </c>
      <c r="BL436" s="17" t="s">
        <v>210</v>
      </c>
      <c r="BM436" s="138" t="s">
        <v>856</v>
      </c>
    </row>
    <row r="437" spans="2:65" s="1" customFormat="1" ht="10.199999999999999" hidden="1">
      <c r="B437" s="32"/>
      <c r="D437" s="140" t="s">
        <v>133</v>
      </c>
      <c r="F437" s="141" t="s">
        <v>857</v>
      </c>
      <c r="I437" s="142"/>
      <c r="L437" s="32"/>
      <c r="M437" s="143"/>
      <c r="T437" s="53"/>
      <c r="AT437" s="17" t="s">
        <v>133</v>
      </c>
      <c r="AU437" s="17" t="s">
        <v>82</v>
      </c>
    </row>
    <row r="438" spans="2:65" s="1" customFormat="1" ht="14.4" customHeight="1">
      <c r="B438" s="32"/>
      <c r="C438" s="127" t="s">
        <v>858</v>
      </c>
      <c r="D438" s="127" t="s">
        <v>126</v>
      </c>
      <c r="E438" s="128" t="s">
        <v>859</v>
      </c>
      <c r="F438" s="129" t="s">
        <v>860</v>
      </c>
      <c r="G438" s="130" t="s">
        <v>129</v>
      </c>
      <c r="H438" s="131">
        <v>9.9</v>
      </c>
      <c r="I438" s="132"/>
      <c r="J438" s="133">
        <f>ROUND(I438*H438,2)</f>
        <v>0</v>
      </c>
      <c r="K438" s="129" t="s">
        <v>130</v>
      </c>
      <c r="L438" s="32"/>
      <c r="M438" s="134" t="s">
        <v>19</v>
      </c>
      <c r="N438" s="135" t="s">
        <v>44</v>
      </c>
      <c r="P438" s="136">
        <f>O438*H438</f>
        <v>0</v>
      </c>
      <c r="Q438" s="136">
        <v>0</v>
      </c>
      <c r="R438" s="136">
        <f>Q438*H438</f>
        <v>0</v>
      </c>
      <c r="S438" s="136">
        <v>0</v>
      </c>
      <c r="T438" s="137">
        <f>S438*H438</f>
        <v>0</v>
      </c>
      <c r="AR438" s="138" t="s">
        <v>210</v>
      </c>
      <c r="AT438" s="138" t="s">
        <v>126</v>
      </c>
      <c r="AU438" s="138" t="s">
        <v>82</v>
      </c>
      <c r="AY438" s="17" t="s">
        <v>121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82</v>
      </c>
      <c r="BK438" s="139">
        <f>ROUND(I438*H438,2)</f>
        <v>0</v>
      </c>
      <c r="BL438" s="17" t="s">
        <v>210</v>
      </c>
      <c r="BM438" s="138" t="s">
        <v>861</v>
      </c>
    </row>
    <row r="439" spans="2:65" s="1" customFormat="1" ht="10.199999999999999" hidden="1">
      <c r="B439" s="32"/>
      <c r="D439" s="140" t="s">
        <v>133</v>
      </c>
      <c r="F439" s="141" t="s">
        <v>862</v>
      </c>
      <c r="I439" s="142"/>
      <c r="L439" s="32"/>
      <c r="M439" s="143"/>
      <c r="T439" s="53"/>
      <c r="AT439" s="17" t="s">
        <v>133</v>
      </c>
      <c r="AU439" s="17" t="s">
        <v>82</v>
      </c>
    </row>
    <row r="440" spans="2:65" s="1" customFormat="1" ht="14.4" customHeight="1">
      <c r="B440" s="32"/>
      <c r="C440" s="127" t="s">
        <v>863</v>
      </c>
      <c r="D440" s="127" t="s">
        <v>126</v>
      </c>
      <c r="E440" s="128" t="s">
        <v>864</v>
      </c>
      <c r="F440" s="129" t="s">
        <v>865</v>
      </c>
      <c r="G440" s="130" t="s">
        <v>129</v>
      </c>
      <c r="H440" s="131">
        <v>9.9</v>
      </c>
      <c r="I440" s="132"/>
      <c r="J440" s="133">
        <f>ROUND(I440*H440,2)</f>
        <v>0</v>
      </c>
      <c r="K440" s="129" t="s">
        <v>130</v>
      </c>
      <c r="L440" s="32"/>
      <c r="M440" s="134" t="s">
        <v>19</v>
      </c>
      <c r="N440" s="135" t="s">
        <v>44</v>
      </c>
      <c r="P440" s="136">
        <f>O440*H440</f>
        <v>0</v>
      </c>
      <c r="Q440" s="136">
        <v>4.2000000000000002E-4</v>
      </c>
      <c r="R440" s="136">
        <f>Q440*H440</f>
        <v>4.1580000000000002E-3</v>
      </c>
      <c r="S440" s="136">
        <v>0</v>
      </c>
      <c r="T440" s="137">
        <f>S440*H440</f>
        <v>0</v>
      </c>
      <c r="AR440" s="138" t="s">
        <v>210</v>
      </c>
      <c r="AT440" s="138" t="s">
        <v>126</v>
      </c>
      <c r="AU440" s="138" t="s">
        <v>82</v>
      </c>
      <c r="AY440" s="17" t="s">
        <v>121</v>
      </c>
      <c r="BE440" s="139">
        <f>IF(N440="základní",J440,0)</f>
        <v>0</v>
      </c>
      <c r="BF440" s="139">
        <f>IF(N440="snížená",J440,0)</f>
        <v>0</v>
      </c>
      <c r="BG440" s="139">
        <f>IF(N440="zákl. přenesená",J440,0)</f>
        <v>0</v>
      </c>
      <c r="BH440" s="139">
        <f>IF(N440="sníž. přenesená",J440,0)</f>
        <v>0</v>
      </c>
      <c r="BI440" s="139">
        <f>IF(N440="nulová",J440,0)</f>
        <v>0</v>
      </c>
      <c r="BJ440" s="17" t="s">
        <v>82</v>
      </c>
      <c r="BK440" s="139">
        <f>ROUND(I440*H440,2)</f>
        <v>0</v>
      </c>
      <c r="BL440" s="17" t="s">
        <v>210</v>
      </c>
      <c r="BM440" s="138" t="s">
        <v>866</v>
      </c>
    </row>
    <row r="441" spans="2:65" s="1" customFormat="1" ht="10.199999999999999" hidden="1">
      <c r="B441" s="32"/>
      <c r="D441" s="140" t="s">
        <v>133</v>
      </c>
      <c r="F441" s="141" t="s">
        <v>867</v>
      </c>
      <c r="I441" s="142"/>
      <c r="L441" s="32"/>
      <c r="M441" s="143"/>
      <c r="T441" s="53"/>
      <c r="AT441" s="17" t="s">
        <v>133</v>
      </c>
      <c r="AU441" s="17" t="s">
        <v>82</v>
      </c>
    </row>
    <row r="442" spans="2:65" s="1" customFormat="1" ht="22.2" customHeight="1">
      <c r="B442" s="32"/>
      <c r="C442" s="127" t="s">
        <v>868</v>
      </c>
      <c r="D442" s="127" t="s">
        <v>126</v>
      </c>
      <c r="E442" s="128" t="s">
        <v>869</v>
      </c>
      <c r="F442" s="129" t="s">
        <v>870</v>
      </c>
      <c r="G442" s="130" t="s">
        <v>129</v>
      </c>
      <c r="H442" s="131">
        <v>9.9</v>
      </c>
      <c r="I442" s="132"/>
      <c r="J442" s="133">
        <f>ROUND(I442*H442,2)</f>
        <v>0</v>
      </c>
      <c r="K442" s="129" t="s">
        <v>130</v>
      </c>
      <c r="L442" s="32"/>
      <c r="M442" s="134" t="s">
        <v>19</v>
      </c>
      <c r="N442" s="135" t="s">
        <v>44</v>
      </c>
      <c r="P442" s="136">
        <f>O442*H442</f>
        <v>0</v>
      </c>
      <c r="Q442" s="136">
        <v>3.0000000000000001E-5</v>
      </c>
      <c r="R442" s="136">
        <f>Q442*H442</f>
        <v>2.9700000000000001E-4</v>
      </c>
      <c r="S442" s="136">
        <v>0</v>
      </c>
      <c r="T442" s="137">
        <f>S442*H442</f>
        <v>0</v>
      </c>
      <c r="AR442" s="138" t="s">
        <v>210</v>
      </c>
      <c r="AT442" s="138" t="s">
        <v>126</v>
      </c>
      <c r="AU442" s="138" t="s">
        <v>82</v>
      </c>
      <c r="AY442" s="17" t="s">
        <v>121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7" t="s">
        <v>82</v>
      </c>
      <c r="BK442" s="139">
        <f>ROUND(I442*H442,2)</f>
        <v>0</v>
      </c>
      <c r="BL442" s="17" t="s">
        <v>210</v>
      </c>
      <c r="BM442" s="138" t="s">
        <v>871</v>
      </c>
    </row>
    <row r="443" spans="2:65" s="1" customFormat="1" ht="10.199999999999999" hidden="1">
      <c r="B443" s="32"/>
      <c r="D443" s="140" t="s">
        <v>133</v>
      </c>
      <c r="F443" s="141" t="s">
        <v>872</v>
      </c>
      <c r="I443" s="142"/>
      <c r="L443" s="32"/>
      <c r="M443" s="176"/>
      <c r="N443" s="177"/>
      <c r="O443" s="177"/>
      <c r="P443" s="177"/>
      <c r="Q443" s="177"/>
      <c r="R443" s="177"/>
      <c r="S443" s="177"/>
      <c r="T443" s="178"/>
      <c r="AT443" s="17" t="s">
        <v>133</v>
      </c>
      <c r="AU443" s="17" t="s">
        <v>82</v>
      </c>
    </row>
    <row r="444" spans="2:65" s="1" customFormat="1" ht="6.9" customHeight="1">
      <c r="B444" s="41"/>
      <c r="C444" s="42"/>
      <c r="D444" s="42"/>
      <c r="E444" s="42"/>
      <c r="F444" s="42"/>
      <c r="G444" s="42"/>
      <c r="H444" s="42"/>
      <c r="I444" s="42"/>
      <c r="J444" s="42"/>
      <c r="K444" s="42"/>
      <c r="L444" s="32"/>
    </row>
  </sheetData>
  <sheetProtection algorithmName="SHA-512" hashValue="xPfdJjVnZsQ8P6XHdBbZTP/7bt4rxbyTWOv7q1VjQfqqsZFMeynWDri0j++yLmuBXyNxa3kmxfU5Lo5CmFmOQw==" saltValue="k3gHMXzwGeGpHMzBi5tWjIOAMoJ+W4Pkhi+XNqWBeNAhcbqjJsGQ+bis89+qN0AxUKsSGeOqDFo/Q5Q88NKzFQ==" spinCount="100000" sheet="1" objects="1" scenarios="1" formatColumns="0" formatRows="0" autoFilter="0"/>
  <autoFilter ref="C92:K443" xr:uid="{00000000-0009-0000-0000-000001000000}">
    <filterColumn colId="1">
      <filters blank="1">
        <filter val="D"/>
        <filter val="K"/>
        <filter val="M"/>
        <filter val="P"/>
        <filter val="VV"/>
      </filters>
    </filterColumn>
  </autoFilter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100-000000000000}"/>
    <hyperlink ref="F103" r:id="rId2" xr:uid="{00000000-0004-0000-0100-000001000000}"/>
    <hyperlink ref="F107" r:id="rId3" xr:uid="{00000000-0004-0000-0100-000002000000}"/>
    <hyperlink ref="F110" r:id="rId4" xr:uid="{00000000-0004-0000-0100-000003000000}"/>
    <hyperlink ref="F113" r:id="rId5" xr:uid="{00000000-0004-0000-0100-000004000000}"/>
    <hyperlink ref="F115" r:id="rId6" xr:uid="{00000000-0004-0000-0100-000005000000}"/>
    <hyperlink ref="F118" r:id="rId7" xr:uid="{00000000-0004-0000-0100-000006000000}"/>
    <hyperlink ref="F120" r:id="rId8" xr:uid="{00000000-0004-0000-0100-000007000000}"/>
    <hyperlink ref="F122" r:id="rId9" xr:uid="{00000000-0004-0000-0100-000008000000}"/>
    <hyperlink ref="F125" r:id="rId10" xr:uid="{00000000-0004-0000-0100-000009000000}"/>
    <hyperlink ref="F127" r:id="rId11" xr:uid="{00000000-0004-0000-0100-00000A000000}"/>
    <hyperlink ref="F129" r:id="rId12" xr:uid="{00000000-0004-0000-0100-00000B000000}"/>
    <hyperlink ref="F132" r:id="rId13" xr:uid="{00000000-0004-0000-0100-00000C000000}"/>
    <hyperlink ref="F137" r:id="rId14" xr:uid="{00000000-0004-0000-0100-00000D000000}"/>
    <hyperlink ref="F143" r:id="rId15" xr:uid="{00000000-0004-0000-0100-00000E000000}"/>
    <hyperlink ref="F147" r:id="rId16" xr:uid="{00000000-0004-0000-0100-00000F000000}"/>
    <hyperlink ref="F149" r:id="rId17" xr:uid="{00000000-0004-0000-0100-000010000000}"/>
    <hyperlink ref="F151" r:id="rId18" xr:uid="{00000000-0004-0000-0100-000011000000}"/>
    <hyperlink ref="F154" r:id="rId19" xr:uid="{00000000-0004-0000-0100-000012000000}"/>
    <hyperlink ref="F157" r:id="rId20" xr:uid="{00000000-0004-0000-0100-000013000000}"/>
    <hyperlink ref="F159" r:id="rId21" xr:uid="{00000000-0004-0000-0100-000014000000}"/>
    <hyperlink ref="F161" r:id="rId22" xr:uid="{00000000-0004-0000-0100-000015000000}"/>
    <hyperlink ref="F164" r:id="rId23" xr:uid="{00000000-0004-0000-0100-000016000000}"/>
    <hyperlink ref="F168" r:id="rId24" xr:uid="{00000000-0004-0000-0100-000017000000}"/>
    <hyperlink ref="F172" r:id="rId25" xr:uid="{00000000-0004-0000-0100-000018000000}"/>
    <hyperlink ref="F176" r:id="rId26" xr:uid="{00000000-0004-0000-0100-000019000000}"/>
    <hyperlink ref="F178" r:id="rId27" xr:uid="{00000000-0004-0000-0100-00001A000000}"/>
    <hyperlink ref="F182" r:id="rId28" xr:uid="{00000000-0004-0000-0100-00001B000000}"/>
    <hyperlink ref="F185" r:id="rId29" xr:uid="{00000000-0004-0000-0100-00001C000000}"/>
    <hyperlink ref="F189" r:id="rId30" xr:uid="{00000000-0004-0000-0100-00001D000000}"/>
    <hyperlink ref="F192" r:id="rId31" xr:uid="{00000000-0004-0000-0100-00001E000000}"/>
    <hyperlink ref="F202" r:id="rId32" xr:uid="{00000000-0004-0000-0100-00001F000000}"/>
    <hyperlink ref="F205" r:id="rId33" xr:uid="{00000000-0004-0000-0100-000020000000}"/>
    <hyperlink ref="F208" r:id="rId34" xr:uid="{00000000-0004-0000-0100-000021000000}"/>
    <hyperlink ref="F210" r:id="rId35" xr:uid="{00000000-0004-0000-0100-000022000000}"/>
    <hyperlink ref="F212" r:id="rId36" xr:uid="{00000000-0004-0000-0100-000023000000}"/>
    <hyperlink ref="F215" r:id="rId37" xr:uid="{00000000-0004-0000-0100-000024000000}"/>
    <hyperlink ref="F218" r:id="rId38" xr:uid="{00000000-0004-0000-0100-000025000000}"/>
    <hyperlink ref="F220" r:id="rId39" xr:uid="{00000000-0004-0000-0100-000026000000}"/>
    <hyperlink ref="F222" r:id="rId40" xr:uid="{00000000-0004-0000-0100-000027000000}"/>
    <hyperlink ref="F224" r:id="rId41" xr:uid="{00000000-0004-0000-0100-000028000000}"/>
    <hyperlink ref="F226" r:id="rId42" xr:uid="{00000000-0004-0000-0100-000029000000}"/>
    <hyperlink ref="F228" r:id="rId43" xr:uid="{00000000-0004-0000-0100-00002A000000}"/>
    <hyperlink ref="F231" r:id="rId44" xr:uid="{00000000-0004-0000-0100-00002B000000}"/>
    <hyperlink ref="F233" r:id="rId45" xr:uid="{00000000-0004-0000-0100-00002C000000}"/>
    <hyperlink ref="F236" r:id="rId46" xr:uid="{00000000-0004-0000-0100-00002D000000}"/>
    <hyperlink ref="F239" r:id="rId47" xr:uid="{00000000-0004-0000-0100-00002E000000}"/>
    <hyperlink ref="F242" r:id="rId48" xr:uid="{00000000-0004-0000-0100-00002F000000}"/>
    <hyperlink ref="F246" r:id="rId49" xr:uid="{00000000-0004-0000-0100-000030000000}"/>
    <hyperlink ref="F250" r:id="rId50" xr:uid="{00000000-0004-0000-0100-000031000000}"/>
    <hyperlink ref="F254" r:id="rId51" xr:uid="{00000000-0004-0000-0100-000032000000}"/>
    <hyperlink ref="F258" r:id="rId52" xr:uid="{00000000-0004-0000-0100-000033000000}"/>
    <hyperlink ref="F260" r:id="rId53" xr:uid="{00000000-0004-0000-0100-000034000000}"/>
    <hyperlink ref="F262" r:id="rId54" xr:uid="{00000000-0004-0000-0100-000035000000}"/>
    <hyperlink ref="F270" r:id="rId55" xr:uid="{00000000-0004-0000-0100-000036000000}"/>
    <hyperlink ref="F273" r:id="rId56" xr:uid="{00000000-0004-0000-0100-000037000000}"/>
    <hyperlink ref="F276" r:id="rId57" xr:uid="{00000000-0004-0000-0100-000038000000}"/>
    <hyperlink ref="F279" r:id="rId58" xr:uid="{00000000-0004-0000-0100-000039000000}"/>
    <hyperlink ref="F282" r:id="rId59" xr:uid="{00000000-0004-0000-0100-00003A000000}"/>
    <hyperlink ref="F285" r:id="rId60" xr:uid="{00000000-0004-0000-0100-00003B000000}"/>
    <hyperlink ref="F288" r:id="rId61" xr:uid="{00000000-0004-0000-0100-00003C000000}"/>
    <hyperlink ref="F291" r:id="rId62" xr:uid="{00000000-0004-0000-0100-00003D000000}"/>
    <hyperlink ref="F293" r:id="rId63" xr:uid="{00000000-0004-0000-0100-00003E000000}"/>
    <hyperlink ref="F295" r:id="rId64" xr:uid="{00000000-0004-0000-0100-00003F000000}"/>
    <hyperlink ref="F300" r:id="rId65" xr:uid="{00000000-0004-0000-0100-000040000000}"/>
    <hyperlink ref="F302" r:id="rId66" xr:uid="{00000000-0004-0000-0100-000041000000}"/>
    <hyperlink ref="F305" r:id="rId67" xr:uid="{00000000-0004-0000-0100-000042000000}"/>
    <hyperlink ref="F308" r:id="rId68" xr:uid="{00000000-0004-0000-0100-000043000000}"/>
    <hyperlink ref="F311" r:id="rId69" xr:uid="{00000000-0004-0000-0100-000044000000}"/>
    <hyperlink ref="F315" r:id="rId70" xr:uid="{00000000-0004-0000-0100-000045000000}"/>
    <hyperlink ref="F319" r:id="rId71" xr:uid="{00000000-0004-0000-0100-000046000000}"/>
    <hyperlink ref="F323" r:id="rId72" xr:uid="{00000000-0004-0000-0100-000047000000}"/>
    <hyperlink ref="F327" r:id="rId73" xr:uid="{00000000-0004-0000-0100-000048000000}"/>
    <hyperlink ref="F331" r:id="rId74" xr:uid="{00000000-0004-0000-0100-000049000000}"/>
    <hyperlink ref="F335" r:id="rId75" xr:uid="{00000000-0004-0000-0100-00004A000000}"/>
    <hyperlink ref="F339" r:id="rId76" xr:uid="{00000000-0004-0000-0100-00004B000000}"/>
    <hyperlink ref="F342" r:id="rId77" xr:uid="{00000000-0004-0000-0100-00004C000000}"/>
    <hyperlink ref="F345" r:id="rId78" xr:uid="{00000000-0004-0000-0100-00004D000000}"/>
    <hyperlink ref="F349" r:id="rId79" xr:uid="{00000000-0004-0000-0100-00004E000000}"/>
    <hyperlink ref="F352" r:id="rId80" xr:uid="{00000000-0004-0000-0100-00004F000000}"/>
    <hyperlink ref="F356" r:id="rId81" xr:uid="{00000000-0004-0000-0100-000050000000}"/>
    <hyperlink ref="F362" r:id="rId82" xr:uid="{00000000-0004-0000-0100-000051000000}"/>
    <hyperlink ref="F366" r:id="rId83" xr:uid="{00000000-0004-0000-0100-000052000000}"/>
    <hyperlink ref="F370" r:id="rId84" xr:uid="{00000000-0004-0000-0100-000053000000}"/>
    <hyperlink ref="F372" r:id="rId85" xr:uid="{00000000-0004-0000-0100-000054000000}"/>
    <hyperlink ref="F376" r:id="rId86" xr:uid="{00000000-0004-0000-0100-000055000000}"/>
    <hyperlink ref="F386" r:id="rId87" xr:uid="{00000000-0004-0000-0100-000056000000}"/>
    <hyperlink ref="F390" r:id="rId88" xr:uid="{00000000-0004-0000-0100-000057000000}"/>
    <hyperlink ref="F393" r:id="rId89" xr:uid="{00000000-0004-0000-0100-000058000000}"/>
    <hyperlink ref="F395" r:id="rId90" xr:uid="{00000000-0004-0000-0100-000059000000}"/>
    <hyperlink ref="F400" r:id="rId91" xr:uid="{00000000-0004-0000-0100-00005A000000}"/>
    <hyperlink ref="F402" r:id="rId92" xr:uid="{00000000-0004-0000-0100-00005B000000}"/>
    <hyperlink ref="F404" r:id="rId93" xr:uid="{00000000-0004-0000-0100-00005C000000}"/>
    <hyperlink ref="F408" r:id="rId94" xr:uid="{00000000-0004-0000-0100-00005D000000}"/>
    <hyperlink ref="F411" r:id="rId95" xr:uid="{00000000-0004-0000-0100-00005E000000}"/>
    <hyperlink ref="F414" r:id="rId96" xr:uid="{00000000-0004-0000-0100-00005F000000}"/>
    <hyperlink ref="F427" r:id="rId97" xr:uid="{00000000-0004-0000-0100-000060000000}"/>
    <hyperlink ref="F430" r:id="rId98" xr:uid="{00000000-0004-0000-0100-000061000000}"/>
    <hyperlink ref="F435" r:id="rId99" xr:uid="{00000000-0004-0000-0100-000062000000}"/>
    <hyperlink ref="F437" r:id="rId100" xr:uid="{00000000-0004-0000-0100-000063000000}"/>
    <hyperlink ref="F439" r:id="rId101" xr:uid="{00000000-0004-0000-0100-000064000000}"/>
    <hyperlink ref="F441" r:id="rId102" xr:uid="{00000000-0004-0000-0100-000065000000}"/>
    <hyperlink ref="F443" r:id="rId103" xr:uid="{00000000-0004-0000-0100-00006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B2:BM119"/>
  <sheetViews>
    <sheetView showGridLines="0" tabSelected="1" topLeftCell="A66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85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4.4" customHeight="1">
      <c r="B7" s="20"/>
      <c r="E7" s="301" t="str">
        <f>'Rekapitulace stavby'!K6</f>
        <v>Domov pro seniory Cesmína ve Starém Bohumíně-oprava střechy</v>
      </c>
      <c r="F7" s="302"/>
      <c r="G7" s="302"/>
      <c r="H7" s="302"/>
      <c r="L7" s="20"/>
    </row>
    <row r="8" spans="2:46" s="1" customFormat="1" ht="12" customHeight="1">
      <c r="B8" s="32"/>
      <c r="D8" s="27" t="s">
        <v>86</v>
      </c>
      <c r="L8" s="32"/>
    </row>
    <row r="9" spans="2:46" s="1" customFormat="1" ht="15.6" customHeight="1">
      <c r="B9" s="32"/>
      <c r="E9" s="283" t="s">
        <v>873</v>
      </c>
      <c r="F9" s="303"/>
      <c r="G9" s="303"/>
      <c r="H9" s="303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874</v>
      </c>
      <c r="I12" s="27" t="s">
        <v>23</v>
      </c>
      <c r="J12" s="49" t="str">
        <f>'Rekapitulace stavby'!AN8</f>
        <v>12. 4. 2022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67"/>
      <c r="G18" s="267"/>
      <c r="H18" s="267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875</v>
      </c>
      <c r="I21" s="27" t="s">
        <v>28</v>
      </c>
      <c r="J21" s="25" t="s">
        <v>19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4.4" customHeight="1">
      <c r="B27" s="86"/>
      <c r="E27" s="272" t="s">
        <v>19</v>
      </c>
      <c r="F27" s="272"/>
      <c r="G27" s="272"/>
      <c r="H27" s="272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" customHeight="1">
      <c r="B33" s="32"/>
      <c r="D33" s="52" t="s">
        <v>42</v>
      </c>
      <c r="E33" s="27" t="s">
        <v>43</v>
      </c>
      <c r="F33" s="88">
        <f>ROUND((SUM(BE85:BE118)),  2)</f>
        <v>0</v>
      </c>
      <c r="I33" s="89">
        <v>0.21</v>
      </c>
      <c r="J33" s="88">
        <f>ROUND(((SUM(BE85:BE118))*I33),  2)</f>
        <v>0</v>
      </c>
      <c r="L33" s="32"/>
    </row>
    <row r="34" spans="2:12" s="1" customFormat="1" ht="14.4" customHeight="1">
      <c r="B34" s="32"/>
      <c r="E34" s="27" t="s">
        <v>44</v>
      </c>
      <c r="F34" s="88">
        <f>ROUND((SUM(BF85:BF118)),  2)</f>
        <v>0</v>
      </c>
      <c r="I34" s="89">
        <v>0.15</v>
      </c>
      <c r="J34" s="88">
        <f>ROUND(((SUM(BF85:BF118))*I34),  2)</f>
        <v>0</v>
      </c>
      <c r="L34" s="32"/>
    </row>
    <row r="35" spans="2:12" s="1" customFormat="1" ht="14.4" hidden="1" customHeight="1">
      <c r="B35" s="32"/>
      <c r="E35" s="27" t="s">
        <v>45</v>
      </c>
      <c r="F35" s="88">
        <f>ROUND((SUM(BG85:BG118)),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46</v>
      </c>
      <c r="F36" s="88">
        <f>ROUND((SUM(BH85:BH118)),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47</v>
      </c>
      <c r="F37" s="88">
        <f>ROUND((SUM(BI85:BI118)),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88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4.4" customHeight="1">
      <c r="B48" s="32"/>
      <c r="E48" s="301" t="str">
        <f>E7</f>
        <v>Domov pro seniory Cesmína ve Starém Bohumíně-oprava střechy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86</v>
      </c>
      <c r="L49" s="32"/>
    </row>
    <row r="50" spans="2:47" s="1" customFormat="1" ht="15.6" customHeight="1">
      <c r="B50" s="32"/>
      <c r="E50" s="283" t="str">
        <f>E9</f>
        <v>VRN - VRN</v>
      </c>
      <c r="F50" s="303"/>
      <c r="G50" s="303"/>
      <c r="H50" s="303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Bohumín</v>
      </c>
      <c r="I52" s="27" t="s">
        <v>23</v>
      </c>
      <c r="J52" s="49" t="str">
        <f>IF(J12="","",J12)</f>
        <v>12. 4. 2022</v>
      </c>
      <c r="L52" s="32"/>
    </row>
    <row r="53" spans="2:47" s="1" customFormat="1" ht="6.9" customHeight="1">
      <c r="B53" s="32"/>
      <c r="L53" s="32"/>
    </row>
    <row r="54" spans="2:47" s="1" customFormat="1" ht="26.4" customHeight="1">
      <c r="B54" s="32"/>
      <c r="C54" s="27" t="s">
        <v>25</v>
      </c>
      <c r="F54" s="25" t="str">
        <f>E15</f>
        <v>Město Bohumín</v>
      </c>
      <c r="I54" s="27" t="s">
        <v>31</v>
      </c>
      <c r="J54" s="30" t="str">
        <f>E21</f>
        <v>BENUTA PRO s.r.o., Orlová</v>
      </c>
      <c r="L54" s="32"/>
    </row>
    <row r="55" spans="2:47" s="1" customFormat="1" ht="15.6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T. Pacola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89</v>
      </c>
      <c r="D57" s="90"/>
      <c r="E57" s="90"/>
      <c r="F57" s="90"/>
      <c r="G57" s="90"/>
      <c r="H57" s="90"/>
      <c r="I57" s="90"/>
      <c r="J57" s="97" t="s">
        <v>90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70</v>
      </c>
      <c r="J59" s="63">
        <f>J85</f>
        <v>0</v>
      </c>
      <c r="L59" s="32"/>
      <c r="AU59" s="17" t="s">
        <v>91</v>
      </c>
    </row>
    <row r="60" spans="2:47" s="8" customFormat="1" ht="24.9" customHeight="1">
      <c r="B60" s="99"/>
      <c r="D60" s="100" t="s">
        <v>876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95" customHeight="1">
      <c r="B61" s="103"/>
      <c r="D61" s="104" t="s">
        <v>877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95" customHeight="1">
      <c r="B62" s="103"/>
      <c r="D62" s="104" t="s">
        <v>878</v>
      </c>
      <c r="E62" s="105"/>
      <c r="F62" s="105"/>
      <c r="G62" s="105"/>
      <c r="H62" s="105"/>
      <c r="I62" s="105"/>
      <c r="J62" s="106">
        <f>J93</f>
        <v>0</v>
      </c>
      <c r="L62" s="103"/>
    </row>
    <row r="63" spans="2:47" s="9" customFormat="1" ht="19.95" customHeight="1">
      <c r="B63" s="103"/>
      <c r="D63" s="104" t="s">
        <v>879</v>
      </c>
      <c r="E63" s="105"/>
      <c r="F63" s="105"/>
      <c r="G63" s="105"/>
      <c r="H63" s="105"/>
      <c r="I63" s="105"/>
      <c r="J63" s="106">
        <f>J110</f>
        <v>0</v>
      </c>
      <c r="L63" s="103"/>
    </row>
    <row r="64" spans="2:47" s="9" customFormat="1" ht="19.95" customHeight="1">
      <c r="B64" s="103"/>
      <c r="D64" s="104" t="s">
        <v>880</v>
      </c>
      <c r="E64" s="105"/>
      <c r="F64" s="105"/>
      <c r="G64" s="105"/>
      <c r="H64" s="105"/>
      <c r="I64" s="105"/>
      <c r="J64" s="106">
        <f>J112</f>
        <v>0</v>
      </c>
      <c r="L64" s="103"/>
    </row>
    <row r="65" spans="2:12" s="9" customFormat="1" ht="19.95" customHeight="1">
      <c r="B65" s="103"/>
      <c r="D65" s="104" t="s">
        <v>881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1" customFormat="1" ht="21.75" customHeight="1">
      <c r="B66" s="32"/>
      <c r="L66" s="32"/>
    </row>
    <row r="67" spans="2:12" s="1" customFormat="1" ht="6.9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" customHeight="1">
      <c r="B72" s="32"/>
      <c r="C72" s="21" t="s">
        <v>106</v>
      </c>
      <c r="L72" s="32"/>
    </row>
    <row r="73" spans="2:12" s="1" customFormat="1" ht="6.9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4.4" customHeight="1">
      <c r="B75" s="32"/>
      <c r="E75" s="301" t="str">
        <f>E7</f>
        <v>Domov pro seniory Cesmína ve Starém Bohumíně-oprava střechy</v>
      </c>
      <c r="F75" s="302"/>
      <c r="G75" s="302"/>
      <c r="H75" s="302"/>
      <c r="L75" s="32"/>
    </row>
    <row r="76" spans="2:12" s="1" customFormat="1" ht="12" customHeight="1">
      <c r="B76" s="32"/>
      <c r="C76" s="27" t="s">
        <v>86</v>
      </c>
      <c r="L76" s="32"/>
    </row>
    <row r="77" spans="2:12" s="1" customFormat="1" ht="15.6" customHeight="1">
      <c r="B77" s="32"/>
      <c r="E77" s="283" t="str">
        <f>E9</f>
        <v>VRN - VRN</v>
      </c>
      <c r="F77" s="303"/>
      <c r="G77" s="303"/>
      <c r="H77" s="303"/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Bohumín</v>
      </c>
      <c r="I79" s="27" t="s">
        <v>23</v>
      </c>
      <c r="J79" s="49" t="str">
        <f>IF(J12="","",J12)</f>
        <v>12. 4. 2022</v>
      </c>
      <c r="L79" s="32"/>
    </row>
    <row r="80" spans="2:12" s="1" customFormat="1" ht="6.9" customHeight="1">
      <c r="B80" s="32"/>
      <c r="L80" s="32"/>
    </row>
    <row r="81" spans="2:65" s="1" customFormat="1" ht="26.4" customHeight="1">
      <c r="B81" s="32"/>
      <c r="C81" s="27" t="s">
        <v>25</v>
      </c>
      <c r="F81" s="25" t="str">
        <f>E15</f>
        <v>Město Bohumín</v>
      </c>
      <c r="I81" s="27" t="s">
        <v>31</v>
      </c>
      <c r="J81" s="30" t="str">
        <f>E21</f>
        <v>BENUTA PRO s.r.o., Orlová</v>
      </c>
      <c r="L81" s="32"/>
    </row>
    <row r="82" spans="2:65" s="1" customFormat="1" ht="15.6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Ing. T. Pacola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107</v>
      </c>
      <c r="D84" s="109" t="s">
        <v>57</v>
      </c>
      <c r="E84" s="109" t="s">
        <v>53</v>
      </c>
      <c r="F84" s="109" t="s">
        <v>54</v>
      </c>
      <c r="G84" s="109" t="s">
        <v>108</v>
      </c>
      <c r="H84" s="109" t="s">
        <v>109</v>
      </c>
      <c r="I84" s="109" t="s">
        <v>110</v>
      </c>
      <c r="J84" s="109" t="s">
        <v>90</v>
      </c>
      <c r="K84" s="110" t="s">
        <v>111</v>
      </c>
      <c r="L84" s="107"/>
      <c r="M84" s="56" t="s">
        <v>19</v>
      </c>
      <c r="N84" s="57" t="s">
        <v>42</v>
      </c>
      <c r="O84" s="57" t="s">
        <v>112</v>
      </c>
      <c r="P84" s="57" t="s">
        <v>113</v>
      </c>
      <c r="Q84" s="57" t="s">
        <v>114</v>
      </c>
      <c r="R84" s="57" t="s">
        <v>115</v>
      </c>
      <c r="S84" s="57" t="s">
        <v>116</v>
      </c>
      <c r="T84" s="58" t="s">
        <v>117</v>
      </c>
    </row>
    <row r="85" spans="2:65" s="1" customFormat="1" ht="22.8" customHeight="1">
      <c r="B85" s="32"/>
      <c r="C85" s="61" t="s">
        <v>118</v>
      </c>
      <c r="J85" s="111">
        <f>BK85</f>
        <v>0</v>
      </c>
      <c r="L85" s="32"/>
      <c r="M85" s="59"/>
      <c r="N85" s="50"/>
      <c r="O85" s="50"/>
      <c r="P85" s="112">
        <f>P86</f>
        <v>0</v>
      </c>
      <c r="Q85" s="50"/>
      <c r="R85" s="112">
        <f>R86</f>
        <v>0</v>
      </c>
      <c r="S85" s="50"/>
      <c r="T85" s="113">
        <f>T86</f>
        <v>0</v>
      </c>
      <c r="AT85" s="17" t="s">
        <v>71</v>
      </c>
      <c r="AU85" s="17" t="s">
        <v>91</v>
      </c>
      <c r="BK85" s="114">
        <f>BK86</f>
        <v>0</v>
      </c>
    </row>
    <row r="86" spans="2:65" s="11" customFormat="1" ht="25.95" customHeight="1">
      <c r="B86" s="115"/>
      <c r="D86" s="116" t="s">
        <v>71</v>
      </c>
      <c r="E86" s="117" t="s">
        <v>83</v>
      </c>
      <c r="F86" s="117" t="s">
        <v>882</v>
      </c>
      <c r="I86" s="118"/>
      <c r="J86" s="119">
        <f>BK86</f>
        <v>0</v>
      </c>
      <c r="L86" s="115"/>
      <c r="M86" s="120"/>
      <c r="P86" s="121">
        <f>P87+P93+P110+P112+P116</f>
        <v>0</v>
      </c>
      <c r="R86" s="121">
        <f>R87+R93+R110+R112+R116</f>
        <v>0</v>
      </c>
      <c r="T86" s="122">
        <f>T87+T93+T110+T112+T116</f>
        <v>0</v>
      </c>
      <c r="AR86" s="116" t="s">
        <v>157</v>
      </c>
      <c r="AT86" s="123" t="s">
        <v>71</v>
      </c>
      <c r="AU86" s="123" t="s">
        <v>72</v>
      </c>
      <c r="AY86" s="116" t="s">
        <v>121</v>
      </c>
      <c r="BK86" s="124">
        <f>BK87+BK93+BK110+BK112+BK116</f>
        <v>0</v>
      </c>
    </row>
    <row r="87" spans="2:65" s="11" customFormat="1" ht="22.8" customHeight="1">
      <c r="B87" s="115"/>
      <c r="D87" s="116" t="s">
        <v>71</v>
      </c>
      <c r="E87" s="125" t="s">
        <v>883</v>
      </c>
      <c r="F87" s="125" t="s">
        <v>884</v>
      </c>
      <c r="I87" s="118"/>
      <c r="J87" s="126">
        <f>BK87</f>
        <v>0</v>
      </c>
      <c r="L87" s="115"/>
      <c r="M87" s="120"/>
      <c r="P87" s="121">
        <f>SUM(P88:P92)</f>
        <v>0</v>
      </c>
      <c r="R87" s="121">
        <f>SUM(R88:R92)</f>
        <v>0</v>
      </c>
      <c r="T87" s="122">
        <f>SUM(T88:T92)</f>
        <v>0</v>
      </c>
      <c r="AR87" s="116" t="s">
        <v>157</v>
      </c>
      <c r="AT87" s="123" t="s">
        <v>71</v>
      </c>
      <c r="AU87" s="123" t="s">
        <v>80</v>
      </c>
      <c r="AY87" s="116" t="s">
        <v>121</v>
      </c>
      <c r="BK87" s="124">
        <f>SUM(BK88:BK92)</f>
        <v>0</v>
      </c>
    </row>
    <row r="88" spans="2:65" s="1" customFormat="1" ht="14.4" customHeight="1">
      <c r="B88" s="32"/>
      <c r="C88" s="127" t="s">
        <v>80</v>
      </c>
      <c r="D88" s="127" t="s">
        <v>126</v>
      </c>
      <c r="E88" s="128" t="s">
        <v>885</v>
      </c>
      <c r="F88" s="129" t="s">
        <v>886</v>
      </c>
      <c r="G88" s="130" t="s">
        <v>887</v>
      </c>
      <c r="H88" s="131">
        <v>1</v>
      </c>
      <c r="I88" s="132"/>
      <c r="J88" s="133">
        <f>ROUND(I88*H88,2)</f>
        <v>0</v>
      </c>
      <c r="K88" s="129" t="s">
        <v>130</v>
      </c>
      <c r="L88" s="32"/>
      <c r="M88" s="134" t="s">
        <v>19</v>
      </c>
      <c r="N88" s="135" t="s">
        <v>43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888</v>
      </c>
      <c r="AT88" s="138" t="s">
        <v>126</v>
      </c>
      <c r="AU88" s="138" t="s">
        <v>82</v>
      </c>
      <c r="AY88" s="17" t="s">
        <v>121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80</v>
      </c>
      <c r="BK88" s="139">
        <f>ROUND(I88*H88,2)</f>
        <v>0</v>
      </c>
      <c r="BL88" s="17" t="s">
        <v>888</v>
      </c>
      <c r="BM88" s="138" t="s">
        <v>889</v>
      </c>
    </row>
    <row r="89" spans="2:65" s="1" customFormat="1" ht="10.199999999999999" hidden="1">
      <c r="B89" s="32"/>
      <c r="D89" s="140" t="s">
        <v>133</v>
      </c>
      <c r="F89" s="141" t="s">
        <v>890</v>
      </c>
      <c r="I89" s="142"/>
      <c r="L89" s="32"/>
      <c r="M89" s="143"/>
      <c r="T89" s="53"/>
      <c r="AT89" s="17" t="s">
        <v>133</v>
      </c>
      <c r="AU89" s="17" t="s">
        <v>82</v>
      </c>
    </row>
    <row r="90" spans="2:65" s="1" customFormat="1" ht="14.4" customHeight="1">
      <c r="B90" s="32"/>
      <c r="C90" s="127" t="s">
        <v>82</v>
      </c>
      <c r="D90" s="127" t="s">
        <v>126</v>
      </c>
      <c r="E90" s="128" t="s">
        <v>891</v>
      </c>
      <c r="F90" s="129" t="s">
        <v>892</v>
      </c>
      <c r="G90" s="130" t="s">
        <v>887</v>
      </c>
      <c r="H90" s="131">
        <v>1</v>
      </c>
      <c r="I90" s="132"/>
      <c r="J90" s="133">
        <f>ROUND(I90*H90,2)</f>
        <v>0</v>
      </c>
      <c r="K90" s="129" t="s">
        <v>130</v>
      </c>
      <c r="L90" s="32"/>
      <c r="M90" s="134" t="s">
        <v>19</v>
      </c>
      <c r="N90" s="135" t="s">
        <v>44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888</v>
      </c>
      <c r="AT90" s="138" t="s">
        <v>126</v>
      </c>
      <c r="AU90" s="138" t="s">
        <v>82</v>
      </c>
      <c r="AY90" s="17" t="s">
        <v>121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82</v>
      </c>
      <c r="BK90" s="139">
        <f>ROUND(I90*H90,2)</f>
        <v>0</v>
      </c>
      <c r="BL90" s="17" t="s">
        <v>888</v>
      </c>
      <c r="BM90" s="138" t="s">
        <v>893</v>
      </c>
    </row>
    <row r="91" spans="2:65" s="1" customFormat="1" ht="10.199999999999999" hidden="1">
      <c r="B91" s="32"/>
      <c r="D91" s="140" t="s">
        <v>133</v>
      </c>
      <c r="F91" s="141" t="s">
        <v>894</v>
      </c>
      <c r="I91" s="142"/>
      <c r="L91" s="32"/>
      <c r="M91" s="143"/>
      <c r="T91" s="53"/>
      <c r="AT91" s="17" t="s">
        <v>133</v>
      </c>
      <c r="AU91" s="17" t="s">
        <v>82</v>
      </c>
    </row>
    <row r="92" spans="2:65" s="1" customFormat="1" ht="19.2">
      <c r="B92" s="32"/>
      <c r="D92" s="145" t="s">
        <v>610</v>
      </c>
      <c r="F92" s="175" t="s">
        <v>895</v>
      </c>
      <c r="I92" s="142"/>
      <c r="L92" s="32"/>
      <c r="M92" s="143"/>
      <c r="T92" s="53"/>
      <c r="AT92" s="17" t="s">
        <v>610</v>
      </c>
      <c r="AU92" s="17" t="s">
        <v>82</v>
      </c>
    </row>
    <row r="93" spans="2:65" s="11" customFormat="1" ht="22.8" customHeight="1">
      <c r="B93" s="115"/>
      <c r="D93" s="116" t="s">
        <v>71</v>
      </c>
      <c r="E93" s="125" t="s">
        <v>896</v>
      </c>
      <c r="F93" s="125" t="s">
        <v>897</v>
      </c>
      <c r="I93" s="118"/>
      <c r="J93" s="126">
        <f>BK93</f>
        <v>0</v>
      </c>
      <c r="L93" s="115"/>
      <c r="M93" s="120"/>
      <c r="P93" s="121">
        <f>SUM(P94:P109)</f>
        <v>0</v>
      </c>
      <c r="R93" s="121">
        <f>SUM(R94:R109)</f>
        <v>0</v>
      </c>
      <c r="T93" s="122">
        <f>SUM(T94:T109)</f>
        <v>0</v>
      </c>
      <c r="AR93" s="116" t="s">
        <v>157</v>
      </c>
      <c r="AT93" s="123" t="s">
        <v>71</v>
      </c>
      <c r="AU93" s="123" t="s">
        <v>80</v>
      </c>
      <c r="AY93" s="116" t="s">
        <v>121</v>
      </c>
      <c r="BK93" s="124">
        <f>SUM(BK94:BK109)</f>
        <v>0</v>
      </c>
    </row>
    <row r="94" spans="2:65" s="1" customFormat="1" ht="14.4" customHeight="1">
      <c r="B94" s="32"/>
      <c r="C94" s="127" t="s">
        <v>122</v>
      </c>
      <c r="D94" s="127" t="s">
        <v>126</v>
      </c>
      <c r="E94" s="128" t="s">
        <v>898</v>
      </c>
      <c r="F94" s="129" t="s">
        <v>897</v>
      </c>
      <c r="G94" s="130" t="s">
        <v>887</v>
      </c>
      <c r="H94" s="131">
        <v>1</v>
      </c>
      <c r="I94" s="132"/>
      <c r="J94" s="133">
        <f>ROUND(I94*H94,2)</f>
        <v>0</v>
      </c>
      <c r="K94" s="129" t="s">
        <v>130</v>
      </c>
      <c r="L94" s="32"/>
      <c r="M94" s="134" t="s">
        <v>19</v>
      </c>
      <c r="N94" s="135" t="s">
        <v>44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888</v>
      </c>
      <c r="AT94" s="138" t="s">
        <v>126</v>
      </c>
      <c r="AU94" s="138" t="s">
        <v>82</v>
      </c>
      <c r="AY94" s="17" t="s">
        <v>121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82</v>
      </c>
      <c r="BK94" s="139">
        <f>ROUND(I94*H94,2)</f>
        <v>0</v>
      </c>
      <c r="BL94" s="17" t="s">
        <v>888</v>
      </c>
      <c r="BM94" s="138" t="s">
        <v>899</v>
      </c>
    </row>
    <row r="95" spans="2:65" s="1" customFormat="1" ht="10.199999999999999" hidden="1">
      <c r="B95" s="32"/>
      <c r="D95" s="140" t="s">
        <v>133</v>
      </c>
      <c r="F95" s="141" t="s">
        <v>900</v>
      </c>
      <c r="I95" s="142"/>
      <c r="L95" s="32"/>
      <c r="M95" s="143"/>
      <c r="T95" s="53"/>
      <c r="AT95" s="17" t="s">
        <v>133</v>
      </c>
      <c r="AU95" s="17" t="s">
        <v>82</v>
      </c>
    </row>
    <row r="96" spans="2:65" s="1" customFormat="1" ht="86.4">
      <c r="B96" s="32"/>
      <c r="D96" s="145" t="s">
        <v>610</v>
      </c>
      <c r="F96" s="175" t="s">
        <v>901</v>
      </c>
      <c r="I96" s="142"/>
      <c r="L96" s="32"/>
      <c r="M96" s="143"/>
      <c r="T96" s="53"/>
      <c r="AT96" s="17" t="s">
        <v>610</v>
      </c>
      <c r="AU96" s="17" t="s">
        <v>82</v>
      </c>
    </row>
    <row r="97" spans="2:65" s="1" customFormat="1" ht="14.4" customHeight="1">
      <c r="B97" s="32"/>
      <c r="C97" s="127" t="s">
        <v>131</v>
      </c>
      <c r="D97" s="127" t="s">
        <v>126</v>
      </c>
      <c r="E97" s="128" t="s">
        <v>902</v>
      </c>
      <c r="F97" s="129" t="s">
        <v>903</v>
      </c>
      <c r="G97" s="130" t="s">
        <v>887</v>
      </c>
      <c r="H97" s="131">
        <v>1</v>
      </c>
      <c r="I97" s="132"/>
      <c r="J97" s="133">
        <f>ROUND(I97*H97,2)</f>
        <v>0</v>
      </c>
      <c r="K97" s="129" t="s">
        <v>130</v>
      </c>
      <c r="L97" s="32"/>
      <c r="M97" s="134" t="s">
        <v>19</v>
      </c>
      <c r="N97" s="135" t="s">
        <v>44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888</v>
      </c>
      <c r="AT97" s="138" t="s">
        <v>126</v>
      </c>
      <c r="AU97" s="138" t="s">
        <v>82</v>
      </c>
      <c r="AY97" s="17" t="s">
        <v>121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82</v>
      </c>
      <c r="BK97" s="139">
        <f>ROUND(I97*H97,2)</f>
        <v>0</v>
      </c>
      <c r="BL97" s="17" t="s">
        <v>888</v>
      </c>
      <c r="BM97" s="138" t="s">
        <v>904</v>
      </c>
    </row>
    <row r="98" spans="2:65" s="1" customFormat="1" ht="10.199999999999999" hidden="1">
      <c r="B98" s="32"/>
      <c r="D98" s="140" t="s">
        <v>133</v>
      </c>
      <c r="F98" s="141" t="s">
        <v>905</v>
      </c>
      <c r="I98" s="142"/>
      <c r="L98" s="32"/>
      <c r="M98" s="143"/>
      <c r="T98" s="53"/>
      <c r="AT98" s="17" t="s">
        <v>133</v>
      </c>
      <c r="AU98" s="17" t="s">
        <v>82</v>
      </c>
    </row>
    <row r="99" spans="2:65" s="1" customFormat="1" ht="14.4" customHeight="1">
      <c r="B99" s="32"/>
      <c r="C99" s="127" t="s">
        <v>157</v>
      </c>
      <c r="D99" s="127" t="s">
        <v>126</v>
      </c>
      <c r="E99" s="128" t="s">
        <v>906</v>
      </c>
      <c r="F99" s="129" t="s">
        <v>907</v>
      </c>
      <c r="G99" s="130" t="s">
        <v>887</v>
      </c>
      <c r="H99" s="131">
        <v>1</v>
      </c>
      <c r="I99" s="132"/>
      <c r="J99" s="133">
        <f>ROUND(I99*H99,2)</f>
        <v>0</v>
      </c>
      <c r="K99" s="129" t="s">
        <v>130</v>
      </c>
      <c r="L99" s="32"/>
      <c r="M99" s="134" t="s">
        <v>19</v>
      </c>
      <c r="N99" s="135" t="s">
        <v>44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888</v>
      </c>
      <c r="AT99" s="138" t="s">
        <v>126</v>
      </c>
      <c r="AU99" s="138" t="s">
        <v>82</v>
      </c>
      <c r="AY99" s="17" t="s">
        <v>121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82</v>
      </c>
      <c r="BK99" s="139">
        <f>ROUND(I99*H99,2)</f>
        <v>0</v>
      </c>
      <c r="BL99" s="17" t="s">
        <v>888</v>
      </c>
      <c r="BM99" s="138" t="s">
        <v>908</v>
      </c>
    </row>
    <row r="100" spans="2:65" s="1" customFormat="1" ht="10.199999999999999" hidden="1">
      <c r="B100" s="32"/>
      <c r="D100" s="140" t="s">
        <v>133</v>
      </c>
      <c r="F100" s="141" t="s">
        <v>909</v>
      </c>
      <c r="I100" s="142"/>
      <c r="L100" s="32"/>
      <c r="M100" s="143"/>
      <c r="T100" s="53"/>
      <c r="AT100" s="17" t="s">
        <v>133</v>
      </c>
      <c r="AU100" s="17" t="s">
        <v>82</v>
      </c>
    </row>
    <row r="101" spans="2:65" s="1" customFormat="1" ht="14.4" customHeight="1">
      <c r="B101" s="32"/>
      <c r="C101" s="127" t="s">
        <v>124</v>
      </c>
      <c r="D101" s="127" t="s">
        <v>126</v>
      </c>
      <c r="E101" s="128" t="s">
        <v>910</v>
      </c>
      <c r="F101" s="129" t="s">
        <v>911</v>
      </c>
      <c r="G101" s="130" t="s">
        <v>887</v>
      </c>
      <c r="H101" s="131">
        <v>1</v>
      </c>
      <c r="I101" s="132"/>
      <c r="J101" s="133">
        <f>ROUND(I101*H101,2)</f>
        <v>0</v>
      </c>
      <c r="K101" s="129" t="s">
        <v>130</v>
      </c>
      <c r="L101" s="32"/>
      <c r="M101" s="134" t="s">
        <v>19</v>
      </c>
      <c r="N101" s="135" t="s">
        <v>44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888</v>
      </c>
      <c r="AT101" s="138" t="s">
        <v>126</v>
      </c>
      <c r="AU101" s="138" t="s">
        <v>82</v>
      </c>
      <c r="AY101" s="17" t="s">
        <v>121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82</v>
      </c>
      <c r="BK101" s="139">
        <f>ROUND(I101*H101,2)</f>
        <v>0</v>
      </c>
      <c r="BL101" s="17" t="s">
        <v>888</v>
      </c>
      <c r="BM101" s="138" t="s">
        <v>912</v>
      </c>
    </row>
    <row r="102" spans="2:65" s="1" customFormat="1" ht="10.199999999999999" hidden="1">
      <c r="B102" s="32"/>
      <c r="D102" s="140" t="s">
        <v>133</v>
      </c>
      <c r="F102" s="141" t="s">
        <v>913</v>
      </c>
      <c r="I102" s="142"/>
      <c r="L102" s="32"/>
      <c r="M102" s="143"/>
      <c r="T102" s="53"/>
      <c r="AT102" s="17" t="s">
        <v>133</v>
      </c>
      <c r="AU102" s="17" t="s">
        <v>82</v>
      </c>
    </row>
    <row r="103" spans="2:65" s="1" customFormat="1" ht="14.4" customHeight="1">
      <c r="B103" s="32"/>
      <c r="C103" s="127" t="s">
        <v>167</v>
      </c>
      <c r="D103" s="127" t="s">
        <v>126</v>
      </c>
      <c r="E103" s="128" t="s">
        <v>914</v>
      </c>
      <c r="F103" s="129" t="s">
        <v>915</v>
      </c>
      <c r="G103" s="130" t="s">
        <v>887</v>
      </c>
      <c r="H103" s="131">
        <v>1</v>
      </c>
      <c r="I103" s="132"/>
      <c r="J103" s="133">
        <f>ROUND(I103*H103,2)</f>
        <v>0</v>
      </c>
      <c r="K103" s="129" t="s">
        <v>130</v>
      </c>
      <c r="L103" s="32"/>
      <c r="M103" s="134" t="s">
        <v>19</v>
      </c>
      <c r="N103" s="135" t="s">
        <v>44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888</v>
      </c>
      <c r="AT103" s="138" t="s">
        <v>126</v>
      </c>
      <c r="AU103" s="138" t="s">
        <v>82</v>
      </c>
      <c r="AY103" s="17" t="s">
        <v>121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82</v>
      </c>
      <c r="BK103" s="139">
        <f>ROUND(I103*H103,2)</f>
        <v>0</v>
      </c>
      <c r="BL103" s="17" t="s">
        <v>888</v>
      </c>
      <c r="BM103" s="138" t="s">
        <v>916</v>
      </c>
    </row>
    <row r="104" spans="2:65" s="1" customFormat="1" ht="10.199999999999999" hidden="1">
      <c r="B104" s="32"/>
      <c r="D104" s="140" t="s">
        <v>133</v>
      </c>
      <c r="F104" s="141" t="s">
        <v>917</v>
      </c>
      <c r="I104" s="142"/>
      <c r="L104" s="32"/>
      <c r="M104" s="143"/>
      <c r="T104" s="53"/>
      <c r="AT104" s="17" t="s">
        <v>133</v>
      </c>
      <c r="AU104" s="17" t="s">
        <v>82</v>
      </c>
    </row>
    <row r="105" spans="2:65" s="1" customFormat="1" ht="14.4" customHeight="1">
      <c r="B105" s="32"/>
      <c r="C105" s="127" t="s">
        <v>172</v>
      </c>
      <c r="D105" s="127" t="s">
        <v>126</v>
      </c>
      <c r="E105" s="128" t="s">
        <v>918</v>
      </c>
      <c r="F105" s="129" t="s">
        <v>919</v>
      </c>
      <c r="G105" s="130" t="s">
        <v>887</v>
      </c>
      <c r="H105" s="131">
        <v>1</v>
      </c>
      <c r="I105" s="132"/>
      <c r="J105" s="133">
        <f>ROUND(I105*H105,2)</f>
        <v>0</v>
      </c>
      <c r="K105" s="129" t="s">
        <v>130</v>
      </c>
      <c r="L105" s="32"/>
      <c r="M105" s="134" t="s">
        <v>19</v>
      </c>
      <c r="N105" s="135" t="s">
        <v>44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888</v>
      </c>
      <c r="AT105" s="138" t="s">
        <v>126</v>
      </c>
      <c r="AU105" s="138" t="s">
        <v>82</v>
      </c>
      <c r="AY105" s="17" t="s">
        <v>121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82</v>
      </c>
      <c r="BK105" s="139">
        <f>ROUND(I105*H105,2)</f>
        <v>0</v>
      </c>
      <c r="BL105" s="17" t="s">
        <v>888</v>
      </c>
      <c r="BM105" s="138" t="s">
        <v>920</v>
      </c>
    </row>
    <row r="106" spans="2:65" s="1" customFormat="1" ht="10.199999999999999" hidden="1">
      <c r="B106" s="32"/>
      <c r="D106" s="140" t="s">
        <v>133</v>
      </c>
      <c r="F106" s="141" t="s">
        <v>921</v>
      </c>
      <c r="I106" s="142"/>
      <c r="L106" s="32"/>
      <c r="M106" s="143"/>
      <c r="T106" s="53"/>
      <c r="AT106" s="17" t="s">
        <v>133</v>
      </c>
      <c r="AU106" s="17" t="s">
        <v>82</v>
      </c>
    </row>
    <row r="107" spans="2:65" s="1" customFormat="1" ht="105.6">
      <c r="B107" s="32"/>
      <c r="D107" s="145" t="s">
        <v>610</v>
      </c>
      <c r="F107" s="175" t="s">
        <v>922</v>
      </c>
      <c r="I107" s="142"/>
      <c r="L107" s="32"/>
      <c r="M107" s="143"/>
      <c r="T107" s="53"/>
      <c r="AT107" s="17" t="s">
        <v>610</v>
      </c>
      <c r="AU107" s="17" t="s">
        <v>82</v>
      </c>
    </row>
    <row r="108" spans="2:65" s="1" customFormat="1" ht="14.4" customHeight="1">
      <c r="B108" s="32"/>
      <c r="C108" s="127" t="s">
        <v>145</v>
      </c>
      <c r="D108" s="127" t="s">
        <v>126</v>
      </c>
      <c r="E108" s="128" t="s">
        <v>923</v>
      </c>
      <c r="F108" s="129" t="s">
        <v>924</v>
      </c>
      <c r="G108" s="130" t="s">
        <v>887</v>
      </c>
      <c r="H108" s="131">
        <v>1</v>
      </c>
      <c r="I108" s="132"/>
      <c r="J108" s="133">
        <f>ROUND(I108*H108,2)</f>
        <v>0</v>
      </c>
      <c r="K108" s="129" t="s">
        <v>130</v>
      </c>
      <c r="L108" s="32"/>
      <c r="M108" s="134" t="s">
        <v>19</v>
      </c>
      <c r="N108" s="135" t="s">
        <v>44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888</v>
      </c>
      <c r="AT108" s="138" t="s">
        <v>126</v>
      </c>
      <c r="AU108" s="138" t="s">
        <v>82</v>
      </c>
      <c r="AY108" s="17" t="s">
        <v>121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82</v>
      </c>
      <c r="BK108" s="139">
        <f>ROUND(I108*H108,2)</f>
        <v>0</v>
      </c>
      <c r="BL108" s="17" t="s">
        <v>888</v>
      </c>
      <c r="BM108" s="138" t="s">
        <v>925</v>
      </c>
    </row>
    <row r="109" spans="2:65" s="1" customFormat="1" ht="10.199999999999999" hidden="1">
      <c r="B109" s="32"/>
      <c r="D109" s="140" t="s">
        <v>133</v>
      </c>
      <c r="F109" s="141" t="s">
        <v>926</v>
      </c>
      <c r="I109" s="142"/>
      <c r="L109" s="32"/>
      <c r="M109" s="143"/>
      <c r="T109" s="53"/>
      <c r="AT109" s="17" t="s">
        <v>133</v>
      </c>
      <c r="AU109" s="17" t="s">
        <v>82</v>
      </c>
    </row>
    <row r="110" spans="2:65" s="11" customFormat="1" ht="22.8" customHeight="1">
      <c r="B110" s="115"/>
      <c r="D110" s="116" t="s">
        <v>71</v>
      </c>
      <c r="E110" s="125" t="s">
        <v>927</v>
      </c>
      <c r="F110" s="125" t="s">
        <v>928</v>
      </c>
      <c r="I110" s="118"/>
      <c r="J110" s="126">
        <f>BK110</f>
        <v>0</v>
      </c>
      <c r="L110" s="115"/>
      <c r="M110" s="120"/>
      <c r="P110" s="121">
        <f>P111</f>
        <v>0</v>
      </c>
      <c r="R110" s="121">
        <f>R111</f>
        <v>0</v>
      </c>
      <c r="T110" s="122">
        <f>T111</f>
        <v>0</v>
      </c>
      <c r="AR110" s="116" t="s">
        <v>157</v>
      </c>
      <c r="AT110" s="123" t="s">
        <v>71</v>
      </c>
      <c r="AU110" s="123" t="s">
        <v>80</v>
      </c>
      <c r="AY110" s="116" t="s">
        <v>121</v>
      </c>
      <c r="BK110" s="124">
        <f>BK111</f>
        <v>0</v>
      </c>
    </row>
    <row r="111" spans="2:65" s="1" customFormat="1" ht="14.4" customHeight="1">
      <c r="B111" s="32"/>
      <c r="C111" s="127" t="s">
        <v>181</v>
      </c>
      <c r="D111" s="127" t="s">
        <v>126</v>
      </c>
      <c r="E111" s="128" t="s">
        <v>929</v>
      </c>
      <c r="F111" s="129" t="s">
        <v>930</v>
      </c>
      <c r="G111" s="130" t="s">
        <v>887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44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888</v>
      </c>
      <c r="AT111" s="138" t="s">
        <v>126</v>
      </c>
      <c r="AU111" s="138" t="s">
        <v>82</v>
      </c>
      <c r="AY111" s="17" t="s">
        <v>121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82</v>
      </c>
      <c r="BK111" s="139">
        <f>ROUND(I111*H111,2)</f>
        <v>0</v>
      </c>
      <c r="BL111" s="17" t="s">
        <v>888</v>
      </c>
      <c r="BM111" s="138" t="s">
        <v>931</v>
      </c>
    </row>
    <row r="112" spans="2:65" s="11" customFormat="1" ht="22.8" customHeight="1">
      <c r="B112" s="115"/>
      <c r="D112" s="116" t="s">
        <v>71</v>
      </c>
      <c r="E112" s="125" t="s">
        <v>932</v>
      </c>
      <c r="F112" s="125" t="s">
        <v>933</v>
      </c>
      <c r="I112" s="118"/>
      <c r="J112" s="126">
        <f>BK112</f>
        <v>0</v>
      </c>
      <c r="L112" s="115"/>
      <c r="M112" s="120"/>
      <c r="P112" s="121">
        <f>SUM(P113:P115)</f>
        <v>0</v>
      </c>
      <c r="R112" s="121">
        <f>SUM(R113:R115)</f>
        <v>0</v>
      </c>
      <c r="T112" s="122">
        <f>SUM(T113:T115)</f>
        <v>0</v>
      </c>
      <c r="AR112" s="116" t="s">
        <v>157</v>
      </c>
      <c r="AT112" s="123" t="s">
        <v>71</v>
      </c>
      <c r="AU112" s="123" t="s">
        <v>80</v>
      </c>
      <c r="AY112" s="116" t="s">
        <v>121</v>
      </c>
      <c r="BK112" s="124">
        <f>SUM(BK113:BK115)</f>
        <v>0</v>
      </c>
    </row>
    <row r="113" spans="2:65" s="1" customFormat="1" ht="14.4" customHeight="1">
      <c r="B113" s="32"/>
      <c r="C113" s="127" t="s">
        <v>186</v>
      </c>
      <c r="D113" s="127" t="s">
        <v>126</v>
      </c>
      <c r="E113" s="128" t="s">
        <v>934</v>
      </c>
      <c r="F113" s="129" t="s">
        <v>933</v>
      </c>
      <c r="G113" s="130" t="s">
        <v>887</v>
      </c>
      <c r="H113" s="131">
        <v>1</v>
      </c>
      <c r="I113" s="132"/>
      <c r="J113" s="133">
        <f>ROUND(I113*H113,2)</f>
        <v>0</v>
      </c>
      <c r="K113" s="129" t="s">
        <v>130</v>
      </c>
      <c r="L113" s="32"/>
      <c r="M113" s="134" t="s">
        <v>19</v>
      </c>
      <c r="N113" s="135" t="s">
        <v>44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888</v>
      </c>
      <c r="AT113" s="138" t="s">
        <v>126</v>
      </c>
      <c r="AU113" s="138" t="s">
        <v>82</v>
      </c>
      <c r="AY113" s="17" t="s">
        <v>121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82</v>
      </c>
      <c r="BK113" s="139">
        <f>ROUND(I113*H113,2)</f>
        <v>0</v>
      </c>
      <c r="BL113" s="17" t="s">
        <v>888</v>
      </c>
      <c r="BM113" s="138" t="s">
        <v>935</v>
      </c>
    </row>
    <row r="114" spans="2:65" s="1" customFormat="1" ht="10.199999999999999" hidden="1">
      <c r="B114" s="32"/>
      <c r="D114" s="140" t="s">
        <v>133</v>
      </c>
      <c r="F114" s="141" t="s">
        <v>936</v>
      </c>
      <c r="I114" s="142"/>
      <c r="L114" s="32"/>
      <c r="M114" s="143"/>
      <c r="T114" s="53"/>
      <c r="AT114" s="17" t="s">
        <v>133</v>
      </c>
      <c r="AU114" s="17" t="s">
        <v>82</v>
      </c>
    </row>
    <row r="115" spans="2:65" s="1" customFormat="1" ht="14.4" customHeight="1">
      <c r="B115" s="32"/>
      <c r="C115" s="127" t="s">
        <v>191</v>
      </c>
      <c r="D115" s="127" t="s">
        <v>126</v>
      </c>
      <c r="E115" s="128" t="s">
        <v>937</v>
      </c>
      <c r="F115" s="129" t="s">
        <v>938</v>
      </c>
      <c r="G115" s="130" t="s">
        <v>887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888</v>
      </c>
      <c r="AT115" s="138" t="s">
        <v>126</v>
      </c>
      <c r="AU115" s="138" t="s">
        <v>82</v>
      </c>
      <c r="AY115" s="17" t="s">
        <v>121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888</v>
      </c>
      <c r="BM115" s="138" t="s">
        <v>939</v>
      </c>
    </row>
    <row r="116" spans="2:65" s="11" customFormat="1" ht="22.8" customHeight="1">
      <c r="B116" s="115"/>
      <c r="D116" s="116" t="s">
        <v>71</v>
      </c>
      <c r="E116" s="125" t="s">
        <v>940</v>
      </c>
      <c r="F116" s="125" t="s">
        <v>941</v>
      </c>
      <c r="I116" s="118"/>
      <c r="J116" s="126">
        <f>BK116</f>
        <v>0</v>
      </c>
      <c r="L116" s="115"/>
      <c r="M116" s="120"/>
      <c r="P116" s="121">
        <f>SUM(P117:P118)</f>
        <v>0</v>
      </c>
      <c r="R116" s="121">
        <f>SUM(R117:R118)</f>
        <v>0</v>
      </c>
      <c r="T116" s="122">
        <f>SUM(T117:T118)</f>
        <v>0</v>
      </c>
      <c r="AR116" s="116" t="s">
        <v>157</v>
      </c>
      <c r="AT116" s="123" t="s">
        <v>71</v>
      </c>
      <c r="AU116" s="123" t="s">
        <v>80</v>
      </c>
      <c r="AY116" s="116" t="s">
        <v>121</v>
      </c>
      <c r="BK116" s="124">
        <f>SUM(BK117:BK118)</f>
        <v>0</v>
      </c>
    </row>
    <row r="117" spans="2:65" s="1" customFormat="1" ht="14.4" customHeight="1">
      <c r="B117" s="32"/>
      <c r="C117" s="127" t="s">
        <v>196</v>
      </c>
      <c r="D117" s="127" t="s">
        <v>126</v>
      </c>
      <c r="E117" s="128" t="s">
        <v>942</v>
      </c>
      <c r="F117" s="129" t="s">
        <v>943</v>
      </c>
      <c r="G117" s="130" t="s">
        <v>887</v>
      </c>
      <c r="H117" s="131">
        <v>1</v>
      </c>
      <c r="I117" s="132"/>
      <c r="J117" s="133">
        <f>ROUND(I117*H117,2)</f>
        <v>0</v>
      </c>
      <c r="K117" s="129" t="s">
        <v>130</v>
      </c>
      <c r="L117" s="32"/>
      <c r="M117" s="134" t="s">
        <v>19</v>
      </c>
      <c r="N117" s="135" t="s">
        <v>44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888</v>
      </c>
      <c r="AT117" s="138" t="s">
        <v>126</v>
      </c>
      <c r="AU117" s="138" t="s">
        <v>82</v>
      </c>
      <c r="AY117" s="17" t="s">
        <v>121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82</v>
      </c>
      <c r="BK117" s="139">
        <f>ROUND(I117*H117,2)</f>
        <v>0</v>
      </c>
      <c r="BL117" s="17" t="s">
        <v>888</v>
      </c>
      <c r="BM117" s="138" t="s">
        <v>944</v>
      </c>
    </row>
    <row r="118" spans="2:65" s="1" customFormat="1" ht="10.199999999999999" hidden="1">
      <c r="B118" s="32"/>
      <c r="D118" s="140" t="s">
        <v>133</v>
      </c>
      <c r="F118" s="141" t="s">
        <v>945</v>
      </c>
      <c r="I118" s="142"/>
      <c r="L118" s="32"/>
      <c r="M118" s="176"/>
      <c r="N118" s="177"/>
      <c r="O118" s="177"/>
      <c r="P118" s="177"/>
      <c r="Q118" s="177"/>
      <c r="R118" s="177"/>
      <c r="S118" s="177"/>
      <c r="T118" s="178"/>
      <c r="AT118" s="17" t="s">
        <v>133</v>
      </c>
      <c r="AU118" s="17" t="s">
        <v>82</v>
      </c>
    </row>
    <row r="119" spans="2:65" s="1" customFormat="1" ht="6.9" customHeight="1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32"/>
    </row>
  </sheetData>
  <sheetProtection algorithmName="SHA-512" hashValue="qyTE4FWtF0lO+sH/CaHY/2frN5kCFrNQHU110/X4w9B1M0yJVsfkbeTQ32AaOkrxuGZJ2ynJi1HcIG3Gox5L/A==" saltValue="F47RTwiOaK2nrZ3DUxU9X3aMo1f7qUZpSZNS/xuxQXfDDKj5CefC3n+2E9TcqvUM5TS/tXGJVr1XhPl1ovAjRg==" spinCount="100000" sheet="1" objects="1" scenarios="1" formatColumns="0" formatRows="0" autoFilter="0"/>
  <autoFilter ref="C84:K118" xr:uid="{00000000-0009-0000-0000-000002000000}">
    <filterColumn colId="1">
      <filters blank="1">
        <filter val="D"/>
        <filter val="K"/>
        <filter val="P"/>
      </filters>
    </filterColumn>
  </autoFilter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1" r:id="rId2" xr:uid="{00000000-0004-0000-0200-000001000000}"/>
    <hyperlink ref="F95" r:id="rId3" xr:uid="{00000000-0004-0000-0200-000002000000}"/>
    <hyperlink ref="F98" r:id="rId4" xr:uid="{00000000-0004-0000-0200-000003000000}"/>
    <hyperlink ref="F100" r:id="rId5" xr:uid="{00000000-0004-0000-0200-000004000000}"/>
    <hyperlink ref="F102" r:id="rId6" xr:uid="{00000000-0004-0000-0200-000005000000}"/>
    <hyperlink ref="F104" r:id="rId7" xr:uid="{00000000-0004-0000-0200-000006000000}"/>
    <hyperlink ref="F106" r:id="rId8" xr:uid="{00000000-0004-0000-0200-000007000000}"/>
    <hyperlink ref="F109" r:id="rId9" xr:uid="{00000000-0004-0000-0200-000008000000}"/>
    <hyperlink ref="F114" r:id="rId10" xr:uid="{00000000-0004-0000-0200-000009000000}"/>
    <hyperlink ref="F118" r:id="rId11" xr:uid="{00000000-0004-0000-02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179" customWidth="1"/>
    <col min="2" max="2" width="1.7109375" style="179" customWidth="1"/>
    <col min="3" max="4" width="5" style="179" customWidth="1"/>
    <col min="5" max="5" width="11.7109375" style="179" customWidth="1"/>
    <col min="6" max="6" width="9.140625" style="179" customWidth="1"/>
    <col min="7" max="7" width="5" style="179" customWidth="1"/>
    <col min="8" max="8" width="77.85546875" style="179" customWidth="1"/>
    <col min="9" max="10" width="20" style="179" customWidth="1"/>
    <col min="11" max="11" width="1.7109375" style="179" customWidth="1"/>
  </cols>
  <sheetData>
    <row r="1" spans="2:11" customFormat="1" ht="37.5" customHeight="1"/>
    <row r="2" spans="2:11" customFormat="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5" customFormat="1" ht="45" customHeight="1">
      <c r="B3" s="183"/>
      <c r="C3" s="307" t="s">
        <v>946</v>
      </c>
      <c r="D3" s="307"/>
      <c r="E3" s="307"/>
      <c r="F3" s="307"/>
      <c r="G3" s="307"/>
      <c r="H3" s="307"/>
      <c r="I3" s="307"/>
      <c r="J3" s="307"/>
      <c r="K3" s="184"/>
    </row>
    <row r="4" spans="2:11" customFormat="1" ht="25.5" customHeight="1">
      <c r="B4" s="185"/>
      <c r="C4" s="306" t="s">
        <v>947</v>
      </c>
      <c r="D4" s="306"/>
      <c r="E4" s="306"/>
      <c r="F4" s="306"/>
      <c r="G4" s="306"/>
      <c r="H4" s="306"/>
      <c r="I4" s="306"/>
      <c r="J4" s="306"/>
      <c r="K4" s="186"/>
    </row>
    <row r="5" spans="2:11" customFormat="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customFormat="1" ht="15" customHeight="1">
      <c r="B6" s="185"/>
      <c r="C6" s="305" t="s">
        <v>948</v>
      </c>
      <c r="D6" s="305"/>
      <c r="E6" s="305"/>
      <c r="F6" s="305"/>
      <c r="G6" s="305"/>
      <c r="H6" s="305"/>
      <c r="I6" s="305"/>
      <c r="J6" s="305"/>
      <c r="K6" s="186"/>
    </row>
    <row r="7" spans="2:11" customFormat="1" ht="15" customHeight="1">
      <c r="B7" s="189"/>
      <c r="C7" s="305" t="s">
        <v>949</v>
      </c>
      <c r="D7" s="305"/>
      <c r="E7" s="305"/>
      <c r="F7" s="305"/>
      <c r="G7" s="305"/>
      <c r="H7" s="305"/>
      <c r="I7" s="305"/>
      <c r="J7" s="305"/>
      <c r="K7" s="186"/>
    </row>
    <row r="8" spans="2:11" customFormat="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customFormat="1" ht="15" customHeight="1">
      <c r="B9" s="189"/>
      <c r="C9" s="305" t="s">
        <v>950</v>
      </c>
      <c r="D9" s="305"/>
      <c r="E9" s="305"/>
      <c r="F9" s="305"/>
      <c r="G9" s="305"/>
      <c r="H9" s="305"/>
      <c r="I9" s="305"/>
      <c r="J9" s="305"/>
      <c r="K9" s="186"/>
    </row>
    <row r="10" spans="2:11" customFormat="1" ht="15" customHeight="1">
      <c r="B10" s="189"/>
      <c r="C10" s="188"/>
      <c r="D10" s="305" t="s">
        <v>951</v>
      </c>
      <c r="E10" s="305"/>
      <c r="F10" s="305"/>
      <c r="G10" s="305"/>
      <c r="H10" s="305"/>
      <c r="I10" s="305"/>
      <c r="J10" s="305"/>
      <c r="K10" s="186"/>
    </row>
    <row r="11" spans="2:11" customFormat="1" ht="15" customHeight="1">
      <c r="B11" s="189"/>
      <c r="C11" s="190"/>
      <c r="D11" s="305" t="s">
        <v>952</v>
      </c>
      <c r="E11" s="305"/>
      <c r="F11" s="305"/>
      <c r="G11" s="305"/>
      <c r="H11" s="305"/>
      <c r="I11" s="305"/>
      <c r="J11" s="305"/>
      <c r="K11" s="186"/>
    </row>
    <row r="12" spans="2:11" customFormat="1" ht="15" customHeight="1">
      <c r="B12" s="189"/>
      <c r="C12" s="190"/>
      <c r="D12" s="188"/>
      <c r="E12" s="188"/>
      <c r="F12" s="188"/>
      <c r="G12" s="188"/>
      <c r="H12" s="188"/>
      <c r="I12" s="188"/>
      <c r="J12" s="188"/>
      <c r="K12" s="186"/>
    </row>
    <row r="13" spans="2:11" customFormat="1" ht="15" customHeight="1">
      <c r="B13" s="189"/>
      <c r="C13" s="190"/>
      <c r="D13" s="191" t="s">
        <v>953</v>
      </c>
      <c r="E13" s="188"/>
      <c r="F13" s="188"/>
      <c r="G13" s="188"/>
      <c r="H13" s="188"/>
      <c r="I13" s="188"/>
      <c r="J13" s="188"/>
      <c r="K13" s="186"/>
    </row>
    <row r="14" spans="2:11" customFormat="1" ht="12.75" customHeight="1">
      <c r="B14" s="189"/>
      <c r="C14" s="190"/>
      <c r="D14" s="190"/>
      <c r="E14" s="190"/>
      <c r="F14" s="190"/>
      <c r="G14" s="190"/>
      <c r="H14" s="190"/>
      <c r="I14" s="190"/>
      <c r="J14" s="190"/>
      <c r="K14" s="186"/>
    </row>
    <row r="15" spans="2:11" customFormat="1" ht="15" customHeight="1">
      <c r="B15" s="189"/>
      <c r="C15" s="190"/>
      <c r="D15" s="305" t="s">
        <v>954</v>
      </c>
      <c r="E15" s="305"/>
      <c r="F15" s="305"/>
      <c r="G15" s="305"/>
      <c r="H15" s="305"/>
      <c r="I15" s="305"/>
      <c r="J15" s="305"/>
      <c r="K15" s="186"/>
    </row>
    <row r="16" spans="2:11" customFormat="1" ht="15" customHeight="1">
      <c r="B16" s="189"/>
      <c r="C16" s="190"/>
      <c r="D16" s="305" t="s">
        <v>955</v>
      </c>
      <c r="E16" s="305"/>
      <c r="F16" s="305"/>
      <c r="G16" s="305"/>
      <c r="H16" s="305"/>
      <c r="I16" s="305"/>
      <c r="J16" s="305"/>
      <c r="K16" s="186"/>
    </row>
    <row r="17" spans="2:11" customFormat="1" ht="15" customHeight="1">
      <c r="B17" s="189"/>
      <c r="C17" s="190"/>
      <c r="D17" s="305" t="s">
        <v>956</v>
      </c>
      <c r="E17" s="305"/>
      <c r="F17" s="305"/>
      <c r="G17" s="305"/>
      <c r="H17" s="305"/>
      <c r="I17" s="305"/>
      <c r="J17" s="305"/>
      <c r="K17" s="186"/>
    </row>
    <row r="18" spans="2:11" customFormat="1" ht="15" customHeight="1">
      <c r="B18" s="189"/>
      <c r="C18" s="190"/>
      <c r="D18" s="190"/>
      <c r="E18" s="192" t="s">
        <v>79</v>
      </c>
      <c r="F18" s="305" t="s">
        <v>957</v>
      </c>
      <c r="G18" s="305"/>
      <c r="H18" s="305"/>
      <c r="I18" s="305"/>
      <c r="J18" s="305"/>
      <c r="K18" s="186"/>
    </row>
    <row r="19" spans="2:11" customFormat="1" ht="15" customHeight="1">
      <c r="B19" s="189"/>
      <c r="C19" s="190"/>
      <c r="D19" s="190"/>
      <c r="E19" s="192" t="s">
        <v>958</v>
      </c>
      <c r="F19" s="305" t="s">
        <v>959</v>
      </c>
      <c r="G19" s="305"/>
      <c r="H19" s="305"/>
      <c r="I19" s="305"/>
      <c r="J19" s="305"/>
      <c r="K19" s="186"/>
    </row>
    <row r="20" spans="2:11" customFormat="1" ht="15" customHeight="1">
      <c r="B20" s="189"/>
      <c r="C20" s="190"/>
      <c r="D20" s="190"/>
      <c r="E20" s="192" t="s">
        <v>960</v>
      </c>
      <c r="F20" s="305" t="s">
        <v>961</v>
      </c>
      <c r="G20" s="305"/>
      <c r="H20" s="305"/>
      <c r="I20" s="305"/>
      <c r="J20" s="305"/>
      <c r="K20" s="186"/>
    </row>
    <row r="21" spans="2:11" customFormat="1" ht="15" customHeight="1">
      <c r="B21" s="189"/>
      <c r="C21" s="190"/>
      <c r="D21" s="190"/>
      <c r="E21" s="192" t="s">
        <v>962</v>
      </c>
      <c r="F21" s="305" t="s">
        <v>963</v>
      </c>
      <c r="G21" s="305"/>
      <c r="H21" s="305"/>
      <c r="I21" s="305"/>
      <c r="J21" s="305"/>
      <c r="K21" s="186"/>
    </row>
    <row r="22" spans="2:11" customFormat="1" ht="15" customHeight="1">
      <c r="B22" s="189"/>
      <c r="C22" s="190"/>
      <c r="D22" s="190"/>
      <c r="E22" s="192" t="s">
        <v>964</v>
      </c>
      <c r="F22" s="305" t="s">
        <v>965</v>
      </c>
      <c r="G22" s="305"/>
      <c r="H22" s="305"/>
      <c r="I22" s="305"/>
      <c r="J22" s="305"/>
      <c r="K22" s="186"/>
    </row>
    <row r="23" spans="2:11" customFormat="1" ht="15" customHeight="1">
      <c r="B23" s="189"/>
      <c r="C23" s="190"/>
      <c r="D23" s="190"/>
      <c r="E23" s="192" t="s">
        <v>966</v>
      </c>
      <c r="F23" s="305" t="s">
        <v>967</v>
      </c>
      <c r="G23" s="305"/>
      <c r="H23" s="305"/>
      <c r="I23" s="305"/>
      <c r="J23" s="305"/>
      <c r="K23" s="186"/>
    </row>
    <row r="24" spans="2:11" customFormat="1" ht="12.75" customHeight="1">
      <c r="B24" s="189"/>
      <c r="C24" s="190"/>
      <c r="D24" s="190"/>
      <c r="E24" s="190"/>
      <c r="F24" s="190"/>
      <c r="G24" s="190"/>
      <c r="H24" s="190"/>
      <c r="I24" s="190"/>
      <c r="J24" s="190"/>
      <c r="K24" s="186"/>
    </row>
    <row r="25" spans="2:11" customFormat="1" ht="15" customHeight="1">
      <c r="B25" s="189"/>
      <c r="C25" s="305" t="s">
        <v>968</v>
      </c>
      <c r="D25" s="305"/>
      <c r="E25" s="305"/>
      <c r="F25" s="305"/>
      <c r="G25" s="305"/>
      <c r="H25" s="305"/>
      <c r="I25" s="305"/>
      <c r="J25" s="305"/>
      <c r="K25" s="186"/>
    </row>
    <row r="26" spans="2:11" customFormat="1" ht="15" customHeight="1">
      <c r="B26" s="189"/>
      <c r="C26" s="305" t="s">
        <v>969</v>
      </c>
      <c r="D26" s="305"/>
      <c r="E26" s="305"/>
      <c r="F26" s="305"/>
      <c r="G26" s="305"/>
      <c r="H26" s="305"/>
      <c r="I26" s="305"/>
      <c r="J26" s="305"/>
      <c r="K26" s="186"/>
    </row>
    <row r="27" spans="2:11" customFormat="1" ht="15" customHeight="1">
      <c r="B27" s="189"/>
      <c r="C27" s="188"/>
      <c r="D27" s="305" t="s">
        <v>970</v>
      </c>
      <c r="E27" s="305"/>
      <c r="F27" s="305"/>
      <c r="G27" s="305"/>
      <c r="H27" s="305"/>
      <c r="I27" s="305"/>
      <c r="J27" s="305"/>
      <c r="K27" s="186"/>
    </row>
    <row r="28" spans="2:11" customFormat="1" ht="15" customHeight="1">
      <c r="B28" s="189"/>
      <c r="C28" s="190"/>
      <c r="D28" s="305" t="s">
        <v>971</v>
      </c>
      <c r="E28" s="305"/>
      <c r="F28" s="305"/>
      <c r="G28" s="305"/>
      <c r="H28" s="305"/>
      <c r="I28" s="305"/>
      <c r="J28" s="305"/>
      <c r="K28" s="186"/>
    </row>
    <row r="29" spans="2:11" customFormat="1" ht="12.75" customHeight="1">
      <c r="B29" s="189"/>
      <c r="C29" s="190"/>
      <c r="D29" s="190"/>
      <c r="E29" s="190"/>
      <c r="F29" s="190"/>
      <c r="G29" s="190"/>
      <c r="H29" s="190"/>
      <c r="I29" s="190"/>
      <c r="J29" s="190"/>
      <c r="K29" s="186"/>
    </row>
    <row r="30" spans="2:11" customFormat="1" ht="15" customHeight="1">
      <c r="B30" s="189"/>
      <c r="C30" s="190"/>
      <c r="D30" s="305" t="s">
        <v>972</v>
      </c>
      <c r="E30" s="305"/>
      <c r="F30" s="305"/>
      <c r="G30" s="305"/>
      <c r="H30" s="305"/>
      <c r="I30" s="305"/>
      <c r="J30" s="305"/>
      <c r="K30" s="186"/>
    </row>
    <row r="31" spans="2:11" customFormat="1" ht="15" customHeight="1">
      <c r="B31" s="189"/>
      <c r="C31" s="190"/>
      <c r="D31" s="305" t="s">
        <v>973</v>
      </c>
      <c r="E31" s="305"/>
      <c r="F31" s="305"/>
      <c r="G31" s="305"/>
      <c r="H31" s="305"/>
      <c r="I31" s="305"/>
      <c r="J31" s="305"/>
      <c r="K31" s="186"/>
    </row>
    <row r="32" spans="2:11" customFormat="1" ht="12.75" customHeight="1">
      <c r="B32" s="189"/>
      <c r="C32" s="190"/>
      <c r="D32" s="190"/>
      <c r="E32" s="190"/>
      <c r="F32" s="190"/>
      <c r="G32" s="190"/>
      <c r="H32" s="190"/>
      <c r="I32" s="190"/>
      <c r="J32" s="190"/>
      <c r="K32" s="186"/>
    </row>
    <row r="33" spans="2:11" customFormat="1" ht="15" customHeight="1">
      <c r="B33" s="189"/>
      <c r="C33" s="190"/>
      <c r="D33" s="305" t="s">
        <v>974</v>
      </c>
      <c r="E33" s="305"/>
      <c r="F33" s="305"/>
      <c r="G33" s="305"/>
      <c r="H33" s="305"/>
      <c r="I33" s="305"/>
      <c r="J33" s="305"/>
      <c r="K33" s="186"/>
    </row>
    <row r="34" spans="2:11" customFormat="1" ht="15" customHeight="1">
      <c r="B34" s="189"/>
      <c r="C34" s="190"/>
      <c r="D34" s="305" t="s">
        <v>975</v>
      </c>
      <c r="E34" s="305"/>
      <c r="F34" s="305"/>
      <c r="G34" s="305"/>
      <c r="H34" s="305"/>
      <c r="I34" s="305"/>
      <c r="J34" s="305"/>
      <c r="K34" s="186"/>
    </row>
    <row r="35" spans="2:11" customFormat="1" ht="15" customHeight="1">
      <c r="B35" s="189"/>
      <c r="C35" s="190"/>
      <c r="D35" s="305" t="s">
        <v>976</v>
      </c>
      <c r="E35" s="305"/>
      <c r="F35" s="305"/>
      <c r="G35" s="305"/>
      <c r="H35" s="305"/>
      <c r="I35" s="305"/>
      <c r="J35" s="305"/>
      <c r="K35" s="186"/>
    </row>
    <row r="36" spans="2:11" customFormat="1" ht="15" customHeight="1">
      <c r="B36" s="189"/>
      <c r="C36" s="190"/>
      <c r="D36" s="188"/>
      <c r="E36" s="191" t="s">
        <v>107</v>
      </c>
      <c r="F36" s="188"/>
      <c r="G36" s="305" t="s">
        <v>977</v>
      </c>
      <c r="H36" s="305"/>
      <c r="I36" s="305"/>
      <c r="J36" s="305"/>
      <c r="K36" s="186"/>
    </row>
    <row r="37" spans="2:11" customFormat="1" ht="30.75" customHeight="1">
      <c r="B37" s="189"/>
      <c r="C37" s="190"/>
      <c r="D37" s="188"/>
      <c r="E37" s="191" t="s">
        <v>978</v>
      </c>
      <c r="F37" s="188"/>
      <c r="G37" s="305" t="s">
        <v>979</v>
      </c>
      <c r="H37" s="305"/>
      <c r="I37" s="305"/>
      <c r="J37" s="305"/>
      <c r="K37" s="186"/>
    </row>
    <row r="38" spans="2:11" customFormat="1" ht="15" customHeight="1">
      <c r="B38" s="189"/>
      <c r="C38" s="190"/>
      <c r="D38" s="188"/>
      <c r="E38" s="191" t="s">
        <v>53</v>
      </c>
      <c r="F38" s="188"/>
      <c r="G38" s="305" t="s">
        <v>980</v>
      </c>
      <c r="H38" s="305"/>
      <c r="I38" s="305"/>
      <c r="J38" s="305"/>
      <c r="K38" s="186"/>
    </row>
    <row r="39" spans="2:11" customFormat="1" ht="15" customHeight="1">
      <c r="B39" s="189"/>
      <c r="C39" s="190"/>
      <c r="D39" s="188"/>
      <c r="E39" s="191" t="s">
        <v>54</v>
      </c>
      <c r="F39" s="188"/>
      <c r="G39" s="305" t="s">
        <v>981</v>
      </c>
      <c r="H39" s="305"/>
      <c r="I39" s="305"/>
      <c r="J39" s="305"/>
      <c r="K39" s="186"/>
    </row>
    <row r="40" spans="2:11" customFormat="1" ht="15" customHeight="1">
      <c r="B40" s="189"/>
      <c r="C40" s="190"/>
      <c r="D40" s="188"/>
      <c r="E40" s="191" t="s">
        <v>108</v>
      </c>
      <c r="F40" s="188"/>
      <c r="G40" s="305" t="s">
        <v>982</v>
      </c>
      <c r="H40" s="305"/>
      <c r="I40" s="305"/>
      <c r="J40" s="305"/>
      <c r="K40" s="186"/>
    </row>
    <row r="41" spans="2:11" customFormat="1" ht="15" customHeight="1">
      <c r="B41" s="189"/>
      <c r="C41" s="190"/>
      <c r="D41" s="188"/>
      <c r="E41" s="191" t="s">
        <v>109</v>
      </c>
      <c r="F41" s="188"/>
      <c r="G41" s="305" t="s">
        <v>983</v>
      </c>
      <c r="H41" s="305"/>
      <c r="I41" s="305"/>
      <c r="J41" s="305"/>
      <c r="K41" s="186"/>
    </row>
    <row r="42" spans="2:11" customFormat="1" ht="15" customHeight="1">
      <c r="B42" s="189"/>
      <c r="C42" s="190"/>
      <c r="D42" s="188"/>
      <c r="E42" s="191" t="s">
        <v>984</v>
      </c>
      <c r="F42" s="188"/>
      <c r="G42" s="305" t="s">
        <v>985</v>
      </c>
      <c r="H42" s="305"/>
      <c r="I42" s="305"/>
      <c r="J42" s="305"/>
      <c r="K42" s="186"/>
    </row>
    <row r="43" spans="2:11" customFormat="1" ht="15" customHeight="1">
      <c r="B43" s="189"/>
      <c r="C43" s="190"/>
      <c r="D43" s="188"/>
      <c r="E43" s="191"/>
      <c r="F43" s="188"/>
      <c r="G43" s="305" t="s">
        <v>986</v>
      </c>
      <c r="H43" s="305"/>
      <c r="I43" s="305"/>
      <c r="J43" s="305"/>
      <c r="K43" s="186"/>
    </row>
    <row r="44" spans="2:11" customFormat="1" ht="15" customHeight="1">
      <c r="B44" s="189"/>
      <c r="C44" s="190"/>
      <c r="D44" s="188"/>
      <c r="E44" s="191" t="s">
        <v>987</v>
      </c>
      <c r="F44" s="188"/>
      <c r="G44" s="305" t="s">
        <v>988</v>
      </c>
      <c r="H44" s="305"/>
      <c r="I44" s="305"/>
      <c r="J44" s="305"/>
      <c r="K44" s="186"/>
    </row>
    <row r="45" spans="2:11" customFormat="1" ht="15" customHeight="1">
      <c r="B45" s="189"/>
      <c r="C45" s="190"/>
      <c r="D45" s="188"/>
      <c r="E45" s="191" t="s">
        <v>111</v>
      </c>
      <c r="F45" s="188"/>
      <c r="G45" s="305" t="s">
        <v>989</v>
      </c>
      <c r="H45" s="305"/>
      <c r="I45" s="305"/>
      <c r="J45" s="305"/>
      <c r="K45" s="186"/>
    </row>
    <row r="46" spans="2:11" customFormat="1" ht="12.75" customHeight="1">
      <c r="B46" s="189"/>
      <c r="C46" s="190"/>
      <c r="D46" s="188"/>
      <c r="E46" s="188"/>
      <c r="F46" s="188"/>
      <c r="G46" s="188"/>
      <c r="H46" s="188"/>
      <c r="I46" s="188"/>
      <c r="J46" s="188"/>
      <c r="K46" s="186"/>
    </row>
    <row r="47" spans="2:11" customFormat="1" ht="15" customHeight="1">
      <c r="B47" s="189"/>
      <c r="C47" s="190"/>
      <c r="D47" s="305" t="s">
        <v>990</v>
      </c>
      <c r="E47" s="305"/>
      <c r="F47" s="305"/>
      <c r="G47" s="305"/>
      <c r="H47" s="305"/>
      <c r="I47" s="305"/>
      <c r="J47" s="305"/>
      <c r="K47" s="186"/>
    </row>
    <row r="48" spans="2:11" customFormat="1" ht="15" customHeight="1">
      <c r="B48" s="189"/>
      <c r="C48" s="190"/>
      <c r="D48" s="190"/>
      <c r="E48" s="305" t="s">
        <v>991</v>
      </c>
      <c r="F48" s="305"/>
      <c r="G48" s="305"/>
      <c r="H48" s="305"/>
      <c r="I48" s="305"/>
      <c r="J48" s="305"/>
      <c r="K48" s="186"/>
    </row>
    <row r="49" spans="2:11" customFormat="1" ht="15" customHeight="1">
      <c r="B49" s="189"/>
      <c r="C49" s="190"/>
      <c r="D49" s="190"/>
      <c r="E49" s="305" t="s">
        <v>992</v>
      </c>
      <c r="F49" s="305"/>
      <c r="G49" s="305"/>
      <c r="H49" s="305"/>
      <c r="I49" s="305"/>
      <c r="J49" s="305"/>
      <c r="K49" s="186"/>
    </row>
    <row r="50" spans="2:11" customFormat="1" ht="15" customHeight="1">
      <c r="B50" s="189"/>
      <c r="C50" s="190"/>
      <c r="D50" s="190"/>
      <c r="E50" s="305" t="s">
        <v>993</v>
      </c>
      <c r="F50" s="305"/>
      <c r="G50" s="305"/>
      <c r="H50" s="305"/>
      <c r="I50" s="305"/>
      <c r="J50" s="305"/>
      <c r="K50" s="186"/>
    </row>
    <row r="51" spans="2:11" customFormat="1" ht="15" customHeight="1">
      <c r="B51" s="189"/>
      <c r="C51" s="190"/>
      <c r="D51" s="305" t="s">
        <v>994</v>
      </c>
      <c r="E51" s="305"/>
      <c r="F51" s="305"/>
      <c r="G51" s="305"/>
      <c r="H51" s="305"/>
      <c r="I51" s="305"/>
      <c r="J51" s="305"/>
      <c r="K51" s="186"/>
    </row>
    <row r="52" spans="2:11" customFormat="1" ht="25.5" customHeight="1">
      <c r="B52" s="185"/>
      <c r="C52" s="306" t="s">
        <v>995</v>
      </c>
      <c r="D52" s="306"/>
      <c r="E52" s="306"/>
      <c r="F52" s="306"/>
      <c r="G52" s="306"/>
      <c r="H52" s="306"/>
      <c r="I52" s="306"/>
      <c r="J52" s="306"/>
      <c r="K52" s="186"/>
    </row>
    <row r="53" spans="2:11" customFormat="1" ht="5.25" customHeight="1">
      <c r="B53" s="185"/>
      <c r="C53" s="187"/>
      <c r="D53" s="187"/>
      <c r="E53" s="187"/>
      <c r="F53" s="187"/>
      <c r="G53" s="187"/>
      <c r="H53" s="187"/>
      <c r="I53" s="187"/>
      <c r="J53" s="187"/>
      <c r="K53" s="186"/>
    </row>
    <row r="54" spans="2:11" customFormat="1" ht="15" customHeight="1">
      <c r="B54" s="185"/>
      <c r="C54" s="305" t="s">
        <v>996</v>
      </c>
      <c r="D54" s="305"/>
      <c r="E54" s="305"/>
      <c r="F54" s="305"/>
      <c r="G54" s="305"/>
      <c r="H54" s="305"/>
      <c r="I54" s="305"/>
      <c r="J54" s="305"/>
      <c r="K54" s="186"/>
    </row>
    <row r="55" spans="2:11" customFormat="1" ht="15" customHeight="1">
      <c r="B55" s="185"/>
      <c r="C55" s="305" t="s">
        <v>997</v>
      </c>
      <c r="D55" s="305"/>
      <c r="E55" s="305"/>
      <c r="F55" s="305"/>
      <c r="G55" s="305"/>
      <c r="H55" s="305"/>
      <c r="I55" s="305"/>
      <c r="J55" s="305"/>
      <c r="K55" s="186"/>
    </row>
    <row r="56" spans="2:11" customFormat="1" ht="12.75" customHeight="1">
      <c r="B56" s="185"/>
      <c r="C56" s="188"/>
      <c r="D56" s="188"/>
      <c r="E56" s="188"/>
      <c r="F56" s="188"/>
      <c r="G56" s="188"/>
      <c r="H56" s="188"/>
      <c r="I56" s="188"/>
      <c r="J56" s="188"/>
      <c r="K56" s="186"/>
    </row>
    <row r="57" spans="2:11" customFormat="1" ht="15" customHeight="1">
      <c r="B57" s="185"/>
      <c r="C57" s="305" t="s">
        <v>998</v>
      </c>
      <c r="D57" s="305"/>
      <c r="E57" s="305"/>
      <c r="F57" s="305"/>
      <c r="G57" s="305"/>
      <c r="H57" s="305"/>
      <c r="I57" s="305"/>
      <c r="J57" s="305"/>
      <c r="K57" s="186"/>
    </row>
    <row r="58" spans="2:11" customFormat="1" ht="15" customHeight="1">
      <c r="B58" s="185"/>
      <c r="C58" s="190"/>
      <c r="D58" s="305" t="s">
        <v>999</v>
      </c>
      <c r="E58" s="305"/>
      <c r="F58" s="305"/>
      <c r="G58" s="305"/>
      <c r="H58" s="305"/>
      <c r="I58" s="305"/>
      <c r="J58" s="305"/>
      <c r="K58" s="186"/>
    </row>
    <row r="59" spans="2:11" customFormat="1" ht="15" customHeight="1">
      <c r="B59" s="185"/>
      <c r="C59" s="190"/>
      <c r="D59" s="305" t="s">
        <v>1000</v>
      </c>
      <c r="E59" s="305"/>
      <c r="F59" s="305"/>
      <c r="G59" s="305"/>
      <c r="H59" s="305"/>
      <c r="I59" s="305"/>
      <c r="J59" s="305"/>
      <c r="K59" s="186"/>
    </row>
    <row r="60" spans="2:11" customFormat="1" ht="15" customHeight="1">
      <c r="B60" s="185"/>
      <c r="C60" s="190"/>
      <c r="D60" s="305" t="s">
        <v>1001</v>
      </c>
      <c r="E60" s="305"/>
      <c r="F60" s="305"/>
      <c r="G60" s="305"/>
      <c r="H60" s="305"/>
      <c r="I60" s="305"/>
      <c r="J60" s="305"/>
      <c r="K60" s="186"/>
    </row>
    <row r="61" spans="2:11" customFormat="1" ht="15" customHeight="1">
      <c r="B61" s="185"/>
      <c r="C61" s="190"/>
      <c r="D61" s="305" t="s">
        <v>1002</v>
      </c>
      <c r="E61" s="305"/>
      <c r="F61" s="305"/>
      <c r="G61" s="305"/>
      <c r="H61" s="305"/>
      <c r="I61" s="305"/>
      <c r="J61" s="305"/>
      <c r="K61" s="186"/>
    </row>
    <row r="62" spans="2:11" customFormat="1" ht="15" customHeight="1">
      <c r="B62" s="185"/>
      <c r="C62" s="190"/>
      <c r="D62" s="308" t="s">
        <v>1003</v>
      </c>
      <c r="E62" s="308"/>
      <c r="F62" s="308"/>
      <c r="G62" s="308"/>
      <c r="H62" s="308"/>
      <c r="I62" s="308"/>
      <c r="J62" s="308"/>
      <c r="K62" s="186"/>
    </row>
    <row r="63" spans="2:11" customFormat="1" ht="15" customHeight="1">
      <c r="B63" s="185"/>
      <c r="C63" s="190"/>
      <c r="D63" s="305" t="s">
        <v>1004</v>
      </c>
      <c r="E63" s="305"/>
      <c r="F63" s="305"/>
      <c r="G63" s="305"/>
      <c r="H63" s="305"/>
      <c r="I63" s="305"/>
      <c r="J63" s="305"/>
      <c r="K63" s="186"/>
    </row>
    <row r="64" spans="2:11" customFormat="1" ht="12.75" customHeight="1">
      <c r="B64" s="185"/>
      <c r="C64" s="190"/>
      <c r="D64" s="190"/>
      <c r="E64" s="193"/>
      <c r="F64" s="190"/>
      <c r="G64" s="190"/>
      <c r="H64" s="190"/>
      <c r="I64" s="190"/>
      <c r="J64" s="190"/>
      <c r="K64" s="186"/>
    </row>
    <row r="65" spans="2:11" customFormat="1" ht="15" customHeight="1">
      <c r="B65" s="185"/>
      <c r="C65" s="190"/>
      <c r="D65" s="305" t="s">
        <v>1005</v>
      </c>
      <c r="E65" s="305"/>
      <c r="F65" s="305"/>
      <c r="G65" s="305"/>
      <c r="H65" s="305"/>
      <c r="I65" s="305"/>
      <c r="J65" s="305"/>
      <c r="K65" s="186"/>
    </row>
    <row r="66" spans="2:11" customFormat="1" ht="15" customHeight="1">
      <c r="B66" s="185"/>
      <c r="C66" s="190"/>
      <c r="D66" s="308" t="s">
        <v>1006</v>
      </c>
      <c r="E66" s="308"/>
      <c r="F66" s="308"/>
      <c r="G66" s="308"/>
      <c r="H66" s="308"/>
      <c r="I66" s="308"/>
      <c r="J66" s="308"/>
      <c r="K66" s="186"/>
    </row>
    <row r="67" spans="2:11" customFormat="1" ht="15" customHeight="1">
      <c r="B67" s="185"/>
      <c r="C67" s="190"/>
      <c r="D67" s="305" t="s">
        <v>1007</v>
      </c>
      <c r="E67" s="305"/>
      <c r="F67" s="305"/>
      <c r="G67" s="305"/>
      <c r="H67" s="305"/>
      <c r="I67" s="305"/>
      <c r="J67" s="305"/>
      <c r="K67" s="186"/>
    </row>
    <row r="68" spans="2:11" customFormat="1" ht="15" customHeight="1">
      <c r="B68" s="185"/>
      <c r="C68" s="190"/>
      <c r="D68" s="305" t="s">
        <v>1008</v>
      </c>
      <c r="E68" s="305"/>
      <c r="F68" s="305"/>
      <c r="G68" s="305"/>
      <c r="H68" s="305"/>
      <c r="I68" s="305"/>
      <c r="J68" s="305"/>
      <c r="K68" s="186"/>
    </row>
    <row r="69" spans="2:11" customFormat="1" ht="15" customHeight="1">
      <c r="B69" s="185"/>
      <c r="C69" s="190"/>
      <c r="D69" s="305" t="s">
        <v>1009</v>
      </c>
      <c r="E69" s="305"/>
      <c r="F69" s="305"/>
      <c r="G69" s="305"/>
      <c r="H69" s="305"/>
      <c r="I69" s="305"/>
      <c r="J69" s="305"/>
      <c r="K69" s="186"/>
    </row>
    <row r="70" spans="2:11" customFormat="1" ht="15" customHeight="1">
      <c r="B70" s="185"/>
      <c r="C70" s="190"/>
      <c r="D70" s="305" t="s">
        <v>1010</v>
      </c>
      <c r="E70" s="305"/>
      <c r="F70" s="305"/>
      <c r="G70" s="305"/>
      <c r="H70" s="305"/>
      <c r="I70" s="305"/>
      <c r="J70" s="305"/>
      <c r="K70" s="186"/>
    </row>
    <row r="71" spans="2:11" customFormat="1" ht="12.75" customHeight="1">
      <c r="B71" s="194"/>
      <c r="C71" s="195"/>
      <c r="D71" s="195"/>
      <c r="E71" s="195"/>
      <c r="F71" s="195"/>
      <c r="G71" s="195"/>
      <c r="H71" s="195"/>
      <c r="I71" s="195"/>
      <c r="J71" s="195"/>
      <c r="K71" s="196"/>
    </row>
    <row r="72" spans="2:11" customFormat="1" ht="18.7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8"/>
    </row>
    <row r="73" spans="2:11" customFormat="1" ht="18.75" customHeight="1">
      <c r="B73" s="198"/>
      <c r="C73" s="198"/>
      <c r="D73" s="198"/>
      <c r="E73" s="198"/>
      <c r="F73" s="198"/>
      <c r="G73" s="198"/>
      <c r="H73" s="198"/>
      <c r="I73" s="198"/>
      <c r="J73" s="198"/>
      <c r="K73" s="198"/>
    </row>
    <row r="74" spans="2:11" customFormat="1" ht="7.5" customHeight="1">
      <c r="B74" s="199"/>
      <c r="C74" s="200"/>
      <c r="D74" s="200"/>
      <c r="E74" s="200"/>
      <c r="F74" s="200"/>
      <c r="G74" s="200"/>
      <c r="H74" s="200"/>
      <c r="I74" s="200"/>
      <c r="J74" s="200"/>
      <c r="K74" s="201"/>
    </row>
    <row r="75" spans="2:11" customFormat="1" ht="45" customHeight="1">
      <c r="B75" s="202"/>
      <c r="C75" s="309" t="s">
        <v>1011</v>
      </c>
      <c r="D75" s="309"/>
      <c r="E75" s="309"/>
      <c r="F75" s="309"/>
      <c r="G75" s="309"/>
      <c r="H75" s="309"/>
      <c r="I75" s="309"/>
      <c r="J75" s="309"/>
      <c r="K75" s="203"/>
    </row>
    <row r="76" spans="2:11" customFormat="1" ht="17.25" customHeight="1">
      <c r="B76" s="202"/>
      <c r="C76" s="204" t="s">
        <v>1012</v>
      </c>
      <c r="D76" s="204"/>
      <c r="E76" s="204"/>
      <c r="F76" s="204" t="s">
        <v>1013</v>
      </c>
      <c r="G76" s="205"/>
      <c r="H76" s="204" t="s">
        <v>54</v>
      </c>
      <c r="I76" s="204" t="s">
        <v>57</v>
      </c>
      <c r="J76" s="204" t="s">
        <v>1014</v>
      </c>
      <c r="K76" s="203"/>
    </row>
    <row r="77" spans="2:11" customFormat="1" ht="17.25" customHeight="1">
      <c r="B77" s="202"/>
      <c r="C77" s="206" t="s">
        <v>1015</v>
      </c>
      <c r="D77" s="206"/>
      <c r="E77" s="206"/>
      <c r="F77" s="207" t="s">
        <v>1016</v>
      </c>
      <c r="G77" s="208"/>
      <c r="H77" s="206"/>
      <c r="I77" s="206"/>
      <c r="J77" s="206" t="s">
        <v>1017</v>
      </c>
      <c r="K77" s="203"/>
    </row>
    <row r="78" spans="2:11" customFormat="1" ht="5.25" customHeight="1">
      <c r="B78" s="202"/>
      <c r="C78" s="209"/>
      <c r="D78" s="209"/>
      <c r="E78" s="209"/>
      <c r="F78" s="209"/>
      <c r="G78" s="210"/>
      <c r="H78" s="209"/>
      <c r="I78" s="209"/>
      <c r="J78" s="209"/>
      <c r="K78" s="203"/>
    </row>
    <row r="79" spans="2:11" customFormat="1" ht="15" customHeight="1">
      <c r="B79" s="202"/>
      <c r="C79" s="191" t="s">
        <v>53</v>
      </c>
      <c r="D79" s="211"/>
      <c r="E79" s="211"/>
      <c r="F79" s="212" t="s">
        <v>1018</v>
      </c>
      <c r="G79" s="213"/>
      <c r="H79" s="191" t="s">
        <v>1019</v>
      </c>
      <c r="I79" s="191" t="s">
        <v>1020</v>
      </c>
      <c r="J79" s="191">
        <v>20</v>
      </c>
      <c r="K79" s="203"/>
    </row>
    <row r="80" spans="2:11" customFormat="1" ht="15" customHeight="1">
      <c r="B80" s="202"/>
      <c r="C80" s="191" t="s">
        <v>78</v>
      </c>
      <c r="D80" s="191"/>
      <c r="E80" s="191"/>
      <c r="F80" s="212" t="s">
        <v>1018</v>
      </c>
      <c r="G80" s="213"/>
      <c r="H80" s="191" t="s">
        <v>1021</v>
      </c>
      <c r="I80" s="191" t="s">
        <v>1020</v>
      </c>
      <c r="J80" s="191">
        <v>120</v>
      </c>
      <c r="K80" s="203"/>
    </row>
    <row r="81" spans="2:11" customFormat="1" ht="15" customHeight="1">
      <c r="B81" s="214"/>
      <c r="C81" s="191" t="s">
        <v>1022</v>
      </c>
      <c r="D81" s="191"/>
      <c r="E81" s="191"/>
      <c r="F81" s="212" t="s">
        <v>1023</v>
      </c>
      <c r="G81" s="213"/>
      <c r="H81" s="191" t="s">
        <v>1024</v>
      </c>
      <c r="I81" s="191" t="s">
        <v>1020</v>
      </c>
      <c r="J81" s="191">
        <v>50</v>
      </c>
      <c r="K81" s="203"/>
    </row>
    <row r="82" spans="2:11" customFormat="1" ht="15" customHeight="1">
      <c r="B82" s="214"/>
      <c r="C82" s="191" t="s">
        <v>1025</v>
      </c>
      <c r="D82" s="191"/>
      <c r="E82" s="191"/>
      <c r="F82" s="212" t="s">
        <v>1018</v>
      </c>
      <c r="G82" s="213"/>
      <c r="H82" s="191" t="s">
        <v>1026</v>
      </c>
      <c r="I82" s="191" t="s">
        <v>1027</v>
      </c>
      <c r="J82" s="191"/>
      <c r="K82" s="203"/>
    </row>
    <row r="83" spans="2:11" customFormat="1" ht="15" customHeight="1">
      <c r="B83" s="214"/>
      <c r="C83" s="191" t="s">
        <v>1028</v>
      </c>
      <c r="D83" s="191"/>
      <c r="E83" s="191"/>
      <c r="F83" s="212" t="s">
        <v>1023</v>
      </c>
      <c r="G83" s="191"/>
      <c r="H83" s="191" t="s">
        <v>1029</v>
      </c>
      <c r="I83" s="191" t="s">
        <v>1020</v>
      </c>
      <c r="J83" s="191">
        <v>15</v>
      </c>
      <c r="K83" s="203"/>
    </row>
    <row r="84" spans="2:11" customFormat="1" ht="15" customHeight="1">
      <c r="B84" s="214"/>
      <c r="C84" s="191" t="s">
        <v>1030</v>
      </c>
      <c r="D84" s="191"/>
      <c r="E84" s="191"/>
      <c r="F84" s="212" t="s">
        <v>1023</v>
      </c>
      <c r="G84" s="191"/>
      <c r="H84" s="191" t="s">
        <v>1031</v>
      </c>
      <c r="I84" s="191" t="s">
        <v>1020</v>
      </c>
      <c r="J84" s="191">
        <v>15</v>
      </c>
      <c r="K84" s="203"/>
    </row>
    <row r="85" spans="2:11" customFormat="1" ht="15" customHeight="1">
      <c r="B85" s="214"/>
      <c r="C85" s="191" t="s">
        <v>1032</v>
      </c>
      <c r="D85" s="191"/>
      <c r="E85" s="191"/>
      <c r="F85" s="212" t="s">
        <v>1023</v>
      </c>
      <c r="G85" s="191"/>
      <c r="H85" s="191" t="s">
        <v>1033</v>
      </c>
      <c r="I85" s="191" t="s">
        <v>1020</v>
      </c>
      <c r="J85" s="191">
        <v>20</v>
      </c>
      <c r="K85" s="203"/>
    </row>
    <row r="86" spans="2:11" customFormat="1" ht="15" customHeight="1">
      <c r="B86" s="214"/>
      <c r="C86" s="191" t="s">
        <v>1034</v>
      </c>
      <c r="D86" s="191"/>
      <c r="E86" s="191"/>
      <c r="F86" s="212" t="s">
        <v>1023</v>
      </c>
      <c r="G86" s="191"/>
      <c r="H86" s="191" t="s">
        <v>1035</v>
      </c>
      <c r="I86" s="191" t="s">
        <v>1020</v>
      </c>
      <c r="J86" s="191">
        <v>20</v>
      </c>
      <c r="K86" s="203"/>
    </row>
    <row r="87" spans="2:11" customFormat="1" ht="15" customHeight="1">
      <c r="B87" s="214"/>
      <c r="C87" s="191" t="s">
        <v>1036</v>
      </c>
      <c r="D87" s="191"/>
      <c r="E87" s="191"/>
      <c r="F87" s="212" t="s">
        <v>1023</v>
      </c>
      <c r="G87" s="213"/>
      <c r="H87" s="191" t="s">
        <v>1037</v>
      </c>
      <c r="I87" s="191" t="s">
        <v>1020</v>
      </c>
      <c r="J87" s="191">
        <v>50</v>
      </c>
      <c r="K87" s="203"/>
    </row>
    <row r="88" spans="2:11" customFormat="1" ht="15" customHeight="1">
      <c r="B88" s="214"/>
      <c r="C88" s="191" t="s">
        <v>1038</v>
      </c>
      <c r="D88" s="191"/>
      <c r="E88" s="191"/>
      <c r="F88" s="212" t="s">
        <v>1023</v>
      </c>
      <c r="G88" s="213"/>
      <c r="H88" s="191" t="s">
        <v>1039</v>
      </c>
      <c r="I88" s="191" t="s">
        <v>1020</v>
      </c>
      <c r="J88" s="191">
        <v>20</v>
      </c>
      <c r="K88" s="203"/>
    </row>
    <row r="89" spans="2:11" customFormat="1" ht="15" customHeight="1">
      <c r="B89" s="214"/>
      <c r="C89" s="191" t="s">
        <v>1040</v>
      </c>
      <c r="D89" s="191"/>
      <c r="E89" s="191"/>
      <c r="F89" s="212" t="s">
        <v>1023</v>
      </c>
      <c r="G89" s="213"/>
      <c r="H89" s="191" t="s">
        <v>1041</v>
      </c>
      <c r="I89" s="191" t="s">
        <v>1020</v>
      </c>
      <c r="J89" s="191">
        <v>20</v>
      </c>
      <c r="K89" s="203"/>
    </row>
    <row r="90" spans="2:11" customFormat="1" ht="15" customHeight="1">
      <c r="B90" s="214"/>
      <c r="C90" s="191" t="s">
        <v>1042</v>
      </c>
      <c r="D90" s="191"/>
      <c r="E90" s="191"/>
      <c r="F90" s="212" t="s">
        <v>1023</v>
      </c>
      <c r="G90" s="213"/>
      <c r="H90" s="191" t="s">
        <v>1043</v>
      </c>
      <c r="I90" s="191" t="s">
        <v>1020</v>
      </c>
      <c r="J90" s="191">
        <v>50</v>
      </c>
      <c r="K90" s="203"/>
    </row>
    <row r="91" spans="2:11" customFormat="1" ht="15" customHeight="1">
      <c r="B91" s="214"/>
      <c r="C91" s="191" t="s">
        <v>1044</v>
      </c>
      <c r="D91" s="191"/>
      <c r="E91" s="191"/>
      <c r="F91" s="212" t="s">
        <v>1023</v>
      </c>
      <c r="G91" s="213"/>
      <c r="H91" s="191" t="s">
        <v>1044</v>
      </c>
      <c r="I91" s="191" t="s">
        <v>1020</v>
      </c>
      <c r="J91" s="191">
        <v>50</v>
      </c>
      <c r="K91" s="203"/>
    </row>
    <row r="92" spans="2:11" customFormat="1" ht="15" customHeight="1">
      <c r="B92" s="214"/>
      <c r="C92" s="191" t="s">
        <v>1045</v>
      </c>
      <c r="D92" s="191"/>
      <c r="E92" s="191"/>
      <c r="F92" s="212" t="s">
        <v>1023</v>
      </c>
      <c r="G92" s="213"/>
      <c r="H92" s="191" t="s">
        <v>1046</v>
      </c>
      <c r="I92" s="191" t="s">
        <v>1020</v>
      </c>
      <c r="J92" s="191">
        <v>255</v>
      </c>
      <c r="K92" s="203"/>
    </row>
    <row r="93" spans="2:11" customFormat="1" ht="15" customHeight="1">
      <c r="B93" s="214"/>
      <c r="C93" s="191" t="s">
        <v>1047</v>
      </c>
      <c r="D93" s="191"/>
      <c r="E93" s="191"/>
      <c r="F93" s="212" t="s">
        <v>1018</v>
      </c>
      <c r="G93" s="213"/>
      <c r="H93" s="191" t="s">
        <v>1048</v>
      </c>
      <c r="I93" s="191" t="s">
        <v>1049</v>
      </c>
      <c r="J93" s="191"/>
      <c r="K93" s="203"/>
    </row>
    <row r="94" spans="2:11" customFormat="1" ht="15" customHeight="1">
      <c r="B94" s="214"/>
      <c r="C94" s="191" t="s">
        <v>1050</v>
      </c>
      <c r="D94" s="191"/>
      <c r="E94" s="191"/>
      <c r="F94" s="212" t="s">
        <v>1018</v>
      </c>
      <c r="G94" s="213"/>
      <c r="H94" s="191" t="s">
        <v>1051</v>
      </c>
      <c r="I94" s="191" t="s">
        <v>1052</v>
      </c>
      <c r="J94" s="191"/>
      <c r="K94" s="203"/>
    </row>
    <row r="95" spans="2:11" customFormat="1" ht="15" customHeight="1">
      <c r="B95" s="214"/>
      <c r="C95" s="191" t="s">
        <v>1053</v>
      </c>
      <c r="D95" s="191"/>
      <c r="E95" s="191"/>
      <c r="F95" s="212" t="s">
        <v>1018</v>
      </c>
      <c r="G95" s="213"/>
      <c r="H95" s="191" t="s">
        <v>1053</v>
      </c>
      <c r="I95" s="191" t="s">
        <v>1052</v>
      </c>
      <c r="J95" s="191"/>
      <c r="K95" s="203"/>
    </row>
    <row r="96" spans="2:11" customFormat="1" ht="15" customHeight="1">
      <c r="B96" s="214"/>
      <c r="C96" s="191" t="s">
        <v>38</v>
      </c>
      <c r="D96" s="191"/>
      <c r="E96" s="191"/>
      <c r="F96" s="212" t="s">
        <v>1018</v>
      </c>
      <c r="G96" s="213"/>
      <c r="H96" s="191" t="s">
        <v>1054</v>
      </c>
      <c r="I96" s="191" t="s">
        <v>1052</v>
      </c>
      <c r="J96" s="191"/>
      <c r="K96" s="203"/>
    </row>
    <row r="97" spans="2:11" customFormat="1" ht="15" customHeight="1">
      <c r="B97" s="214"/>
      <c r="C97" s="191" t="s">
        <v>48</v>
      </c>
      <c r="D97" s="191"/>
      <c r="E97" s="191"/>
      <c r="F97" s="212" t="s">
        <v>1018</v>
      </c>
      <c r="G97" s="213"/>
      <c r="H97" s="191" t="s">
        <v>1055</v>
      </c>
      <c r="I97" s="191" t="s">
        <v>1052</v>
      </c>
      <c r="J97" s="191"/>
      <c r="K97" s="203"/>
    </row>
    <row r="98" spans="2:11" customFormat="1" ht="15" customHeight="1">
      <c r="B98" s="215"/>
      <c r="C98" s="216"/>
      <c r="D98" s="216"/>
      <c r="E98" s="216"/>
      <c r="F98" s="216"/>
      <c r="G98" s="216"/>
      <c r="H98" s="216"/>
      <c r="I98" s="216"/>
      <c r="J98" s="216"/>
      <c r="K98" s="217"/>
    </row>
    <row r="99" spans="2:11" customFormat="1" ht="18.75" customHeight="1">
      <c r="B99" s="218"/>
      <c r="C99" s="219"/>
      <c r="D99" s="219"/>
      <c r="E99" s="219"/>
      <c r="F99" s="219"/>
      <c r="G99" s="219"/>
      <c r="H99" s="219"/>
      <c r="I99" s="219"/>
      <c r="J99" s="219"/>
      <c r="K99" s="218"/>
    </row>
    <row r="100" spans="2:11" customFormat="1" ht="18.75" customHeight="1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</row>
    <row r="101" spans="2:11" customFormat="1" ht="7.5" customHeigh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1"/>
    </row>
    <row r="102" spans="2:11" customFormat="1" ht="45" customHeight="1">
      <c r="B102" s="202"/>
      <c r="C102" s="309" t="s">
        <v>1056</v>
      </c>
      <c r="D102" s="309"/>
      <c r="E102" s="309"/>
      <c r="F102" s="309"/>
      <c r="G102" s="309"/>
      <c r="H102" s="309"/>
      <c r="I102" s="309"/>
      <c r="J102" s="309"/>
      <c r="K102" s="203"/>
    </row>
    <row r="103" spans="2:11" customFormat="1" ht="17.25" customHeight="1">
      <c r="B103" s="202"/>
      <c r="C103" s="204" t="s">
        <v>1012</v>
      </c>
      <c r="D103" s="204"/>
      <c r="E103" s="204"/>
      <c r="F103" s="204" t="s">
        <v>1013</v>
      </c>
      <c r="G103" s="205"/>
      <c r="H103" s="204" t="s">
        <v>54</v>
      </c>
      <c r="I103" s="204" t="s">
        <v>57</v>
      </c>
      <c r="J103" s="204" t="s">
        <v>1014</v>
      </c>
      <c r="K103" s="203"/>
    </row>
    <row r="104" spans="2:11" customFormat="1" ht="17.25" customHeight="1">
      <c r="B104" s="202"/>
      <c r="C104" s="206" t="s">
        <v>1015</v>
      </c>
      <c r="D104" s="206"/>
      <c r="E104" s="206"/>
      <c r="F104" s="207" t="s">
        <v>1016</v>
      </c>
      <c r="G104" s="208"/>
      <c r="H104" s="206"/>
      <c r="I104" s="206"/>
      <c r="J104" s="206" t="s">
        <v>1017</v>
      </c>
      <c r="K104" s="203"/>
    </row>
    <row r="105" spans="2:11" customFormat="1" ht="5.25" customHeight="1">
      <c r="B105" s="202"/>
      <c r="C105" s="204"/>
      <c r="D105" s="204"/>
      <c r="E105" s="204"/>
      <c r="F105" s="204"/>
      <c r="G105" s="220"/>
      <c r="H105" s="204"/>
      <c r="I105" s="204"/>
      <c r="J105" s="204"/>
      <c r="K105" s="203"/>
    </row>
    <row r="106" spans="2:11" customFormat="1" ht="15" customHeight="1">
      <c r="B106" s="202"/>
      <c r="C106" s="191" t="s">
        <v>53</v>
      </c>
      <c r="D106" s="211"/>
      <c r="E106" s="211"/>
      <c r="F106" s="212" t="s">
        <v>1018</v>
      </c>
      <c r="G106" s="191"/>
      <c r="H106" s="191" t="s">
        <v>1057</v>
      </c>
      <c r="I106" s="191" t="s">
        <v>1020</v>
      </c>
      <c r="J106" s="191">
        <v>20</v>
      </c>
      <c r="K106" s="203"/>
    </row>
    <row r="107" spans="2:11" customFormat="1" ht="15" customHeight="1">
      <c r="B107" s="202"/>
      <c r="C107" s="191" t="s">
        <v>78</v>
      </c>
      <c r="D107" s="191"/>
      <c r="E107" s="191"/>
      <c r="F107" s="212" t="s">
        <v>1018</v>
      </c>
      <c r="G107" s="191"/>
      <c r="H107" s="191" t="s">
        <v>1057</v>
      </c>
      <c r="I107" s="191" t="s">
        <v>1020</v>
      </c>
      <c r="J107" s="191">
        <v>120</v>
      </c>
      <c r="K107" s="203"/>
    </row>
    <row r="108" spans="2:11" customFormat="1" ht="15" customHeight="1">
      <c r="B108" s="214"/>
      <c r="C108" s="191" t="s">
        <v>1022</v>
      </c>
      <c r="D108" s="191"/>
      <c r="E108" s="191"/>
      <c r="F108" s="212" t="s">
        <v>1023</v>
      </c>
      <c r="G108" s="191"/>
      <c r="H108" s="191" t="s">
        <v>1057</v>
      </c>
      <c r="I108" s="191" t="s">
        <v>1020</v>
      </c>
      <c r="J108" s="191">
        <v>50</v>
      </c>
      <c r="K108" s="203"/>
    </row>
    <row r="109" spans="2:11" customFormat="1" ht="15" customHeight="1">
      <c r="B109" s="214"/>
      <c r="C109" s="191" t="s">
        <v>1025</v>
      </c>
      <c r="D109" s="191"/>
      <c r="E109" s="191"/>
      <c r="F109" s="212" t="s">
        <v>1018</v>
      </c>
      <c r="G109" s="191"/>
      <c r="H109" s="191" t="s">
        <v>1057</v>
      </c>
      <c r="I109" s="191" t="s">
        <v>1027</v>
      </c>
      <c r="J109" s="191"/>
      <c r="K109" s="203"/>
    </row>
    <row r="110" spans="2:11" customFormat="1" ht="15" customHeight="1">
      <c r="B110" s="214"/>
      <c r="C110" s="191" t="s">
        <v>1036</v>
      </c>
      <c r="D110" s="191"/>
      <c r="E110" s="191"/>
      <c r="F110" s="212" t="s">
        <v>1023</v>
      </c>
      <c r="G110" s="191"/>
      <c r="H110" s="191" t="s">
        <v>1057</v>
      </c>
      <c r="I110" s="191" t="s">
        <v>1020</v>
      </c>
      <c r="J110" s="191">
        <v>50</v>
      </c>
      <c r="K110" s="203"/>
    </row>
    <row r="111" spans="2:11" customFormat="1" ht="15" customHeight="1">
      <c r="B111" s="214"/>
      <c r="C111" s="191" t="s">
        <v>1044</v>
      </c>
      <c r="D111" s="191"/>
      <c r="E111" s="191"/>
      <c r="F111" s="212" t="s">
        <v>1023</v>
      </c>
      <c r="G111" s="191"/>
      <c r="H111" s="191" t="s">
        <v>1057</v>
      </c>
      <c r="I111" s="191" t="s">
        <v>1020</v>
      </c>
      <c r="J111" s="191">
        <v>50</v>
      </c>
      <c r="K111" s="203"/>
    </row>
    <row r="112" spans="2:11" customFormat="1" ht="15" customHeight="1">
      <c r="B112" s="214"/>
      <c r="C112" s="191" t="s">
        <v>1042</v>
      </c>
      <c r="D112" s="191"/>
      <c r="E112" s="191"/>
      <c r="F112" s="212" t="s">
        <v>1023</v>
      </c>
      <c r="G112" s="191"/>
      <c r="H112" s="191" t="s">
        <v>1057</v>
      </c>
      <c r="I112" s="191" t="s">
        <v>1020</v>
      </c>
      <c r="J112" s="191">
        <v>50</v>
      </c>
      <c r="K112" s="203"/>
    </row>
    <row r="113" spans="2:11" customFormat="1" ht="15" customHeight="1">
      <c r="B113" s="214"/>
      <c r="C113" s="191" t="s">
        <v>53</v>
      </c>
      <c r="D113" s="191"/>
      <c r="E113" s="191"/>
      <c r="F113" s="212" t="s">
        <v>1018</v>
      </c>
      <c r="G113" s="191"/>
      <c r="H113" s="191" t="s">
        <v>1058</v>
      </c>
      <c r="I113" s="191" t="s">
        <v>1020</v>
      </c>
      <c r="J113" s="191">
        <v>20</v>
      </c>
      <c r="K113" s="203"/>
    </row>
    <row r="114" spans="2:11" customFormat="1" ht="15" customHeight="1">
      <c r="B114" s="214"/>
      <c r="C114" s="191" t="s">
        <v>1059</v>
      </c>
      <c r="D114" s="191"/>
      <c r="E114" s="191"/>
      <c r="F114" s="212" t="s">
        <v>1018</v>
      </c>
      <c r="G114" s="191"/>
      <c r="H114" s="191" t="s">
        <v>1060</v>
      </c>
      <c r="I114" s="191" t="s">
        <v>1020</v>
      </c>
      <c r="J114" s="191">
        <v>120</v>
      </c>
      <c r="K114" s="203"/>
    </row>
    <row r="115" spans="2:11" customFormat="1" ht="15" customHeight="1">
      <c r="B115" s="214"/>
      <c r="C115" s="191" t="s">
        <v>38</v>
      </c>
      <c r="D115" s="191"/>
      <c r="E115" s="191"/>
      <c r="F115" s="212" t="s">
        <v>1018</v>
      </c>
      <c r="G115" s="191"/>
      <c r="H115" s="191" t="s">
        <v>1061</v>
      </c>
      <c r="I115" s="191" t="s">
        <v>1052</v>
      </c>
      <c r="J115" s="191"/>
      <c r="K115" s="203"/>
    </row>
    <row r="116" spans="2:11" customFormat="1" ht="15" customHeight="1">
      <c r="B116" s="214"/>
      <c r="C116" s="191" t="s">
        <v>48</v>
      </c>
      <c r="D116" s="191"/>
      <c r="E116" s="191"/>
      <c r="F116" s="212" t="s">
        <v>1018</v>
      </c>
      <c r="G116" s="191"/>
      <c r="H116" s="191" t="s">
        <v>1062</v>
      </c>
      <c r="I116" s="191" t="s">
        <v>1052</v>
      </c>
      <c r="J116" s="191"/>
      <c r="K116" s="203"/>
    </row>
    <row r="117" spans="2:11" customFormat="1" ht="15" customHeight="1">
      <c r="B117" s="214"/>
      <c r="C117" s="191" t="s">
        <v>57</v>
      </c>
      <c r="D117" s="191"/>
      <c r="E117" s="191"/>
      <c r="F117" s="212" t="s">
        <v>1018</v>
      </c>
      <c r="G117" s="191"/>
      <c r="H117" s="191" t="s">
        <v>1063</v>
      </c>
      <c r="I117" s="191" t="s">
        <v>1064</v>
      </c>
      <c r="J117" s="191"/>
      <c r="K117" s="203"/>
    </row>
    <row r="118" spans="2:11" customFormat="1" ht="15" customHeight="1">
      <c r="B118" s="215"/>
      <c r="C118" s="221"/>
      <c r="D118" s="221"/>
      <c r="E118" s="221"/>
      <c r="F118" s="221"/>
      <c r="G118" s="221"/>
      <c r="H118" s="221"/>
      <c r="I118" s="221"/>
      <c r="J118" s="221"/>
      <c r="K118" s="217"/>
    </row>
    <row r="119" spans="2:11" customFormat="1" ht="18.75" customHeight="1">
      <c r="B119" s="222"/>
      <c r="C119" s="223"/>
      <c r="D119" s="223"/>
      <c r="E119" s="223"/>
      <c r="F119" s="224"/>
      <c r="G119" s="223"/>
      <c r="H119" s="223"/>
      <c r="I119" s="223"/>
      <c r="J119" s="223"/>
      <c r="K119" s="222"/>
    </row>
    <row r="120" spans="2:11" customFormat="1" ht="18.75" customHeight="1"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</row>
    <row r="121" spans="2:11" customFormat="1" ht="7.5" customHeight="1">
      <c r="B121" s="225"/>
      <c r="C121" s="226"/>
      <c r="D121" s="226"/>
      <c r="E121" s="226"/>
      <c r="F121" s="226"/>
      <c r="G121" s="226"/>
      <c r="H121" s="226"/>
      <c r="I121" s="226"/>
      <c r="J121" s="226"/>
      <c r="K121" s="227"/>
    </row>
    <row r="122" spans="2:11" customFormat="1" ht="45" customHeight="1">
      <c r="B122" s="228"/>
      <c r="C122" s="307" t="s">
        <v>1065</v>
      </c>
      <c r="D122" s="307"/>
      <c r="E122" s="307"/>
      <c r="F122" s="307"/>
      <c r="G122" s="307"/>
      <c r="H122" s="307"/>
      <c r="I122" s="307"/>
      <c r="J122" s="307"/>
      <c r="K122" s="229"/>
    </row>
    <row r="123" spans="2:11" customFormat="1" ht="17.25" customHeight="1">
      <c r="B123" s="230"/>
      <c r="C123" s="204" t="s">
        <v>1012</v>
      </c>
      <c r="D123" s="204"/>
      <c r="E123" s="204"/>
      <c r="F123" s="204" t="s">
        <v>1013</v>
      </c>
      <c r="G123" s="205"/>
      <c r="H123" s="204" t="s">
        <v>54</v>
      </c>
      <c r="I123" s="204" t="s">
        <v>57</v>
      </c>
      <c r="J123" s="204" t="s">
        <v>1014</v>
      </c>
      <c r="K123" s="231"/>
    </row>
    <row r="124" spans="2:11" customFormat="1" ht="17.25" customHeight="1">
      <c r="B124" s="230"/>
      <c r="C124" s="206" t="s">
        <v>1015</v>
      </c>
      <c r="D124" s="206"/>
      <c r="E124" s="206"/>
      <c r="F124" s="207" t="s">
        <v>1016</v>
      </c>
      <c r="G124" s="208"/>
      <c r="H124" s="206"/>
      <c r="I124" s="206"/>
      <c r="J124" s="206" t="s">
        <v>1017</v>
      </c>
      <c r="K124" s="231"/>
    </row>
    <row r="125" spans="2:11" customFormat="1" ht="5.25" customHeight="1">
      <c r="B125" s="232"/>
      <c r="C125" s="209"/>
      <c r="D125" s="209"/>
      <c r="E125" s="209"/>
      <c r="F125" s="209"/>
      <c r="G125" s="233"/>
      <c r="H125" s="209"/>
      <c r="I125" s="209"/>
      <c r="J125" s="209"/>
      <c r="K125" s="234"/>
    </row>
    <row r="126" spans="2:11" customFormat="1" ht="15" customHeight="1">
      <c r="B126" s="232"/>
      <c r="C126" s="191" t="s">
        <v>78</v>
      </c>
      <c r="D126" s="211"/>
      <c r="E126" s="211"/>
      <c r="F126" s="212" t="s">
        <v>1018</v>
      </c>
      <c r="G126" s="191"/>
      <c r="H126" s="191" t="s">
        <v>1057</v>
      </c>
      <c r="I126" s="191" t="s">
        <v>1020</v>
      </c>
      <c r="J126" s="191">
        <v>120</v>
      </c>
      <c r="K126" s="235"/>
    </row>
    <row r="127" spans="2:11" customFormat="1" ht="15" customHeight="1">
      <c r="B127" s="232"/>
      <c r="C127" s="191" t="s">
        <v>1066</v>
      </c>
      <c r="D127" s="191"/>
      <c r="E127" s="191"/>
      <c r="F127" s="212" t="s">
        <v>1018</v>
      </c>
      <c r="G127" s="191"/>
      <c r="H127" s="191" t="s">
        <v>1067</v>
      </c>
      <c r="I127" s="191" t="s">
        <v>1020</v>
      </c>
      <c r="J127" s="191" t="s">
        <v>1068</v>
      </c>
      <c r="K127" s="235"/>
    </row>
    <row r="128" spans="2:11" customFormat="1" ht="15" customHeight="1">
      <c r="B128" s="232"/>
      <c r="C128" s="191" t="s">
        <v>966</v>
      </c>
      <c r="D128" s="191"/>
      <c r="E128" s="191"/>
      <c r="F128" s="212" t="s">
        <v>1018</v>
      </c>
      <c r="G128" s="191"/>
      <c r="H128" s="191" t="s">
        <v>1069</v>
      </c>
      <c r="I128" s="191" t="s">
        <v>1020</v>
      </c>
      <c r="J128" s="191" t="s">
        <v>1068</v>
      </c>
      <c r="K128" s="235"/>
    </row>
    <row r="129" spans="2:11" customFormat="1" ht="15" customHeight="1">
      <c r="B129" s="232"/>
      <c r="C129" s="191" t="s">
        <v>1028</v>
      </c>
      <c r="D129" s="191"/>
      <c r="E129" s="191"/>
      <c r="F129" s="212" t="s">
        <v>1023</v>
      </c>
      <c r="G129" s="191"/>
      <c r="H129" s="191" t="s">
        <v>1029</v>
      </c>
      <c r="I129" s="191" t="s">
        <v>1020</v>
      </c>
      <c r="J129" s="191">
        <v>15</v>
      </c>
      <c r="K129" s="235"/>
    </row>
    <row r="130" spans="2:11" customFormat="1" ht="15" customHeight="1">
      <c r="B130" s="232"/>
      <c r="C130" s="191" t="s">
        <v>1030</v>
      </c>
      <c r="D130" s="191"/>
      <c r="E130" s="191"/>
      <c r="F130" s="212" t="s">
        <v>1023</v>
      </c>
      <c r="G130" s="191"/>
      <c r="H130" s="191" t="s">
        <v>1031</v>
      </c>
      <c r="I130" s="191" t="s">
        <v>1020</v>
      </c>
      <c r="J130" s="191">
        <v>15</v>
      </c>
      <c r="K130" s="235"/>
    </row>
    <row r="131" spans="2:11" customFormat="1" ht="15" customHeight="1">
      <c r="B131" s="232"/>
      <c r="C131" s="191" t="s">
        <v>1032</v>
      </c>
      <c r="D131" s="191"/>
      <c r="E131" s="191"/>
      <c r="F131" s="212" t="s">
        <v>1023</v>
      </c>
      <c r="G131" s="191"/>
      <c r="H131" s="191" t="s">
        <v>1033</v>
      </c>
      <c r="I131" s="191" t="s">
        <v>1020</v>
      </c>
      <c r="J131" s="191">
        <v>20</v>
      </c>
      <c r="K131" s="235"/>
    </row>
    <row r="132" spans="2:11" customFormat="1" ht="15" customHeight="1">
      <c r="B132" s="232"/>
      <c r="C132" s="191" t="s">
        <v>1034</v>
      </c>
      <c r="D132" s="191"/>
      <c r="E132" s="191"/>
      <c r="F132" s="212" t="s">
        <v>1023</v>
      </c>
      <c r="G132" s="191"/>
      <c r="H132" s="191" t="s">
        <v>1035</v>
      </c>
      <c r="I132" s="191" t="s">
        <v>1020</v>
      </c>
      <c r="J132" s="191">
        <v>20</v>
      </c>
      <c r="K132" s="235"/>
    </row>
    <row r="133" spans="2:11" customFormat="1" ht="15" customHeight="1">
      <c r="B133" s="232"/>
      <c r="C133" s="191" t="s">
        <v>1022</v>
      </c>
      <c r="D133" s="191"/>
      <c r="E133" s="191"/>
      <c r="F133" s="212" t="s">
        <v>1023</v>
      </c>
      <c r="G133" s="191"/>
      <c r="H133" s="191" t="s">
        <v>1057</v>
      </c>
      <c r="I133" s="191" t="s">
        <v>1020</v>
      </c>
      <c r="J133" s="191">
        <v>50</v>
      </c>
      <c r="K133" s="235"/>
    </row>
    <row r="134" spans="2:11" customFormat="1" ht="15" customHeight="1">
      <c r="B134" s="232"/>
      <c r="C134" s="191" t="s">
        <v>1036</v>
      </c>
      <c r="D134" s="191"/>
      <c r="E134" s="191"/>
      <c r="F134" s="212" t="s">
        <v>1023</v>
      </c>
      <c r="G134" s="191"/>
      <c r="H134" s="191" t="s">
        <v>1057</v>
      </c>
      <c r="I134" s="191" t="s">
        <v>1020</v>
      </c>
      <c r="J134" s="191">
        <v>50</v>
      </c>
      <c r="K134" s="235"/>
    </row>
    <row r="135" spans="2:11" customFormat="1" ht="15" customHeight="1">
      <c r="B135" s="232"/>
      <c r="C135" s="191" t="s">
        <v>1042</v>
      </c>
      <c r="D135" s="191"/>
      <c r="E135" s="191"/>
      <c r="F135" s="212" t="s">
        <v>1023</v>
      </c>
      <c r="G135" s="191"/>
      <c r="H135" s="191" t="s">
        <v>1057</v>
      </c>
      <c r="I135" s="191" t="s">
        <v>1020</v>
      </c>
      <c r="J135" s="191">
        <v>50</v>
      </c>
      <c r="K135" s="235"/>
    </row>
    <row r="136" spans="2:11" customFormat="1" ht="15" customHeight="1">
      <c r="B136" s="232"/>
      <c r="C136" s="191" t="s">
        <v>1044</v>
      </c>
      <c r="D136" s="191"/>
      <c r="E136" s="191"/>
      <c r="F136" s="212" t="s">
        <v>1023</v>
      </c>
      <c r="G136" s="191"/>
      <c r="H136" s="191" t="s">
        <v>1057</v>
      </c>
      <c r="I136" s="191" t="s">
        <v>1020</v>
      </c>
      <c r="J136" s="191">
        <v>50</v>
      </c>
      <c r="K136" s="235"/>
    </row>
    <row r="137" spans="2:11" customFormat="1" ht="15" customHeight="1">
      <c r="B137" s="232"/>
      <c r="C137" s="191" t="s">
        <v>1045</v>
      </c>
      <c r="D137" s="191"/>
      <c r="E137" s="191"/>
      <c r="F137" s="212" t="s">
        <v>1023</v>
      </c>
      <c r="G137" s="191"/>
      <c r="H137" s="191" t="s">
        <v>1070</v>
      </c>
      <c r="I137" s="191" t="s">
        <v>1020</v>
      </c>
      <c r="J137" s="191">
        <v>255</v>
      </c>
      <c r="K137" s="235"/>
    </row>
    <row r="138" spans="2:11" customFormat="1" ht="15" customHeight="1">
      <c r="B138" s="232"/>
      <c r="C138" s="191" t="s">
        <v>1047</v>
      </c>
      <c r="D138" s="191"/>
      <c r="E138" s="191"/>
      <c r="F138" s="212" t="s">
        <v>1018</v>
      </c>
      <c r="G138" s="191"/>
      <c r="H138" s="191" t="s">
        <v>1071</v>
      </c>
      <c r="I138" s="191" t="s">
        <v>1049</v>
      </c>
      <c r="J138" s="191"/>
      <c r="K138" s="235"/>
    </row>
    <row r="139" spans="2:11" customFormat="1" ht="15" customHeight="1">
      <c r="B139" s="232"/>
      <c r="C139" s="191" t="s">
        <v>1050</v>
      </c>
      <c r="D139" s="191"/>
      <c r="E139" s="191"/>
      <c r="F139" s="212" t="s">
        <v>1018</v>
      </c>
      <c r="G139" s="191"/>
      <c r="H139" s="191" t="s">
        <v>1072</v>
      </c>
      <c r="I139" s="191" t="s">
        <v>1052</v>
      </c>
      <c r="J139" s="191"/>
      <c r="K139" s="235"/>
    </row>
    <row r="140" spans="2:11" customFormat="1" ht="15" customHeight="1">
      <c r="B140" s="232"/>
      <c r="C140" s="191" t="s">
        <v>1053</v>
      </c>
      <c r="D140" s="191"/>
      <c r="E140" s="191"/>
      <c r="F140" s="212" t="s">
        <v>1018</v>
      </c>
      <c r="G140" s="191"/>
      <c r="H140" s="191" t="s">
        <v>1053</v>
      </c>
      <c r="I140" s="191" t="s">
        <v>1052</v>
      </c>
      <c r="J140" s="191"/>
      <c r="K140" s="235"/>
    </row>
    <row r="141" spans="2:11" customFormat="1" ht="15" customHeight="1">
      <c r="B141" s="232"/>
      <c r="C141" s="191" t="s">
        <v>38</v>
      </c>
      <c r="D141" s="191"/>
      <c r="E141" s="191"/>
      <c r="F141" s="212" t="s">
        <v>1018</v>
      </c>
      <c r="G141" s="191"/>
      <c r="H141" s="191" t="s">
        <v>1073</v>
      </c>
      <c r="I141" s="191" t="s">
        <v>1052</v>
      </c>
      <c r="J141" s="191"/>
      <c r="K141" s="235"/>
    </row>
    <row r="142" spans="2:11" customFormat="1" ht="15" customHeight="1">
      <c r="B142" s="232"/>
      <c r="C142" s="191" t="s">
        <v>1074</v>
      </c>
      <c r="D142" s="191"/>
      <c r="E142" s="191"/>
      <c r="F142" s="212" t="s">
        <v>1018</v>
      </c>
      <c r="G142" s="191"/>
      <c r="H142" s="191" t="s">
        <v>1075</v>
      </c>
      <c r="I142" s="191" t="s">
        <v>1052</v>
      </c>
      <c r="J142" s="191"/>
      <c r="K142" s="235"/>
    </row>
    <row r="143" spans="2:11" customFormat="1" ht="15" customHeight="1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customFormat="1" ht="18.75" customHeight="1">
      <c r="B144" s="223"/>
      <c r="C144" s="223"/>
      <c r="D144" s="223"/>
      <c r="E144" s="223"/>
      <c r="F144" s="224"/>
      <c r="G144" s="223"/>
      <c r="H144" s="223"/>
      <c r="I144" s="223"/>
      <c r="J144" s="223"/>
      <c r="K144" s="223"/>
    </row>
    <row r="145" spans="2:11" customFormat="1" ht="18.75" customHeight="1"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</row>
    <row r="146" spans="2:11" customFormat="1" ht="7.5" customHeight="1">
      <c r="B146" s="199"/>
      <c r="C146" s="200"/>
      <c r="D146" s="200"/>
      <c r="E146" s="200"/>
      <c r="F146" s="200"/>
      <c r="G146" s="200"/>
      <c r="H146" s="200"/>
      <c r="I146" s="200"/>
      <c r="J146" s="200"/>
      <c r="K146" s="201"/>
    </row>
    <row r="147" spans="2:11" customFormat="1" ht="45" customHeight="1">
      <c r="B147" s="202"/>
      <c r="C147" s="309" t="s">
        <v>1076</v>
      </c>
      <c r="D147" s="309"/>
      <c r="E147" s="309"/>
      <c r="F147" s="309"/>
      <c r="G147" s="309"/>
      <c r="H147" s="309"/>
      <c r="I147" s="309"/>
      <c r="J147" s="309"/>
      <c r="K147" s="203"/>
    </row>
    <row r="148" spans="2:11" customFormat="1" ht="17.25" customHeight="1">
      <c r="B148" s="202"/>
      <c r="C148" s="204" t="s">
        <v>1012</v>
      </c>
      <c r="D148" s="204"/>
      <c r="E148" s="204"/>
      <c r="F148" s="204" t="s">
        <v>1013</v>
      </c>
      <c r="G148" s="205"/>
      <c r="H148" s="204" t="s">
        <v>54</v>
      </c>
      <c r="I148" s="204" t="s">
        <v>57</v>
      </c>
      <c r="J148" s="204" t="s">
        <v>1014</v>
      </c>
      <c r="K148" s="203"/>
    </row>
    <row r="149" spans="2:11" customFormat="1" ht="17.25" customHeight="1">
      <c r="B149" s="202"/>
      <c r="C149" s="206" t="s">
        <v>1015</v>
      </c>
      <c r="D149" s="206"/>
      <c r="E149" s="206"/>
      <c r="F149" s="207" t="s">
        <v>1016</v>
      </c>
      <c r="G149" s="208"/>
      <c r="H149" s="206"/>
      <c r="I149" s="206"/>
      <c r="J149" s="206" t="s">
        <v>1017</v>
      </c>
      <c r="K149" s="203"/>
    </row>
    <row r="150" spans="2:1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35"/>
    </row>
    <row r="151" spans="2:11" customFormat="1" ht="15" customHeight="1">
      <c r="B151" s="214"/>
      <c r="C151" s="239" t="s">
        <v>78</v>
      </c>
      <c r="D151" s="191"/>
      <c r="E151" s="191"/>
      <c r="F151" s="240" t="s">
        <v>1018</v>
      </c>
      <c r="G151" s="191"/>
      <c r="H151" s="239" t="s">
        <v>1057</v>
      </c>
      <c r="I151" s="239" t="s">
        <v>1020</v>
      </c>
      <c r="J151" s="239">
        <v>120</v>
      </c>
      <c r="K151" s="235"/>
    </row>
    <row r="152" spans="2:11" customFormat="1" ht="15" customHeight="1">
      <c r="B152" s="214"/>
      <c r="C152" s="239" t="s">
        <v>1066</v>
      </c>
      <c r="D152" s="191"/>
      <c r="E152" s="191"/>
      <c r="F152" s="240" t="s">
        <v>1018</v>
      </c>
      <c r="G152" s="191"/>
      <c r="H152" s="239" t="s">
        <v>1077</v>
      </c>
      <c r="I152" s="239" t="s">
        <v>1020</v>
      </c>
      <c r="J152" s="239" t="s">
        <v>1068</v>
      </c>
      <c r="K152" s="235"/>
    </row>
    <row r="153" spans="2:11" customFormat="1" ht="15" customHeight="1">
      <c r="B153" s="214"/>
      <c r="C153" s="239" t="s">
        <v>966</v>
      </c>
      <c r="D153" s="191"/>
      <c r="E153" s="191"/>
      <c r="F153" s="240" t="s">
        <v>1018</v>
      </c>
      <c r="G153" s="191"/>
      <c r="H153" s="239" t="s">
        <v>1078</v>
      </c>
      <c r="I153" s="239" t="s">
        <v>1020</v>
      </c>
      <c r="J153" s="239" t="s">
        <v>1068</v>
      </c>
      <c r="K153" s="235"/>
    </row>
    <row r="154" spans="2:11" customFormat="1" ht="15" customHeight="1">
      <c r="B154" s="214"/>
      <c r="C154" s="239" t="s">
        <v>1022</v>
      </c>
      <c r="D154" s="191"/>
      <c r="E154" s="191"/>
      <c r="F154" s="240" t="s">
        <v>1023</v>
      </c>
      <c r="G154" s="191"/>
      <c r="H154" s="239" t="s">
        <v>1057</v>
      </c>
      <c r="I154" s="239" t="s">
        <v>1020</v>
      </c>
      <c r="J154" s="239">
        <v>50</v>
      </c>
      <c r="K154" s="235"/>
    </row>
    <row r="155" spans="2:11" customFormat="1" ht="15" customHeight="1">
      <c r="B155" s="214"/>
      <c r="C155" s="239" t="s">
        <v>1025</v>
      </c>
      <c r="D155" s="191"/>
      <c r="E155" s="191"/>
      <c r="F155" s="240" t="s">
        <v>1018</v>
      </c>
      <c r="G155" s="191"/>
      <c r="H155" s="239" t="s">
        <v>1057</v>
      </c>
      <c r="I155" s="239" t="s">
        <v>1027</v>
      </c>
      <c r="J155" s="239"/>
      <c r="K155" s="235"/>
    </row>
    <row r="156" spans="2:11" customFormat="1" ht="15" customHeight="1">
      <c r="B156" s="214"/>
      <c r="C156" s="239" t="s">
        <v>1036</v>
      </c>
      <c r="D156" s="191"/>
      <c r="E156" s="191"/>
      <c r="F156" s="240" t="s">
        <v>1023</v>
      </c>
      <c r="G156" s="191"/>
      <c r="H156" s="239" t="s">
        <v>1057</v>
      </c>
      <c r="I156" s="239" t="s">
        <v>1020</v>
      </c>
      <c r="J156" s="239">
        <v>50</v>
      </c>
      <c r="K156" s="235"/>
    </row>
    <row r="157" spans="2:11" customFormat="1" ht="15" customHeight="1">
      <c r="B157" s="214"/>
      <c r="C157" s="239" t="s">
        <v>1044</v>
      </c>
      <c r="D157" s="191"/>
      <c r="E157" s="191"/>
      <c r="F157" s="240" t="s">
        <v>1023</v>
      </c>
      <c r="G157" s="191"/>
      <c r="H157" s="239" t="s">
        <v>1057</v>
      </c>
      <c r="I157" s="239" t="s">
        <v>1020</v>
      </c>
      <c r="J157" s="239">
        <v>50</v>
      </c>
      <c r="K157" s="235"/>
    </row>
    <row r="158" spans="2:11" customFormat="1" ht="15" customHeight="1">
      <c r="B158" s="214"/>
      <c r="C158" s="239" t="s">
        <v>1042</v>
      </c>
      <c r="D158" s="191"/>
      <c r="E158" s="191"/>
      <c r="F158" s="240" t="s">
        <v>1023</v>
      </c>
      <c r="G158" s="191"/>
      <c r="H158" s="239" t="s">
        <v>1057</v>
      </c>
      <c r="I158" s="239" t="s">
        <v>1020</v>
      </c>
      <c r="J158" s="239">
        <v>50</v>
      </c>
      <c r="K158" s="235"/>
    </row>
    <row r="159" spans="2:11" customFormat="1" ht="15" customHeight="1">
      <c r="B159" s="214"/>
      <c r="C159" s="239" t="s">
        <v>89</v>
      </c>
      <c r="D159" s="191"/>
      <c r="E159" s="191"/>
      <c r="F159" s="240" t="s">
        <v>1018</v>
      </c>
      <c r="G159" s="191"/>
      <c r="H159" s="239" t="s">
        <v>1079</v>
      </c>
      <c r="I159" s="239" t="s">
        <v>1020</v>
      </c>
      <c r="J159" s="239" t="s">
        <v>1080</v>
      </c>
      <c r="K159" s="235"/>
    </row>
    <row r="160" spans="2:11" customFormat="1" ht="15" customHeight="1">
      <c r="B160" s="214"/>
      <c r="C160" s="239" t="s">
        <v>1081</v>
      </c>
      <c r="D160" s="191"/>
      <c r="E160" s="191"/>
      <c r="F160" s="240" t="s">
        <v>1018</v>
      </c>
      <c r="G160" s="191"/>
      <c r="H160" s="239" t="s">
        <v>1082</v>
      </c>
      <c r="I160" s="239" t="s">
        <v>1052</v>
      </c>
      <c r="J160" s="239"/>
      <c r="K160" s="235"/>
    </row>
    <row r="161" spans="2:11" customFormat="1" ht="15" customHeight="1">
      <c r="B161" s="241"/>
      <c r="C161" s="221"/>
      <c r="D161" s="221"/>
      <c r="E161" s="221"/>
      <c r="F161" s="221"/>
      <c r="G161" s="221"/>
      <c r="H161" s="221"/>
      <c r="I161" s="221"/>
      <c r="J161" s="221"/>
      <c r="K161" s="242"/>
    </row>
    <row r="162" spans="2:11" customFormat="1" ht="18.75" customHeight="1">
      <c r="B162" s="223"/>
      <c r="C162" s="233"/>
      <c r="D162" s="233"/>
      <c r="E162" s="233"/>
      <c r="F162" s="243"/>
      <c r="G162" s="233"/>
      <c r="H162" s="233"/>
      <c r="I162" s="233"/>
      <c r="J162" s="233"/>
      <c r="K162" s="223"/>
    </row>
    <row r="163" spans="2:11" customFormat="1" ht="18.75" customHeight="1"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2:11" customFormat="1" ht="7.5" customHeight="1">
      <c r="B164" s="180"/>
      <c r="C164" s="181"/>
      <c r="D164" s="181"/>
      <c r="E164" s="181"/>
      <c r="F164" s="181"/>
      <c r="G164" s="181"/>
      <c r="H164" s="181"/>
      <c r="I164" s="181"/>
      <c r="J164" s="181"/>
      <c r="K164" s="182"/>
    </row>
    <row r="165" spans="2:11" customFormat="1" ht="45" customHeight="1">
      <c r="B165" s="183"/>
      <c r="C165" s="307" t="s">
        <v>1083</v>
      </c>
      <c r="D165" s="307"/>
      <c r="E165" s="307"/>
      <c r="F165" s="307"/>
      <c r="G165" s="307"/>
      <c r="H165" s="307"/>
      <c r="I165" s="307"/>
      <c r="J165" s="307"/>
      <c r="K165" s="184"/>
    </row>
    <row r="166" spans="2:11" customFormat="1" ht="17.25" customHeight="1">
      <c r="B166" s="183"/>
      <c r="C166" s="204" t="s">
        <v>1012</v>
      </c>
      <c r="D166" s="204"/>
      <c r="E166" s="204"/>
      <c r="F166" s="204" t="s">
        <v>1013</v>
      </c>
      <c r="G166" s="244"/>
      <c r="H166" s="245" t="s">
        <v>54</v>
      </c>
      <c r="I166" s="245" t="s">
        <v>57</v>
      </c>
      <c r="J166" s="204" t="s">
        <v>1014</v>
      </c>
      <c r="K166" s="184"/>
    </row>
    <row r="167" spans="2:11" customFormat="1" ht="17.25" customHeight="1">
      <c r="B167" s="185"/>
      <c r="C167" s="206" t="s">
        <v>1015</v>
      </c>
      <c r="D167" s="206"/>
      <c r="E167" s="206"/>
      <c r="F167" s="207" t="s">
        <v>1016</v>
      </c>
      <c r="G167" s="246"/>
      <c r="H167" s="247"/>
      <c r="I167" s="247"/>
      <c r="J167" s="206" t="s">
        <v>1017</v>
      </c>
      <c r="K167" s="186"/>
    </row>
    <row r="168" spans="2:1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35"/>
    </row>
    <row r="169" spans="2:11" customFormat="1" ht="15" customHeight="1">
      <c r="B169" s="214"/>
      <c r="C169" s="191" t="s">
        <v>78</v>
      </c>
      <c r="D169" s="191"/>
      <c r="E169" s="191"/>
      <c r="F169" s="212" t="s">
        <v>1018</v>
      </c>
      <c r="G169" s="191"/>
      <c r="H169" s="191" t="s">
        <v>1057</v>
      </c>
      <c r="I169" s="191" t="s">
        <v>1020</v>
      </c>
      <c r="J169" s="191">
        <v>120</v>
      </c>
      <c r="K169" s="235"/>
    </row>
    <row r="170" spans="2:11" customFormat="1" ht="15" customHeight="1">
      <c r="B170" s="214"/>
      <c r="C170" s="191" t="s">
        <v>1066</v>
      </c>
      <c r="D170" s="191"/>
      <c r="E170" s="191"/>
      <c r="F170" s="212" t="s">
        <v>1018</v>
      </c>
      <c r="G170" s="191"/>
      <c r="H170" s="191" t="s">
        <v>1067</v>
      </c>
      <c r="I170" s="191" t="s">
        <v>1020</v>
      </c>
      <c r="J170" s="191" t="s">
        <v>1068</v>
      </c>
      <c r="K170" s="235"/>
    </row>
    <row r="171" spans="2:11" customFormat="1" ht="15" customHeight="1">
      <c r="B171" s="214"/>
      <c r="C171" s="191" t="s">
        <v>966</v>
      </c>
      <c r="D171" s="191"/>
      <c r="E171" s="191"/>
      <c r="F171" s="212" t="s">
        <v>1018</v>
      </c>
      <c r="G171" s="191"/>
      <c r="H171" s="191" t="s">
        <v>1084</v>
      </c>
      <c r="I171" s="191" t="s">
        <v>1020</v>
      </c>
      <c r="J171" s="191" t="s">
        <v>1068</v>
      </c>
      <c r="K171" s="235"/>
    </row>
    <row r="172" spans="2:11" customFormat="1" ht="15" customHeight="1">
      <c r="B172" s="214"/>
      <c r="C172" s="191" t="s">
        <v>1022</v>
      </c>
      <c r="D172" s="191"/>
      <c r="E172" s="191"/>
      <c r="F172" s="212" t="s">
        <v>1023</v>
      </c>
      <c r="G172" s="191"/>
      <c r="H172" s="191" t="s">
        <v>1084</v>
      </c>
      <c r="I172" s="191" t="s">
        <v>1020</v>
      </c>
      <c r="J172" s="191">
        <v>50</v>
      </c>
      <c r="K172" s="235"/>
    </row>
    <row r="173" spans="2:11" customFormat="1" ht="15" customHeight="1">
      <c r="B173" s="214"/>
      <c r="C173" s="191" t="s">
        <v>1025</v>
      </c>
      <c r="D173" s="191"/>
      <c r="E173" s="191"/>
      <c r="F173" s="212" t="s">
        <v>1018</v>
      </c>
      <c r="G173" s="191"/>
      <c r="H173" s="191" t="s">
        <v>1084</v>
      </c>
      <c r="I173" s="191" t="s">
        <v>1027</v>
      </c>
      <c r="J173" s="191"/>
      <c r="K173" s="235"/>
    </row>
    <row r="174" spans="2:11" customFormat="1" ht="15" customHeight="1">
      <c r="B174" s="214"/>
      <c r="C174" s="191" t="s">
        <v>1036</v>
      </c>
      <c r="D174" s="191"/>
      <c r="E174" s="191"/>
      <c r="F174" s="212" t="s">
        <v>1023</v>
      </c>
      <c r="G174" s="191"/>
      <c r="H174" s="191" t="s">
        <v>1084</v>
      </c>
      <c r="I174" s="191" t="s">
        <v>1020</v>
      </c>
      <c r="J174" s="191">
        <v>50</v>
      </c>
      <c r="K174" s="235"/>
    </row>
    <row r="175" spans="2:11" customFormat="1" ht="15" customHeight="1">
      <c r="B175" s="214"/>
      <c r="C175" s="191" t="s">
        <v>1044</v>
      </c>
      <c r="D175" s="191"/>
      <c r="E175" s="191"/>
      <c r="F175" s="212" t="s">
        <v>1023</v>
      </c>
      <c r="G175" s="191"/>
      <c r="H175" s="191" t="s">
        <v>1084</v>
      </c>
      <c r="I175" s="191" t="s">
        <v>1020</v>
      </c>
      <c r="J175" s="191">
        <v>50</v>
      </c>
      <c r="K175" s="235"/>
    </row>
    <row r="176" spans="2:11" customFormat="1" ht="15" customHeight="1">
      <c r="B176" s="214"/>
      <c r="C176" s="191" t="s">
        <v>1042</v>
      </c>
      <c r="D176" s="191"/>
      <c r="E176" s="191"/>
      <c r="F176" s="212" t="s">
        <v>1023</v>
      </c>
      <c r="G176" s="191"/>
      <c r="H176" s="191" t="s">
        <v>1084</v>
      </c>
      <c r="I176" s="191" t="s">
        <v>1020</v>
      </c>
      <c r="J176" s="191">
        <v>50</v>
      </c>
      <c r="K176" s="235"/>
    </row>
    <row r="177" spans="2:11" customFormat="1" ht="15" customHeight="1">
      <c r="B177" s="214"/>
      <c r="C177" s="191" t="s">
        <v>107</v>
      </c>
      <c r="D177" s="191"/>
      <c r="E177" s="191"/>
      <c r="F177" s="212" t="s">
        <v>1018</v>
      </c>
      <c r="G177" s="191"/>
      <c r="H177" s="191" t="s">
        <v>1085</v>
      </c>
      <c r="I177" s="191" t="s">
        <v>1086</v>
      </c>
      <c r="J177" s="191"/>
      <c r="K177" s="235"/>
    </row>
    <row r="178" spans="2:11" customFormat="1" ht="15" customHeight="1">
      <c r="B178" s="214"/>
      <c r="C178" s="191" t="s">
        <v>57</v>
      </c>
      <c r="D178" s="191"/>
      <c r="E178" s="191"/>
      <c r="F178" s="212" t="s">
        <v>1018</v>
      </c>
      <c r="G178" s="191"/>
      <c r="H178" s="191" t="s">
        <v>1087</v>
      </c>
      <c r="I178" s="191" t="s">
        <v>1088</v>
      </c>
      <c r="J178" s="191">
        <v>1</v>
      </c>
      <c r="K178" s="235"/>
    </row>
    <row r="179" spans="2:11" customFormat="1" ht="15" customHeight="1">
      <c r="B179" s="214"/>
      <c r="C179" s="191" t="s">
        <v>53</v>
      </c>
      <c r="D179" s="191"/>
      <c r="E179" s="191"/>
      <c r="F179" s="212" t="s">
        <v>1018</v>
      </c>
      <c r="G179" s="191"/>
      <c r="H179" s="191" t="s">
        <v>1089</v>
      </c>
      <c r="I179" s="191" t="s">
        <v>1020</v>
      </c>
      <c r="J179" s="191">
        <v>20</v>
      </c>
      <c r="K179" s="235"/>
    </row>
    <row r="180" spans="2:11" customFormat="1" ht="15" customHeight="1">
      <c r="B180" s="214"/>
      <c r="C180" s="191" t="s">
        <v>54</v>
      </c>
      <c r="D180" s="191"/>
      <c r="E180" s="191"/>
      <c r="F180" s="212" t="s">
        <v>1018</v>
      </c>
      <c r="G180" s="191"/>
      <c r="H180" s="191" t="s">
        <v>1090</v>
      </c>
      <c r="I180" s="191" t="s">
        <v>1020</v>
      </c>
      <c r="J180" s="191">
        <v>255</v>
      </c>
      <c r="K180" s="235"/>
    </row>
    <row r="181" spans="2:11" customFormat="1" ht="15" customHeight="1">
      <c r="B181" s="214"/>
      <c r="C181" s="191" t="s">
        <v>108</v>
      </c>
      <c r="D181" s="191"/>
      <c r="E181" s="191"/>
      <c r="F181" s="212" t="s">
        <v>1018</v>
      </c>
      <c r="G181" s="191"/>
      <c r="H181" s="191" t="s">
        <v>982</v>
      </c>
      <c r="I181" s="191" t="s">
        <v>1020</v>
      </c>
      <c r="J181" s="191">
        <v>10</v>
      </c>
      <c r="K181" s="235"/>
    </row>
    <row r="182" spans="2:11" customFormat="1" ht="15" customHeight="1">
      <c r="B182" s="214"/>
      <c r="C182" s="191" t="s">
        <v>109</v>
      </c>
      <c r="D182" s="191"/>
      <c r="E182" s="191"/>
      <c r="F182" s="212" t="s">
        <v>1018</v>
      </c>
      <c r="G182" s="191"/>
      <c r="H182" s="191" t="s">
        <v>1091</v>
      </c>
      <c r="I182" s="191" t="s">
        <v>1052</v>
      </c>
      <c r="J182" s="191"/>
      <c r="K182" s="235"/>
    </row>
    <row r="183" spans="2:11" customFormat="1" ht="15" customHeight="1">
      <c r="B183" s="214"/>
      <c r="C183" s="191" t="s">
        <v>1092</v>
      </c>
      <c r="D183" s="191"/>
      <c r="E183" s="191"/>
      <c r="F183" s="212" t="s">
        <v>1018</v>
      </c>
      <c r="G183" s="191"/>
      <c r="H183" s="191" t="s">
        <v>1093</v>
      </c>
      <c r="I183" s="191" t="s">
        <v>1052</v>
      </c>
      <c r="J183" s="191"/>
      <c r="K183" s="235"/>
    </row>
    <row r="184" spans="2:11" customFormat="1" ht="15" customHeight="1">
      <c r="B184" s="214"/>
      <c r="C184" s="191" t="s">
        <v>1081</v>
      </c>
      <c r="D184" s="191"/>
      <c r="E184" s="191"/>
      <c r="F184" s="212" t="s">
        <v>1018</v>
      </c>
      <c r="G184" s="191"/>
      <c r="H184" s="191" t="s">
        <v>1094</v>
      </c>
      <c r="I184" s="191" t="s">
        <v>1052</v>
      </c>
      <c r="J184" s="191"/>
      <c r="K184" s="235"/>
    </row>
    <row r="185" spans="2:11" customFormat="1" ht="15" customHeight="1">
      <c r="B185" s="214"/>
      <c r="C185" s="191" t="s">
        <v>111</v>
      </c>
      <c r="D185" s="191"/>
      <c r="E185" s="191"/>
      <c r="F185" s="212" t="s">
        <v>1023</v>
      </c>
      <c r="G185" s="191"/>
      <c r="H185" s="191" t="s">
        <v>1095</v>
      </c>
      <c r="I185" s="191" t="s">
        <v>1020</v>
      </c>
      <c r="J185" s="191">
        <v>50</v>
      </c>
      <c r="K185" s="235"/>
    </row>
    <row r="186" spans="2:11" customFormat="1" ht="15" customHeight="1">
      <c r="B186" s="214"/>
      <c r="C186" s="191" t="s">
        <v>1096</v>
      </c>
      <c r="D186" s="191"/>
      <c r="E186" s="191"/>
      <c r="F186" s="212" t="s">
        <v>1023</v>
      </c>
      <c r="G186" s="191"/>
      <c r="H186" s="191" t="s">
        <v>1097</v>
      </c>
      <c r="I186" s="191" t="s">
        <v>1098</v>
      </c>
      <c r="J186" s="191"/>
      <c r="K186" s="235"/>
    </row>
    <row r="187" spans="2:11" customFormat="1" ht="15" customHeight="1">
      <c r="B187" s="214"/>
      <c r="C187" s="191" t="s">
        <v>1099</v>
      </c>
      <c r="D187" s="191"/>
      <c r="E187" s="191"/>
      <c r="F187" s="212" t="s">
        <v>1023</v>
      </c>
      <c r="G187" s="191"/>
      <c r="H187" s="191" t="s">
        <v>1100</v>
      </c>
      <c r="I187" s="191" t="s">
        <v>1098</v>
      </c>
      <c r="J187" s="191"/>
      <c r="K187" s="235"/>
    </row>
    <row r="188" spans="2:11" customFormat="1" ht="15" customHeight="1">
      <c r="B188" s="214"/>
      <c r="C188" s="191" t="s">
        <v>1101</v>
      </c>
      <c r="D188" s="191"/>
      <c r="E188" s="191"/>
      <c r="F188" s="212" t="s">
        <v>1023</v>
      </c>
      <c r="G188" s="191"/>
      <c r="H188" s="191" t="s">
        <v>1102</v>
      </c>
      <c r="I188" s="191" t="s">
        <v>1098</v>
      </c>
      <c r="J188" s="191"/>
      <c r="K188" s="235"/>
    </row>
    <row r="189" spans="2:11" customFormat="1" ht="15" customHeight="1">
      <c r="B189" s="214"/>
      <c r="C189" s="248" t="s">
        <v>1103</v>
      </c>
      <c r="D189" s="191"/>
      <c r="E189" s="191"/>
      <c r="F189" s="212" t="s">
        <v>1023</v>
      </c>
      <c r="G189" s="191"/>
      <c r="H189" s="191" t="s">
        <v>1104</v>
      </c>
      <c r="I189" s="191" t="s">
        <v>1105</v>
      </c>
      <c r="J189" s="249" t="s">
        <v>1106</v>
      </c>
      <c r="K189" s="235"/>
    </row>
    <row r="190" spans="2:11" customFormat="1" ht="15" customHeight="1">
      <c r="B190" s="250"/>
      <c r="C190" s="251" t="s">
        <v>1107</v>
      </c>
      <c r="D190" s="252"/>
      <c r="E190" s="252"/>
      <c r="F190" s="253" t="s">
        <v>1023</v>
      </c>
      <c r="G190" s="252"/>
      <c r="H190" s="252" t="s">
        <v>1108</v>
      </c>
      <c r="I190" s="252" t="s">
        <v>1105</v>
      </c>
      <c r="J190" s="254" t="s">
        <v>1106</v>
      </c>
      <c r="K190" s="255"/>
    </row>
    <row r="191" spans="2:11" customFormat="1" ht="15" customHeight="1">
      <c r="B191" s="214"/>
      <c r="C191" s="248" t="s">
        <v>42</v>
      </c>
      <c r="D191" s="191"/>
      <c r="E191" s="191"/>
      <c r="F191" s="212" t="s">
        <v>1018</v>
      </c>
      <c r="G191" s="191"/>
      <c r="H191" s="188" t="s">
        <v>1109</v>
      </c>
      <c r="I191" s="191" t="s">
        <v>1110</v>
      </c>
      <c r="J191" s="191"/>
      <c r="K191" s="235"/>
    </row>
    <row r="192" spans="2:11" customFormat="1" ht="15" customHeight="1">
      <c r="B192" s="214"/>
      <c r="C192" s="248" t="s">
        <v>1111</v>
      </c>
      <c r="D192" s="191"/>
      <c r="E192" s="191"/>
      <c r="F192" s="212" t="s">
        <v>1018</v>
      </c>
      <c r="G192" s="191"/>
      <c r="H192" s="191" t="s">
        <v>1112</v>
      </c>
      <c r="I192" s="191" t="s">
        <v>1052</v>
      </c>
      <c r="J192" s="191"/>
      <c r="K192" s="235"/>
    </row>
    <row r="193" spans="2:11" customFormat="1" ht="15" customHeight="1">
      <c r="B193" s="214"/>
      <c r="C193" s="248" t="s">
        <v>1113</v>
      </c>
      <c r="D193" s="191"/>
      <c r="E193" s="191"/>
      <c r="F193" s="212" t="s">
        <v>1018</v>
      </c>
      <c r="G193" s="191"/>
      <c r="H193" s="191" t="s">
        <v>1114</v>
      </c>
      <c r="I193" s="191" t="s">
        <v>1052</v>
      </c>
      <c r="J193" s="191"/>
      <c r="K193" s="235"/>
    </row>
    <row r="194" spans="2:11" customFormat="1" ht="15" customHeight="1">
      <c r="B194" s="214"/>
      <c r="C194" s="248" t="s">
        <v>1115</v>
      </c>
      <c r="D194" s="191"/>
      <c r="E194" s="191"/>
      <c r="F194" s="212" t="s">
        <v>1023</v>
      </c>
      <c r="G194" s="191"/>
      <c r="H194" s="191" t="s">
        <v>1116</v>
      </c>
      <c r="I194" s="191" t="s">
        <v>1052</v>
      </c>
      <c r="J194" s="191"/>
      <c r="K194" s="235"/>
    </row>
    <row r="195" spans="2:11" customFormat="1" ht="15" customHeight="1">
      <c r="B195" s="241"/>
      <c r="C195" s="256"/>
      <c r="D195" s="221"/>
      <c r="E195" s="221"/>
      <c r="F195" s="221"/>
      <c r="G195" s="221"/>
      <c r="H195" s="221"/>
      <c r="I195" s="221"/>
      <c r="J195" s="221"/>
      <c r="K195" s="242"/>
    </row>
    <row r="196" spans="2:11" customFormat="1" ht="18.75" customHeight="1">
      <c r="B196" s="223"/>
      <c r="C196" s="233"/>
      <c r="D196" s="233"/>
      <c r="E196" s="233"/>
      <c r="F196" s="243"/>
      <c r="G196" s="233"/>
      <c r="H196" s="233"/>
      <c r="I196" s="233"/>
      <c r="J196" s="233"/>
      <c r="K196" s="223"/>
    </row>
    <row r="197" spans="2:11" customFormat="1" ht="18.75" customHeight="1">
      <c r="B197" s="223"/>
      <c r="C197" s="233"/>
      <c r="D197" s="233"/>
      <c r="E197" s="233"/>
      <c r="F197" s="243"/>
      <c r="G197" s="233"/>
      <c r="H197" s="233"/>
      <c r="I197" s="233"/>
      <c r="J197" s="233"/>
      <c r="K197" s="223"/>
    </row>
    <row r="198" spans="2:11" customFormat="1" ht="18.75" customHeight="1"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</row>
    <row r="199" spans="2:11" customFormat="1" ht="12">
      <c r="B199" s="180"/>
      <c r="C199" s="181"/>
      <c r="D199" s="181"/>
      <c r="E199" s="181"/>
      <c r="F199" s="181"/>
      <c r="G199" s="181"/>
      <c r="H199" s="181"/>
      <c r="I199" s="181"/>
      <c r="J199" s="181"/>
      <c r="K199" s="182"/>
    </row>
    <row r="200" spans="2:11" customFormat="1" ht="22.2">
      <c r="B200" s="183"/>
      <c r="C200" s="307" t="s">
        <v>1117</v>
      </c>
      <c r="D200" s="307"/>
      <c r="E200" s="307"/>
      <c r="F200" s="307"/>
      <c r="G200" s="307"/>
      <c r="H200" s="307"/>
      <c r="I200" s="307"/>
      <c r="J200" s="307"/>
      <c r="K200" s="184"/>
    </row>
    <row r="201" spans="2:11" customFormat="1" ht="25.5" customHeight="1">
      <c r="B201" s="183"/>
      <c r="C201" s="257" t="s">
        <v>1118</v>
      </c>
      <c r="D201" s="257"/>
      <c r="E201" s="257"/>
      <c r="F201" s="257" t="s">
        <v>1119</v>
      </c>
      <c r="G201" s="258"/>
      <c r="H201" s="310" t="s">
        <v>1120</v>
      </c>
      <c r="I201" s="310"/>
      <c r="J201" s="310"/>
      <c r="K201" s="184"/>
    </row>
    <row r="202" spans="2:11" customFormat="1" ht="5.25" customHeight="1">
      <c r="B202" s="214"/>
      <c r="C202" s="209"/>
      <c r="D202" s="209"/>
      <c r="E202" s="209"/>
      <c r="F202" s="209"/>
      <c r="G202" s="233"/>
      <c r="H202" s="209"/>
      <c r="I202" s="209"/>
      <c r="J202" s="209"/>
      <c r="K202" s="235"/>
    </row>
    <row r="203" spans="2:11" customFormat="1" ht="15" customHeight="1">
      <c r="B203" s="214"/>
      <c r="C203" s="191" t="s">
        <v>1110</v>
      </c>
      <c r="D203" s="191"/>
      <c r="E203" s="191"/>
      <c r="F203" s="212" t="s">
        <v>43</v>
      </c>
      <c r="G203" s="191"/>
      <c r="H203" s="311" t="s">
        <v>1121</v>
      </c>
      <c r="I203" s="311"/>
      <c r="J203" s="311"/>
      <c r="K203" s="235"/>
    </row>
    <row r="204" spans="2:11" customFormat="1" ht="15" customHeight="1">
      <c r="B204" s="214"/>
      <c r="C204" s="191"/>
      <c r="D204" s="191"/>
      <c r="E204" s="191"/>
      <c r="F204" s="212" t="s">
        <v>44</v>
      </c>
      <c r="G204" s="191"/>
      <c r="H204" s="311" t="s">
        <v>1122</v>
      </c>
      <c r="I204" s="311"/>
      <c r="J204" s="311"/>
      <c r="K204" s="235"/>
    </row>
    <row r="205" spans="2:11" customFormat="1" ht="15" customHeight="1">
      <c r="B205" s="214"/>
      <c r="C205" s="191"/>
      <c r="D205" s="191"/>
      <c r="E205" s="191"/>
      <c r="F205" s="212" t="s">
        <v>47</v>
      </c>
      <c r="G205" s="191"/>
      <c r="H205" s="311" t="s">
        <v>1123</v>
      </c>
      <c r="I205" s="311"/>
      <c r="J205" s="311"/>
      <c r="K205" s="235"/>
    </row>
    <row r="206" spans="2:11" customFormat="1" ht="15" customHeight="1">
      <c r="B206" s="214"/>
      <c r="C206" s="191"/>
      <c r="D206" s="191"/>
      <c r="E206" s="191"/>
      <c r="F206" s="212" t="s">
        <v>45</v>
      </c>
      <c r="G206" s="191"/>
      <c r="H206" s="311" t="s">
        <v>1124</v>
      </c>
      <c r="I206" s="311"/>
      <c r="J206" s="311"/>
      <c r="K206" s="235"/>
    </row>
    <row r="207" spans="2:11" customFormat="1" ht="15" customHeight="1">
      <c r="B207" s="214"/>
      <c r="C207" s="191"/>
      <c r="D207" s="191"/>
      <c r="E207" s="191"/>
      <c r="F207" s="212" t="s">
        <v>46</v>
      </c>
      <c r="G207" s="191"/>
      <c r="H207" s="311" t="s">
        <v>1125</v>
      </c>
      <c r="I207" s="311"/>
      <c r="J207" s="311"/>
      <c r="K207" s="235"/>
    </row>
    <row r="208" spans="2:11" customFormat="1" ht="15" customHeight="1">
      <c r="B208" s="214"/>
      <c r="C208" s="191"/>
      <c r="D208" s="191"/>
      <c r="E208" s="191"/>
      <c r="F208" s="212"/>
      <c r="G208" s="191"/>
      <c r="H208" s="191"/>
      <c r="I208" s="191"/>
      <c r="J208" s="191"/>
      <c r="K208" s="235"/>
    </row>
    <row r="209" spans="2:11" customFormat="1" ht="15" customHeight="1">
      <c r="B209" s="214"/>
      <c r="C209" s="191" t="s">
        <v>1064</v>
      </c>
      <c r="D209" s="191"/>
      <c r="E209" s="191"/>
      <c r="F209" s="212" t="s">
        <v>79</v>
      </c>
      <c r="G209" s="191"/>
      <c r="H209" s="311" t="s">
        <v>1126</v>
      </c>
      <c r="I209" s="311"/>
      <c r="J209" s="311"/>
      <c r="K209" s="235"/>
    </row>
    <row r="210" spans="2:11" customFormat="1" ht="15" customHeight="1">
      <c r="B210" s="214"/>
      <c r="C210" s="191"/>
      <c r="D210" s="191"/>
      <c r="E210" s="191"/>
      <c r="F210" s="212" t="s">
        <v>960</v>
      </c>
      <c r="G210" s="191"/>
      <c r="H210" s="311" t="s">
        <v>961</v>
      </c>
      <c r="I210" s="311"/>
      <c r="J210" s="311"/>
      <c r="K210" s="235"/>
    </row>
    <row r="211" spans="2:11" customFormat="1" ht="15" customHeight="1">
      <c r="B211" s="214"/>
      <c r="C211" s="191"/>
      <c r="D211" s="191"/>
      <c r="E211" s="191"/>
      <c r="F211" s="212" t="s">
        <v>958</v>
      </c>
      <c r="G211" s="191"/>
      <c r="H211" s="311" t="s">
        <v>1127</v>
      </c>
      <c r="I211" s="311"/>
      <c r="J211" s="311"/>
      <c r="K211" s="235"/>
    </row>
    <row r="212" spans="2:11" customFormat="1" ht="15" customHeight="1">
      <c r="B212" s="259"/>
      <c r="C212" s="191"/>
      <c r="D212" s="191"/>
      <c r="E212" s="191"/>
      <c r="F212" s="212" t="s">
        <v>962</v>
      </c>
      <c r="G212" s="248"/>
      <c r="H212" s="312" t="s">
        <v>963</v>
      </c>
      <c r="I212" s="312"/>
      <c r="J212" s="312"/>
      <c r="K212" s="260"/>
    </row>
    <row r="213" spans="2:11" customFormat="1" ht="15" customHeight="1">
      <c r="B213" s="259"/>
      <c r="C213" s="191"/>
      <c r="D213" s="191"/>
      <c r="E213" s="191"/>
      <c r="F213" s="212" t="s">
        <v>964</v>
      </c>
      <c r="G213" s="248"/>
      <c r="H213" s="312" t="s">
        <v>1128</v>
      </c>
      <c r="I213" s="312"/>
      <c r="J213" s="312"/>
      <c r="K213" s="260"/>
    </row>
    <row r="214" spans="2:11" customFormat="1" ht="15" customHeight="1">
      <c r="B214" s="259"/>
      <c r="C214" s="191"/>
      <c r="D214" s="191"/>
      <c r="E214" s="191"/>
      <c r="F214" s="212"/>
      <c r="G214" s="248"/>
      <c r="H214" s="239"/>
      <c r="I214" s="239"/>
      <c r="J214" s="239"/>
      <c r="K214" s="260"/>
    </row>
    <row r="215" spans="2:11" customFormat="1" ht="15" customHeight="1">
      <c r="B215" s="259"/>
      <c r="C215" s="191" t="s">
        <v>1088</v>
      </c>
      <c r="D215" s="191"/>
      <c r="E215" s="191"/>
      <c r="F215" s="212">
        <v>1</v>
      </c>
      <c r="G215" s="248"/>
      <c r="H215" s="312" t="s">
        <v>1129</v>
      </c>
      <c r="I215" s="312"/>
      <c r="J215" s="312"/>
      <c r="K215" s="260"/>
    </row>
    <row r="216" spans="2:11" customFormat="1" ht="15" customHeight="1">
      <c r="B216" s="259"/>
      <c r="C216" s="191"/>
      <c r="D216" s="191"/>
      <c r="E216" s="191"/>
      <c r="F216" s="212">
        <v>2</v>
      </c>
      <c r="G216" s="248"/>
      <c r="H216" s="312" t="s">
        <v>1130</v>
      </c>
      <c r="I216" s="312"/>
      <c r="J216" s="312"/>
      <c r="K216" s="260"/>
    </row>
    <row r="217" spans="2:11" customFormat="1" ht="15" customHeight="1">
      <c r="B217" s="259"/>
      <c r="C217" s="191"/>
      <c r="D217" s="191"/>
      <c r="E217" s="191"/>
      <c r="F217" s="212">
        <v>3</v>
      </c>
      <c r="G217" s="248"/>
      <c r="H217" s="312" t="s">
        <v>1131</v>
      </c>
      <c r="I217" s="312"/>
      <c r="J217" s="312"/>
      <c r="K217" s="260"/>
    </row>
    <row r="218" spans="2:11" customFormat="1" ht="15" customHeight="1">
      <c r="B218" s="259"/>
      <c r="C218" s="191"/>
      <c r="D218" s="191"/>
      <c r="E218" s="191"/>
      <c r="F218" s="212">
        <v>4</v>
      </c>
      <c r="G218" s="248"/>
      <c r="H218" s="312" t="s">
        <v>1132</v>
      </c>
      <c r="I218" s="312"/>
      <c r="J218" s="312"/>
      <c r="K218" s="260"/>
    </row>
    <row r="219" spans="2:11" customFormat="1" ht="12.75" customHeight="1">
      <c r="B219" s="261"/>
      <c r="C219" s="262"/>
      <c r="D219" s="262"/>
      <c r="E219" s="262"/>
      <c r="F219" s="262"/>
      <c r="G219" s="262"/>
      <c r="H219" s="262"/>
      <c r="I219" s="262"/>
      <c r="J219" s="262"/>
      <c r="K219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Stavba</vt:lpstr>
      <vt:lpstr>VRN - VRN</vt:lpstr>
      <vt:lpstr>Pokyny pro vyplnění</vt:lpstr>
      <vt:lpstr>'01 - Stavba'!Názvy_tisku</vt:lpstr>
      <vt:lpstr>'Rekapitulace stavby'!Názvy_tisku</vt:lpstr>
      <vt:lpstr>'VRN - VRN'!Názvy_tisku</vt:lpstr>
      <vt:lpstr>'01 - Stavba'!Oblast_tisku</vt:lpstr>
      <vt:lpstr>'Pokyny pro vyplnění'!Oblast_tisku</vt:lpstr>
      <vt:lpstr>'Rekapitulace stavby'!Oblast_tisku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Tomáš-NTB\Tomáš</dc:creator>
  <cp:lastModifiedBy>Tomáš Pacola</cp:lastModifiedBy>
  <dcterms:created xsi:type="dcterms:W3CDTF">2024-04-29T10:28:03Z</dcterms:created>
  <dcterms:modified xsi:type="dcterms:W3CDTF">2024-04-29T10:30:34Z</dcterms:modified>
</cp:coreProperties>
</file>