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4 REALIZACE\242 ZŠ SKŘEČOŇ\VŘ\"/>
    </mc:Choice>
  </mc:AlternateContent>
  <bookViews>
    <workbookView xWindow="0" yWindow="0" windowWidth="6810" windowHeight="7770" activeTab="1"/>
  </bookViews>
  <sheets>
    <sheet name="Pokyny pro vyplnění" sheetId="11" r:id="rId1"/>
    <sheet name="Stavba" sheetId="1" r:id="rId2"/>
    <sheet name="VzorPolozky" sheetId="10" state="hidden" r:id="rId3"/>
    <sheet name="0001 2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'0001 2001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'0001 2001 Pol'!$A$1:$Y$279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68" i="12" l="1"/>
  <c r="BA36" i="12"/>
  <c r="BA33" i="12"/>
  <c r="BA19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40" i="12"/>
  <c r="M40" i="12" s="1"/>
  <c r="I40" i="12"/>
  <c r="K40" i="12"/>
  <c r="O40" i="12"/>
  <c r="Q40" i="12"/>
  <c r="V40" i="12"/>
  <c r="G44" i="12"/>
  <c r="M44" i="12" s="1"/>
  <c r="I44" i="12"/>
  <c r="K44" i="12"/>
  <c r="K43" i="12" s="1"/>
  <c r="O44" i="12"/>
  <c r="Q44" i="12"/>
  <c r="V44" i="12"/>
  <c r="V43" i="12" s="1"/>
  <c r="G46" i="12"/>
  <c r="M46" i="12" s="1"/>
  <c r="I46" i="12"/>
  <c r="K46" i="12"/>
  <c r="O46" i="12"/>
  <c r="O43" i="12" s="1"/>
  <c r="Q46" i="12"/>
  <c r="V46" i="12"/>
  <c r="G49" i="12"/>
  <c r="I49" i="12"/>
  <c r="I48" i="12" s="1"/>
  <c r="K49" i="12"/>
  <c r="K48" i="12" s="1"/>
  <c r="O49" i="12"/>
  <c r="Q49" i="12"/>
  <c r="V49" i="12"/>
  <c r="G51" i="12"/>
  <c r="M51" i="12" s="1"/>
  <c r="I51" i="12"/>
  <c r="K51" i="12"/>
  <c r="O51" i="12"/>
  <c r="Q51" i="12"/>
  <c r="Q48" i="12" s="1"/>
  <c r="V51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V60" i="12"/>
  <c r="V59" i="12" s="1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Q95" i="12"/>
  <c r="G96" i="12"/>
  <c r="M96" i="12" s="1"/>
  <c r="M95" i="12" s="1"/>
  <c r="I96" i="12"/>
  <c r="I95" i="12" s="1"/>
  <c r="K96" i="12"/>
  <c r="K95" i="12" s="1"/>
  <c r="O96" i="12"/>
  <c r="O95" i="12" s="1"/>
  <c r="Q96" i="12"/>
  <c r="V96" i="12"/>
  <c r="V95" i="12" s="1"/>
  <c r="G99" i="12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1" i="12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1" i="12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AE278" i="12"/>
  <c r="F42" i="1" s="1"/>
  <c r="I20" i="1"/>
  <c r="H43" i="1"/>
  <c r="G59" i="12" l="1"/>
  <c r="I57" i="1" s="1"/>
  <c r="G268" i="12"/>
  <c r="I73" i="1" s="1"/>
  <c r="I19" i="1" s="1"/>
  <c r="I175" i="12"/>
  <c r="M168" i="12"/>
  <c r="G120" i="12"/>
  <c r="I62" i="1" s="1"/>
  <c r="G98" i="12"/>
  <c r="I61" i="1" s="1"/>
  <c r="G62" i="12"/>
  <c r="I58" i="1" s="1"/>
  <c r="O260" i="12"/>
  <c r="V260" i="12"/>
  <c r="K150" i="12"/>
  <c r="G48" i="12"/>
  <c r="I55" i="1" s="1"/>
  <c r="G168" i="12"/>
  <c r="I65" i="1" s="1"/>
  <c r="K66" i="12"/>
  <c r="G230" i="12"/>
  <c r="I70" i="1" s="1"/>
  <c r="O212" i="12"/>
  <c r="K168" i="12"/>
  <c r="I150" i="12"/>
  <c r="K212" i="12"/>
  <c r="V168" i="12"/>
  <c r="I168" i="12"/>
  <c r="I158" i="12"/>
  <c r="Q150" i="12"/>
  <c r="K62" i="12"/>
  <c r="O48" i="12"/>
  <c r="G8" i="12"/>
  <c r="I53" i="1" s="1"/>
  <c r="V52" i="12"/>
  <c r="G236" i="12"/>
  <c r="I71" i="1" s="1"/>
  <c r="K230" i="12"/>
  <c r="O230" i="12"/>
  <c r="O62" i="12"/>
  <c r="G66" i="12"/>
  <c r="I59" i="1" s="1"/>
  <c r="O268" i="12"/>
  <c r="K236" i="12"/>
  <c r="Q230" i="12"/>
  <c r="V158" i="12"/>
  <c r="O66" i="12"/>
  <c r="V62" i="12"/>
  <c r="O8" i="12"/>
  <c r="AF278" i="12"/>
  <c r="G41" i="1" s="1"/>
  <c r="V268" i="12"/>
  <c r="Q260" i="12"/>
  <c r="M231" i="12"/>
  <c r="M230" i="12" s="1"/>
  <c r="O158" i="12"/>
  <c r="V120" i="12"/>
  <c r="Q98" i="12"/>
  <c r="Q66" i="12"/>
  <c r="V8" i="12"/>
  <c r="V219" i="12"/>
  <c r="K158" i="12"/>
  <c r="I52" i="12"/>
  <c r="Q8" i="12"/>
  <c r="I236" i="12"/>
  <c r="Q268" i="12"/>
  <c r="K260" i="12"/>
  <c r="I230" i="12"/>
  <c r="Q219" i="12"/>
  <c r="O219" i="12"/>
  <c r="O175" i="12"/>
  <c r="M158" i="12"/>
  <c r="O150" i="12"/>
  <c r="K120" i="12"/>
  <c r="V98" i="12"/>
  <c r="K8" i="12"/>
  <c r="K268" i="12"/>
  <c r="I260" i="12"/>
  <c r="I268" i="12"/>
  <c r="K219" i="12"/>
  <c r="V194" i="12"/>
  <c r="V175" i="12"/>
  <c r="V150" i="12"/>
  <c r="I98" i="12"/>
  <c r="I66" i="12"/>
  <c r="I8" i="12"/>
  <c r="G260" i="12"/>
  <c r="I72" i="1" s="1"/>
  <c r="I219" i="12"/>
  <c r="V212" i="12"/>
  <c r="Q194" i="12"/>
  <c r="O120" i="12"/>
  <c r="O98" i="12"/>
  <c r="Q62" i="12"/>
  <c r="K175" i="12"/>
  <c r="Q120" i="12"/>
  <c r="O236" i="12"/>
  <c r="V230" i="12"/>
  <c r="I212" i="12"/>
  <c r="M194" i="12"/>
  <c r="Q168" i="12"/>
  <c r="M121" i="12"/>
  <c r="V66" i="12"/>
  <c r="I62" i="12"/>
  <c r="K52" i="12"/>
  <c r="Q43" i="12"/>
  <c r="I194" i="12"/>
  <c r="Q175" i="12"/>
  <c r="Q158" i="12"/>
  <c r="V236" i="12"/>
  <c r="M212" i="12"/>
  <c r="V48" i="12"/>
  <c r="Q212" i="12"/>
  <c r="O194" i="12"/>
  <c r="K98" i="12"/>
  <c r="K194" i="12"/>
  <c r="O168" i="12"/>
  <c r="Q236" i="12"/>
  <c r="I120" i="12"/>
  <c r="O52" i="12"/>
  <c r="Q52" i="12"/>
  <c r="I43" i="12"/>
  <c r="G52" i="12"/>
  <c r="I56" i="1" s="1"/>
  <c r="F41" i="1"/>
  <c r="F39" i="1"/>
  <c r="F43" i="1" s="1"/>
  <c r="G23" i="1" s="1"/>
  <c r="M62" i="12"/>
  <c r="M52" i="12"/>
  <c r="M219" i="12"/>
  <c r="M175" i="12"/>
  <c r="M150" i="12"/>
  <c r="M66" i="12"/>
  <c r="M8" i="12"/>
  <c r="M268" i="12"/>
  <c r="M236" i="12"/>
  <c r="M120" i="12"/>
  <c r="M260" i="12"/>
  <c r="M43" i="12"/>
  <c r="G219" i="12"/>
  <c r="I69" i="1" s="1"/>
  <c r="G212" i="12"/>
  <c r="I68" i="1" s="1"/>
  <c r="G194" i="12"/>
  <c r="I67" i="1" s="1"/>
  <c r="G158" i="12"/>
  <c r="I64" i="1" s="1"/>
  <c r="M99" i="12"/>
  <c r="M98" i="12" s="1"/>
  <c r="G95" i="12"/>
  <c r="I60" i="1" s="1"/>
  <c r="M49" i="12"/>
  <c r="M48" i="12" s="1"/>
  <c r="G175" i="12"/>
  <c r="I66" i="1" s="1"/>
  <c r="G150" i="12"/>
  <c r="I63" i="1" s="1"/>
  <c r="G43" i="12"/>
  <c r="I54" i="1" s="1"/>
  <c r="J28" i="1"/>
  <c r="J26" i="1"/>
  <c r="G38" i="1"/>
  <c r="F38" i="1"/>
  <c r="J23" i="1"/>
  <c r="J24" i="1"/>
  <c r="J25" i="1"/>
  <c r="J27" i="1"/>
  <c r="E24" i="1"/>
  <c r="E26" i="1"/>
  <c r="I17" i="1" l="1"/>
  <c r="I18" i="1"/>
  <c r="I41" i="1"/>
  <c r="G42" i="1"/>
  <c r="I42" i="1" s="1"/>
  <c r="I74" i="1"/>
  <c r="J72" i="1" s="1"/>
  <c r="G39" i="1"/>
  <c r="I16" i="1"/>
  <c r="G278" i="12"/>
  <c r="J57" i="1" l="1"/>
  <c r="J54" i="1"/>
  <c r="J65" i="1"/>
  <c r="J63" i="1"/>
  <c r="J55" i="1"/>
  <c r="J62" i="1"/>
  <c r="J61" i="1"/>
  <c r="I21" i="1"/>
  <c r="J71" i="1"/>
  <c r="J70" i="1"/>
  <c r="J56" i="1"/>
  <c r="J59" i="1"/>
  <c r="J66" i="1"/>
  <c r="J69" i="1"/>
  <c r="J67" i="1"/>
  <c r="J53" i="1"/>
  <c r="J68" i="1"/>
  <c r="J64" i="1"/>
  <c r="J73" i="1"/>
  <c r="J58" i="1"/>
  <c r="J60" i="1"/>
  <c r="G43" i="1"/>
  <c r="G25" i="1" s="1"/>
  <c r="A27" i="1" s="1"/>
  <c r="I39" i="1"/>
  <c r="I43" i="1" s="1"/>
  <c r="J74" i="1" l="1"/>
  <c r="J39" i="1"/>
  <c r="J43" i="1" s="1"/>
  <c r="J42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Spiller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<sst xmlns="http://schemas.openxmlformats.org/spreadsheetml/2006/main" count="1874" uniqueCount="563">
  <si>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</si>
  <si>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</si>
  <si>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</si>
  <si>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</si>
  <si>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</si>
  <si>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</si>
  <si>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</si>
  <si>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</si>
  <si>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</si>
  <si>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</si>
  <si>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</si>
  <si>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</si>
  <si>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</si>
  <si>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</si>
  <si>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</si>
  <si>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</si>
  <si>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</si>
  <si>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</si>
  <si>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</si>
  <si>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</si>
  <si>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</si>
  <si>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</si>
  <si>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</si>
  <si>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</si>
  <si>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</si>
  <si>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</si>
  <si>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</si>
  <si>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</si>
  <si>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</si>
  <si>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</si>
  <si>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</si>
  <si>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</si>
  <si>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</si>
  <si>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</si>
  <si>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</si>
  <si>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</si>
  <si>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</si>
  <si>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</si>
  <si>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</si>
  <si>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</si>
  <si>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</si>
  <si>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</si>
  <si>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</si>
  <si>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2001</t>
  </si>
  <si>
    <t>Rekonstrukce cvičné kuchyně</t>
  </si>
  <si>
    <t>0001</t>
  </si>
  <si>
    <t>Rekonstrukce učeben</t>
  </si>
  <si>
    <t>Objekt:</t>
  </si>
  <si>
    <t>Rozpočet:</t>
  </si>
  <si>
    <t>7020083</t>
  </si>
  <si>
    <t>ZŠ a MŠ Bohumín - Skřečoň</t>
  </si>
  <si>
    <t>Stavba</t>
  </si>
  <si>
    <t>Stavební objekt</t>
  </si>
  <si>
    <t>Celkem za stavbu</t>
  </si>
  <si>
    <t>CZK</t>
  </si>
  <si>
    <t>#POPS</t>
  </si>
  <si>
    <t>Popis stavby: 7020083 - ZŠ a MŠ Bohumín - Skřečoň</t>
  </si>
  <si>
    <t>#POPO</t>
  </si>
  <si>
    <t>Popis objektu: 0001 - Rekonstrukce učeben</t>
  </si>
  <si>
    <t>#POPR</t>
  </si>
  <si>
    <t>Popis rozpočtu: 2001 - Rekonstrukce cvičné kuchyně</t>
  </si>
  <si>
    <t>Rekapitulace dílů</t>
  </si>
  <si>
    <t>Typ dílu</t>
  </si>
  <si>
    <t>61</t>
  </si>
  <si>
    <t>Upravy povrchů vnitřní</t>
  </si>
  <si>
    <t>63</t>
  </si>
  <si>
    <t>Podlahy a podlahové konstrukce</t>
  </si>
  <si>
    <t>64</t>
  </si>
  <si>
    <t>Výplně otvorů</t>
  </si>
  <si>
    <t>90</t>
  </si>
  <si>
    <t>Interiér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</si>
  <si>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</si>
  <si>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</si>
  <si>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</si>
  <si>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</si>
  <si>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</si>
  <si>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</si>
  <si>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</si>
  <si>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</si>
  <si>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</si>
  <si>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</si>
  <si>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</si>
  <si>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</si>
  <si>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</si>
  <si>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</si>
  <si>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</si>
  <si>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</si>
  <si>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</si>
  <si>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</si>
  <si>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</si>
  <si>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</si>
  <si>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</si>
  <si>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</si>
  <si>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</si>
  <si>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</si>
  <si>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</si>
  <si>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</si>
  <si>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M224</t>
  </si>
  <si>
    <t>Úprava stávajících silnoproudých rozvodů</t>
  </si>
  <si>
    <t>M225</t>
  </si>
  <si>
    <t>Kabeláže - silnoproud a slaboproud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</si>
  <si>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</si>
  <si>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</si>
  <si>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</si>
  <si>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</si>
  <si>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</si>
  <si>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</si>
  <si>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</si>
  <si>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</si>
  <si>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</si>
  <si>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</si>
  <si>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</si>
  <si>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</si>
  <si>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</si>
  <si>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</si>
  <si>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</si>
  <si>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</si>
  <si>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</si>
  <si>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</si>
  <si>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</si>
  <si>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</si>
  <si>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</si>
  <si>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</si>
  <si>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</si>
  <si>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</si>
  <si>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</si>
  <si>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</si>
  <si>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</si>
  <si>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</si>
  <si>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</si>
  <si>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</si>
  <si>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</si>
  <si>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</si>
  <si>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</si>
  <si>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</si>
  <si>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601016193R00</t>
  </si>
  <si>
    <t>Omítka stropů a podhledů z hotových směsí Doplňkové práce pro omítky stropů z hotových směsí hloubková penetrace stropů akrylátová</t>
  </si>
  <si>
    <t>m2</t>
  </si>
  <si>
    <t>801-1</t>
  </si>
  <si>
    <t>RTS 22/ II</t>
  </si>
  <si>
    <t>Práce</t>
  </si>
  <si>
    <t>Běžná</t>
  </si>
  <si>
    <t>POL1_1</t>
  </si>
  <si>
    <t>SPI</t>
  </si>
  <si>
    <t>7,55*6,15</t>
  </si>
  <si>
    <t>VV</t>
  </si>
  <si>
    <t>602016195R00</t>
  </si>
  <si>
    <t>Omítka stěn z hotových směsí Doplňkové práce pro omítky stěn z hotových směsí  hloubková penetrace stěn silikátová</t>
  </si>
  <si>
    <t>6,150*4,00*2</t>
  </si>
  <si>
    <t>7,55*4,00*2</t>
  </si>
  <si>
    <t>-1,30*2,35*3</t>
  </si>
  <si>
    <t>-0,90*2,0</t>
  </si>
  <si>
    <t>610991111R00</t>
  </si>
  <si>
    <t>Zakrývání výplní vnitřních otvorů, předmětů apod. fólií Pe 0,05-0,2 mm</t>
  </si>
  <si>
    <t>1,30*2,35*3</t>
  </si>
  <si>
    <t>611403399RT2</t>
  </si>
  <si>
    <t>Hrubé zaplnění rýh ve stropech maltou ze suchých směsí jakékoliv šířky</t>
  </si>
  <si>
    <t>801-4</t>
  </si>
  <si>
    <t>611421431RT2</t>
  </si>
  <si>
    <t>Oprava vnitřních vápenných omítek stropů železobetonových rovných tvárnicových a kleneb v množství opravované plochy  v množství opravované plochy přes 30 do 50 %, štukových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</si>
  <si>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</si>
  <si>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</si>
  <si>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</si>
  <si>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>611481211RT8</t>
  </si>
  <si>
    <t>Vyztužení vnitřních omítek stropů sklotextilní síťovinou s dodávkou síťoviny a stěrkového tmelu, Tmel lepicí</t>
  </si>
  <si>
    <t>s pomocným lešením o výšce podlahy do 1900 mm a pro zatížení do 1,5 kPa,</t>
  </si>
  <si>
    <t>612403399RT2</t>
  </si>
  <si>
    <t>Hrubá výplň rýh ve stěnách, jakoukoliv maltou maltou ze suchých směsí  jakékoliv šířky</t>
  </si>
  <si>
    <t>jakékoliv šířky rýhy,</t>
  </si>
  <si>
    <t>612421431RT2</t>
  </si>
  <si>
    <t>Oprava vnitřních vápenných omítek stěn v množství opravované plochy přes 30 do 50 %,  štukových</t>
  </si>
  <si>
    <t>612423531RT2</t>
  </si>
  <si>
    <t xml:space="preserve">Omítka rýh ve stěnách maltou vápennou štuková, o šířce rýhy do 150 mm,  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</si>
  <si>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</si>
  <si>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</si>
  <si>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</si>
  <si>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(2,35+1,30+2,35)*0,20*3</t>
  </si>
  <si>
    <t>612473181R00</t>
  </si>
  <si>
    <t>Omítky vnitřní zdiva ze suchých směsí hladké, strojně</t>
  </si>
  <si>
    <t>1,75*1,40</t>
  </si>
  <si>
    <t>1,80*1,40</t>
  </si>
  <si>
    <t>2,85*1,40</t>
  </si>
  <si>
    <t>612481211RT8</t>
  </si>
  <si>
    <t>Vyztužení povrchu vnitřních stěn sklotextilní síťovinou s dodávkou síťoviny a stěrkového tmelu</t>
  </si>
  <si>
    <t>98,635*0,33</t>
  </si>
  <si>
    <t>8,96</t>
  </si>
  <si>
    <t>632411906R00</t>
  </si>
  <si>
    <t xml:space="preserve">Potěr ze suchých směsí nátěr velmi savých podkladů penetrační,  </t>
  </si>
  <si>
    <t>s rozprostřením a uhlazením</t>
  </si>
  <si>
    <t>632412130R00</t>
  </si>
  <si>
    <t>Potěr ze suchých směsí cementový, tloušťky 30 mm, bez penetrace</t>
  </si>
  <si>
    <t>642944121R00</t>
  </si>
  <si>
    <t>Osazování ocelových zárubní dodatečně plochy do 2,5 m2</t>
  </si>
  <si>
    <t>kus</t>
  </si>
  <si>
    <t>lisovaných nebo z úhelníků s vybetonováním prahu</t>
  </si>
  <si>
    <t>553310043</t>
  </si>
  <si>
    <t>SPCM</t>
  </si>
  <si>
    <t>Specifikace</t>
  </si>
  <si>
    <t>POL3_0</t>
  </si>
  <si>
    <t>ks</t>
  </si>
  <si>
    <t>Vlastní</t>
  </si>
  <si>
    <t>Indiv</t>
  </si>
  <si>
    <t>903</t>
  </si>
  <si>
    <t>904</t>
  </si>
  <si>
    <t>Kuchyňska linka - skříňka horní</t>
  </si>
  <si>
    <t>905</t>
  </si>
  <si>
    <t>906</t>
  </si>
  <si>
    <t>Skříňka spodní pro vest.varnou desku a sporák</t>
  </si>
  <si>
    <t>908</t>
  </si>
  <si>
    <t>909</t>
  </si>
  <si>
    <t>Varna sklokeramická deska</t>
  </si>
  <si>
    <t>941955002R00</t>
  </si>
  <si>
    <t>Lešení lehké pracovní pomocné pomocné, o výšce lešeňové podlahy přes 1,2 do 1,9 m</t>
  </si>
  <si>
    <t>800-3</t>
  </si>
  <si>
    <t>46,4325*2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</si>
  <si>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</si>
  <si>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</si>
  <si>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388381719</t>
  </si>
  <si>
    <t>Úprava kanálky pro rozvod slaboproudu a silnproudu,  - D+M - úprava podlahy</t>
  </si>
  <si>
    <t>m</t>
  </si>
  <si>
    <t>POL1_0</t>
  </si>
  <si>
    <t>388381821</t>
  </si>
  <si>
    <t>Úprava rýh  v podlaze po provedených rozvodech, zdravotechniky</t>
  </si>
  <si>
    <t>962032231R00</t>
  </si>
  <si>
    <t>Bourání zdiva nadzákladového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</si>
  <si>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</si>
  <si>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</si>
  <si>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</si>
  <si>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Výkaz projektanta : 4,04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</si>
  <si>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</si>
  <si>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</si>
  <si>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</si>
  <si>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</si>
  <si>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</si>
  <si>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0,90*2,0</t>
  </si>
  <si>
    <t>973031616R00</t>
  </si>
  <si>
    <t>Vysekání v cihelném zdivu výklenků a kapes kapes pro špalíky a krabice  na jakoukoliv maltu vápennou nebo vápenocementovou, velilkosti do 100x100x50 mm</t>
  </si>
  <si>
    <t>974031121R00</t>
  </si>
  <si>
    <t>Vysekání rýh v jakémkoliv zdivu cihelném v ploše  do hloubky 30 mm, šířky do 30 mm</t>
  </si>
  <si>
    <t>974031132R00</t>
  </si>
  <si>
    <t>Vysekání rýh v jakémkoliv zdivu cihelném v ploše  do hloubky 50 mm, šířky do 70 mm</t>
  </si>
  <si>
    <t>974049221R00</t>
  </si>
  <si>
    <t>Vysekání rýh v betonových zdech v prostoru přilehlém ke stropní konstrukci  do hloubky 30 mm, šířky do 30 mm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</si>
  <si>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</si>
  <si>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</si>
  <si>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</si>
  <si>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Výkaz projektanta : 1+2+3+4+5+7</t>
  </si>
  <si>
    <t>725210821R00</t>
  </si>
  <si>
    <t>Demontáž umyvadel umyvadel bez výtokových armatur</t>
  </si>
  <si>
    <t>soubor</t>
  </si>
  <si>
    <t>800-721</t>
  </si>
  <si>
    <t>POL1_7</t>
  </si>
  <si>
    <t>725310823R00</t>
  </si>
  <si>
    <t>Demontáž dřezů jednodílných v kuchyňské sestavě</t>
  </si>
  <si>
    <t>bez výtokových armatur,</t>
  </si>
  <si>
    <t>725610810R00</t>
  </si>
  <si>
    <t>Demontáž plynových sporáků normálních nebo kombinovaných</t>
  </si>
  <si>
    <t>725820801R00</t>
  </si>
  <si>
    <t>Demontáž baterií nástěnných do G 3/4"</t>
  </si>
  <si>
    <t>766662811R00</t>
  </si>
  <si>
    <t>Demontáž dveřních křídel prahů dveří  jednokřídlových</t>
  </si>
  <si>
    <t>800-766</t>
  </si>
  <si>
    <t>776401800R00</t>
  </si>
  <si>
    <t>Demontáž soklíků nebo lišt pryžových nebo PVC odstranění a uložení na hromady</t>
  </si>
  <si>
    <t>800-775</t>
  </si>
  <si>
    <t>7,55*2</t>
  </si>
  <si>
    <t>6,15*2</t>
  </si>
  <si>
    <t>-0,90</t>
  </si>
  <si>
    <t>776511820R00</t>
  </si>
  <si>
    <t>Odstranění povlakových podlah z nášlapné plochy lepených, s podložkou, z ploch přes 20 m2</t>
  </si>
  <si>
    <t>776511821</t>
  </si>
  <si>
    <t>Odstranění  podložky</t>
  </si>
  <si>
    <t>96001</t>
  </si>
  <si>
    <t>Vyklízení nábytku a zařízení, kuch-linek., skříněk, sporáku, digestoře ap.- včetně odvozu a likvidace</t>
  </si>
  <si>
    <t>974042558</t>
  </si>
  <si>
    <t>Vysekání a drážkování rýh betonová podlaha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</si>
  <si>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</si>
  <si>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</si>
  <si>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</si>
  <si>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</si>
  <si>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POL7_1</t>
  </si>
  <si>
    <t>oborů 801, 803, 811 a 812</t>
  </si>
  <si>
    <t>721140912R00</t>
  </si>
  <si>
    <t>Opravy odpadního potrubí litinového propojení dosavadního potrubí , DN 50</t>
  </si>
  <si>
    <t>721140913R00</t>
  </si>
  <si>
    <t>Opravy odpadního potrubí litinového propojení dosavadního potrubí , DN 70</t>
  </si>
  <si>
    <t>721152216R00</t>
  </si>
  <si>
    <t>Čistící kus pro potrubí PE odpadní svislé vnější průměr D 75 mm, DN 70</t>
  </si>
  <si>
    <t>včetně tvarovek. Bez zednických výpomocí.</t>
  </si>
  <si>
    <t>721170953R00</t>
  </si>
  <si>
    <t>Opravy odpadního potrubí novodurového vsazení odbočky do potrubí hrdlového, D 75 mm</t>
  </si>
  <si>
    <t>721171803R00</t>
  </si>
  <si>
    <t>Demontáž potrubí z novodurových trub do D 75 mm</t>
  </si>
  <si>
    <t>odpadního nebo připojovacího,</t>
  </si>
  <si>
    <t>721174105R00</t>
  </si>
  <si>
    <t>Zpětný uzávěr do potrubí vodorovného nebo svislého potrubí polypropylenové, vnější průměr D 50 mm, včetně dodávky materiálu</t>
  </si>
  <si>
    <t>721176113R00</t>
  </si>
  <si>
    <t>Potrubí HT odpadní svislé vnější průměr D 50 mm, tloušťka stěny 1,8 mm, DN 50</t>
  </si>
  <si>
    <t>včetně tvarovek, objímek. Bez zednických výpomocí.</t>
  </si>
  <si>
    <t>721176114R00</t>
  </si>
  <si>
    <t>Potrubí HT odpadní svislé vnější průměr D 75 mm, tloušťka stěny 1,9 mm, DN 70</t>
  </si>
  <si>
    <t>721194105R00</t>
  </si>
  <si>
    <t>Zřízení přípojek na potrubí D 50 mm, materiál ve specifikaci</t>
  </si>
  <si>
    <t>vyvedení a upevnění odpadních výpustek,</t>
  </si>
  <si>
    <t>721290111R00</t>
  </si>
  <si>
    <t>Zkouška těsnosti kanalizace v objektech vodou, DN 125</t>
  </si>
  <si>
    <t>3+12</t>
  </si>
  <si>
    <t>721300912R00</t>
  </si>
  <si>
    <t>Pročištění svislých odpadů, v jednom podlaží do DN 200</t>
  </si>
  <si>
    <t>721541444</t>
  </si>
  <si>
    <t>Montáž tvarovek - kolena, odbočky aj.</t>
  </si>
  <si>
    <t>R-722-901</t>
  </si>
  <si>
    <t>Prostupy podlahou,stěnou pro kanalizaci, zatěsnění otvorů</t>
  </si>
  <si>
    <t>998721202R00</t>
  </si>
  <si>
    <t>Přesun hmot pro vnitřní kanalizaci v objektech výšky do 12 m</t>
  </si>
  <si>
    <t>POL7_1002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</si>
  <si>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</si>
  <si>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</si>
  <si>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</si>
  <si>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722172913R00</t>
  </si>
  <si>
    <t>Opravy vodovodního potrubí z plastových trubek propojení plastového potrubí polyfuzí, D 25 mm</t>
  </si>
  <si>
    <t>RTS 22/ I</t>
  </si>
  <si>
    <t>722172916R00</t>
  </si>
  <si>
    <t>Opravy vodovodního potrubí z plastových trubek propojení plastového potrubí polyfuzí, D 50 mm</t>
  </si>
  <si>
    <t>722176113R00</t>
  </si>
  <si>
    <t>Montáž rozvodů vody podle technologie spojování svařovaných polyfuzně, D přes 20 do 25 mm</t>
  </si>
  <si>
    <t>,</t>
  </si>
  <si>
    <t>POP</t>
  </si>
  <si>
    <t>722176116R00</t>
  </si>
  <si>
    <t>Montáž rozvodů vody podle technologie spojování svařovaných polyfuzně, D přes 40 do 50 mm</t>
  </si>
  <si>
    <t>722181212RT8</t>
  </si>
  <si>
    <t>Izolace vodovodního potrubí návleková z trubic z pěnového polyetylenu, tloušťka stěny 9 mm, d 25 mm</t>
  </si>
  <si>
    <t>722181212RW6</t>
  </si>
  <si>
    <t>Izolace vodovodního potrubí návleková z trubic z pěnového polyetylenu, tloušťka stěny 9 mm, d 50 mm</t>
  </si>
  <si>
    <t>V položce je kalkulována dodávka izolační trubice, spon a lepicí pásky.</t>
  </si>
  <si>
    <t>722280108R00</t>
  </si>
  <si>
    <t>Tlakové zkoušky vodovodního potrubí přes DN 40 do DN 50</t>
  </si>
  <si>
    <t>722290234R00</t>
  </si>
  <si>
    <t>Proplach a dezinfekce vodovodního potrubí do DN 80</t>
  </si>
  <si>
    <t>721541445</t>
  </si>
  <si>
    <t>975812110</t>
  </si>
  <si>
    <t>Stavební výpomoc-sekání, vrtání a pod</t>
  </si>
  <si>
    <t>hod</t>
  </si>
  <si>
    <t>R-722-902</t>
  </si>
  <si>
    <t>Prostupy podlahou,stěnou pro vodovod, zatěsnění otvorů</t>
  </si>
  <si>
    <t>283771009</t>
  </si>
  <si>
    <t>pouzdro potrubní tvarovatelné; pěnový polyetylén; vnitřní průměr 15,0 mm; tl. izolace 25,0 mm; provozní teplota  -65 až 90 °C; tepelná vodivost (10°C) 0,0380 W/mK</t>
  </si>
  <si>
    <t>12*1,20</t>
  </si>
  <si>
    <t>283771168</t>
  </si>
  <si>
    <t>pouzdro potrubní tvarovatelné; pěnový polyetylén; vnitřní průměr 50,0 mm; tl. izolace 25,0 mm; provozní teplota  -65 až 90 °C; tepelná vodivost (10°C) 0,0380 W/mK</t>
  </si>
  <si>
    <t>19*1,20</t>
  </si>
  <si>
    <t>28600100</t>
  </si>
  <si>
    <t>POL3_7</t>
  </si>
  <si>
    <t>28600103</t>
  </si>
  <si>
    <t>998722202R00</t>
  </si>
  <si>
    <t>Přesun hmot pro vnitřní vodovod v objektech výšky do 12 m</t>
  </si>
  <si>
    <t>vodorovně do 50 m</t>
  </si>
  <si>
    <t>723120805R00</t>
  </si>
  <si>
    <t>Demontáž potrubí svařovaného z trubek závitových přes 25 do DN 50</t>
  </si>
  <si>
    <t>8+5+2</t>
  </si>
  <si>
    <t>723190205R00</t>
  </si>
  <si>
    <t>Přípojka plynovodu z trubek závitových, černých, DN 32</t>
  </si>
  <si>
    <t>včetně tvarovek, bez zednických výpomocí,</t>
  </si>
  <si>
    <t>7230891</t>
  </si>
  <si>
    <t>Úpravy po demontovaném potrubí, úpravy v rozvodech, plynu, utěsnění vývodů</t>
  </si>
  <si>
    <t>998723202R00</t>
  </si>
  <si>
    <t>Přesun hmot pro vnitřní plynovod v objektech výšky do 12 m</t>
  </si>
  <si>
    <t>725319101R00</t>
  </si>
  <si>
    <t>Montáž dřezu jednoduchého</t>
  </si>
  <si>
    <t>725829202R00</t>
  </si>
  <si>
    <t>Montáž baterií umyvadlových a dřezových umyvadlové a dřezové nástěnné</t>
  </si>
  <si>
    <t>725860201R00</t>
  </si>
  <si>
    <t>Zápachová uzávěrka (sifon) pro zařizovací předměty D 40, 50 mm x 6/4"; pro dřezy, PP; příslušenství přípojka pro pračku/myčku, včetně dodávky materiálu</t>
  </si>
  <si>
    <t>725869218R00</t>
  </si>
  <si>
    <t xml:space="preserve">Montáž zápachové uzávěrky pro zařiz. předměty U-sifonu,  </t>
  </si>
  <si>
    <t>55145040</t>
  </si>
  <si>
    <t>baterie dřezová stojánková; ovládání pákové; povrch chrom; ramínko s vytahovací sprchou</t>
  </si>
  <si>
    <t>55162155.A</t>
  </si>
  <si>
    <t>souprava odtoková pro dřezy; PP; DN 40 mm; ventily 5/4"; připojovací závity 6/4"</t>
  </si>
  <si>
    <t>55230700</t>
  </si>
  <si>
    <t>dřez kuchyňský; jednoduchý; nerez; š = 465 mm; hl. 440 mm; 275 mm; obdélníkový; s opláštěním; bez otvoru pro baterii</t>
  </si>
  <si>
    <t>998725202R00</t>
  </si>
  <si>
    <t>Přesun hmot pro zařizovací předměty v objektech výšky do 12 m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</si>
  <si>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</si>
  <si>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</si>
  <si>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</si>
  <si>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</si>
  <si>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54914632</t>
  </si>
  <si>
    <t>kování interiérové kliky se štíty pro klíč; povrch - kliky pochromované; povrch - štíty leštěná nerez</t>
  </si>
  <si>
    <t>61161804</t>
  </si>
  <si>
    <t>dveře vnitřní š = 900 mm; h = 1 970,0 mm; dýhované, hladké; otevíravé; počet křídel 1; plné; dub, buk, jasan, mahagon</t>
  </si>
  <si>
    <t>998766202R00</t>
  </si>
  <si>
    <t>Přesun hmot pro konstrukce truhlářské v objektech výšky do 12 m</t>
  </si>
  <si>
    <t>50 m vodorovně</t>
  </si>
  <si>
    <t>776101101R00</t>
  </si>
  <si>
    <t>Přípravné práce vysávání povlakových podlah průmyslovým vysavačem</t>
  </si>
  <si>
    <t>položky neobsahují žádný materiál</t>
  </si>
  <si>
    <t>776422110R00</t>
  </si>
  <si>
    <t>Lepení soklíků PVC a napojení krytiny na stěnu ukončení krytiny u stěny lepeným soklíkem</t>
  </si>
  <si>
    <t>776521200R00</t>
  </si>
  <si>
    <t>Lepení povlakových podlah z plastů  Lepení povlakových podlah z plastů - čtverce z PVC nebo vinylu, montáž</t>
  </si>
  <si>
    <t>777531025R00</t>
  </si>
  <si>
    <t>800-773</t>
  </si>
  <si>
    <t>včetně penetrace podkladu</t>
  </si>
  <si>
    <t>28342451</t>
  </si>
  <si>
    <t>lišta soklová; pro vinylové podlahy; materiál PVC; š = 11,8 mm; h = 58,0 mm; 9 barev</t>
  </si>
  <si>
    <t>POL3_10</t>
  </si>
  <si>
    <t>26,5*1,10</t>
  </si>
  <si>
    <t>28410117R</t>
  </si>
  <si>
    <t>46,4325*1,10</t>
  </si>
  <si>
    <t>998776202R00</t>
  </si>
  <si>
    <t>Přesun hmot pro podlahy povlakové v objektech výšky do 12 m</t>
  </si>
  <si>
    <t>783225100R00</t>
  </si>
  <si>
    <t xml:space="preserve">Nátěry kov.stavebních doplňk.konstrukcí syntetické dvojnásobné + 1x email,  </t>
  </si>
  <si>
    <t>800-783</t>
  </si>
  <si>
    <t>4,90*0,45</t>
  </si>
  <si>
    <t>783226100R00</t>
  </si>
  <si>
    <t xml:space="preserve">Nátěry kov.stavebních doplňk.konstrukcí syntetické základní,  </t>
  </si>
  <si>
    <t>783322220R00</t>
  </si>
  <si>
    <t>Nátěry otopných těles syntetické ocelových radiátorrů článkových, dvojnásobné s 1 x emailováním</t>
  </si>
  <si>
    <t>1,00*0,60*2*4*3</t>
  </si>
  <si>
    <t>783322720R00</t>
  </si>
  <si>
    <t>Nátěry otopných těles syntetické ocelových radiátorrů článkových, základní</t>
  </si>
  <si>
    <t>783424340R00</t>
  </si>
  <si>
    <t>Nátěry potrubí a armatur syntetické potrubí, do DN 50 mm, dvojnásobné s 1x emailováním a základním nátěrem</t>
  </si>
  <si>
    <t>na vzduchu schnoucí</t>
  </si>
  <si>
    <t>4,00*2</t>
  </si>
  <si>
    <t>1,50*2*3</t>
  </si>
  <si>
    <t>0,60*3</t>
  </si>
  <si>
    <t>0,30*3</t>
  </si>
  <si>
    <t>783424740R00</t>
  </si>
  <si>
    <t>Nátěry potrubí a armatur syntetické potrubí, do DN 50 mm, základní</t>
  </si>
  <si>
    <t>783903812R00</t>
  </si>
  <si>
    <t>Ostatní práce odmaštění saponáty</t>
  </si>
  <si>
    <t>2,205</t>
  </si>
  <si>
    <t>14,40</t>
  </si>
  <si>
    <t>784402801R00</t>
  </si>
  <si>
    <t>Odstranění maleb oškrabáním, v místnostech do 3,8 m</t>
  </si>
  <si>
    <t>800-784</t>
  </si>
  <si>
    <t>784191301R00</t>
  </si>
  <si>
    <t>Příprava povrchu Penetrace (napouštění) podkladu protiplísňová, jednonásobná</t>
  </si>
  <si>
    <t>46,4325</t>
  </si>
  <si>
    <t>98,6350</t>
  </si>
  <si>
    <t>3,60</t>
  </si>
  <si>
    <t>784195212R00</t>
  </si>
  <si>
    <t>Malby z malířských směsí otěruvzdorných,  , bělost 82 %, dvojnásobné</t>
  </si>
  <si>
    <t>210800105R00</t>
  </si>
  <si>
    <t>Montáž kabelu CYKY 750 V, 3 x 1,5 mm2, uloženého pod omítkou</t>
  </si>
  <si>
    <t>21005</t>
  </si>
  <si>
    <t>Střídavý přepínač dvojnásobný</t>
  </si>
  <si>
    <t>21006</t>
  </si>
  <si>
    <t>Krabice přístrojová</t>
  </si>
  <si>
    <t>21023</t>
  </si>
  <si>
    <t>Montáž svítidel</t>
  </si>
  <si>
    <t>21026</t>
  </si>
  <si>
    <t>Svítidlo LED - stropní deskové - do akustického, kazetového stropu</t>
  </si>
  <si>
    <t>21027</t>
  </si>
  <si>
    <t>Demontáž stávajícího osvětlení a rozvodů el.,  lišty ap.</t>
  </si>
  <si>
    <t>kpl</t>
  </si>
  <si>
    <t>21044</t>
  </si>
  <si>
    <t>Práce odborného technika</t>
  </si>
  <si>
    <t>21050</t>
  </si>
  <si>
    <t>Revize</t>
  </si>
  <si>
    <t>34109515</t>
  </si>
  <si>
    <t>kabel CYKYLo; instalační vícežilový; pevné uložení vnitřní; Cu plné holé jádro, tvar jádra RE-kulatý jednodrát; počet žil 3; teplota použití -30 až 70 °C; průřez vodiče 1,5 mm2; odolný proti šíření plamene; barva pláště černý</t>
  </si>
  <si>
    <t>POL3_9</t>
  </si>
  <si>
    <t>21004</t>
  </si>
  <si>
    <t>Střídavý přepínač</t>
  </si>
  <si>
    <t>R-položka</t>
  </si>
  <si>
    <t>POL12_1</t>
  </si>
  <si>
    <t>210010322RT1</t>
  </si>
  <si>
    <t>Montáž krabice plastové rozvodné, kruhové, o průměru 73 mm, hloubky 42 mm, s víčkem a svorkovnicí, do zdiva, se zapojením, včetně dodávky</t>
  </si>
  <si>
    <t>POL1_9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</si>
  <si>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</si>
  <si>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</si>
  <si>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210800106R00</t>
  </si>
  <si>
    <t>Montáž kabelu CYKY 750 V, 3 x 2,5 mm2, uloženého pod omítkou</t>
  </si>
  <si>
    <t>21037</t>
  </si>
  <si>
    <t>Demontáž stávajících rozvodů - lišty, zásuvky ap.</t>
  </si>
  <si>
    <t>34109517</t>
  </si>
  <si>
    <t>kabel CYKYLo; instalační vícežilový; pevné uložení vnitřní; Cu plné holé jádro, tvar jádra RE-kulatý jednodrát; počet žil 3; teplota použití -30 až 70 °C; průřez vodiče 2,5 mm2; odolný proti šíření plamene; barva pláště černý</t>
  </si>
  <si>
    <t>210010003RU3</t>
  </si>
  <si>
    <t>Montáž trubky ohebné, z PVC, uložené pod omítku, vnější průměr 25 mm, mech. pevnost 750 N/5 cm, včetně dodávky materiálu</t>
  </si>
  <si>
    <t>210010006RU3</t>
  </si>
  <si>
    <t>Montáž trubky ohebné, z PVC, uložené pod omítku, vnější průměr 50 mm, mech. pevnost 750 N/5 cm, včetně dodávky materiálu</t>
  </si>
  <si>
    <t>210800116R00</t>
  </si>
  <si>
    <t>Montáž kabelu CYKY 750 V, 5 x 2,5 mm2, uloženého pod omítkou</t>
  </si>
  <si>
    <t>210800118R00</t>
  </si>
  <si>
    <t>Montáž kabelu CYKY 750 V, 5 x (6 až 25 mm2), uloženého pod omítkou</t>
  </si>
  <si>
    <t>21002</t>
  </si>
  <si>
    <t>Spínač IP20</t>
  </si>
  <si>
    <t>Zásuvka  IP 67</t>
  </si>
  <si>
    <t>21012</t>
  </si>
  <si>
    <t>Ukončení vodičů</t>
  </si>
  <si>
    <t>21033</t>
  </si>
  <si>
    <t>Doplnění HR v rozvodně NN + prostorová úprava</t>
  </si>
  <si>
    <t>21038</t>
  </si>
  <si>
    <t>Jistič s chráničem B16/003</t>
  </si>
  <si>
    <t>21040</t>
  </si>
  <si>
    <t>Jistič C10/1</t>
  </si>
  <si>
    <t>21043</t>
  </si>
  <si>
    <t>Proudový chránič 25/2/003-G</t>
  </si>
  <si>
    <t>21045</t>
  </si>
  <si>
    <t>Přesun</t>
  </si>
  <si>
    <t>21047</t>
  </si>
  <si>
    <t>Podr.materiál</t>
  </si>
  <si>
    <t>220711503R00</t>
  </si>
  <si>
    <t>Montáž kabelu  - v trubce - příplatek</t>
  </si>
  <si>
    <t>222280215</t>
  </si>
  <si>
    <t>UTP kabel Solaris  cat6</t>
  </si>
  <si>
    <t>34111094</t>
  </si>
  <si>
    <t>34111100</t>
  </si>
  <si>
    <t>Jistič C16/1</t>
  </si>
  <si>
    <t>Rozvaděč - D+M</t>
  </si>
  <si>
    <t>979011111R00</t>
  </si>
  <si>
    <t>Svislá doprava suti a vybouraných hmot za prvé podlaží nad nebo pod základním podlažím</t>
  </si>
  <si>
    <t>Přesun suti</t>
  </si>
  <si>
    <t>POL8_0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</si>
  <si>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</si>
  <si>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</si>
  <si>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</si>
  <si>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</si>
  <si>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</si>
  <si>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</si>
  <si>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</si>
  <si>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</si>
  <si>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</si>
  <si>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</si>
  <si>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</si>
  <si>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</si>
  <si>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VRN0</t>
  </si>
  <si>
    <t>Ztížené výrobní podmínky</t>
  </si>
  <si>
    <t>Soubor</t>
  </si>
  <si>
    <t>VRN</t>
  </si>
  <si>
    <t>POL99_8</t>
  </si>
  <si>
    <t>VRN1</t>
  </si>
  <si>
    <t>Oborová přirážka</t>
  </si>
  <si>
    <t>VRN2</t>
  </si>
  <si>
    <t>Přesun stavebních kapacit</t>
  </si>
  <si>
    <t>POL99_2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</si>
  <si>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</si>
  <si>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</si>
  <si>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</si>
  <si>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</si>
  <si>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</si>
  <si>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</si>
  <si>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</si>
  <si>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</si>
  <si>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</si>
  <si>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</si>
  <si>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</si>
  <si>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END</t>
  </si>
  <si>
    <t>zárubeň kovová jednostranná;  pro přesné zdění; ústí 150 mm; š průchodu 900 mm; h průchodu 1 970 mm; L, P</t>
  </si>
  <si>
    <t>Trubka vodovodní do D 25</t>
  </si>
  <si>
    <t>Trubka vodovodní do D 50</t>
  </si>
  <si>
    <t>PVC -  Pro školy - barva dle výběru</t>
  </si>
  <si>
    <t xml:space="preserve"> Podlahy ze stěrky  í samonivelační hmota, tloušťky 5 mm</t>
  </si>
  <si>
    <t>Kabel silový  5 x 2,5 mm2</t>
  </si>
  <si>
    <t>Kabel silový  5 x 6 mm2</t>
  </si>
  <si>
    <t>Kabel silový  3 x 2,5 mm2</t>
  </si>
  <si>
    <t xml:space="preserve">Kuchyňska linka - skříň spodní - přístěnná </t>
  </si>
  <si>
    <t xml:space="preserve">Kuchyňský ostrůvek pro dřez a varnou desku včetně digestoře v pracovní lince </t>
  </si>
  <si>
    <t xml:space="preserve">Trouba vestavná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</si>
</sst>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/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password="C795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abSelected="1" view="pageBreakPreview" topLeftCell="B7" zoomScale="7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22</v>
      </c>
      <c r="C2" s="78"/>
      <c r="D2" s="79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6">
        <v>1788</v>
      </c>
      <c r="B4" s="82" t="s">
        <v>48</v>
      </c>
      <c r="C4" s="83"/>
      <c r="D4" s="84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SUMIF(F53:F73,A16,I53:I73)+SUMIF(F53:F73,"PSU",I53:I73)</f>
        <v>0</v>
      </c>
      <c r="J16" s="21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SUMIF(F53:F73,A17,I53:I73)</f>
        <v>0</v>
      </c>
      <c r="J17" s="21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SUMIF(F53:F73,A18,I53:I73)</f>
        <v>0</v>
      </c>
      <c r="J18" s="210"/>
    </row>
    <row r="19" spans="1:10" ht="23.25" customHeight="1" x14ac:dyDescent="0.2">
      <c r="A19" s="143" t="s">
        <v>104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SUMIF(F53:F73,A19,I53:I73)</f>
        <v>0</v>
      </c>
      <c r="J19" s="210"/>
    </row>
    <row r="20" spans="1:10" ht="23.25" customHeight="1" x14ac:dyDescent="0.2">
      <c r="A20" s="143" t="s">
        <v>105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SUMIF(F53:F73,A20,I53:I73)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4"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v>224456.42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6">
        <f>CenaCelkemBezDPH-(ZakladDPHSni+ZakladDPHZakl)</f>
        <v>0</v>
      </c>
      <c r="H27" s="236"/>
      <c r="I27" s="23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3">
        <f>A27</f>
        <v>0</v>
      </c>
      <c r="H28" s="214"/>
      <c r="I28" s="21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3">
        <f>ZakladDPHSni+DPHSni+ZakladDPHZakl+DPHZakl+Zaokrouhleni</f>
        <v>224456.42</v>
      </c>
      <c r="H29" s="213"/>
      <c r="I29" s="213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51</v>
      </c>
      <c r="C39" s="199"/>
      <c r="D39" s="199"/>
      <c r="E39" s="199"/>
      <c r="F39" s="100">
        <f>'0001 2001 Pol'!AE278</f>
        <v>0</v>
      </c>
      <c r="G39" s="101">
        <f>'0001 2001 Pol'!AF278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00" t="s">
        <v>52</v>
      </c>
      <c r="D40" s="200"/>
      <c r="E40" s="200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00" t="s">
        <v>46</v>
      </c>
      <c r="D41" s="200"/>
      <c r="E41" s="200"/>
      <c r="F41" s="106">
        <f>'0001 2001 Pol'!AE278</f>
        <v>0</v>
      </c>
      <c r="G41" s="107">
        <f>'0001 2001 Pol'!AF278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199" t="s">
        <v>44</v>
      </c>
      <c r="D42" s="199"/>
      <c r="E42" s="199"/>
      <c r="F42" s="111">
        <f>'0001 2001 Pol'!AE278</f>
        <v>0</v>
      </c>
      <c r="G42" s="102">
        <f>'0001 2001 Pol'!AF278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01" t="s">
        <v>53</v>
      </c>
      <c r="C43" s="202"/>
      <c r="D43" s="202"/>
      <c r="E43" s="202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4" t="s">
        <v>61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62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63</v>
      </c>
      <c r="C53" s="197" t="s">
        <v>64</v>
      </c>
      <c r="D53" s="198"/>
      <c r="E53" s="198"/>
      <c r="F53" s="141" t="s">
        <v>24</v>
      </c>
      <c r="G53" s="133"/>
      <c r="H53" s="133"/>
      <c r="I53" s="133">
        <f>'0001 2001 Pol'!G8</f>
        <v>0</v>
      </c>
      <c r="J53" s="138" t="str">
        <f>IF(I74=0,"",I53/I74*100)</f>
        <v/>
      </c>
    </row>
    <row r="54" spans="1:10" ht="36.75" customHeight="1" x14ac:dyDescent="0.2">
      <c r="A54" s="127"/>
      <c r="B54" s="132" t="s">
        <v>65</v>
      </c>
      <c r="C54" s="197" t="s">
        <v>66</v>
      </c>
      <c r="D54" s="198"/>
      <c r="E54" s="198"/>
      <c r="F54" s="141" t="s">
        <v>24</v>
      </c>
      <c r="G54" s="133"/>
      <c r="H54" s="133"/>
      <c r="I54" s="133">
        <f>'0001 2001 Pol'!G43</f>
        <v>0</v>
      </c>
      <c r="J54" s="138" t="str">
        <f>IF(I74=0,"",I54/I74*100)</f>
        <v/>
      </c>
    </row>
    <row r="55" spans="1:10" ht="36.75" customHeight="1" x14ac:dyDescent="0.2">
      <c r="A55" s="127"/>
      <c r="B55" s="132" t="s">
        <v>67</v>
      </c>
      <c r="C55" s="197" t="s">
        <v>68</v>
      </c>
      <c r="D55" s="198"/>
      <c r="E55" s="198"/>
      <c r="F55" s="141" t="s">
        <v>24</v>
      </c>
      <c r="G55" s="133"/>
      <c r="H55" s="133"/>
      <c r="I55" s="133">
        <f>'0001 2001 Pol'!G48</f>
        <v>0</v>
      </c>
      <c r="J55" s="138" t="str">
        <f>IF(I74=0,"",I55/I74*100)</f>
        <v/>
      </c>
    </row>
    <row r="56" spans="1:10" ht="36.75" customHeight="1" x14ac:dyDescent="0.2">
      <c r="A56" s="127"/>
      <c r="B56" s="132" t="s">
        <v>69</v>
      </c>
      <c r="C56" s="197" t="s">
        <v>70</v>
      </c>
      <c r="D56" s="198"/>
      <c r="E56" s="198"/>
      <c r="F56" s="141" t="s">
        <v>24</v>
      </c>
      <c r="G56" s="133"/>
      <c r="H56" s="133"/>
      <c r="I56" s="133">
        <f>'0001 2001 Pol'!G52</f>
        <v>0</v>
      </c>
      <c r="J56" s="138" t="str">
        <f>IF(I74=0,"",I56/I74*100)</f>
        <v/>
      </c>
    </row>
    <row r="57" spans="1:10" ht="36.75" customHeight="1" x14ac:dyDescent="0.2">
      <c r="A57" s="127"/>
      <c r="B57" s="132" t="s">
        <v>71</v>
      </c>
      <c r="C57" s="197" t="s">
        <v>72</v>
      </c>
      <c r="D57" s="198"/>
      <c r="E57" s="198"/>
      <c r="F57" s="141" t="s">
        <v>24</v>
      </c>
      <c r="G57" s="133"/>
      <c r="H57" s="133"/>
      <c r="I57" s="133">
        <f>'0001 2001 Pol'!G59</f>
        <v>0</v>
      </c>
      <c r="J57" s="138" t="str">
        <f>IF(I74=0,"",I57/I74*100)</f>
        <v/>
      </c>
    </row>
    <row r="58" spans="1:10" ht="36.75" customHeight="1" x14ac:dyDescent="0.2">
      <c r="A58" s="127"/>
      <c r="B58" s="132" t="s">
        <v>73</v>
      </c>
      <c r="C58" s="197" t="s">
        <v>74</v>
      </c>
      <c r="D58" s="198"/>
      <c r="E58" s="198"/>
      <c r="F58" s="141" t="s">
        <v>24</v>
      </c>
      <c r="G58" s="133"/>
      <c r="H58" s="133"/>
      <c r="I58" s="133">
        <f>'0001 2001 Pol'!G62</f>
        <v>0</v>
      </c>
      <c r="J58" s="138" t="str">
        <f>IF(I74=0,"",I58/I74*100)</f>
        <v/>
      </c>
    </row>
    <row r="59" spans="1:10" ht="36.75" customHeight="1" x14ac:dyDescent="0.2">
      <c r="A59" s="127"/>
      <c r="B59" s="132" t="s">
        <v>75</v>
      </c>
      <c r="C59" s="197" t="s">
        <v>76</v>
      </c>
      <c r="D59" s="198"/>
      <c r="E59" s="198"/>
      <c r="F59" s="141" t="s">
        <v>24</v>
      </c>
      <c r="G59" s="133"/>
      <c r="H59" s="133"/>
      <c r="I59" s="133">
        <f>'0001 2001 Pol'!G66</f>
        <v>0</v>
      </c>
      <c r="J59" s="138" t="str">
        <f>IF(I74=0,"",I59/I74*100)</f>
        <v/>
      </c>
    </row>
    <row r="60" spans="1:10" ht="36.75" customHeight="1" x14ac:dyDescent="0.2">
      <c r="A60" s="127"/>
      <c r="B60" s="132" t="s">
        <v>77</v>
      </c>
      <c r="C60" s="197" t="s">
        <v>78</v>
      </c>
      <c r="D60" s="198"/>
      <c r="E60" s="198"/>
      <c r="F60" s="141" t="s">
        <v>24</v>
      </c>
      <c r="G60" s="133"/>
      <c r="H60" s="133"/>
      <c r="I60" s="133">
        <f>'0001 2001 Pol'!G95</f>
        <v>0</v>
      </c>
      <c r="J60" s="138" t="str">
        <f>IF(I74=0,"",I60/I74*100)</f>
        <v/>
      </c>
    </row>
    <row r="61" spans="1:10" ht="36.75" customHeight="1" x14ac:dyDescent="0.2">
      <c r="A61" s="127"/>
      <c r="B61" s="132" t="s">
        <v>79</v>
      </c>
      <c r="C61" s="197" t="s">
        <v>80</v>
      </c>
      <c r="D61" s="198"/>
      <c r="E61" s="198"/>
      <c r="F61" s="141" t="s">
        <v>25</v>
      </c>
      <c r="G61" s="133"/>
      <c r="H61" s="133"/>
      <c r="I61" s="133">
        <f>'0001 2001 Pol'!G98</f>
        <v>0</v>
      </c>
      <c r="J61" s="138" t="str">
        <f>IF(I74=0,"",I61/I74*100)</f>
        <v/>
      </c>
    </row>
    <row r="62" spans="1:10" ht="36.75" customHeight="1" x14ac:dyDescent="0.2">
      <c r="A62" s="127"/>
      <c r="B62" s="132" t="s">
        <v>81</v>
      </c>
      <c r="C62" s="197" t="s">
        <v>82</v>
      </c>
      <c r="D62" s="198"/>
      <c r="E62" s="198"/>
      <c r="F62" s="141" t="s">
        <v>25</v>
      </c>
      <c r="G62" s="133"/>
      <c r="H62" s="133"/>
      <c r="I62" s="133">
        <f>'0001 2001 Pol'!G120</f>
        <v>0</v>
      </c>
      <c r="J62" s="138" t="str">
        <f>IF(I74=0,"",I62/I74*100)</f>
        <v/>
      </c>
    </row>
    <row r="63" spans="1:10" ht="36.75" customHeight="1" x14ac:dyDescent="0.2">
      <c r="A63" s="127"/>
      <c r="B63" s="132" t="s">
        <v>83</v>
      </c>
      <c r="C63" s="197" t="s">
        <v>84</v>
      </c>
      <c r="D63" s="198"/>
      <c r="E63" s="198"/>
      <c r="F63" s="141" t="s">
        <v>25</v>
      </c>
      <c r="G63" s="133"/>
      <c r="H63" s="133"/>
      <c r="I63" s="133">
        <f>'0001 2001 Pol'!G150</f>
        <v>0</v>
      </c>
      <c r="J63" s="138" t="str">
        <f>IF(I74=0,"",I63/I74*100)</f>
        <v/>
      </c>
    </row>
    <row r="64" spans="1:10" ht="36.75" customHeight="1" x14ac:dyDescent="0.2">
      <c r="A64" s="127"/>
      <c r="B64" s="132" t="s">
        <v>85</v>
      </c>
      <c r="C64" s="197" t="s">
        <v>86</v>
      </c>
      <c r="D64" s="198"/>
      <c r="E64" s="198"/>
      <c r="F64" s="141" t="s">
        <v>25</v>
      </c>
      <c r="G64" s="133"/>
      <c r="H64" s="133"/>
      <c r="I64" s="133">
        <f>'0001 2001 Pol'!G158</f>
        <v>0</v>
      </c>
      <c r="J64" s="138" t="str">
        <f>IF(I74=0,"",I64/I74*100)</f>
        <v/>
      </c>
    </row>
    <row r="65" spans="1:10" ht="36.75" customHeight="1" x14ac:dyDescent="0.2">
      <c r="A65" s="127"/>
      <c r="B65" s="132" t="s">
        <v>87</v>
      </c>
      <c r="C65" s="197" t="s">
        <v>88</v>
      </c>
      <c r="D65" s="198"/>
      <c r="E65" s="198"/>
      <c r="F65" s="141" t="s">
        <v>25</v>
      </c>
      <c r="G65" s="133"/>
      <c r="H65" s="133"/>
      <c r="I65" s="133">
        <f>'0001 2001 Pol'!G168</f>
        <v>0</v>
      </c>
      <c r="J65" s="138" t="str">
        <f>IF(I74=0,"",I65/I74*100)</f>
        <v/>
      </c>
    </row>
    <row r="66" spans="1:10" ht="36.75" customHeight="1" x14ac:dyDescent="0.2">
      <c r="A66" s="127"/>
      <c r="B66" s="132" t="s">
        <v>89</v>
      </c>
      <c r="C66" s="197" t="s">
        <v>90</v>
      </c>
      <c r="D66" s="198"/>
      <c r="E66" s="198"/>
      <c r="F66" s="141" t="s">
        <v>25</v>
      </c>
      <c r="G66" s="133"/>
      <c r="H66" s="133"/>
      <c r="I66" s="133">
        <f>'0001 2001 Pol'!G175</f>
        <v>0</v>
      </c>
      <c r="J66" s="138" t="str">
        <f>IF(I74=0,"",I66/I74*100)</f>
        <v/>
      </c>
    </row>
    <row r="67" spans="1:10" ht="36.75" customHeight="1" x14ac:dyDescent="0.2">
      <c r="A67" s="127"/>
      <c r="B67" s="132" t="s">
        <v>91</v>
      </c>
      <c r="C67" s="197" t="s">
        <v>92</v>
      </c>
      <c r="D67" s="198"/>
      <c r="E67" s="198"/>
      <c r="F67" s="141" t="s">
        <v>25</v>
      </c>
      <c r="G67" s="133"/>
      <c r="H67" s="133"/>
      <c r="I67" s="133">
        <f>'0001 2001 Pol'!G194</f>
        <v>0</v>
      </c>
      <c r="J67" s="138" t="str">
        <f>IF(I74=0,"",I67/I74*100)</f>
        <v/>
      </c>
    </row>
    <row r="68" spans="1:10" ht="36.75" customHeight="1" x14ac:dyDescent="0.2">
      <c r="A68" s="127"/>
      <c r="B68" s="132" t="s">
        <v>93</v>
      </c>
      <c r="C68" s="197" t="s">
        <v>94</v>
      </c>
      <c r="D68" s="198"/>
      <c r="E68" s="198"/>
      <c r="F68" s="141" t="s">
        <v>25</v>
      </c>
      <c r="G68" s="133"/>
      <c r="H68" s="133"/>
      <c r="I68" s="133">
        <f>'0001 2001 Pol'!G212</f>
        <v>0</v>
      </c>
      <c r="J68" s="138" t="str">
        <f>IF(I74=0,"",I68/I74*100)</f>
        <v/>
      </c>
    </row>
    <row r="69" spans="1:10" ht="36.75" customHeight="1" x14ac:dyDescent="0.2">
      <c r="A69" s="127"/>
      <c r="B69" s="132" t="s">
        <v>95</v>
      </c>
      <c r="C69" s="197" t="s">
        <v>96</v>
      </c>
      <c r="D69" s="198"/>
      <c r="E69" s="198"/>
      <c r="F69" s="141" t="s">
        <v>26</v>
      </c>
      <c r="G69" s="133"/>
      <c r="H69" s="133"/>
      <c r="I69" s="133">
        <f>'0001 2001 Pol'!G219</f>
        <v>0</v>
      </c>
      <c r="J69" s="138" t="str">
        <f>IF(I74=0,"",I69/I74*100)</f>
        <v/>
      </c>
    </row>
    <row r="70" spans="1:10" ht="36.75" customHeight="1" x14ac:dyDescent="0.2">
      <c r="A70" s="127"/>
      <c r="B70" s="132" t="s">
        <v>97</v>
      </c>
      <c r="C70" s="197" t="s">
        <v>98</v>
      </c>
      <c r="D70" s="198"/>
      <c r="E70" s="198"/>
      <c r="F70" s="141" t="s">
        <v>26</v>
      </c>
      <c r="G70" s="133"/>
      <c r="H70" s="133"/>
      <c r="I70" s="133">
        <f>'0001 2001 Pol'!G230</f>
        <v>0</v>
      </c>
      <c r="J70" s="138" t="str">
        <f>IF(I74=0,"",I70/I74*100)</f>
        <v/>
      </c>
    </row>
    <row r="71" spans="1:10" ht="36.75" customHeight="1" x14ac:dyDescent="0.2">
      <c r="A71" s="127"/>
      <c r="B71" s="132" t="s">
        <v>99</v>
      </c>
      <c r="C71" s="197" t="s">
        <v>100</v>
      </c>
      <c r="D71" s="198"/>
      <c r="E71" s="198"/>
      <c r="F71" s="141" t="s">
        <v>26</v>
      </c>
      <c r="G71" s="133"/>
      <c r="H71" s="133"/>
      <c r="I71" s="133">
        <f>'0001 2001 Pol'!G236</f>
        <v>0</v>
      </c>
      <c r="J71" s="138" t="str">
        <f>IF(I74=0,"",I71/I74*100)</f>
        <v/>
      </c>
    </row>
    <row r="72" spans="1:10" ht="36.75" customHeight="1" x14ac:dyDescent="0.2">
      <c r="A72" s="127"/>
      <c r="B72" s="132" t="s">
        <v>101</v>
      </c>
      <c r="C72" s="197" t="s">
        <v>102</v>
      </c>
      <c r="D72" s="198"/>
      <c r="E72" s="198"/>
      <c r="F72" s="141" t="s">
        <v>103</v>
      </c>
      <c r="G72" s="133"/>
      <c r="H72" s="133"/>
      <c r="I72" s="133">
        <f>'0001 2001 Pol'!G260</f>
        <v>0</v>
      </c>
      <c r="J72" s="138" t="str">
        <f>IF(I74=0,"",I72/I74*100)</f>
        <v/>
      </c>
    </row>
    <row r="73" spans="1:10" ht="36.75" customHeight="1" x14ac:dyDescent="0.2">
      <c r="A73" s="127"/>
      <c r="B73" s="132" t="s">
        <v>104</v>
      </c>
      <c r="C73" s="197" t="s">
        <v>27</v>
      </c>
      <c r="D73" s="198"/>
      <c r="E73" s="198"/>
      <c r="F73" s="141" t="s">
        <v>104</v>
      </c>
      <c r="G73" s="133"/>
      <c r="H73" s="133"/>
      <c r="I73" s="133">
        <f>'0001 2001 Pol'!G268</f>
        <v>0</v>
      </c>
      <c r="J73" s="138" t="str">
        <f>IF(I74=0,"",I73/I74*100)</f>
        <v/>
      </c>
    </row>
    <row r="74" spans="1:10" ht="25.5" customHeight="1" x14ac:dyDescent="0.2">
      <c r="A74" s="128"/>
      <c r="B74" s="134" t="s">
        <v>1</v>
      </c>
      <c r="C74" s="135"/>
      <c r="D74" s="136"/>
      <c r="E74" s="136"/>
      <c r="F74" s="142"/>
      <c r="G74" s="137"/>
      <c r="H74" s="137"/>
      <c r="I74" s="137">
        <f>SUM(I53:I73)</f>
        <v>0</v>
      </c>
      <c r="J74" s="139">
        <f>SUM(J53:J73)</f>
        <v>0</v>
      </c>
    </row>
    <row r="75" spans="1:10" x14ac:dyDescent="0.2">
      <c r="F75" s="87"/>
      <c r="G75" s="87"/>
      <c r="H75" s="87"/>
      <c r="I75" s="87"/>
      <c r="J75" s="140"/>
    </row>
    <row r="76" spans="1:10" x14ac:dyDescent="0.2">
      <c r="F76" s="87"/>
      <c r="G76" s="87"/>
      <c r="H76" s="87"/>
      <c r="I76" s="87"/>
      <c r="J76" s="140"/>
    </row>
    <row r="77" spans="1:10" x14ac:dyDescent="0.2">
      <c r="F77" s="87"/>
      <c r="G77" s="87"/>
      <c r="H77" s="87"/>
      <c r="I77" s="87"/>
      <c r="J77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73:E73"/>
    <mergeCell ref="C68:E68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7109375" style="3" customWidth="1"/>
    <col min="7" max="7" width="12.7109375" style="3" customWidth="1"/>
    <col min="8" max="16384" width="9.28515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5.1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5.1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5.1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password="C795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zoomScale="115" zoomScaleNormal="115" workbookViewId="0">
      <pane ySplit="7" topLeftCell="A265" activePane="bottomLeft" state="frozen"/>
      <selection pane="bottomLeft" activeCell="F269" sqref="F269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7109375" customWidth="1"/>
    <col min="5" max="5" width="10.5703125" customWidth="1"/>
    <col min="6" max="6" width="9.7109375" customWidth="1"/>
    <col min="7" max="7" width="12.7109375" customWidth="1"/>
    <col min="8" max="17" width="0" hidden="1" customWidth="1"/>
    <col min="18" max="18" width="6.71093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106</v>
      </c>
      <c r="B1" s="256"/>
      <c r="C1" s="256"/>
      <c r="D1" s="256"/>
      <c r="E1" s="256"/>
      <c r="F1" s="256"/>
      <c r="G1" s="256"/>
      <c r="AG1" t="s">
        <v>107</v>
      </c>
    </row>
    <row r="2" spans="1:60" ht="25.15" customHeight="1" x14ac:dyDescent="0.2">
      <c r="A2" s="144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108</v>
      </c>
    </row>
    <row r="3" spans="1:60" ht="25.15" customHeight="1" x14ac:dyDescent="0.2">
      <c r="A3" s="144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5" t="s">
        <v>108</v>
      </c>
      <c r="AG3" t="s">
        <v>109</v>
      </c>
    </row>
    <row r="4" spans="1:60" ht="25.15" customHeight="1" x14ac:dyDescent="0.2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110</v>
      </c>
    </row>
    <row r="5" spans="1:60" x14ac:dyDescent="0.2">
      <c r="D5" s="10"/>
    </row>
    <row r="6" spans="1:60" ht="38.25" x14ac:dyDescent="0.2">
      <c r="A6" s="148" t="s">
        <v>111</v>
      </c>
      <c r="B6" s="150" t="s">
        <v>112</v>
      </c>
      <c r="C6" s="150" t="s">
        <v>113</v>
      </c>
      <c r="D6" s="149" t="s">
        <v>114</v>
      </c>
      <c r="E6" s="148" t="s">
        <v>115</v>
      </c>
      <c r="F6" s="147" t="s">
        <v>116</v>
      </c>
      <c r="G6" s="148" t="s">
        <v>29</v>
      </c>
      <c r="H6" s="151" t="s">
        <v>30</v>
      </c>
      <c r="I6" s="151" t="s">
        <v>117</v>
      </c>
      <c r="J6" s="151" t="s">
        <v>31</v>
      </c>
      <c r="K6" s="151" t="s">
        <v>118</v>
      </c>
      <c r="L6" s="151" t="s">
        <v>119</v>
      </c>
      <c r="M6" s="151" t="s">
        <v>120</v>
      </c>
      <c r="N6" s="151" t="s">
        <v>121</v>
      </c>
      <c r="O6" s="151" t="s">
        <v>122</v>
      </c>
      <c r="P6" s="151" t="s">
        <v>123</v>
      </c>
      <c r="Q6" s="151" t="s">
        <v>124</v>
      </c>
      <c r="R6" s="151" t="s">
        <v>125</v>
      </c>
      <c r="S6" s="151" t="s">
        <v>126</v>
      </c>
      <c r="T6" s="151" t="s">
        <v>127</v>
      </c>
      <c r="U6" s="151" t="s">
        <v>128</v>
      </c>
      <c r="V6" s="151" t="s">
        <v>129</v>
      </c>
      <c r="W6" s="151" t="s">
        <v>130</v>
      </c>
      <c r="X6" s="151" t="s">
        <v>131</v>
      </c>
      <c r="Y6" s="151" t="s">
        <v>132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133</v>
      </c>
      <c r="B8" s="167" t="s">
        <v>63</v>
      </c>
      <c r="C8" s="188" t="s">
        <v>64</v>
      </c>
      <c r="D8" s="168"/>
      <c r="E8" s="169"/>
      <c r="F8" s="170"/>
      <c r="G8" s="170">
        <f>SUMIF(AG9:AG42,"&lt;&gt;NOR",G9:G42)</f>
        <v>0</v>
      </c>
      <c r="H8" s="170"/>
      <c r="I8" s="170">
        <f>SUM(I9:I42)</f>
        <v>103831.2</v>
      </c>
      <c r="J8" s="170"/>
      <c r="K8" s="170">
        <f>SUM(K9:K42)</f>
        <v>188774.80999999997</v>
      </c>
      <c r="L8" s="170"/>
      <c r="M8" s="170">
        <f>SUM(M9:M42)</f>
        <v>0</v>
      </c>
      <c r="N8" s="169"/>
      <c r="O8" s="169">
        <f>SUM(O9:O42)</f>
        <v>10.490000000000002</v>
      </c>
      <c r="P8" s="169"/>
      <c r="Q8" s="169">
        <f>SUM(Q9:Q42)</f>
        <v>0</v>
      </c>
      <c r="R8" s="170"/>
      <c r="S8" s="170"/>
      <c r="T8" s="171"/>
      <c r="U8" s="165"/>
      <c r="V8" s="165">
        <f>SUM(V9:V42)</f>
        <v>0</v>
      </c>
      <c r="W8" s="165"/>
      <c r="X8" s="165"/>
      <c r="Y8" s="165"/>
      <c r="AG8" t="s">
        <v>134</v>
      </c>
    </row>
    <row r="9" spans="1:60" ht="22.5" outlineLevel="1" x14ac:dyDescent="0.2">
      <c r="A9" s="173">
        <v>1</v>
      </c>
      <c r="B9" s="174" t="s">
        <v>135</v>
      </c>
      <c r="C9" s="189" t="s">
        <v>136</v>
      </c>
      <c r="D9" s="175" t="s">
        <v>137</v>
      </c>
      <c r="E9" s="176">
        <v>46.432499999999997</v>
      </c>
      <c r="F9" s="177">
        <v>0</v>
      </c>
      <c r="G9" s="178">
        <f>ROUND(E9*F9,2)</f>
        <v>0</v>
      </c>
      <c r="H9" s="177">
        <v>39.71</v>
      </c>
      <c r="I9" s="178">
        <f>ROUND(E9*H9,2)</f>
        <v>1843.83</v>
      </c>
      <c r="J9" s="177">
        <v>44.69</v>
      </c>
      <c r="K9" s="178">
        <f>ROUND(E9*J9,2)</f>
        <v>2075.0700000000002</v>
      </c>
      <c r="L9" s="178">
        <v>21</v>
      </c>
      <c r="M9" s="178">
        <f>G9*(1+L9/100)</f>
        <v>0</v>
      </c>
      <c r="N9" s="176">
        <v>3.3E-4</v>
      </c>
      <c r="O9" s="176">
        <f>ROUND(E9*N9,2)</f>
        <v>0.02</v>
      </c>
      <c r="P9" s="176">
        <v>0</v>
      </c>
      <c r="Q9" s="176">
        <f>ROUND(E9*P9,2)</f>
        <v>0</v>
      </c>
      <c r="R9" s="178" t="s">
        <v>138</v>
      </c>
      <c r="S9" s="178" t="s">
        <v>139</v>
      </c>
      <c r="T9" s="179" t="s">
        <v>139</v>
      </c>
      <c r="U9" s="162">
        <v>0</v>
      </c>
      <c r="V9" s="162">
        <f>ROUND(E9*U9,2)</f>
        <v>0</v>
      </c>
      <c r="W9" s="162"/>
      <c r="X9" s="162" t="s">
        <v>140</v>
      </c>
      <c r="Y9" s="162" t="s">
        <v>141</v>
      </c>
      <c r="Z9" s="152"/>
      <c r="AA9" s="152"/>
      <c r="AB9" s="152"/>
      <c r="AC9" s="152"/>
      <c r="AD9" s="152"/>
      <c r="AE9" s="152"/>
      <c r="AF9" s="152"/>
      <c r="AG9" s="152" t="s">
        <v>142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252"/>
      <c r="D10" s="253"/>
      <c r="E10" s="253"/>
      <c r="F10" s="253"/>
      <c r="G10" s="253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143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0" t="s">
        <v>144</v>
      </c>
      <c r="D11" s="163"/>
      <c r="E11" s="164">
        <v>46.43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145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3">
        <v>2</v>
      </c>
      <c r="B12" s="174" t="s">
        <v>146</v>
      </c>
      <c r="C12" s="189" t="s">
        <v>147</v>
      </c>
      <c r="D12" s="175" t="s">
        <v>137</v>
      </c>
      <c r="E12" s="176">
        <v>98.635000000000005</v>
      </c>
      <c r="F12" s="177">
        <v>0</v>
      </c>
      <c r="G12" s="178">
        <f>ROUND(E12*F12,2)</f>
        <v>0</v>
      </c>
      <c r="H12" s="177">
        <v>39.65</v>
      </c>
      <c r="I12" s="178">
        <f>ROUND(E12*H12,2)</f>
        <v>3910.88</v>
      </c>
      <c r="J12" s="177">
        <v>35.049999999999997</v>
      </c>
      <c r="K12" s="178">
        <f>ROUND(E12*J12,2)</f>
        <v>3457.16</v>
      </c>
      <c r="L12" s="178">
        <v>21</v>
      </c>
      <c r="M12" s="178">
        <f>G12*(1+L12/100)</f>
        <v>0</v>
      </c>
      <c r="N12" s="176">
        <v>3.2000000000000003E-4</v>
      </c>
      <c r="O12" s="176">
        <f>ROUND(E12*N12,2)</f>
        <v>0.03</v>
      </c>
      <c r="P12" s="176">
        <v>0</v>
      </c>
      <c r="Q12" s="176">
        <f>ROUND(E12*P12,2)</f>
        <v>0</v>
      </c>
      <c r="R12" s="178" t="s">
        <v>138</v>
      </c>
      <c r="S12" s="178" t="s">
        <v>139</v>
      </c>
      <c r="T12" s="179" t="s">
        <v>139</v>
      </c>
      <c r="U12" s="162">
        <v>0</v>
      </c>
      <c r="V12" s="162">
        <f>ROUND(E12*U12,2)</f>
        <v>0</v>
      </c>
      <c r="W12" s="162"/>
      <c r="X12" s="162" t="s">
        <v>140</v>
      </c>
      <c r="Y12" s="162" t="s">
        <v>141</v>
      </c>
      <c r="Z12" s="152"/>
      <c r="AA12" s="152"/>
      <c r="AB12" s="152"/>
      <c r="AC12" s="152"/>
      <c r="AD12" s="152"/>
      <c r="AE12" s="152"/>
      <c r="AF12" s="152"/>
      <c r="AG12" s="152" t="s">
        <v>142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252"/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143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0" t="s">
        <v>148</v>
      </c>
      <c r="D14" s="163"/>
      <c r="E14" s="164">
        <v>49.2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145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3" x14ac:dyDescent="0.2">
      <c r="A15" s="159"/>
      <c r="B15" s="160"/>
      <c r="C15" s="190" t="s">
        <v>149</v>
      </c>
      <c r="D15" s="163"/>
      <c r="E15" s="164">
        <v>60.4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145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 x14ac:dyDescent="0.2">
      <c r="A16" s="159"/>
      <c r="B16" s="160"/>
      <c r="C16" s="190" t="s">
        <v>150</v>
      </c>
      <c r="D16" s="163"/>
      <c r="E16" s="164">
        <v>-9.16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145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 x14ac:dyDescent="0.2">
      <c r="A17" s="159"/>
      <c r="B17" s="160"/>
      <c r="C17" s="190" t="s">
        <v>151</v>
      </c>
      <c r="D17" s="163"/>
      <c r="E17" s="164">
        <v>-1.8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145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3</v>
      </c>
      <c r="B18" s="174" t="s">
        <v>152</v>
      </c>
      <c r="C18" s="189" t="s">
        <v>153</v>
      </c>
      <c r="D18" s="175" t="s">
        <v>137</v>
      </c>
      <c r="E18" s="176">
        <v>9.1649999999999991</v>
      </c>
      <c r="F18" s="177">
        <v>0</v>
      </c>
      <c r="G18" s="178">
        <f>ROUND(E18*F18,2)</f>
        <v>0</v>
      </c>
      <c r="H18" s="177">
        <v>17.23</v>
      </c>
      <c r="I18" s="178">
        <f>ROUND(E18*H18,2)</f>
        <v>157.91</v>
      </c>
      <c r="J18" s="177">
        <v>36.369999999999997</v>
      </c>
      <c r="K18" s="178">
        <f>ROUND(E18*J18,2)</f>
        <v>333.33</v>
      </c>
      <c r="L18" s="178">
        <v>21</v>
      </c>
      <c r="M18" s="178">
        <f>G18*(1+L18/100)</f>
        <v>0</v>
      </c>
      <c r="N18" s="176">
        <v>4.0000000000000003E-5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138</v>
      </c>
      <c r="S18" s="178" t="s">
        <v>139</v>
      </c>
      <c r="T18" s="179" t="s">
        <v>139</v>
      </c>
      <c r="U18" s="162">
        <v>0</v>
      </c>
      <c r="V18" s="162">
        <f>ROUND(E18*U18,2)</f>
        <v>0</v>
      </c>
      <c r="W18" s="162"/>
      <c r="X18" s="162" t="s">
        <v>140</v>
      </c>
      <c r="Y18" s="162" t="s">
        <v>141</v>
      </c>
      <c r="Z18" s="152"/>
      <c r="AA18" s="152"/>
      <c r="AB18" s="152"/>
      <c r="AC18" s="152"/>
      <c r="AD18" s="152"/>
      <c r="AE18" s="152"/>
      <c r="AF18" s="152"/>
      <c r="AG18" s="152" t="s">
        <v>142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252"/>
      <c r="D19" s="253"/>
      <c r="E19" s="253"/>
      <c r="F19" s="253"/>
      <c r="G19" s="253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143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0">
        <f>C19</f>
        <v>0</v>
      </c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190" t="s">
        <v>154</v>
      </c>
      <c r="D20" s="163"/>
      <c r="E20" s="164">
        <v>9.16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145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1">
        <v>4</v>
      </c>
      <c r="B21" s="182" t="s">
        <v>155</v>
      </c>
      <c r="C21" s="191" t="s">
        <v>156</v>
      </c>
      <c r="D21" s="183" t="s">
        <v>137</v>
      </c>
      <c r="E21" s="184"/>
      <c r="F21" s="185">
        <v>0</v>
      </c>
      <c r="G21" s="186">
        <f>ROUND(E21*F21,2)</f>
        <v>0</v>
      </c>
      <c r="H21" s="185">
        <v>338.68</v>
      </c>
      <c r="I21" s="186">
        <f>ROUND(E21*H21,2)</f>
        <v>0</v>
      </c>
      <c r="J21" s="185">
        <v>385.32</v>
      </c>
      <c r="K21" s="186">
        <f>ROUND(E21*J21,2)</f>
        <v>0</v>
      </c>
      <c r="L21" s="186">
        <v>21</v>
      </c>
      <c r="M21" s="186">
        <f>G21*(1+L21/100)</f>
        <v>0</v>
      </c>
      <c r="N21" s="184">
        <v>6.4000000000000001E-2</v>
      </c>
      <c r="O21" s="184">
        <f>ROUND(E21*N21,2)</f>
        <v>0</v>
      </c>
      <c r="P21" s="184">
        <v>0</v>
      </c>
      <c r="Q21" s="184">
        <f>ROUND(E21*P21,2)</f>
        <v>0</v>
      </c>
      <c r="R21" s="186" t="s">
        <v>157</v>
      </c>
      <c r="S21" s="186" t="s">
        <v>139</v>
      </c>
      <c r="T21" s="187" t="s">
        <v>139</v>
      </c>
      <c r="U21" s="162">
        <v>0</v>
      </c>
      <c r="V21" s="162">
        <f>ROUND(E21*U21,2)</f>
        <v>0</v>
      </c>
      <c r="W21" s="162"/>
      <c r="X21" s="162" t="s">
        <v>140</v>
      </c>
      <c r="Y21" s="162" t="s">
        <v>141</v>
      </c>
      <c r="Z21" s="152"/>
      <c r="AA21" s="152"/>
      <c r="AB21" s="152"/>
      <c r="AC21" s="152"/>
      <c r="AD21" s="152"/>
      <c r="AE21" s="152"/>
      <c r="AF21" s="152"/>
      <c r="AG21" s="152" t="s">
        <v>142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33.75" outlineLevel="1" x14ac:dyDescent="0.2">
      <c r="A22" s="181">
        <v>5</v>
      </c>
      <c r="B22" s="182" t="s">
        <v>158</v>
      </c>
      <c r="C22" s="191" t="s">
        <v>159</v>
      </c>
      <c r="D22" s="183" t="s">
        <v>137</v>
      </c>
      <c r="E22" s="184">
        <v>46.432499999999997</v>
      </c>
      <c r="F22" s="185">
        <v>0</v>
      </c>
      <c r="G22" s="186">
        <f>ROUND(E22*F22,2)</f>
        <v>0</v>
      </c>
      <c r="H22" s="185">
        <v>166.24</v>
      </c>
      <c r="I22" s="186">
        <f>ROUND(E22*H22,2)</f>
        <v>7718.94</v>
      </c>
      <c r="J22" s="185">
        <v>327.26</v>
      </c>
      <c r="K22" s="186">
        <f>ROUND(E22*J22,2)</f>
        <v>15195.5</v>
      </c>
      <c r="L22" s="186">
        <v>21</v>
      </c>
      <c r="M22" s="186">
        <f>G22*(1+L22/100)</f>
        <v>0</v>
      </c>
      <c r="N22" s="184">
        <v>1.7899999999999999E-2</v>
      </c>
      <c r="O22" s="184">
        <f>ROUND(E22*N22,2)</f>
        <v>0.83</v>
      </c>
      <c r="P22" s="184">
        <v>0</v>
      </c>
      <c r="Q22" s="184">
        <f>ROUND(E22*P22,2)</f>
        <v>0</v>
      </c>
      <c r="R22" s="186" t="s">
        <v>157</v>
      </c>
      <c r="S22" s="186" t="s">
        <v>139</v>
      </c>
      <c r="T22" s="187" t="s">
        <v>139</v>
      </c>
      <c r="U22" s="162">
        <v>0</v>
      </c>
      <c r="V22" s="162">
        <f>ROUND(E22*U22,2)</f>
        <v>0</v>
      </c>
      <c r="W22" s="162"/>
      <c r="X22" s="162" t="s">
        <v>140</v>
      </c>
      <c r="Y22" s="162" t="s">
        <v>141</v>
      </c>
      <c r="Z22" s="152"/>
      <c r="AA22" s="152"/>
      <c r="AB22" s="152"/>
      <c r="AC22" s="152"/>
      <c r="AD22" s="152"/>
      <c r="AE22" s="152"/>
      <c r="AF22" s="152"/>
      <c r="AG22" s="152" t="s">
        <v>142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6</v>
      </c>
      <c r="B23" s="174" t="s">
        <v>160</v>
      </c>
      <c r="C23" s="189" t="s">
        <v>161</v>
      </c>
      <c r="D23" s="175" t="s">
        <v>137</v>
      </c>
      <c r="E23" s="176">
        <v>62.5</v>
      </c>
      <c r="F23" s="177">
        <v>0</v>
      </c>
      <c r="G23" s="178">
        <f>ROUND(E23*F23,2)</f>
        <v>0</v>
      </c>
      <c r="H23" s="177">
        <v>674.54</v>
      </c>
      <c r="I23" s="178">
        <f>ROUND(E23*H23,2)</f>
        <v>42158.75</v>
      </c>
      <c r="J23" s="177">
        <v>1405.46</v>
      </c>
      <c r="K23" s="178">
        <f>ROUND(E23*J23,2)</f>
        <v>87841.25</v>
      </c>
      <c r="L23" s="178">
        <v>21</v>
      </c>
      <c r="M23" s="178">
        <f>G23*(1+L23/100)</f>
        <v>0</v>
      </c>
      <c r="N23" s="176">
        <v>4.9979999999999997E-2</v>
      </c>
      <c r="O23" s="176">
        <f>ROUND(E23*N23,2)</f>
        <v>3.12</v>
      </c>
      <c r="P23" s="176">
        <v>0</v>
      </c>
      <c r="Q23" s="176">
        <f>ROUND(E23*P23,2)</f>
        <v>0</v>
      </c>
      <c r="R23" s="178" t="s">
        <v>157</v>
      </c>
      <c r="S23" s="178" t="s">
        <v>139</v>
      </c>
      <c r="T23" s="179" t="s">
        <v>139</v>
      </c>
      <c r="U23" s="162">
        <v>0</v>
      </c>
      <c r="V23" s="162">
        <f>ROUND(E23*U23,2)</f>
        <v>0</v>
      </c>
      <c r="W23" s="162"/>
      <c r="X23" s="162" t="s">
        <v>140</v>
      </c>
      <c r="Y23" s="162" t="s">
        <v>141</v>
      </c>
      <c r="Z23" s="152"/>
      <c r="AA23" s="152"/>
      <c r="AB23" s="152"/>
      <c r="AC23" s="152"/>
      <c r="AD23" s="152"/>
      <c r="AE23" s="152"/>
      <c r="AF23" s="152"/>
      <c r="AG23" s="152" t="s">
        <v>142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2" x14ac:dyDescent="0.2">
      <c r="A24" s="159"/>
      <c r="B24" s="160"/>
      <c r="C24" s="252" t="s">
        <v>162</v>
      </c>
      <c r="D24" s="253"/>
      <c r="E24" s="253"/>
      <c r="F24" s="253"/>
      <c r="G24" s="253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143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3">
        <v>7</v>
      </c>
      <c r="B25" s="174" t="s">
        <v>163</v>
      </c>
      <c r="C25" s="189" t="s">
        <v>164</v>
      </c>
      <c r="D25" s="175" t="s">
        <v>137</v>
      </c>
      <c r="E25" s="176">
        <v>46.432499999999997</v>
      </c>
      <c r="F25" s="177">
        <v>0</v>
      </c>
      <c r="G25" s="178">
        <f>ROUND(E25*F25,2)</f>
        <v>0</v>
      </c>
      <c r="H25" s="177">
        <v>119.82</v>
      </c>
      <c r="I25" s="178">
        <f>ROUND(E25*H25,2)</f>
        <v>5563.54</v>
      </c>
      <c r="J25" s="177">
        <v>261.18</v>
      </c>
      <c r="K25" s="178">
        <f>ROUND(E25*J25,2)</f>
        <v>12127.24</v>
      </c>
      <c r="L25" s="178">
        <v>21</v>
      </c>
      <c r="M25" s="178">
        <f>G25*(1+L25/100)</f>
        <v>0</v>
      </c>
      <c r="N25" s="176">
        <v>4.0600000000000002E-3</v>
      </c>
      <c r="O25" s="176">
        <f>ROUND(E25*N25,2)</f>
        <v>0.19</v>
      </c>
      <c r="P25" s="176">
        <v>0</v>
      </c>
      <c r="Q25" s="176">
        <f>ROUND(E25*P25,2)</f>
        <v>0</v>
      </c>
      <c r="R25" s="178" t="s">
        <v>138</v>
      </c>
      <c r="S25" s="178" t="s">
        <v>139</v>
      </c>
      <c r="T25" s="179" t="s">
        <v>139</v>
      </c>
      <c r="U25" s="162">
        <v>0</v>
      </c>
      <c r="V25" s="162">
        <f>ROUND(E25*U25,2)</f>
        <v>0</v>
      </c>
      <c r="W25" s="162"/>
      <c r="X25" s="162" t="s">
        <v>140</v>
      </c>
      <c r="Y25" s="162" t="s">
        <v>141</v>
      </c>
      <c r="Z25" s="152"/>
      <c r="AA25" s="152"/>
      <c r="AB25" s="152"/>
      <c r="AC25" s="152"/>
      <c r="AD25" s="152"/>
      <c r="AE25" s="152"/>
      <c r="AF25" s="152"/>
      <c r="AG25" s="152" t="s">
        <v>142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252" t="s">
        <v>165</v>
      </c>
      <c r="D26" s="253"/>
      <c r="E26" s="253"/>
      <c r="F26" s="253"/>
      <c r="G26" s="253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143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3">
        <v>8</v>
      </c>
      <c r="B27" s="174" t="s">
        <v>166</v>
      </c>
      <c r="C27" s="189" t="s">
        <v>167</v>
      </c>
      <c r="D27" s="175" t="s">
        <v>137</v>
      </c>
      <c r="E27" s="176">
        <v>62.5</v>
      </c>
      <c r="F27" s="177">
        <v>0</v>
      </c>
      <c r="G27" s="178">
        <f>ROUND(E27*F27,2)</f>
        <v>0</v>
      </c>
      <c r="H27" s="177">
        <v>339.27</v>
      </c>
      <c r="I27" s="178">
        <f>ROUND(E27*H27,2)</f>
        <v>21204.38</v>
      </c>
      <c r="J27" s="177">
        <v>335.73</v>
      </c>
      <c r="K27" s="178">
        <f>ROUND(E27*J27,2)</f>
        <v>20983.13</v>
      </c>
      <c r="L27" s="178">
        <v>21</v>
      </c>
      <c r="M27" s="178">
        <f>G27*(1+L27/100)</f>
        <v>0</v>
      </c>
      <c r="N27" s="176">
        <v>6.4000000000000001E-2</v>
      </c>
      <c r="O27" s="176">
        <f>ROUND(E27*N27,2)</f>
        <v>4</v>
      </c>
      <c r="P27" s="176">
        <v>0</v>
      </c>
      <c r="Q27" s="176">
        <f>ROUND(E27*P27,2)</f>
        <v>0</v>
      </c>
      <c r="R27" s="178" t="s">
        <v>157</v>
      </c>
      <c r="S27" s="178" t="s">
        <v>139</v>
      </c>
      <c r="T27" s="179" t="s">
        <v>139</v>
      </c>
      <c r="U27" s="162">
        <v>0</v>
      </c>
      <c r="V27" s="162">
        <f>ROUND(E27*U27,2)</f>
        <v>0</v>
      </c>
      <c r="W27" s="162"/>
      <c r="X27" s="162" t="s">
        <v>140</v>
      </c>
      <c r="Y27" s="162" t="s">
        <v>141</v>
      </c>
      <c r="Z27" s="152"/>
      <c r="AA27" s="152"/>
      <c r="AB27" s="152"/>
      <c r="AC27" s="152"/>
      <c r="AD27" s="152"/>
      <c r="AE27" s="152"/>
      <c r="AF27" s="152"/>
      <c r="AG27" s="152" t="s">
        <v>142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 x14ac:dyDescent="0.2">
      <c r="A28" s="159"/>
      <c r="B28" s="160"/>
      <c r="C28" s="252" t="s">
        <v>168</v>
      </c>
      <c r="D28" s="253"/>
      <c r="E28" s="253"/>
      <c r="F28" s="253"/>
      <c r="G28" s="253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143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81">
        <v>9</v>
      </c>
      <c r="B29" s="182" t="s">
        <v>169</v>
      </c>
      <c r="C29" s="191" t="s">
        <v>170</v>
      </c>
      <c r="D29" s="183" t="s">
        <v>137</v>
      </c>
      <c r="E29" s="184">
        <v>98.635000000000005</v>
      </c>
      <c r="F29" s="185">
        <v>0</v>
      </c>
      <c r="G29" s="186">
        <f>ROUND(E29*F29,2)</f>
        <v>0</v>
      </c>
      <c r="H29" s="185">
        <v>145.30000000000001</v>
      </c>
      <c r="I29" s="186">
        <f>ROUND(E29*H29,2)</f>
        <v>14331.67</v>
      </c>
      <c r="J29" s="185">
        <v>314.7</v>
      </c>
      <c r="K29" s="186">
        <f>ROUND(E29*J29,2)</f>
        <v>31040.43</v>
      </c>
      <c r="L29" s="186">
        <v>21</v>
      </c>
      <c r="M29" s="186">
        <f>G29*(1+L29/100)</f>
        <v>0</v>
      </c>
      <c r="N29" s="184">
        <v>1.7299999999999999E-2</v>
      </c>
      <c r="O29" s="184">
        <f>ROUND(E29*N29,2)</f>
        <v>1.71</v>
      </c>
      <c r="P29" s="184">
        <v>0</v>
      </c>
      <c r="Q29" s="184">
        <f>ROUND(E29*P29,2)</f>
        <v>0</v>
      </c>
      <c r="R29" s="186" t="s">
        <v>157</v>
      </c>
      <c r="S29" s="186" t="s">
        <v>139</v>
      </c>
      <c r="T29" s="187" t="s">
        <v>139</v>
      </c>
      <c r="U29" s="162">
        <v>0</v>
      </c>
      <c r="V29" s="162">
        <f>ROUND(E29*U29,2)</f>
        <v>0</v>
      </c>
      <c r="W29" s="162"/>
      <c r="X29" s="162" t="s">
        <v>140</v>
      </c>
      <c r="Y29" s="162" t="s">
        <v>141</v>
      </c>
      <c r="Z29" s="152"/>
      <c r="AA29" s="152"/>
      <c r="AB29" s="152"/>
      <c r="AC29" s="152"/>
      <c r="AD29" s="152"/>
      <c r="AE29" s="152"/>
      <c r="AF29" s="152"/>
      <c r="AG29" s="152" t="s">
        <v>142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3">
        <v>10</v>
      </c>
      <c r="B30" s="174" t="s">
        <v>171</v>
      </c>
      <c r="C30" s="189" t="s">
        <v>172</v>
      </c>
      <c r="D30" s="175" t="s">
        <v>137</v>
      </c>
      <c r="E30" s="176">
        <v>3.5</v>
      </c>
      <c r="F30" s="177">
        <v>0</v>
      </c>
      <c r="G30" s="178">
        <f>ROUND(E30*F30,2)</f>
        <v>0</v>
      </c>
      <c r="H30" s="177">
        <v>366.63</v>
      </c>
      <c r="I30" s="178">
        <f>ROUND(E30*H30,2)</f>
        <v>1283.21</v>
      </c>
      <c r="J30" s="177">
        <v>994.37</v>
      </c>
      <c r="K30" s="178">
        <f>ROUND(E30*J30,2)</f>
        <v>3480.3</v>
      </c>
      <c r="L30" s="178">
        <v>21</v>
      </c>
      <c r="M30" s="178">
        <f>G30*(1+L30/100)</f>
        <v>0</v>
      </c>
      <c r="N30" s="176">
        <v>3.6490000000000002E-2</v>
      </c>
      <c r="O30" s="176">
        <f>ROUND(E30*N30,2)</f>
        <v>0.13</v>
      </c>
      <c r="P30" s="176">
        <v>0</v>
      </c>
      <c r="Q30" s="176">
        <f>ROUND(E30*P30,2)</f>
        <v>0</v>
      </c>
      <c r="R30" s="178" t="s">
        <v>157</v>
      </c>
      <c r="S30" s="178" t="s">
        <v>139</v>
      </c>
      <c r="T30" s="179" t="s">
        <v>139</v>
      </c>
      <c r="U30" s="162">
        <v>0</v>
      </c>
      <c r="V30" s="162">
        <f>ROUND(E30*U30,2)</f>
        <v>0</v>
      </c>
      <c r="W30" s="162"/>
      <c r="X30" s="162" t="s">
        <v>140</v>
      </c>
      <c r="Y30" s="162" t="s">
        <v>141</v>
      </c>
      <c r="Z30" s="152"/>
      <c r="AA30" s="152"/>
      <c r="AB30" s="152"/>
      <c r="AC30" s="152"/>
      <c r="AD30" s="152"/>
      <c r="AE30" s="152"/>
      <c r="AF30" s="152"/>
      <c r="AG30" s="152" t="s">
        <v>142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252" t="s">
        <v>162</v>
      </c>
      <c r="D31" s="253"/>
      <c r="E31" s="253"/>
      <c r="F31" s="253"/>
      <c r="G31" s="253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143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3">
        <v>11</v>
      </c>
      <c r="B32" s="174" t="s">
        <v>173</v>
      </c>
      <c r="C32" s="189" t="s">
        <v>174</v>
      </c>
      <c r="D32" s="175" t="s">
        <v>137</v>
      </c>
      <c r="E32" s="176">
        <v>3.6</v>
      </c>
      <c r="F32" s="177">
        <v>0</v>
      </c>
      <c r="G32" s="178">
        <f>ROUND(E32*F32,2)</f>
        <v>0</v>
      </c>
      <c r="H32" s="177">
        <v>287.48</v>
      </c>
      <c r="I32" s="178">
        <f>ROUND(E32*H32,2)</f>
        <v>1034.93</v>
      </c>
      <c r="J32" s="177">
        <v>636.52</v>
      </c>
      <c r="K32" s="178">
        <f>ROUND(E32*J32,2)</f>
        <v>2291.4699999999998</v>
      </c>
      <c r="L32" s="178">
        <v>21</v>
      </c>
      <c r="M32" s="178">
        <f>G32*(1+L32/100)</f>
        <v>0</v>
      </c>
      <c r="N32" s="176">
        <v>3.3709999999999997E-2</v>
      </c>
      <c r="O32" s="176">
        <f>ROUND(E32*N32,2)</f>
        <v>0.12</v>
      </c>
      <c r="P32" s="176">
        <v>0</v>
      </c>
      <c r="Q32" s="176">
        <f>ROUND(E32*P32,2)</f>
        <v>0</v>
      </c>
      <c r="R32" s="178" t="s">
        <v>157</v>
      </c>
      <c r="S32" s="178" t="s">
        <v>139</v>
      </c>
      <c r="T32" s="179" t="s">
        <v>139</v>
      </c>
      <c r="U32" s="162">
        <v>0</v>
      </c>
      <c r="V32" s="162">
        <f>ROUND(E32*U32,2)</f>
        <v>0</v>
      </c>
      <c r="W32" s="162"/>
      <c r="X32" s="162" t="s">
        <v>140</v>
      </c>
      <c r="Y32" s="162" t="s">
        <v>141</v>
      </c>
      <c r="Z32" s="152"/>
      <c r="AA32" s="152"/>
      <c r="AB32" s="152"/>
      <c r="AC32" s="152"/>
      <c r="AD32" s="152"/>
      <c r="AE32" s="152"/>
      <c r="AF32" s="152"/>
      <c r="AG32" s="152" t="s">
        <v>142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2" x14ac:dyDescent="0.2">
      <c r="A33" s="159"/>
      <c r="B33" s="160"/>
      <c r="C33" s="252" t="s">
        <v>175</v>
      </c>
      <c r="D33" s="253"/>
      <c r="E33" s="253"/>
      <c r="F33" s="253"/>
      <c r="G33" s="253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143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0" t="str">
        <f>C33</f>
        <v>okenního nebo dveřního, z pomocného pracovního lešení o výšce podlahy do 1900 mm a pro zatížení do 1,5 kPa,</v>
      </c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0" t="s">
        <v>176</v>
      </c>
      <c r="D34" s="163"/>
      <c r="E34" s="164">
        <v>3.6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145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3">
        <v>12</v>
      </c>
      <c r="B35" s="174" t="s">
        <v>177</v>
      </c>
      <c r="C35" s="189" t="s">
        <v>178</v>
      </c>
      <c r="D35" s="175" t="s">
        <v>137</v>
      </c>
      <c r="E35" s="176">
        <v>8.9600000000000009</v>
      </c>
      <c r="F35" s="177">
        <v>0</v>
      </c>
      <c r="G35" s="178">
        <f>ROUND(E35*F35,2)</f>
        <v>0</v>
      </c>
      <c r="H35" s="177">
        <v>146.19</v>
      </c>
      <c r="I35" s="178">
        <f>ROUND(E35*H35,2)</f>
        <v>1309.8599999999999</v>
      </c>
      <c r="J35" s="177">
        <v>199.31</v>
      </c>
      <c r="K35" s="178">
        <f>ROUND(E35*J35,2)</f>
        <v>1785.82</v>
      </c>
      <c r="L35" s="178">
        <v>21</v>
      </c>
      <c r="M35" s="178">
        <f>G35*(1+L35/100)</f>
        <v>0</v>
      </c>
      <c r="N35" s="176">
        <v>2.0750000000000001E-2</v>
      </c>
      <c r="O35" s="176">
        <f>ROUND(E35*N35,2)</f>
        <v>0.19</v>
      </c>
      <c r="P35" s="176">
        <v>0</v>
      </c>
      <c r="Q35" s="176">
        <f>ROUND(E35*P35,2)</f>
        <v>0</v>
      </c>
      <c r="R35" s="178" t="s">
        <v>138</v>
      </c>
      <c r="S35" s="178" t="s">
        <v>139</v>
      </c>
      <c r="T35" s="179" t="s">
        <v>139</v>
      </c>
      <c r="U35" s="162">
        <v>0</v>
      </c>
      <c r="V35" s="162">
        <f>ROUND(E35*U35,2)</f>
        <v>0</v>
      </c>
      <c r="W35" s="162"/>
      <c r="X35" s="162" t="s">
        <v>140</v>
      </c>
      <c r="Y35" s="162" t="s">
        <v>141</v>
      </c>
      <c r="Z35" s="152"/>
      <c r="AA35" s="152"/>
      <c r="AB35" s="152"/>
      <c r="AC35" s="152"/>
      <c r="AD35" s="152"/>
      <c r="AE35" s="152"/>
      <c r="AF35" s="152"/>
      <c r="AG35" s="152" t="s">
        <v>142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2" x14ac:dyDescent="0.2">
      <c r="A36" s="159"/>
      <c r="B36" s="160"/>
      <c r="C36" s="252"/>
      <c r="D36" s="253"/>
      <c r="E36" s="253"/>
      <c r="F36" s="253"/>
      <c r="G36" s="253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143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80">
        <f>C36</f>
        <v>0</v>
      </c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0" t="s">
        <v>179</v>
      </c>
      <c r="D37" s="163"/>
      <c r="E37" s="164">
        <v>2.4500000000000002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145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0" t="s">
        <v>180</v>
      </c>
      <c r="D38" s="163"/>
      <c r="E38" s="164">
        <v>2.52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145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3" x14ac:dyDescent="0.2">
      <c r="A39" s="159"/>
      <c r="B39" s="160"/>
      <c r="C39" s="190" t="s">
        <v>181</v>
      </c>
      <c r="D39" s="163"/>
      <c r="E39" s="164">
        <v>3.99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145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73">
        <v>13</v>
      </c>
      <c r="B40" s="174" t="s">
        <v>182</v>
      </c>
      <c r="C40" s="189" t="s">
        <v>183</v>
      </c>
      <c r="D40" s="175" t="s">
        <v>137</v>
      </c>
      <c r="E40" s="176">
        <v>41.509599999999999</v>
      </c>
      <c r="F40" s="177">
        <v>0</v>
      </c>
      <c r="G40" s="178">
        <f>ROUND(E40*F40,2)</f>
        <v>0</v>
      </c>
      <c r="H40" s="177">
        <v>79.819999999999993</v>
      </c>
      <c r="I40" s="178">
        <f>ROUND(E40*H40,2)</f>
        <v>3313.3</v>
      </c>
      <c r="J40" s="177">
        <v>196.68</v>
      </c>
      <c r="K40" s="178">
        <f>ROUND(E40*J40,2)</f>
        <v>8164.11</v>
      </c>
      <c r="L40" s="178">
        <v>21</v>
      </c>
      <c r="M40" s="178">
        <f>G40*(1+L40/100)</f>
        <v>0</v>
      </c>
      <c r="N40" s="176">
        <v>3.6099999999999999E-3</v>
      </c>
      <c r="O40" s="176">
        <f>ROUND(E40*N40,2)</f>
        <v>0.15</v>
      </c>
      <c r="P40" s="176">
        <v>0</v>
      </c>
      <c r="Q40" s="176">
        <f>ROUND(E40*P40,2)</f>
        <v>0</v>
      </c>
      <c r="R40" s="178" t="s">
        <v>138</v>
      </c>
      <c r="S40" s="178" t="s">
        <v>139</v>
      </c>
      <c r="T40" s="179" t="s">
        <v>139</v>
      </c>
      <c r="U40" s="162">
        <v>0</v>
      </c>
      <c r="V40" s="162">
        <f>ROUND(E40*U40,2)</f>
        <v>0</v>
      </c>
      <c r="W40" s="162"/>
      <c r="X40" s="162" t="s">
        <v>140</v>
      </c>
      <c r="Y40" s="162" t="s">
        <v>141</v>
      </c>
      <c r="Z40" s="152"/>
      <c r="AA40" s="152"/>
      <c r="AB40" s="152"/>
      <c r="AC40" s="152"/>
      <c r="AD40" s="152"/>
      <c r="AE40" s="152"/>
      <c r="AF40" s="152"/>
      <c r="AG40" s="152" t="s">
        <v>142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190" t="s">
        <v>184</v>
      </c>
      <c r="D41" s="163"/>
      <c r="E41" s="164">
        <v>32.549999999999997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145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190" t="s">
        <v>185</v>
      </c>
      <c r="D42" s="163"/>
      <c r="E42" s="164">
        <v>8.9600000000000009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145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66" t="s">
        <v>133</v>
      </c>
      <c r="B43" s="167" t="s">
        <v>65</v>
      </c>
      <c r="C43" s="188" t="s">
        <v>66</v>
      </c>
      <c r="D43" s="168"/>
      <c r="E43" s="169"/>
      <c r="F43" s="170"/>
      <c r="G43" s="170">
        <f>SUMIF(AG44:AG47,"&lt;&gt;NOR",G44:G47)</f>
        <v>0</v>
      </c>
      <c r="H43" s="170"/>
      <c r="I43" s="170">
        <f>SUM(I44:I47)</f>
        <v>17964.27</v>
      </c>
      <c r="J43" s="170"/>
      <c r="K43" s="170">
        <f>SUM(K44:K47)</f>
        <v>11125.699999999999</v>
      </c>
      <c r="L43" s="170"/>
      <c r="M43" s="170">
        <f>SUM(M44:M47)</f>
        <v>0</v>
      </c>
      <c r="N43" s="169"/>
      <c r="O43" s="169">
        <f>SUM(O44:O47)</f>
        <v>2.81</v>
      </c>
      <c r="P43" s="169"/>
      <c r="Q43" s="169">
        <f>SUM(Q44:Q47)</f>
        <v>0</v>
      </c>
      <c r="R43" s="170"/>
      <c r="S43" s="170"/>
      <c r="T43" s="171"/>
      <c r="U43" s="165"/>
      <c r="V43" s="165">
        <f>SUM(V44:V47)</f>
        <v>0</v>
      </c>
      <c r="W43" s="165"/>
      <c r="X43" s="165"/>
      <c r="Y43" s="165"/>
      <c r="AG43" t="s">
        <v>134</v>
      </c>
    </row>
    <row r="44" spans="1:60" outlineLevel="1" x14ac:dyDescent="0.2">
      <c r="A44" s="173">
        <v>14</v>
      </c>
      <c r="B44" s="174" t="s">
        <v>186</v>
      </c>
      <c r="C44" s="189" t="s">
        <v>187</v>
      </c>
      <c r="D44" s="175" t="s">
        <v>137</v>
      </c>
      <c r="E44" s="176">
        <v>46.432499999999997</v>
      </c>
      <c r="F44" s="177">
        <v>0</v>
      </c>
      <c r="G44" s="178">
        <f>ROUND(E44*F44,2)</f>
        <v>0</v>
      </c>
      <c r="H44" s="177">
        <v>70.650000000000006</v>
      </c>
      <c r="I44" s="178">
        <f>ROUND(E44*H44,2)</f>
        <v>3280.46</v>
      </c>
      <c r="J44" s="177">
        <v>43.85</v>
      </c>
      <c r="K44" s="178">
        <f>ROUND(E44*J44,2)</f>
        <v>2036.07</v>
      </c>
      <c r="L44" s="178">
        <v>21</v>
      </c>
      <c r="M44" s="178">
        <f>G44*(1+L44/100)</f>
        <v>0</v>
      </c>
      <c r="N44" s="176">
        <v>3.8999999999999999E-4</v>
      </c>
      <c r="O44" s="176">
        <f>ROUND(E44*N44,2)</f>
        <v>0.02</v>
      </c>
      <c r="P44" s="176">
        <v>0</v>
      </c>
      <c r="Q44" s="176">
        <f>ROUND(E44*P44,2)</f>
        <v>0</v>
      </c>
      <c r="R44" s="178" t="s">
        <v>138</v>
      </c>
      <c r="S44" s="178" t="s">
        <v>139</v>
      </c>
      <c r="T44" s="179" t="s">
        <v>139</v>
      </c>
      <c r="U44" s="162">
        <v>0</v>
      </c>
      <c r="V44" s="162">
        <f>ROUND(E44*U44,2)</f>
        <v>0</v>
      </c>
      <c r="W44" s="162"/>
      <c r="X44" s="162" t="s">
        <v>140</v>
      </c>
      <c r="Y44" s="162" t="s">
        <v>141</v>
      </c>
      <c r="Z44" s="152"/>
      <c r="AA44" s="152"/>
      <c r="AB44" s="152"/>
      <c r="AC44" s="152"/>
      <c r="AD44" s="152"/>
      <c r="AE44" s="152"/>
      <c r="AF44" s="152"/>
      <c r="AG44" s="152" t="s">
        <v>142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252" t="s">
        <v>188</v>
      </c>
      <c r="D45" s="253"/>
      <c r="E45" s="253"/>
      <c r="F45" s="253"/>
      <c r="G45" s="253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143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3">
        <v>15</v>
      </c>
      <c r="B46" s="174" t="s">
        <v>189</v>
      </c>
      <c r="C46" s="189" t="s">
        <v>190</v>
      </c>
      <c r="D46" s="175" t="s">
        <v>137</v>
      </c>
      <c r="E46" s="176">
        <v>46.432499999999997</v>
      </c>
      <c r="F46" s="177">
        <v>0</v>
      </c>
      <c r="G46" s="178">
        <f>ROUND(E46*F46,2)</f>
        <v>0</v>
      </c>
      <c r="H46" s="177">
        <v>316.24</v>
      </c>
      <c r="I46" s="178">
        <f>ROUND(E46*H46,2)</f>
        <v>14683.81</v>
      </c>
      <c r="J46" s="177">
        <v>195.76</v>
      </c>
      <c r="K46" s="178">
        <f>ROUND(E46*J46,2)</f>
        <v>9089.6299999999992</v>
      </c>
      <c r="L46" s="178">
        <v>21</v>
      </c>
      <c r="M46" s="178">
        <f>G46*(1+L46/100)</f>
        <v>0</v>
      </c>
      <c r="N46" s="176">
        <v>0.06</v>
      </c>
      <c r="O46" s="176">
        <f>ROUND(E46*N46,2)</f>
        <v>2.79</v>
      </c>
      <c r="P46" s="176">
        <v>0</v>
      </c>
      <c r="Q46" s="176">
        <f>ROUND(E46*P46,2)</f>
        <v>0</v>
      </c>
      <c r="R46" s="178" t="s">
        <v>138</v>
      </c>
      <c r="S46" s="178" t="s">
        <v>139</v>
      </c>
      <c r="T46" s="179" t="s">
        <v>139</v>
      </c>
      <c r="U46" s="162">
        <v>0</v>
      </c>
      <c r="V46" s="162">
        <f>ROUND(E46*U46,2)</f>
        <v>0</v>
      </c>
      <c r="W46" s="162"/>
      <c r="X46" s="162" t="s">
        <v>140</v>
      </c>
      <c r="Y46" s="162" t="s">
        <v>141</v>
      </c>
      <c r="Z46" s="152"/>
      <c r="AA46" s="152"/>
      <c r="AB46" s="152"/>
      <c r="AC46" s="152"/>
      <c r="AD46" s="152"/>
      <c r="AE46" s="152"/>
      <c r="AF46" s="152"/>
      <c r="AG46" s="152" t="s">
        <v>142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252" t="s">
        <v>188</v>
      </c>
      <c r="D47" s="253"/>
      <c r="E47" s="253"/>
      <c r="F47" s="253"/>
      <c r="G47" s="253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143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x14ac:dyDescent="0.2">
      <c r="A48" s="166" t="s">
        <v>133</v>
      </c>
      <c r="B48" s="167" t="s">
        <v>67</v>
      </c>
      <c r="C48" s="188" t="s">
        <v>68</v>
      </c>
      <c r="D48" s="168"/>
      <c r="E48" s="169"/>
      <c r="F48" s="170"/>
      <c r="G48" s="170">
        <f>SUMIF(AG49:AG51,"&lt;&gt;NOR",G49:G51)</f>
        <v>0</v>
      </c>
      <c r="H48" s="170"/>
      <c r="I48" s="170">
        <f>SUM(I49:I51)</f>
        <v>3362.84</v>
      </c>
      <c r="J48" s="170"/>
      <c r="K48" s="170">
        <f>SUM(K49:K51)</f>
        <v>1074.1600000000001</v>
      </c>
      <c r="L48" s="170"/>
      <c r="M48" s="170">
        <f>SUM(M49:M51)</f>
        <v>0</v>
      </c>
      <c r="N48" s="169"/>
      <c r="O48" s="169">
        <f>SUM(O49:O51)</f>
        <v>7.0000000000000007E-2</v>
      </c>
      <c r="P48" s="169"/>
      <c r="Q48" s="169">
        <f>SUM(Q49:Q51)</f>
        <v>0</v>
      </c>
      <c r="R48" s="170"/>
      <c r="S48" s="170"/>
      <c r="T48" s="171"/>
      <c r="U48" s="165"/>
      <c r="V48" s="165">
        <f>SUM(V49:V51)</f>
        <v>0</v>
      </c>
      <c r="W48" s="165"/>
      <c r="X48" s="165"/>
      <c r="Y48" s="165"/>
      <c r="AG48" t="s">
        <v>134</v>
      </c>
    </row>
    <row r="49" spans="1:60" outlineLevel="1" x14ac:dyDescent="0.2">
      <c r="A49" s="173">
        <v>16</v>
      </c>
      <c r="B49" s="174" t="s">
        <v>191</v>
      </c>
      <c r="C49" s="189" t="s">
        <v>192</v>
      </c>
      <c r="D49" s="175" t="s">
        <v>193</v>
      </c>
      <c r="E49" s="176">
        <v>1</v>
      </c>
      <c r="F49" s="177">
        <v>0</v>
      </c>
      <c r="G49" s="178">
        <f>ROUND(E49*F49,2)</f>
        <v>0</v>
      </c>
      <c r="H49" s="177">
        <v>132.84</v>
      </c>
      <c r="I49" s="178">
        <f>ROUND(E49*H49,2)</f>
        <v>132.84</v>
      </c>
      <c r="J49" s="177">
        <v>1074.1600000000001</v>
      </c>
      <c r="K49" s="178">
        <f>ROUND(E49*J49,2)</f>
        <v>1074.1600000000001</v>
      </c>
      <c r="L49" s="178">
        <v>21</v>
      </c>
      <c r="M49" s="178">
        <f>G49*(1+L49/100)</f>
        <v>0</v>
      </c>
      <c r="N49" s="176">
        <v>5.4010000000000002E-2</v>
      </c>
      <c r="O49" s="176">
        <f>ROUND(E49*N49,2)</f>
        <v>0.05</v>
      </c>
      <c r="P49" s="176">
        <v>0</v>
      </c>
      <c r="Q49" s="176">
        <f>ROUND(E49*P49,2)</f>
        <v>0</v>
      </c>
      <c r="R49" s="178" t="s">
        <v>157</v>
      </c>
      <c r="S49" s="178" t="s">
        <v>139</v>
      </c>
      <c r="T49" s="179" t="s">
        <v>139</v>
      </c>
      <c r="U49" s="162">
        <v>0</v>
      </c>
      <c r="V49" s="162">
        <f>ROUND(E49*U49,2)</f>
        <v>0</v>
      </c>
      <c r="W49" s="162"/>
      <c r="X49" s="162" t="s">
        <v>140</v>
      </c>
      <c r="Y49" s="162" t="s">
        <v>141</v>
      </c>
      <c r="Z49" s="152"/>
      <c r="AA49" s="152"/>
      <c r="AB49" s="152"/>
      <c r="AC49" s="152"/>
      <c r="AD49" s="152"/>
      <c r="AE49" s="152"/>
      <c r="AF49" s="152"/>
      <c r="AG49" s="152" t="s">
        <v>142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2" x14ac:dyDescent="0.2">
      <c r="A50" s="159"/>
      <c r="B50" s="160"/>
      <c r="C50" s="252" t="s">
        <v>194</v>
      </c>
      <c r="D50" s="253"/>
      <c r="E50" s="253"/>
      <c r="F50" s="253"/>
      <c r="G50" s="253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143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81">
        <v>17</v>
      </c>
      <c r="B51" s="182" t="s">
        <v>195</v>
      </c>
      <c r="C51" s="191" t="s">
        <v>552</v>
      </c>
      <c r="D51" s="183" t="s">
        <v>193</v>
      </c>
      <c r="E51" s="184">
        <v>1</v>
      </c>
      <c r="F51" s="185">
        <v>0</v>
      </c>
      <c r="G51" s="186">
        <f>ROUND(E51*F51,2)</f>
        <v>0</v>
      </c>
      <c r="H51" s="185">
        <v>3230</v>
      </c>
      <c r="I51" s="186">
        <f>ROUND(E51*H51,2)</f>
        <v>3230</v>
      </c>
      <c r="J51" s="185">
        <v>0</v>
      </c>
      <c r="K51" s="186">
        <f>ROUND(E51*J51,2)</f>
        <v>0</v>
      </c>
      <c r="L51" s="186">
        <v>21</v>
      </c>
      <c r="M51" s="186">
        <f>G51*(1+L51/100)</f>
        <v>0</v>
      </c>
      <c r="N51" s="184">
        <v>1.8100000000000002E-2</v>
      </c>
      <c r="O51" s="184">
        <f>ROUND(E51*N51,2)</f>
        <v>0.02</v>
      </c>
      <c r="P51" s="184">
        <v>0</v>
      </c>
      <c r="Q51" s="184">
        <f>ROUND(E51*P51,2)</f>
        <v>0</v>
      </c>
      <c r="R51" s="186" t="s">
        <v>196</v>
      </c>
      <c r="S51" s="186" t="s">
        <v>139</v>
      </c>
      <c r="T51" s="187" t="s">
        <v>139</v>
      </c>
      <c r="U51" s="162">
        <v>0</v>
      </c>
      <c r="V51" s="162">
        <f>ROUND(E51*U51,2)</f>
        <v>0</v>
      </c>
      <c r="W51" s="162"/>
      <c r="X51" s="162" t="s">
        <v>197</v>
      </c>
      <c r="Y51" s="162" t="s">
        <v>141</v>
      </c>
      <c r="Z51" s="152"/>
      <c r="AA51" s="152"/>
      <c r="AB51" s="152"/>
      <c r="AC51" s="152"/>
      <c r="AD51" s="152"/>
      <c r="AE51" s="152"/>
      <c r="AF51" s="152"/>
      <c r="AG51" s="152" t="s">
        <v>198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x14ac:dyDescent="0.2">
      <c r="A52" s="166" t="s">
        <v>133</v>
      </c>
      <c r="B52" s="167" t="s">
        <v>69</v>
      </c>
      <c r="C52" s="188" t="s">
        <v>70</v>
      </c>
      <c r="D52" s="168"/>
      <c r="E52" s="169"/>
      <c r="F52" s="170"/>
      <c r="G52" s="170">
        <f>SUMIF(AG53:AG58,"&lt;&gt;NOR",G53:G58)</f>
        <v>0</v>
      </c>
      <c r="H52" s="170"/>
      <c r="I52" s="170">
        <f>SUM(I53:I58)</f>
        <v>0</v>
      </c>
      <c r="J52" s="170"/>
      <c r="K52" s="170">
        <f>SUM(K53:K58)</f>
        <v>260300</v>
      </c>
      <c r="L52" s="170"/>
      <c r="M52" s="170">
        <f>SUM(M53:M58)</f>
        <v>0</v>
      </c>
      <c r="N52" s="169"/>
      <c r="O52" s="169">
        <f>SUM(O53:O58)</f>
        <v>0</v>
      </c>
      <c r="P52" s="169"/>
      <c r="Q52" s="169">
        <f>SUM(Q53:Q58)</f>
        <v>0</v>
      </c>
      <c r="R52" s="170"/>
      <c r="S52" s="170"/>
      <c r="T52" s="171"/>
      <c r="U52" s="165"/>
      <c r="V52" s="165">
        <f>SUM(V53:V58)</f>
        <v>0</v>
      </c>
      <c r="W52" s="165"/>
      <c r="X52" s="165"/>
      <c r="Y52" s="165"/>
      <c r="AG52" t="s">
        <v>134</v>
      </c>
    </row>
    <row r="53" spans="1:60" outlineLevel="1" x14ac:dyDescent="0.2">
      <c r="A53" s="181">
        <v>20</v>
      </c>
      <c r="B53" s="182" t="s">
        <v>202</v>
      </c>
      <c r="C53" s="191" t="s">
        <v>560</v>
      </c>
      <c r="D53" s="183" t="s">
        <v>199</v>
      </c>
      <c r="E53" s="184">
        <v>4</v>
      </c>
      <c r="F53" s="185">
        <v>0</v>
      </c>
      <c r="G53" s="186">
        <f t="shared" ref="G53:G58" si="0">ROUND(E53*F53,2)</f>
        <v>0</v>
      </c>
      <c r="H53" s="185">
        <v>0</v>
      </c>
      <c r="I53" s="186">
        <f t="shared" ref="I53:I58" si="1">ROUND(E53*H53,2)</f>
        <v>0</v>
      </c>
      <c r="J53" s="185">
        <v>18500</v>
      </c>
      <c r="K53" s="186">
        <f t="shared" ref="K53:K58" si="2">ROUND(E53*J53,2)</f>
        <v>74000</v>
      </c>
      <c r="L53" s="186">
        <v>21</v>
      </c>
      <c r="M53" s="186">
        <f t="shared" ref="M53:M58" si="3">G53*(1+L53/100)</f>
        <v>0</v>
      </c>
      <c r="N53" s="184">
        <v>0</v>
      </c>
      <c r="O53" s="184">
        <f t="shared" ref="O53:O58" si="4">ROUND(E53*N53,2)</f>
        <v>0</v>
      </c>
      <c r="P53" s="184">
        <v>0</v>
      </c>
      <c r="Q53" s="184">
        <f t="shared" ref="Q53:Q58" si="5">ROUND(E53*P53,2)</f>
        <v>0</v>
      </c>
      <c r="R53" s="186"/>
      <c r="S53" s="186" t="s">
        <v>200</v>
      </c>
      <c r="T53" s="187" t="s">
        <v>201</v>
      </c>
      <c r="U53" s="162">
        <v>0</v>
      </c>
      <c r="V53" s="162">
        <f t="shared" ref="V53:V58" si="6">ROUND(E53*U53,2)</f>
        <v>0</v>
      </c>
      <c r="W53" s="162"/>
      <c r="X53" s="162" t="s">
        <v>140</v>
      </c>
      <c r="Y53" s="162" t="s">
        <v>141</v>
      </c>
      <c r="Z53" s="152"/>
      <c r="AA53" s="152"/>
      <c r="AB53" s="152"/>
      <c r="AC53" s="152"/>
      <c r="AD53" s="152"/>
      <c r="AE53" s="152"/>
      <c r="AF53" s="152"/>
      <c r="AG53" s="152" t="s">
        <v>142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1">
        <v>21</v>
      </c>
      <c r="B54" s="182" t="s">
        <v>203</v>
      </c>
      <c r="C54" s="191" t="s">
        <v>204</v>
      </c>
      <c r="D54" s="183" t="s">
        <v>199</v>
      </c>
      <c r="E54" s="184">
        <v>16</v>
      </c>
      <c r="F54" s="185">
        <v>0</v>
      </c>
      <c r="G54" s="186">
        <f t="shared" si="0"/>
        <v>0</v>
      </c>
      <c r="H54" s="185">
        <v>0</v>
      </c>
      <c r="I54" s="186">
        <f t="shared" si="1"/>
        <v>0</v>
      </c>
      <c r="J54" s="185">
        <v>4850</v>
      </c>
      <c r="K54" s="186">
        <f t="shared" si="2"/>
        <v>77600</v>
      </c>
      <c r="L54" s="186">
        <v>21</v>
      </c>
      <c r="M54" s="186">
        <f t="shared" si="3"/>
        <v>0</v>
      </c>
      <c r="N54" s="184">
        <v>0</v>
      </c>
      <c r="O54" s="184">
        <f t="shared" si="4"/>
        <v>0</v>
      </c>
      <c r="P54" s="184">
        <v>0</v>
      </c>
      <c r="Q54" s="184">
        <f t="shared" si="5"/>
        <v>0</v>
      </c>
      <c r="R54" s="186"/>
      <c r="S54" s="186" t="s">
        <v>200</v>
      </c>
      <c r="T54" s="187" t="s">
        <v>201</v>
      </c>
      <c r="U54" s="162">
        <v>0</v>
      </c>
      <c r="V54" s="162">
        <f t="shared" si="6"/>
        <v>0</v>
      </c>
      <c r="W54" s="162"/>
      <c r="X54" s="162" t="s">
        <v>140</v>
      </c>
      <c r="Y54" s="162" t="s">
        <v>141</v>
      </c>
      <c r="Z54" s="152"/>
      <c r="AA54" s="152"/>
      <c r="AB54" s="152"/>
      <c r="AC54" s="152"/>
      <c r="AD54" s="152"/>
      <c r="AE54" s="152"/>
      <c r="AF54" s="152"/>
      <c r="AG54" s="152" t="s">
        <v>142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1">
        <v>22</v>
      </c>
      <c r="B55" s="182" t="s">
        <v>205</v>
      </c>
      <c r="C55" s="191" t="s">
        <v>561</v>
      </c>
      <c r="D55" s="183" t="s">
        <v>199</v>
      </c>
      <c r="E55" s="184">
        <v>4</v>
      </c>
      <c r="F55" s="185">
        <v>0</v>
      </c>
      <c r="G55" s="186">
        <f t="shared" si="0"/>
        <v>0</v>
      </c>
      <c r="H55" s="185">
        <v>0</v>
      </c>
      <c r="I55" s="186">
        <f t="shared" si="1"/>
        <v>0</v>
      </c>
      <c r="J55" s="185">
        <v>9550</v>
      </c>
      <c r="K55" s="186">
        <f t="shared" si="2"/>
        <v>38200</v>
      </c>
      <c r="L55" s="186">
        <v>21</v>
      </c>
      <c r="M55" s="186">
        <f t="shared" si="3"/>
        <v>0</v>
      </c>
      <c r="N55" s="184">
        <v>0</v>
      </c>
      <c r="O55" s="184">
        <f t="shared" si="4"/>
        <v>0</v>
      </c>
      <c r="P55" s="184">
        <v>0</v>
      </c>
      <c r="Q55" s="184">
        <f t="shared" si="5"/>
        <v>0</v>
      </c>
      <c r="R55" s="186"/>
      <c r="S55" s="186" t="s">
        <v>200</v>
      </c>
      <c r="T55" s="187" t="s">
        <v>201</v>
      </c>
      <c r="U55" s="162">
        <v>0</v>
      </c>
      <c r="V55" s="162">
        <f t="shared" si="6"/>
        <v>0</v>
      </c>
      <c r="W55" s="162"/>
      <c r="X55" s="162" t="s">
        <v>140</v>
      </c>
      <c r="Y55" s="162" t="s">
        <v>141</v>
      </c>
      <c r="Z55" s="152"/>
      <c r="AA55" s="152"/>
      <c r="AB55" s="152"/>
      <c r="AC55" s="152"/>
      <c r="AD55" s="152"/>
      <c r="AE55" s="152"/>
      <c r="AF55" s="152"/>
      <c r="AG55" s="152" t="s">
        <v>142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1">
        <v>23</v>
      </c>
      <c r="B56" s="182" t="s">
        <v>206</v>
      </c>
      <c r="C56" s="191" t="s">
        <v>207</v>
      </c>
      <c r="D56" s="183" t="s">
        <v>199</v>
      </c>
      <c r="E56" s="184">
        <v>4</v>
      </c>
      <c r="F56" s="185">
        <v>0</v>
      </c>
      <c r="G56" s="186">
        <f t="shared" si="0"/>
        <v>0</v>
      </c>
      <c r="H56" s="185">
        <v>0</v>
      </c>
      <c r="I56" s="186">
        <f t="shared" si="1"/>
        <v>0</v>
      </c>
      <c r="J56" s="185">
        <v>7500</v>
      </c>
      <c r="K56" s="186">
        <f t="shared" si="2"/>
        <v>30000</v>
      </c>
      <c r="L56" s="186">
        <v>21</v>
      </c>
      <c r="M56" s="186">
        <f t="shared" si="3"/>
        <v>0</v>
      </c>
      <c r="N56" s="184">
        <v>0</v>
      </c>
      <c r="O56" s="184">
        <f t="shared" si="4"/>
        <v>0</v>
      </c>
      <c r="P56" s="184">
        <v>0</v>
      </c>
      <c r="Q56" s="184">
        <f t="shared" si="5"/>
        <v>0</v>
      </c>
      <c r="R56" s="186"/>
      <c r="S56" s="186" t="s">
        <v>200</v>
      </c>
      <c r="T56" s="187" t="s">
        <v>201</v>
      </c>
      <c r="U56" s="162">
        <v>0</v>
      </c>
      <c r="V56" s="162">
        <f t="shared" si="6"/>
        <v>0</v>
      </c>
      <c r="W56" s="162"/>
      <c r="X56" s="162" t="s">
        <v>140</v>
      </c>
      <c r="Y56" s="162" t="s">
        <v>141</v>
      </c>
      <c r="Z56" s="152"/>
      <c r="AA56" s="152"/>
      <c r="AB56" s="152"/>
      <c r="AC56" s="152"/>
      <c r="AD56" s="152"/>
      <c r="AE56" s="152"/>
      <c r="AF56" s="152"/>
      <c r="AG56" s="152" t="s">
        <v>142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1">
        <v>25</v>
      </c>
      <c r="B57" s="182" t="s">
        <v>208</v>
      </c>
      <c r="C57" s="191" t="s">
        <v>562</v>
      </c>
      <c r="D57" s="183" t="s">
        <v>199</v>
      </c>
      <c r="E57" s="184">
        <v>1</v>
      </c>
      <c r="F57" s="185">
        <v>0</v>
      </c>
      <c r="G57" s="186">
        <f t="shared" si="0"/>
        <v>0</v>
      </c>
      <c r="H57" s="185">
        <v>0</v>
      </c>
      <c r="I57" s="186">
        <f t="shared" si="1"/>
        <v>0</v>
      </c>
      <c r="J57" s="185">
        <v>10500</v>
      </c>
      <c r="K57" s="186">
        <f t="shared" si="2"/>
        <v>10500</v>
      </c>
      <c r="L57" s="186">
        <v>21</v>
      </c>
      <c r="M57" s="186">
        <f t="shared" si="3"/>
        <v>0</v>
      </c>
      <c r="N57" s="184">
        <v>0</v>
      </c>
      <c r="O57" s="184">
        <f t="shared" si="4"/>
        <v>0</v>
      </c>
      <c r="P57" s="184">
        <v>0</v>
      </c>
      <c r="Q57" s="184">
        <f t="shared" si="5"/>
        <v>0</v>
      </c>
      <c r="R57" s="186"/>
      <c r="S57" s="186" t="s">
        <v>200</v>
      </c>
      <c r="T57" s="187" t="s">
        <v>201</v>
      </c>
      <c r="U57" s="162">
        <v>0</v>
      </c>
      <c r="V57" s="162">
        <f t="shared" si="6"/>
        <v>0</v>
      </c>
      <c r="W57" s="162"/>
      <c r="X57" s="162" t="s">
        <v>140</v>
      </c>
      <c r="Y57" s="162" t="s">
        <v>141</v>
      </c>
      <c r="Z57" s="152"/>
      <c r="AA57" s="152"/>
      <c r="AB57" s="152"/>
      <c r="AC57" s="152"/>
      <c r="AD57" s="152"/>
      <c r="AE57" s="152"/>
      <c r="AF57" s="152"/>
      <c r="AG57" s="152" t="s">
        <v>142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1">
        <v>26</v>
      </c>
      <c r="B58" s="182" t="s">
        <v>209</v>
      </c>
      <c r="C58" s="191" t="s">
        <v>210</v>
      </c>
      <c r="D58" s="183" t="s">
        <v>199</v>
      </c>
      <c r="E58" s="184">
        <v>4</v>
      </c>
      <c r="F58" s="185">
        <v>0</v>
      </c>
      <c r="G58" s="186">
        <f t="shared" si="0"/>
        <v>0</v>
      </c>
      <c r="H58" s="185">
        <v>0</v>
      </c>
      <c r="I58" s="186">
        <f t="shared" si="1"/>
        <v>0</v>
      </c>
      <c r="J58" s="185">
        <v>7500</v>
      </c>
      <c r="K58" s="186">
        <f t="shared" si="2"/>
        <v>30000</v>
      </c>
      <c r="L58" s="186">
        <v>21</v>
      </c>
      <c r="M58" s="186">
        <f t="shared" si="3"/>
        <v>0</v>
      </c>
      <c r="N58" s="184">
        <v>0</v>
      </c>
      <c r="O58" s="184">
        <f t="shared" si="4"/>
        <v>0</v>
      </c>
      <c r="P58" s="184">
        <v>0</v>
      </c>
      <c r="Q58" s="184">
        <f t="shared" si="5"/>
        <v>0</v>
      </c>
      <c r="R58" s="186"/>
      <c r="S58" s="186" t="s">
        <v>200</v>
      </c>
      <c r="T58" s="187" t="s">
        <v>201</v>
      </c>
      <c r="U58" s="162">
        <v>0</v>
      </c>
      <c r="V58" s="162">
        <f t="shared" si="6"/>
        <v>0</v>
      </c>
      <c r="W58" s="162"/>
      <c r="X58" s="162" t="s">
        <v>140</v>
      </c>
      <c r="Y58" s="162" t="s">
        <v>141</v>
      </c>
      <c r="Z58" s="152"/>
      <c r="AA58" s="152"/>
      <c r="AB58" s="152"/>
      <c r="AC58" s="152"/>
      <c r="AD58" s="152"/>
      <c r="AE58" s="152"/>
      <c r="AF58" s="152"/>
      <c r="AG58" s="152" t="s">
        <v>142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66" t="s">
        <v>133</v>
      </c>
      <c r="B59" s="167" t="s">
        <v>71</v>
      </c>
      <c r="C59" s="188" t="s">
        <v>72</v>
      </c>
      <c r="D59" s="168"/>
      <c r="E59" s="169"/>
      <c r="F59" s="170"/>
      <c r="G59" s="170">
        <f>SUMIF(AG60:AG61,"&lt;&gt;NOR",G60:G61)</f>
        <v>0</v>
      </c>
      <c r="H59" s="170"/>
      <c r="I59" s="170">
        <f>SUM(I60:I61)</f>
        <v>6726.21</v>
      </c>
      <c r="J59" s="170"/>
      <c r="K59" s="170">
        <f>SUM(K60:K61)</f>
        <v>9200.14</v>
      </c>
      <c r="L59" s="170"/>
      <c r="M59" s="170">
        <f>SUM(M60:M61)</f>
        <v>0</v>
      </c>
      <c r="N59" s="169"/>
      <c r="O59" s="169">
        <f>SUM(O60:O61)</f>
        <v>0.15</v>
      </c>
      <c r="P59" s="169"/>
      <c r="Q59" s="169">
        <f>SUM(Q60:Q61)</f>
        <v>0</v>
      </c>
      <c r="R59" s="170"/>
      <c r="S59" s="170"/>
      <c r="T59" s="171"/>
      <c r="U59" s="165"/>
      <c r="V59" s="165">
        <f>SUM(V60:V61)</f>
        <v>0</v>
      </c>
      <c r="W59" s="165"/>
      <c r="X59" s="165"/>
      <c r="Y59" s="165"/>
      <c r="AG59" t="s">
        <v>134</v>
      </c>
    </row>
    <row r="60" spans="1:60" outlineLevel="1" x14ac:dyDescent="0.2">
      <c r="A60" s="173">
        <v>27</v>
      </c>
      <c r="B60" s="174" t="s">
        <v>211</v>
      </c>
      <c r="C60" s="189" t="s">
        <v>212</v>
      </c>
      <c r="D60" s="175" t="s">
        <v>137</v>
      </c>
      <c r="E60" s="176">
        <v>92.864999999999995</v>
      </c>
      <c r="F60" s="177">
        <v>0</v>
      </c>
      <c r="G60" s="178">
        <f>ROUND(E60*F60,2)</f>
        <v>0</v>
      </c>
      <c r="H60" s="177">
        <v>72.430000000000007</v>
      </c>
      <c r="I60" s="178">
        <f>ROUND(E60*H60,2)</f>
        <v>6726.21</v>
      </c>
      <c r="J60" s="177">
        <v>99.07</v>
      </c>
      <c r="K60" s="178">
        <f>ROUND(E60*J60,2)</f>
        <v>9200.14</v>
      </c>
      <c r="L60" s="178">
        <v>21</v>
      </c>
      <c r="M60" s="178">
        <f>G60*(1+L60/100)</f>
        <v>0</v>
      </c>
      <c r="N60" s="176">
        <v>1.58E-3</v>
      </c>
      <c r="O60" s="176">
        <f>ROUND(E60*N60,2)</f>
        <v>0.15</v>
      </c>
      <c r="P60" s="176">
        <v>0</v>
      </c>
      <c r="Q60" s="176">
        <f>ROUND(E60*P60,2)</f>
        <v>0</v>
      </c>
      <c r="R60" s="178" t="s">
        <v>213</v>
      </c>
      <c r="S60" s="178" t="s">
        <v>139</v>
      </c>
      <c r="T60" s="179" t="s">
        <v>139</v>
      </c>
      <c r="U60" s="162">
        <v>0</v>
      </c>
      <c r="V60" s="162">
        <f>ROUND(E60*U60,2)</f>
        <v>0</v>
      </c>
      <c r="W60" s="162"/>
      <c r="X60" s="162" t="s">
        <v>140</v>
      </c>
      <c r="Y60" s="162" t="s">
        <v>141</v>
      </c>
      <c r="Z60" s="152"/>
      <c r="AA60" s="152"/>
      <c r="AB60" s="152"/>
      <c r="AC60" s="152"/>
      <c r="AD60" s="152"/>
      <c r="AE60" s="152"/>
      <c r="AF60" s="152"/>
      <c r="AG60" s="152" t="s">
        <v>142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0" t="s">
        <v>214</v>
      </c>
      <c r="D61" s="163"/>
      <c r="E61" s="164">
        <v>92.86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145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x14ac:dyDescent="0.2">
      <c r="A62" s="166" t="s">
        <v>133</v>
      </c>
      <c r="B62" s="167" t="s">
        <v>73</v>
      </c>
      <c r="C62" s="188" t="s">
        <v>74</v>
      </c>
      <c r="D62" s="168"/>
      <c r="E62" s="169"/>
      <c r="F62" s="170"/>
      <c r="G62" s="170">
        <f>SUMIF(AG63:AG65,"&lt;&gt;NOR",G63:G65)</f>
        <v>0</v>
      </c>
      <c r="H62" s="170"/>
      <c r="I62" s="170">
        <f>SUM(I63:I65)</f>
        <v>73.83</v>
      </c>
      <c r="J62" s="170"/>
      <c r="K62" s="170">
        <f>SUM(K63:K65)</f>
        <v>46576.33</v>
      </c>
      <c r="L62" s="170"/>
      <c r="M62" s="170">
        <f>SUM(M63:M65)</f>
        <v>0</v>
      </c>
      <c r="N62" s="169"/>
      <c r="O62" s="169">
        <f>SUM(O63:O65)</f>
        <v>14.91</v>
      </c>
      <c r="P62" s="169"/>
      <c r="Q62" s="169">
        <f>SUM(Q63:Q65)</f>
        <v>0</v>
      </c>
      <c r="R62" s="170"/>
      <c r="S62" s="170"/>
      <c r="T62" s="171"/>
      <c r="U62" s="165"/>
      <c r="V62" s="165">
        <f>SUM(V63:V65)</f>
        <v>0</v>
      </c>
      <c r="W62" s="165"/>
      <c r="X62" s="165"/>
      <c r="Y62" s="165"/>
      <c r="AG62" t="s">
        <v>134</v>
      </c>
    </row>
    <row r="63" spans="1:60" ht="56.25" outlineLevel="1" x14ac:dyDescent="0.2">
      <c r="A63" s="181">
        <v>28</v>
      </c>
      <c r="B63" s="182" t="s">
        <v>215</v>
      </c>
      <c r="C63" s="191" t="s">
        <v>216</v>
      </c>
      <c r="D63" s="183" t="s">
        <v>137</v>
      </c>
      <c r="E63" s="184">
        <v>46.432499999999997</v>
      </c>
      <c r="F63" s="185">
        <v>0</v>
      </c>
      <c r="G63" s="186">
        <f>ROUND(E63*F63,2)</f>
        <v>0</v>
      </c>
      <c r="H63" s="185">
        <v>1.59</v>
      </c>
      <c r="I63" s="186">
        <f>ROUND(E63*H63,2)</f>
        <v>73.83</v>
      </c>
      <c r="J63" s="185">
        <v>129.41</v>
      </c>
      <c r="K63" s="186">
        <f>ROUND(E63*J63,2)</f>
        <v>6008.83</v>
      </c>
      <c r="L63" s="186">
        <v>21</v>
      </c>
      <c r="M63" s="186">
        <f>G63*(1+L63/100)</f>
        <v>0</v>
      </c>
      <c r="N63" s="184">
        <v>4.0000000000000003E-5</v>
      </c>
      <c r="O63" s="184">
        <f>ROUND(E63*N63,2)</f>
        <v>0</v>
      </c>
      <c r="P63" s="184">
        <v>0</v>
      </c>
      <c r="Q63" s="184">
        <f>ROUND(E63*P63,2)</f>
        <v>0</v>
      </c>
      <c r="R63" s="186" t="s">
        <v>138</v>
      </c>
      <c r="S63" s="186" t="s">
        <v>139</v>
      </c>
      <c r="T63" s="187" t="s">
        <v>139</v>
      </c>
      <c r="U63" s="162">
        <v>0</v>
      </c>
      <c r="V63" s="162">
        <f>ROUND(E63*U63,2)</f>
        <v>0</v>
      </c>
      <c r="W63" s="162"/>
      <c r="X63" s="162" t="s">
        <v>140</v>
      </c>
      <c r="Y63" s="162" t="s">
        <v>141</v>
      </c>
      <c r="Z63" s="152"/>
      <c r="AA63" s="152"/>
      <c r="AB63" s="152"/>
      <c r="AC63" s="152"/>
      <c r="AD63" s="152"/>
      <c r="AE63" s="152"/>
      <c r="AF63" s="152"/>
      <c r="AG63" s="152" t="s">
        <v>142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1">
        <v>29</v>
      </c>
      <c r="B64" s="182" t="s">
        <v>217</v>
      </c>
      <c r="C64" s="191" t="s">
        <v>218</v>
      </c>
      <c r="D64" s="183" t="s">
        <v>219</v>
      </c>
      <c r="E64" s="184">
        <v>25</v>
      </c>
      <c r="F64" s="185">
        <v>0</v>
      </c>
      <c r="G64" s="186">
        <f>ROUND(E64*F64,2)</f>
        <v>0</v>
      </c>
      <c r="H64" s="185">
        <v>0</v>
      </c>
      <c r="I64" s="186">
        <f>ROUND(E64*H64,2)</f>
        <v>0</v>
      </c>
      <c r="J64" s="185">
        <v>1475</v>
      </c>
      <c r="K64" s="186">
        <f>ROUND(E64*J64,2)</f>
        <v>36875</v>
      </c>
      <c r="L64" s="186">
        <v>21</v>
      </c>
      <c r="M64" s="186">
        <f>G64*(1+L64/100)</f>
        <v>0</v>
      </c>
      <c r="N64" s="184">
        <v>0.52314000000000005</v>
      </c>
      <c r="O64" s="184">
        <f>ROUND(E64*N64,2)</f>
        <v>13.08</v>
      </c>
      <c r="P64" s="184">
        <v>0</v>
      </c>
      <c r="Q64" s="184">
        <f>ROUND(E64*P64,2)</f>
        <v>0</v>
      </c>
      <c r="R64" s="186"/>
      <c r="S64" s="186" t="s">
        <v>200</v>
      </c>
      <c r="T64" s="187" t="s">
        <v>201</v>
      </c>
      <c r="U64" s="162">
        <v>0</v>
      </c>
      <c r="V64" s="162">
        <f>ROUND(E64*U64,2)</f>
        <v>0</v>
      </c>
      <c r="W64" s="162"/>
      <c r="X64" s="162" t="s">
        <v>140</v>
      </c>
      <c r="Y64" s="162" t="s">
        <v>141</v>
      </c>
      <c r="Z64" s="152"/>
      <c r="AA64" s="152"/>
      <c r="AB64" s="152"/>
      <c r="AC64" s="152"/>
      <c r="AD64" s="152"/>
      <c r="AE64" s="152"/>
      <c r="AF64" s="152"/>
      <c r="AG64" s="152" t="s">
        <v>220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1">
        <v>30</v>
      </c>
      <c r="B65" s="182" t="s">
        <v>221</v>
      </c>
      <c r="C65" s="191" t="s">
        <v>222</v>
      </c>
      <c r="D65" s="183" t="s">
        <v>219</v>
      </c>
      <c r="E65" s="184">
        <v>3.5</v>
      </c>
      <c r="F65" s="185">
        <v>0</v>
      </c>
      <c r="G65" s="186">
        <f>ROUND(E65*F65,2)</f>
        <v>0</v>
      </c>
      <c r="H65" s="185">
        <v>0</v>
      </c>
      <c r="I65" s="186">
        <f>ROUND(E65*H65,2)</f>
        <v>0</v>
      </c>
      <c r="J65" s="185">
        <v>1055</v>
      </c>
      <c r="K65" s="186">
        <f>ROUND(E65*J65,2)</f>
        <v>3692.5</v>
      </c>
      <c r="L65" s="186">
        <v>21</v>
      </c>
      <c r="M65" s="186">
        <f>G65*(1+L65/100)</f>
        <v>0</v>
      </c>
      <c r="N65" s="184">
        <v>0.52314000000000005</v>
      </c>
      <c r="O65" s="184">
        <f>ROUND(E65*N65,2)</f>
        <v>1.83</v>
      </c>
      <c r="P65" s="184">
        <v>0</v>
      </c>
      <c r="Q65" s="184">
        <f>ROUND(E65*P65,2)</f>
        <v>0</v>
      </c>
      <c r="R65" s="186"/>
      <c r="S65" s="186" t="s">
        <v>200</v>
      </c>
      <c r="T65" s="187" t="s">
        <v>201</v>
      </c>
      <c r="U65" s="162">
        <v>0</v>
      </c>
      <c r="V65" s="162">
        <f>ROUND(E65*U65,2)</f>
        <v>0</v>
      </c>
      <c r="W65" s="162"/>
      <c r="X65" s="162" t="s">
        <v>140</v>
      </c>
      <c r="Y65" s="162" t="s">
        <v>141</v>
      </c>
      <c r="Z65" s="152"/>
      <c r="AA65" s="152"/>
      <c r="AB65" s="152"/>
      <c r="AC65" s="152"/>
      <c r="AD65" s="152"/>
      <c r="AE65" s="152"/>
      <c r="AF65" s="152"/>
      <c r="AG65" s="152" t="s">
        <v>220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x14ac:dyDescent="0.2">
      <c r="A66" s="166" t="s">
        <v>133</v>
      </c>
      <c r="B66" s="167" t="s">
        <v>75</v>
      </c>
      <c r="C66" s="188" t="s">
        <v>76</v>
      </c>
      <c r="D66" s="168"/>
      <c r="E66" s="169"/>
      <c r="F66" s="170"/>
      <c r="G66" s="170">
        <f>SUMIF(AG67:AG94,"&lt;&gt;NOR",G67:G94)</f>
        <v>0</v>
      </c>
      <c r="H66" s="170"/>
      <c r="I66" s="170">
        <f>SUM(I67:I94)</f>
        <v>1935.31</v>
      </c>
      <c r="J66" s="170"/>
      <c r="K66" s="170">
        <f>SUM(K67:K94)</f>
        <v>53799.57</v>
      </c>
      <c r="L66" s="170"/>
      <c r="M66" s="170">
        <f>SUM(M67:M94)</f>
        <v>0</v>
      </c>
      <c r="N66" s="169"/>
      <c r="O66" s="169">
        <f>SUM(O67:O94)</f>
        <v>7.0000000000000007E-2</v>
      </c>
      <c r="P66" s="169"/>
      <c r="Q66" s="169">
        <f>SUM(Q67:Q94)</f>
        <v>14.489999999999998</v>
      </c>
      <c r="R66" s="170"/>
      <c r="S66" s="170"/>
      <c r="T66" s="171"/>
      <c r="U66" s="165"/>
      <c r="V66" s="165">
        <f>SUM(V67:V94)</f>
        <v>1.25</v>
      </c>
      <c r="W66" s="165"/>
      <c r="X66" s="165"/>
      <c r="Y66" s="165"/>
      <c r="AG66" t="s">
        <v>134</v>
      </c>
    </row>
    <row r="67" spans="1:60" ht="22.5" outlineLevel="1" x14ac:dyDescent="0.2">
      <c r="A67" s="173">
        <v>31</v>
      </c>
      <c r="B67" s="174" t="s">
        <v>223</v>
      </c>
      <c r="C67" s="189" t="s">
        <v>224</v>
      </c>
      <c r="D67" s="175" t="s">
        <v>225</v>
      </c>
      <c r="E67" s="176">
        <v>4.04</v>
      </c>
      <c r="F67" s="177">
        <v>0</v>
      </c>
      <c r="G67" s="178">
        <f>ROUND(E67*F67,2)</f>
        <v>0</v>
      </c>
      <c r="H67" s="177">
        <v>37.33</v>
      </c>
      <c r="I67" s="178">
        <f>ROUND(E67*H67,2)</f>
        <v>150.81</v>
      </c>
      <c r="J67" s="177">
        <v>871.67</v>
      </c>
      <c r="K67" s="178">
        <f>ROUND(E67*J67,2)</f>
        <v>3521.55</v>
      </c>
      <c r="L67" s="178">
        <v>21</v>
      </c>
      <c r="M67" s="178">
        <f>G67*(1+L67/100)</f>
        <v>0</v>
      </c>
      <c r="N67" s="176">
        <v>1.2800000000000001E-3</v>
      </c>
      <c r="O67" s="176">
        <f>ROUND(E67*N67,2)</f>
        <v>0.01</v>
      </c>
      <c r="P67" s="176">
        <v>1.8</v>
      </c>
      <c r="Q67" s="176">
        <f>ROUND(E67*P67,2)</f>
        <v>7.27</v>
      </c>
      <c r="R67" s="178" t="s">
        <v>226</v>
      </c>
      <c r="S67" s="178" t="s">
        <v>139</v>
      </c>
      <c r="T67" s="179" t="s">
        <v>139</v>
      </c>
      <c r="U67" s="162">
        <v>0</v>
      </c>
      <c r="V67" s="162">
        <f>ROUND(E67*U67,2)</f>
        <v>0</v>
      </c>
      <c r="W67" s="162"/>
      <c r="X67" s="162" t="s">
        <v>140</v>
      </c>
      <c r="Y67" s="162" t="s">
        <v>141</v>
      </c>
      <c r="Z67" s="152"/>
      <c r="AA67" s="152"/>
      <c r="AB67" s="152"/>
      <c r="AC67" s="152"/>
      <c r="AD67" s="152"/>
      <c r="AE67" s="152"/>
      <c r="AF67" s="152"/>
      <c r="AG67" s="152" t="s">
        <v>142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2" x14ac:dyDescent="0.2">
      <c r="A68" s="159"/>
      <c r="B68" s="160"/>
      <c r="C68" s="252" t="s">
        <v>227</v>
      </c>
      <c r="D68" s="253"/>
      <c r="E68" s="253"/>
      <c r="F68" s="253"/>
      <c r="G68" s="253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143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80" t="str">
        <f>C68</f>
        <v>nebo vybourání otvorů průřezové plochy přes 4 m2 ve zdivu nadzákladovém, včetně pomocného lešení o výšce podlahy do 1900 mm a pro zatížení do 1,5 kPa  (150 kg/m2)</v>
      </c>
      <c r="BB68" s="152"/>
      <c r="BC68" s="152"/>
      <c r="BD68" s="152"/>
      <c r="BE68" s="152"/>
      <c r="BF68" s="152"/>
      <c r="BG68" s="152"/>
      <c r="BH68" s="152"/>
    </row>
    <row r="69" spans="1:60" outlineLevel="2" x14ac:dyDescent="0.2">
      <c r="A69" s="159"/>
      <c r="B69" s="160"/>
      <c r="C69" s="190" t="s">
        <v>228</v>
      </c>
      <c r="D69" s="163"/>
      <c r="E69" s="164">
        <v>4.04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145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3">
        <v>32</v>
      </c>
      <c r="B70" s="174" t="s">
        <v>229</v>
      </c>
      <c r="C70" s="189" t="s">
        <v>230</v>
      </c>
      <c r="D70" s="175" t="s">
        <v>193</v>
      </c>
      <c r="E70" s="176">
        <v>1</v>
      </c>
      <c r="F70" s="177">
        <v>0</v>
      </c>
      <c r="G70" s="178">
        <f>ROUND(E70*F70,2)</f>
        <v>0</v>
      </c>
      <c r="H70" s="177">
        <v>0</v>
      </c>
      <c r="I70" s="178">
        <f>ROUND(E70*H70,2)</f>
        <v>0</v>
      </c>
      <c r="J70" s="177">
        <v>19</v>
      </c>
      <c r="K70" s="178">
        <f>ROUND(E70*J70,2)</f>
        <v>19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 t="s">
        <v>226</v>
      </c>
      <c r="S70" s="178" t="s">
        <v>139</v>
      </c>
      <c r="T70" s="179" t="s">
        <v>139</v>
      </c>
      <c r="U70" s="162">
        <v>0</v>
      </c>
      <c r="V70" s="162">
        <f>ROUND(E70*U70,2)</f>
        <v>0</v>
      </c>
      <c r="W70" s="162"/>
      <c r="X70" s="162" t="s">
        <v>140</v>
      </c>
      <c r="Y70" s="162" t="s">
        <v>141</v>
      </c>
      <c r="Z70" s="152"/>
      <c r="AA70" s="152"/>
      <c r="AB70" s="152"/>
      <c r="AC70" s="152"/>
      <c r="AD70" s="152"/>
      <c r="AE70" s="152"/>
      <c r="AF70" s="152"/>
      <c r="AG70" s="152" t="s">
        <v>142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252" t="s">
        <v>231</v>
      </c>
      <c r="D71" s="253"/>
      <c r="E71" s="253"/>
      <c r="F71" s="253"/>
      <c r="G71" s="253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143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33.75" outlineLevel="1" x14ac:dyDescent="0.2">
      <c r="A72" s="173">
        <v>33</v>
      </c>
      <c r="B72" s="174" t="s">
        <v>232</v>
      </c>
      <c r="C72" s="189" t="s">
        <v>233</v>
      </c>
      <c r="D72" s="175" t="s">
        <v>137</v>
      </c>
      <c r="E72" s="176">
        <v>1.8</v>
      </c>
      <c r="F72" s="177">
        <v>0</v>
      </c>
      <c r="G72" s="178">
        <f>ROUND(E72*F72,2)</f>
        <v>0</v>
      </c>
      <c r="H72" s="177">
        <v>34.200000000000003</v>
      </c>
      <c r="I72" s="178">
        <f>ROUND(E72*H72,2)</f>
        <v>61.56</v>
      </c>
      <c r="J72" s="177">
        <v>396.3</v>
      </c>
      <c r="K72" s="178">
        <f>ROUND(E72*J72,2)</f>
        <v>713.34</v>
      </c>
      <c r="L72" s="178">
        <v>21</v>
      </c>
      <c r="M72" s="178">
        <f>G72*(1+L72/100)</f>
        <v>0</v>
      </c>
      <c r="N72" s="176">
        <v>1.17E-3</v>
      </c>
      <c r="O72" s="176">
        <f>ROUND(E72*N72,2)</f>
        <v>0</v>
      </c>
      <c r="P72" s="176">
        <v>7.5999999999999998E-2</v>
      </c>
      <c r="Q72" s="176">
        <f>ROUND(E72*P72,2)</f>
        <v>0.14000000000000001</v>
      </c>
      <c r="R72" s="178" t="s">
        <v>226</v>
      </c>
      <c r="S72" s="178" t="s">
        <v>139</v>
      </c>
      <c r="T72" s="179" t="s">
        <v>139</v>
      </c>
      <c r="U72" s="162">
        <v>0</v>
      </c>
      <c r="V72" s="162">
        <f>ROUND(E72*U72,2)</f>
        <v>0</v>
      </c>
      <c r="W72" s="162"/>
      <c r="X72" s="162" t="s">
        <v>140</v>
      </c>
      <c r="Y72" s="162" t="s">
        <v>141</v>
      </c>
      <c r="Z72" s="152"/>
      <c r="AA72" s="152"/>
      <c r="AB72" s="152"/>
      <c r="AC72" s="152"/>
      <c r="AD72" s="152"/>
      <c r="AE72" s="152"/>
      <c r="AF72" s="152"/>
      <c r="AG72" s="152" t="s">
        <v>142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2" x14ac:dyDescent="0.2">
      <c r="A73" s="159"/>
      <c r="B73" s="160"/>
      <c r="C73" s="190" t="s">
        <v>234</v>
      </c>
      <c r="D73" s="163"/>
      <c r="E73" s="164">
        <v>1.8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145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81">
        <v>34</v>
      </c>
      <c r="B74" s="182" t="s">
        <v>235</v>
      </c>
      <c r="C74" s="191" t="s">
        <v>236</v>
      </c>
      <c r="D74" s="183" t="s">
        <v>193</v>
      </c>
      <c r="E74" s="184">
        <v>6</v>
      </c>
      <c r="F74" s="185">
        <v>0</v>
      </c>
      <c r="G74" s="186">
        <f>ROUND(E74*F74,2)</f>
        <v>0</v>
      </c>
      <c r="H74" s="185">
        <v>2.35</v>
      </c>
      <c r="I74" s="186">
        <f>ROUND(E74*H74,2)</f>
        <v>14.1</v>
      </c>
      <c r="J74" s="185">
        <v>58.75</v>
      </c>
      <c r="K74" s="186">
        <f>ROUND(E74*J74,2)</f>
        <v>352.5</v>
      </c>
      <c r="L74" s="186">
        <v>21</v>
      </c>
      <c r="M74" s="186">
        <f>G74*(1+L74/100)</f>
        <v>0</v>
      </c>
      <c r="N74" s="184">
        <v>8.0000000000000007E-5</v>
      </c>
      <c r="O74" s="184">
        <f>ROUND(E74*N74,2)</f>
        <v>0</v>
      </c>
      <c r="P74" s="184">
        <v>1E-3</v>
      </c>
      <c r="Q74" s="184">
        <f>ROUND(E74*P74,2)</f>
        <v>0.01</v>
      </c>
      <c r="R74" s="186" t="s">
        <v>226</v>
      </c>
      <c r="S74" s="186" t="s">
        <v>139</v>
      </c>
      <c r="T74" s="187" t="s">
        <v>139</v>
      </c>
      <c r="U74" s="162">
        <v>0</v>
      </c>
      <c r="V74" s="162">
        <f>ROUND(E74*U74,2)</f>
        <v>0</v>
      </c>
      <c r="W74" s="162"/>
      <c r="X74" s="162" t="s">
        <v>140</v>
      </c>
      <c r="Y74" s="162" t="s">
        <v>141</v>
      </c>
      <c r="Z74" s="152"/>
      <c r="AA74" s="152"/>
      <c r="AB74" s="152"/>
      <c r="AC74" s="152"/>
      <c r="AD74" s="152"/>
      <c r="AE74" s="152"/>
      <c r="AF74" s="152"/>
      <c r="AG74" s="152" t="s">
        <v>142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1">
        <v>35</v>
      </c>
      <c r="B75" s="182" t="s">
        <v>237</v>
      </c>
      <c r="C75" s="191" t="s">
        <v>238</v>
      </c>
      <c r="D75" s="183" t="s">
        <v>219</v>
      </c>
      <c r="E75" s="184">
        <v>65</v>
      </c>
      <c r="F75" s="185">
        <v>0</v>
      </c>
      <c r="G75" s="186">
        <f>ROUND(E75*F75,2)</f>
        <v>0</v>
      </c>
      <c r="H75" s="185">
        <v>14.36</v>
      </c>
      <c r="I75" s="186">
        <f>ROUND(E75*H75,2)</f>
        <v>933.4</v>
      </c>
      <c r="J75" s="185">
        <v>70.540000000000006</v>
      </c>
      <c r="K75" s="186">
        <f>ROUND(E75*J75,2)</f>
        <v>4585.1000000000004</v>
      </c>
      <c r="L75" s="186">
        <v>21</v>
      </c>
      <c r="M75" s="186">
        <f>G75*(1+L75/100)</f>
        <v>0</v>
      </c>
      <c r="N75" s="184">
        <v>4.8999999999999998E-4</v>
      </c>
      <c r="O75" s="184">
        <f>ROUND(E75*N75,2)</f>
        <v>0.03</v>
      </c>
      <c r="P75" s="184">
        <v>2E-3</v>
      </c>
      <c r="Q75" s="184">
        <f>ROUND(E75*P75,2)</f>
        <v>0.13</v>
      </c>
      <c r="R75" s="186" t="s">
        <v>226</v>
      </c>
      <c r="S75" s="186" t="s">
        <v>139</v>
      </c>
      <c r="T75" s="187" t="s">
        <v>139</v>
      </c>
      <c r="U75" s="162">
        <v>0</v>
      </c>
      <c r="V75" s="162">
        <f>ROUND(E75*U75,2)</f>
        <v>0</v>
      </c>
      <c r="W75" s="162"/>
      <c r="X75" s="162" t="s">
        <v>140</v>
      </c>
      <c r="Y75" s="162" t="s">
        <v>141</v>
      </c>
      <c r="Z75" s="152"/>
      <c r="AA75" s="152"/>
      <c r="AB75" s="152"/>
      <c r="AC75" s="152"/>
      <c r="AD75" s="152"/>
      <c r="AE75" s="152"/>
      <c r="AF75" s="152"/>
      <c r="AG75" s="152" t="s">
        <v>142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1">
        <v>36</v>
      </c>
      <c r="B76" s="182" t="s">
        <v>239</v>
      </c>
      <c r="C76" s="191" t="s">
        <v>240</v>
      </c>
      <c r="D76" s="183" t="s">
        <v>219</v>
      </c>
      <c r="E76" s="184">
        <v>12</v>
      </c>
      <c r="F76" s="185">
        <v>0</v>
      </c>
      <c r="G76" s="186">
        <f>ROUND(E76*F76,2)</f>
        <v>0</v>
      </c>
      <c r="H76" s="185">
        <v>14.36</v>
      </c>
      <c r="I76" s="186">
        <f>ROUND(E76*H76,2)</f>
        <v>172.32</v>
      </c>
      <c r="J76" s="185">
        <v>107.64</v>
      </c>
      <c r="K76" s="186">
        <f>ROUND(E76*J76,2)</f>
        <v>1291.68</v>
      </c>
      <c r="L76" s="186">
        <v>21</v>
      </c>
      <c r="M76" s="186">
        <f>G76*(1+L76/100)</f>
        <v>0</v>
      </c>
      <c r="N76" s="184">
        <v>4.8999999999999998E-4</v>
      </c>
      <c r="O76" s="184">
        <f>ROUND(E76*N76,2)</f>
        <v>0.01</v>
      </c>
      <c r="P76" s="184">
        <v>6.0000000000000001E-3</v>
      </c>
      <c r="Q76" s="184">
        <f>ROUND(E76*P76,2)</f>
        <v>7.0000000000000007E-2</v>
      </c>
      <c r="R76" s="186" t="s">
        <v>226</v>
      </c>
      <c r="S76" s="186" t="s">
        <v>139</v>
      </c>
      <c r="T76" s="187" t="s">
        <v>139</v>
      </c>
      <c r="U76" s="162">
        <v>0</v>
      </c>
      <c r="V76" s="162">
        <f>ROUND(E76*U76,2)</f>
        <v>0</v>
      </c>
      <c r="W76" s="162"/>
      <c r="X76" s="162" t="s">
        <v>140</v>
      </c>
      <c r="Y76" s="162" t="s">
        <v>141</v>
      </c>
      <c r="Z76" s="152"/>
      <c r="AA76" s="152"/>
      <c r="AB76" s="152"/>
      <c r="AC76" s="152"/>
      <c r="AD76" s="152"/>
      <c r="AE76" s="152"/>
      <c r="AF76" s="152"/>
      <c r="AG76" s="152" t="s">
        <v>142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2.5" outlineLevel="1" x14ac:dyDescent="0.2">
      <c r="A77" s="181">
        <v>37</v>
      </c>
      <c r="B77" s="182" t="s">
        <v>241</v>
      </c>
      <c r="C77" s="191" t="s">
        <v>242</v>
      </c>
      <c r="D77" s="183" t="s">
        <v>219</v>
      </c>
      <c r="E77" s="184">
        <v>42</v>
      </c>
      <c r="F77" s="185">
        <v>0</v>
      </c>
      <c r="G77" s="186">
        <f>ROUND(E77*F77,2)</f>
        <v>0</v>
      </c>
      <c r="H77" s="185">
        <v>14.36</v>
      </c>
      <c r="I77" s="186">
        <f>ROUND(E77*H77,2)</f>
        <v>603.12</v>
      </c>
      <c r="J77" s="185">
        <v>200.14</v>
      </c>
      <c r="K77" s="186">
        <f>ROUND(E77*J77,2)</f>
        <v>8405.8799999999992</v>
      </c>
      <c r="L77" s="186">
        <v>21</v>
      </c>
      <c r="M77" s="186">
        <f>G77*(1+L77/100)</f>
        <v>0</v>
      </c>
      <c r="N77" s="184">
        <v>4.8999999999999998E-4</v>
      </c>
      <c r="O77" s="184">
        <f>ROUND(E77*N77,2)</f>
        <v>0.02</v>
      </c>
      <c r="P77" s="184">
        <v>2E-3</v>
      </c>
      <c r="Q77" s="184">
        <f>ROUND(E77*P77,2)</f>
        <v>0.08</v>
      </c>
      <c r="R77" s="186" t="s">
        <v>226</v>
      </c>
      <c r="S77" s="186" t="s">
        <v>139</v>
      </c>
      <c r="T77" s="187" t="s">
        <v>139</v>
      </c>
      <c r="U77" s="162">
        <v>0</v>
      </c>
      <c r="V77" s="162">
        <f>ROUND(E77*U77,2)</f>
        <v>0</v>
      </c>
      <c r="W77" s="162"/>
      <c r="X77" s="162" t="s">
        <v>140</v>
      </c>
      <c r="Y77" s="162" t="s">
        <v>141</v>
      </c>
      <c r="Z77" s="152"/>
      <c r="AA77" s="152"/>
      <c r="AB77" s="152"/>
      <c r="AC77" s="152"/>
      <c r="AD77" s="152"/>
      <c r="AE77" s="152"/>
      <c r="AF77" s="152"/>
      <c r="AG77" s="152" t="s">
        <v>142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 x14ac:dyDescent="0.2">
      <c r="A78" s="173">
        <v>38</v>
      </c>
      <c r="B78" s="174" t="s">
        <v>243</v>
      </c>
      <c r="C78" s="189" t="s">
        <v>244</v>
      </c>
      <c r="D78" s="175" t="s">
        <v>137</v>
      </c>
      <c r="E78" s="176">
        <v>22</v>
      </c>
      <c r="F78" s="177">
        <v>0</v>
      </c>
      <c r="G78" s="178">
        <f>ROUND(E78*F78,2)</f>
        <v>0</v>
      </c>
      <c r="H78" s="177">
        <v>0</v>
      </c>
      <c r="I78" s="178">
        <f>ROUND(E78*H78,2)</f>
        <v>0</v>
      </c>
      <c r="J78" s="177">
        <v>287.5</v>
      </c>
      <c r="K78" s="178">
        <f>ROUND(E78*J78,2)</f>
        <v>6325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6.8000000000000005E-2</v>
      </c>
      <c r="Q78" s="176">
        <f>ROUND(E78*P78,2)</f>
        <v>1.5</v>
      </c>
      <c r="R78" s="178" t="s">
        <v>226</v>
      </c>
      <c r="S78" s="178" t="s">
        <v>139</v>
      </c>
      <c r="T78" s="179" t="s">
        <v>139</v>
      </c>
      <c r="U78" s="162">
        <v>0</v>
      </c>
      <c r="V78" s="162">
        <f>ROUND(E78*U78,2)</f>
        <v>0</v>
      </c>
      <c r="W78" s="162"/>
      <c r="X78" s="162" t="s">
        <v>140</v>
      </c>
      <c r="Y78" s="162" t="s">
        <v>141</v>
      </c>
      <c r="Z78" s="152"/>
      <c r="AA78" s="152"/>
      <c r="AB78" s="152"/>
      <c r="AC78" s="152"/>
      <c r="AD78" s="152"/>
      <c r="AE78" s="152"/>
      <c r="AF78" s="152"/>
      <c r="AG78" s="152" t="s">
        <v>142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252" t="s">
        <v>245</v>
      </c>
      <c r="D79" s="253"/>
      <c r="E79" s="253"/>
      <c r="F79" s="253"/>
      <c r="G79" s="253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143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2" x14ac:dyDescent="0.2">
      <c r="A80" s="159"/>
      <c r="B80" s="160"/>
      <c r="C80" s="190" t="s">
        <v>246</v>
      </c>
      <c r="D80" s="163"/>
      <c r="E80" s="164">
        <v>22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2"/>
      <c r="AA80" s="152"/>
      <c r="AB80" s="152"/>
      <c r="AC80" s="152"/>
      <c r="AD80" s="152"/>
      <c r="AE80" s="152"/>
      <c r="AF80" s="152"/>
      <c r="AG80" s="152" t="s">
        <v>145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81">
        <v>39</v>
      </c>
      <c r="B81" s="182" t="s">
        <v>247</v>
      </c>
      <c r="C81" s="191" t="s">
        <v>248</v>
      </c>
      <c r="D81" s="183" t="s">
        <v>249</v>
      </c>
      <c r="E81" s="184">
        <v>1</v>
      </c>
      <c r="F81" s="185">
        <v>0</v>
      </c>
      <c r="G81" s="186">
        <f>ROUND(E81*F81,2)</f>
        <v>0</v>
      </c>
      <c r="H81" s="185">
        <v>0</v>
      </c>
      <c r="I81" s="186">
        <f>ROUND(E81*H81,2)</f>
        <v>0</v>
      </c>
      <c r="J81" s="185">
        <v>160.5</v>
      </c>
      <c r="K81" s="186">
        <f>ROUND(E81*J81,2)</f>
        <v>160.5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1.9460000000000002E-2</v>
      </c>
      <c r="Q81" s="184">
        <f>ROUND(E81*P81,2)</f>
        <v>0.02</v>
      </c>
      <c r="R81" s="186" t="s">
        <v>250</v>
      </c>
      <c r="S81" s="186" t="s">
        <v>139</v>
      </c>
      <c r="T81" s="187" t="s">
        <v>139</v>
      </c>
      <c r="U81" s="162">
        <v>0.38</v>
      </c>
      <c r="V81" s="162">
        <f>ROUND(E81*U81,2)</f>
        <v>0.38</v>
      </c>
      <c r="W81" s="162"/>
      <c r="X81" s="162" t="s">
        <v>140</v>
      </c>
      <c r="Y81" s="162" t="s">
        <v>141</v>
      </c>
      <c r="Z81" s="152"/>
      <c r="AA81" s="152"/>
      <c r="AB81" s="152"/>
      <c r="AC81" s="152"/>
      <c r="AD81" s="152"/>
      <c r="AE81" s="152"/>
      <c r="AF81" s="152"/>
      <c r="AG81" s="152" t="s">
        <v>251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3">
        <v>40</v>
      </c>
      <c r="B82" s="174" t="s">
        <v>252</v>
      </c>
      <c r="C82" s="189" t="s">
        <v>253</v>
      </c>
      <c r="D82" s="175" t="s">
        <v>249</v>
      </c>
      <c r="E82" s="176">
        <v>3</v>
      </c>
      <c r="F82" s="177">
        <v>0</v>
      </c>
      <c r="G82" s="178">
        <f>ROUND(E82*F82,2)</f>
        <v>0</v>
      </c>
      <c r="H82" s="177">
        <v>0</v>
      </c>
      <c r="I82" s="178">
        <f>ROUND(E82*H82,2)</f>
        <v>0</v>
      </c>
      <c r="J82" s="177">
        <v>195.5</v>
      </c>
      <c r="K82" s="178">
        <f>ROUND(E82*J82,2)</f>
        <v>586.5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9.1999999999999998E-3</v>
      </c>
      <c r="Q82" s="176">
        <f>ROUND(E82*P82,2)</f>
        <v>0.03</v>
      </c>
      <c r="R82" s="178" t="s">
        <v>250</v>
      </c>
      <c r="S82" s="178" t="s">
        <v>139</v>
      </c>
      <c r="T82" s="179" t="s">
        <v>139</v>
      </c>
      <c r="U82" s="162">
        <v>0</v>
      </c>
      <c r="V82" s="162">
        <f>ROUND(E82*U82,2)</f>
        <v>0</v>
      </c>
      <c r="W82" s="162"/>
      <c r="X82" s="162" t="s">
        <v>140</v>
      </c>
      <c r="Y82" s="162" t="s">
        <v>141</v>
      </c>
      <c r="Z82" s="152"/>
      <c r="AA82" s="152"/>
      <c r="AB82" s="152"/>
      <c r="AC82" s="152"/>
      <c r="AD82" s="152"/>
      <c r="AE82" s="152"/>
      <c r="AF82" s="152"/>
      <c r="AG82" s="152" t="s">
        <v>251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2" x14ac:dyDescent="0.2">
      <c r="A83" s="159"/>
      <c r="B83" s="160"/>
      <c r="C83" s="252" t="s">
        <v>254</v>
      </c>
      <c r="D83" s="253"/>
      <c r="E83" s="253"/>
      <c r="F83" s="253"/>
      <c r="G83" s="253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2"/>
      <c r="AA83" s="152"/>
      <c r="AB83" s="152"/>
      <c r="AC83" s="152"/>
      <c r="AD83" s="152"/>
      <c r="AE83" s="152"/>
      <c r="AF83" s="152"/>
      <c r="AG83" s="152" t="s">
        <v>143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81">
        <v>41</v>
      </c>
      <c r="B84" s="182" t="s">
        <v>255</v>
      </c>
      <c r="C84" s="191" t="s">
        <v>256</v>
      </c>
      <c r="D84" s="183" t="s">
        <v>249</v>
      </c>
      <c r="E84" s="184">
        <v>3</v>
      </c>
      <c r="F84" s="185">
        <v>0</v>
      </c>
      <c r="G84" s="186">
        <f>ROUND(E84*F84,2)</f>
        <v>0</v>
      </c>
      <c r="H84" s="185">
        <v>0</v>
      </c>
      <c r="I84" s="186">
        <f>ROUND(E84*H84,2)</f>
        <v>0</v>
      </c>
      <c r="J84" s="185">
        <v>130.5</v>
      </c>
      <c r="K84" s="186">
        <f>ROUND(E84*J84,2)</f>
        <v>391.5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6.7000000000000004E-2</v>
      </c>
      <c r="Q84" s="184">
        <f>ROUND(E84*P84,2)</f>
        <v>0.2</v>
      </c>
      <c r="R84" s="186" t="s">
        <v>250</v>
      </c>
      <c r="S84" s="186" t="s">
        <v>139</v>
      </c>
      <c r="T84" s="187" t="s">
        <v>139</v>
      </c>
      <c r="U84" s="162">
        <v>0</v>
      </c>
      <c r="V84" s="162">
        <f>ROUND(E84*U84,2)</f>
        <v>0</v>
      </c>
      <c r="W84" s="162"/>
      <c r="X84" s="162" t="s">
        <v>140</v>
      </c>
      <c r="Y84" s="162" t="s">
        <v>141</v>
      </c>
      <c r="Z84" s="152"/>
      <c r="AA84" s="152"/>
      <c r="AB84" s="152"/>
      <c r="AC84" s="152"/>
      <c r="AD84" s="152"/>
      <c r="AE84" s="152"/>
      <c r="AF84" s="152"/>
      <c r="AG84" s="152" t="s">
        <v>251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81">
        <v>42</v>
      </c>
      <c r="B85" s="182" t="s">
        <v>257</v>
      </c>
      <c r="C85" s="191" t="s">
        <v>258</v>
      </c>
      <c r="D85" s="183" t="s">
        <v>249</v>
      </c>
      <c r="E85" s="184">
        <v>4</v>
      </c>
      <c r="F85" s="185">
        <v>0</v>
      </c>
      <c r="G85" s="186">
        <f>ROUND(E85*F85,2)</f>
        <v>0</v>
      </c>
      <c r="H85" s="185">
        <v>0</v>
      </c>
      <c r="I85" s="186">
        <f>ROUND(E85*H85,2)</f>
        <v>0</v>
      </c>
      <c r="J85" s="185">
        <v>91.2</v>
      </c>
      <c r="K85" s="186">
        <f>ROUND(E85*J85,2)</f>
        <v>364.8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1.56E-3</v>
      </c>
      <c r="Q85" s="184">
        <f>ROUND(E85*P85,2)</f>
        <v>0.01</v>
      </c>
      <c r="R85" s="186" t="s">
        <v>250</v>
      </c>
      <c r="S85" s="186" t="s">
        <v>139</v>
      </c>
      <c r="T85" s="187" t="s">
        <v>139</v>
      </c>
      <c r="U85" s="162">
        <v>0.217</v>
      </c>
      <c r="V85" s="162">
        <f>ROUND(E85*U85,2)</f>
        <v>0.87</v>
      </c>
      <c r="W85" s="162"/>
      <c r="X85" s="162" t="s">
        <v>140</v>
      </c>
      <c r="Y85" s="162" t="s">
        <v>141</v>
      </c>
      <c r="Z85" s="152"/>
      <c r="AA85" s="152"/>
      <c r="AB85" s="152"/>
      <c r="AC85" s="152"/>
      <c r="AD85" s="152"/>
      <c r="AE85" s="152"/>
      <c r="AF85" s="152"/>
      <c r="AG85" s="152" t="s">
        <v>251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81">
        <v>43</v>
      </c>
      <c r="B86" s="182" t="s">
        <v>259</v>
      </c>
      <c r="C86" s="191" t="s">
        <v>260</v>
      </c>
      <c r="D86" s="183" t="s">
        <v>193</v>
      </c>
      <c r="E86" s="184">
        <v>1</v>
      </c>
      <c r="F86" s="185">
        <v>0</v>
      </c>
      <c r="G86" s="186">
        <f>ROUND(E86*F86,2)</f>
        <v>0</v>
      </c>
      <c r="H86" s="185">
        <v>0</v>
      </c>
      <c r="I86" s="186">
        <f>ROUND(E86*H86,2)</f>
        <v>0</v>
      </c>
      <c r="J86" s="185">
        <v>53.6</v>
      </c>
      <c r="K86" s="186">
        <f>ROUND(E86*J86,2)</f>
        <v>53.6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1.8E-3</v>
      </c>
      <c r="Q86" s="184">
        <f>ROUND(E86*P86,2)</f>
        <v>0</v>
      </c>
      <c r="R86" s="186" t="s">
        <v>261</v>
      </c>
      <c r="S86" s="186" t="s">
        <v>139</v>
      </c>
      <c r="T86" s="187" t="s">
        <v>139</v>
      </c>
      <c r="U86" s="162">
        <v>0</v>
      </c>
      <c r="V86" s="162">
        <f>ROUND(E86*U86,2)</f>
        <v>0</v>
      </c>
      <c r="W86" s="162"/>
      <c r="X86" s="162" t="s">
        <v>140</v>
      </c>
      <c r="Y86" s="162" t="s">
        <v>141</v>
      </c>
      <c r="Z86" s="152"/>
      <c r="AA86" s="152"/>
      <c r="AB86" s="152"/>
      <c r="AC86" s="152"/>
      <c r="AD86" s="152"/>
      <c r="AE86" s="152"/>
      <c r="AF86" s="152"/>
      <c r="AG86" s="152" t="s">
        <v>251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3">
        <v>44</v>
      </c>
      <c r="B87" s="174" t="s">
        <v>262</v>
      </c>
      <c r="C87" s="189" t="s">
        <v>263</v>
      </c>
      <c r="D87" s="175" t="s">
        <v>219</v>
      </c>
      <c r="E87" s="176">
        <v>26.5</v>
      </c>
      <c r="F87" s="177">
        <v>0</v>
      </c>
      <c r="G87" s="178">
        <f>ROUND(E87*F87,2)</f>
        <v>0</v>
      </c>
      <c r="H87" s="177">
        <v>0</v>
      </c>
      <c r="I87" s="178">
        <f>ROUND(E87*H87,2)</f>
        <v>0</v>
      </c>
      <c r="J87" s="177">
        <v>14.7</v>
      </c>
      <c r="K87" s="178">
        <f>ROUND(E87*J87,2)</f>
        <v>389.55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 t="s">
        <v>264</v>
      </c>
      <c r="S87" s="178" t="s">
        <v>139</v>
      </c>
      <c r="T87" s="179" t="s">
        <v>139</v>
      </c>
      <c r="U87" s="162">
        <v>0</v>
      </c>
      <c r="V87" s="162">
        <f>ROUND(E87*U87,2)</f>
        <v>0</v>
      </c>
      <c r="W87" s="162"/>
      <c r="X87" s="162" t="s">
        <v>140</v>
      </c>
      <c r="Y87" s="162" t="s">
        <v>141</v>
      </c>
      <c r="Z87" s="152"/>
      <c r="AA87" s="152"/>
      <c r="AB87" s="152"/>
      <c r="AC87" s="152"/>
      <c r="AD87" s="152"/>
      <c r="AE87" s="152"/>
      <c r="AF87" s="152"/>
      <c r="AG87" s="152" t="s">
        <v>251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2" x14ac:dyDescent="0.2">
      <c r="A88" s="159"/>
      <c r="B88" s="160"/>
      <c r="C88" s="190" t="s">
        <v>265</v>
      </c>
      <c r="D88" s="163"/>
      <c r="E88" s="164">
        <v>15.1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2"/>
      <c r="AA88" s="152"/>
      <c r="AB88" s="152"/>
      <c r="AC88" s="152"/>
      <c r="AD88" s="152"/>
      <c r="AE88" s="152"/>
      <c r="AF88" s="152"/>
      <c r="AG88" s="152" t="s">
        <v>145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3" x14ac:dyDescent="0.2">
      <c r="A89" s="159"/>
      <c r="B89" s="160"/>
      <c r="C89" s="190" t="s">
        <v>266</v>
      </c>
      <c r="D89" s="163"/>
      <c r="E89" s="164">
        <v>12.3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2"/>
      <c r="AA89" s="152"/>
      <c r="AB89" s="152"/>
      <c r="AC89" s="152"/>
      <c r="AD89" s="152"/>
      <c r="AE89" s="152"/>
      <c r="AF89" s="152"/>
      <c r="AG89" s="152" t="s">
        <v>145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3" x14ac:dyDescent="0.2">
      <c r="A90" s="159"/>
      <c r="B90" s="160"/>
      <c r="C90" s="190" t="s">
        <v>267</v>
      </c>
      <c r="D90" s="163"/>
      <c r="E90" s="164">
        <v>-0.9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2"/>
      <c r="AA90" s="152"/>
      <c r="AB90" s="152"/>
      <c r="AC90" s="152"/>
      <c r="AD90" s="152"/>
      <c r="AE90" s="152"/>
      <c r="AF90" s="152"/>
      <c r="AG90" s="152" t="s">
        <v>145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81">
        <v>45</v>
      </c>
      <c r="B91" s="182" t="s">
        <v>268</v>
      </c>
      <c r="C91" s="191" t="s">
        <v>269</v>
      </c>
      <c r="D91" s="183" t="s">
        <v>137</v>
      </c>
      <c r="E91" s="184">
        <v>46.432499999999997</v>
      </c>
      <c r="F91" s="185">
        <v>0</v>
      </c>
      <c r="G91" s="186">
        <f>ROUND(E91*F91,2)</f>
        <v>0</v>
      </c>
      <c r="H91" s="185">
        <v>0</v>
      </c>
      <c r="I91" s="186">
        <f>ROUND(E91*H91,2)</f>
        <v>0</v>
      </c>
      <c r="J91" s="185">
        <v>107.5</v>
      </c>
      <c r="K91" s="186">
        <f>ROUND(E91*J91,2)</f>
        <v>4991.49</v>
      </c>
      <c r="L91" s="186">
        <v>21</v>
      </c>
      <c r="M91" s="186">
        <f>G91*(1+L91/100)</f>
        <v>0</v>
      </c>
      <c r="N91" s="184">
        <v>0</v>
      </c>
      <c r="O91" s="184">
        <f>ROUND(E91*N91,2)</f>
        <v>0</v>
      </c>
      <c r="P91" s="184">
        <v>1E-3</v>
      </c>
      <c r="Q91" s="184">
        <f>ROUND(E91*P91,2)</f>
        <v>0.05</v>
      </c>
      <c r="R91" s="186" t="s">
        <v>264</v>
      </c>
      <c r="S91" s="186" t="s">
        <v>139</v>
      </c>
      <c r="T91" s="187" t="s">
        <v>139</v>
      </c>
      <c r="U91" s="162">
        <v>0</v>
      </c>
      <c r="V91" s="162">
        <f>ROUND(E91*U91,2)</f>
        <v>0</v>
      </c>
      <c r="W91" s="162"/>
      <c r="X91" s="162" t="s">
        <v>140</v>
      </c>
      <c r="Y91" s="162" t="s">
        <v>141</v>
      </c>
      <c r="Z91" s="152"/>
      <c r="AA91" s="152"/>
      <c r="AB91" s="152"/>
      <c r="AC91" s="152"/>
      <c r="AD91" s="152"/>
      <c r="AE91" s="152"/>
      <c r="AF91" s="152"/>
      <c r="AG91" s="152" t="s">
        <v>251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1">
        <v>46</v>
      </c>
      <c r="B92" s="182" t="s">
        <v>270</v>
      </c>
      <c r="C92" s="191" t="s">
        <v>271</v>
      </c>
      <c r="D92" s="183" t="s">
        <v>137</v>
      </c>
      <c r="E92" s="184">
        <v>46.432499999999997</v>
      </c>
      <c r="F92" s="185">
        <v>0</v>
      </c>
      <c r="G92" s="186">
        <f>ROUND(E92*F92,2)</f>
        <v>0</v>
      </c>
      <c r="H92" s="185">
        <v>0</v>
      </c>
      <c r="I92" s="186">
        <f>ROUND(E92*H92,2)</f>
        <v>0</v>
      </c>
      <c r="J92" s="185">
        <v>110</v>
      </c>
      <c r="K92" s="186">
        <f>ROUND(E92*J92,2)</f>
        <v>5107.58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1E-3</v>
      </c>
      <c r="Q92" s="184">
        <f>ROUND(E92*P92,2)</f>
        <v>0.05</v>
      </c>
      <c r="R92" s="186"/>
      <c r="S92" s="186" t="s">
        <v>200</v>
      </c>
      <c r="T92" s="187" t="s">
        <v>201</v>
      </c>
      <c r="U92" s="162">
        <v>0</v>
      </c>
      <c r="V92" s="162">
        <f>ROUND(E92*U92,2)</f>
        <v>0</v>
      </c>
      <c r="W92" s="162"/>
      <c r="X92" s="162" t="s">
        <v>140</v>
      </c>
      <c r="Y92" s="162" t="s">
        <v>141</v>
      </c>
      <c r="Z92" s="152"/>
      <c r="AA92" s="152"/>
      <c r="AB92" s="152"/>
      <c r="AC92" s="152"/>
      <c r="AD92" s="152"/>
      <c r="AE92" s="152"/>
      <c r="AF92" s="152"/>
      <c r="AG92" s="152" t="s">
        <v>220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81">
        <v>47</v>
      </c>
      <c r="B93" s="182" t="s">
        <v>272</v>
      </c>
      <c r="C93" s="191" t="s">
        <v>273</v>
      </c>
      <c r="D93" s="183" t="s">
        <v>199</v>
      </c>
      <c r="E93" s="184">
        <v>1</v>
      </c>
      <c r="F93" s="185">
        <v>0</v>
      </c>
      <c r="G93" s="186">
        <f>ROUND(E93*F93,2)</f>
        <v>0</v>
      </c>
      <c r="H93" s="185">
        <v>0</v>
      </c>
      <c r="I93" s="186">
        <f>ROUND(E93*H93,2)</f>
        <v>0</v>
      </c>
      <c r="J93" s="185">
        <v>15000</v>
      </c>
      <c r="K93" s="186">
        <f>ROUND(E93*J93,2)</f>
        <v>15000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4.8499999999999996</v>
      </c>
      <c r="Q93" s="184">
        <f>ROUND(E93*P93,2)</f>
        <v>4.8499999999999996</v>
      </c>
      <c r="R93" s="186"/>
      <c r="S93" s="186" t="s">
        <v>200</v>
      </c>
      <c r="T93" s="187" t="s">
        <v>201</v>
      </c>
      <c r="U93" s="162">
        <v>0</v>
      </c>
      <c r="V93" s="162">
        <f>ROUND(E93*U93,2)</f>
        <v>0</v>
      </c>
      <c r="W93" s="162"/>
      <c r="X93" s="162" t="s">
        <v>140</v>
      </c>
      <c r="Y93" s="162" t="s">
        <v>141</v>
      </c>
      <c r="Z93" s="152"/>
      <c r="AA93" s="152"/>
      <c r="AB93" s="152"/>
      <c r="AC93" s="152"/>
      <c r="AD93" s="152"/>
      <c r="AE93" s="152"/>
      <c r="AF93" s="152"/>
      <c r="AG93" s="152" t="s">
        <v>142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81">
        <v>48</v>
      </c>
      <c r="B94" s="182" t="s">
        <v>274</v>
      </c>
      <c r="C94" s="191" t="s">
        <v>275</v>
      </c>
      <c r="D94" s="183" t="s">
        <v>219</v>
      </c>
      <c r="E94" s="184">
        <v>3.5</v>
      </c>
      <c r="F94" s="185">
        <v>0</v>
      </c>
      <c r="G94" s="186">
        <f>ROUND(E94*F94,2)</f>
        <v>0</v>
      </c>
      <c r="H94" s="185">
        <v>0</v>
      </c>
      <c r="I94" s="186">
        <f>ROUND(E94*H94,2)</f>
        <v>0</v>
      </c>
      <c r="J94" s="185">
        <v>440</v>
      </c>
      <c r="K94" s="186">
        <f>ROUND(E94*J94,2)</f>
        <v>1540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2.1999999999999999E-2</v>
      </c>
      <c r="Q94" s="184">
        <f>ROUND(E94*P94,2)</f>
        <v>0.08</v>
      </c>
      <c r="R94" s="186"/>
      <c r="S94" s="186" t="s">
        <v>200</v>
      </c>
      <c r="T94" s="187" t="s">
        <v>201</v>
      </c>
      <c r="U94" s="162">
        <v>0</v>
      </c>
      <c r="V94" s="162">
        <f>ROUND(E94*U94,2)</f>
        <v>0</v>
      </c>
      <c r="W94" s="162"/>
      <c r="X94" s="162" t="s">
        <v>140</v>
      </c>
      <c r="Y94" s="162" t="s">
        <v>141</v>
      </c>
      <c r="Z94" s="152"/>
      <c r="AA94" s="152"/>
      <c r="AB94" s="152"/>
      <c r="AC94" s="152"/>
      <c r="AD94" s="152"/>
      <c r="AE94" s="152"/>
      <c r="AF94" s="152"/>
      <c r="AG94" s="152" t="s">
        <v>220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x14ac:dyDescent="0.2">
      <c r="A95" s="166" t="s">
        <v>133</v>
      </c>
      <c r="B95" s="167" t="s">
        <v>77</v>
      </c>
      <c r="C95" s="188" t="s">
        <v>78</v>
      </c>
      <c r="D95" s="168"/>
      <c r="E95" s="169"/>
      <c r="F95" s="170"/>
      <c r="G95" s="170">
        <f>SUMIF(AG96:AG97,"&lt;&gt;NOR",G96:G97)</f>
        <v>0</v>
      </c>
      <c r="H95" s="170"/>
      <c r="I95" s="170">
        <f>SUM(I96:I97)</f>
        <v>0</v>
      </c>
      <c r="J95" s="170"/>
      <c r="K95" s="170">
        <f>SUM(K96:K97)</f>
        <v>6879.42</v>
      </c>
      <c r="L95" s="170"/>
      <c r="M95" s="170">
        <f>SUM(M96:M97)</f>
        <v>0</v>
      </c>
      <c r="N95" s="169"/>
      <c r="O95" s="169">
        <f>SUM(O96:O97)</f>
        <v>0</v>
      </c>
      <c r="P95" s="169"/>
      <c r="Q95" s="169">
        <f>SUM(Q96:Q97)</f>
        <v>0</v>
      </c>
      <c r="R95" s="170"/>
      <c r="S95" s="170"/>
      <c r="T95" s="171"/>
      <c r="U95" s="165"/>
      <c r="V95" s="165">
        <f>SUM(V96:V97)</f>
        <v>0</v>
      </c>
      <c r="W95" s="165"/>
      <c r="X95" s="165"/>
      <c r="Y95" s="165"/>
      <c r="AG95" t="s">
        <v>134</v>
      </c>
    </row>
    <row r="96" spans="1:60" ht="22.5" outlineLevel="1" x14ac:dyDescent="0.2">
      <c r="A96" s="173">
        <v>49</v>
      </c>
      <c r="B96" s="174" t="s">
        <v>276</v>
      </c>
      <c r="C96" s="189" t="s">
        <v>277</v>
      </c>
      <c r="D96" s="175" t="s">
        <v>278</v>
      </c>
      <c r="E96" s="176">
        <v>8.0934399999999993</v>
      </c>
      <c r="F96" s="177">
        <v>0</v>
      </c>
      <c r="G96" s="178">
        <f>ROUND(E96*F96,2)</f>
        <v>0</v>
      </c>
      <c r="H96" s="177">
        <v>0</v>
      </c>
      <c r="I96" s="178">
        <f>ROUND(E96*H96,2)</f>
        <v>0</v>
      </c>
      <c r="J96" s="177">
        <v>850</v>
      </c>
      <c r="K96" s="178">
        <f>ROUND(E96*J96,2)</f>
        <v>6879.42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 t="s">
        <v>157</v>
      </c>
      <c r="S96" s="178" t="s">
        <v>139</v>
      </c>
      <c r="T96" s="179" t="s">
        <v>139</v>
      </c>
      <c r="U96" s="162">
        <v>0</v>
      </c>
      <c r="V96" s="162">
        <f>ROUND(E96*U96,2)</f>
        <v>0</v>
      </c>
      <c r="W96" s="162"/>
      <c r="X96" s="162" t="s">
        <v>279</v>
      </c>
      <c r="Y96" s="162" t="s">
        <v>141</v>
      </c>
      <c r="Z96" s="152"/>
      <c r="AA96" s="152"/>
      <c r="AB96" s="152"/>
      <c r="AC96" s="152"/>
      <c r="AD96" s="152"/>
      <c r="AE96" s="152"/>
      <c r="AF96" s="152"/>
      <c r="AG96" s="152" t="s">
        <v>280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2" x14ac:dyDescent="0.2">
      <c r="A97" s="159"/>
      <c r="B97" s="160"/>
      <c r="C97" s="252" t="s">
        <v>281</v>
      </c>
      <c r="D97" s="253"/>
      <c r="E97" s="253"/>
      <c r="F97" s="253"/>
      <c r="G97" s="253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143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6" t="s">
        <v>133</v>
      </c>
      <c r="B98" s="167" t="s">
        <v>79</v>
      </c>
      <c r="C98" s="188" t="s">
        <v>80</v>
      </c>
      <c r="D98" s="168"/>
      <c r="E98" s="169"/>
      <c r="F98" s="170"/>
      <c r="G98" s="170">
        <f>SUMIF(AG99:AG119,"&lt;&gt;NOR",G99:G119)</f>
        <v>0</v>
      </c>
      <c r="H98" s="170"/>
      <c r="I98" s="170">
        <f>SUM(I99:I119)</f>
        <v>7252.7800000000007</v>
      </c>
      <c r="J98" s="170"/>
      <c r="K98" s="170">
        <f>SUM(K99:K119)</f>
        <v>14817.24</v>
      </c>
      <c r="L98" s="170"/>
      <c r="M98" s="170">
        <f>SUM(M99:M119)</f>
        <v>0</v>
      </c>
      <c r="N98" s="169"/>
      <c r="O98" s="169">
        <f>SUM(O99:O119)</f>
        <v>0.02</v>
      </c>
      <c r="P98" s="169"/>
      <c r="Q98" s="169">
        <f>SUM(Q99:Q119)</f>
        <v>0</v>
      </c>
      <c r="R98" s="170"/>
      <c r="S98" s="170"/>
      <c r="T98" s="171"/>
      <c r="U98" s="165"/>
      <c r="V98" s="165">
        <f>SUM(V99:V119)</f>
        <v>0</v>
      </c>
      <c r="W98" s="165"/>
      <c r="X98" s="165"/>
      <c r="Y98" s="165"/>
      <c r="AG98" t="s">
        <v>134</v>
      </c>
    </row>
    <row r="99" spans="1:60" outlineLevel="1" x14ac:dyDescent="0.2">
      <c r="A99" s="181">
        <v>50</v>
      </c>
      <c r="B99" s="182" t="s">
        <v>282</v>
      </c>
      <c r="C99" s="191" t="s">
        <v>283</v>
      </c>
      <c r="D99" s="183" t="s">
        <v>193</v>
      </c>
      <c r="E99" s="184">
        <v>2</v>
      </c>
      <c r="F99" s="185">
        <v>0</v>
      </c>
      <c r="G99" s="186">
        <f>ROUND(E99*F99,2)</f>
        <v>0</v>
      </c>
      <c r="H99" s="185">
        <v>142.30000000000001</v>
      </c>
      <c r="I99" s="186">
        <f>ROUND(E99*H99,2)</f>
        <v>284.60000000000002</v>
      </c>
      <c r="J99" s="185">
        <v>404.7</v>
      </c>
      <c r="K99" s="186">
        <f>ROUND(E99*J99,2)</f>
        <v>809.4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 t="s">
        <v>250</v>
      </c>
      <c r="S99" s="186" t="s">
        <v>139</v>
      </c>
      <c r="T99" s="187" t="s">
        <v>139</v>
      </c>
      <c r="U99" s="162">
        <v>0</v>
      </c>
      <c r="V99" s="162">
        <f>ROUND(E99*U99,2)</f>
        <v>0</v>
      </c>
      <c r="W99" s="162"/>
      <c r="X99" s="162" t="s">
        <v>140</v>
      </c>
      <c r="Y99" s="162" t="s">
        <v>141</v>
      </c>
      <c r="Z99" s="152"/>
      <c r="AA99" s="152"/>
      <c r="AB99" s="152"/>
      <c r="AC99" s="152"/>
      <c r="AD99" s="152"/>
      <c r="AE99" s="152"/>
      <c r="AF99" s="152"/>
      <c r="AG99" s="152" t="s">
        <v>251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81">
        <v>51</v>
      </c>
      <c r="B100" s="182" t="s">
        <v>284</v>
      </c>
      <c r="C100" s="191" t="s">
        <v>285</v>
      </c>
      <c r="D100" s="183" t="s">
        <v>193</v>
      </c>
      <c r="E100" s="184">
        <v>2</v>
      </c>
      <c r="F100" s="185">
        <v>0</v>
      </c>
      <c r="G100" s="186">
        <f>ROUND(E100*F100,2)</f>
        <v>0</v>
      </c>
      <c r="H100" s="185">
        <v>142.30000000000001</v>
      </c>
      <c r="I100" s="186">
        <f>ROUND(E100*H100,2)</f>
        <v>284.60000000000002</v>
      </c>
      <c r="J100" s="185">
        <v>443.7</v>
      </c>
      <c r="K100" s="186">
        <f>ROUND(E100*J100,2)</f>
        <v>887.4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 t="s">
        <v>250</v>
      </c>
      <c r="S100" s="186" t="s">
        <v>139</v>
      </c>
      <c r="T100" s="187" t="s">
        <v>139</v>
      </c>
      <c r="U100" s="162">
        <v>0</v>
      </c>
      <c r="V100" s="162">
        <f>ROUND(E100*U100,2)</f>
        <v>0</v>
      </c>
      <c r="W100" s="162"/>
      <c r="X100" s="162" t="s">
        <v>140</v>
      </c>
      <c r="Y100" s="162" t="s">
        <v>141</v>
      </c>
      <c r="Z100" s="152"/>
      <c r="AA100" s="152"/>
      <c r="AB100" s="152"/>
      <c r="AC100" s="152"/>
      <c r="AD100" s="152"/>
      <c r="AE100" s="152"/>
      <c r="AF100" s="152"/>
      <c r="AG100" s="152" t="s">
        <v>251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3">
        <v>52</v>
      </c>
      <c r="B101" s="174" t="s">
        <v>286</v>
      </c>
      <c r="C101" s="189" t="s">
        <v>287</v>
      </c>
      <c r="D101" s="175" t="s">
        <v>193</v>
      </c>
      <c r="E101" s="176">
        <v>1</v>
      </c>
      <c r="F101" s="177">
        <v>0</v>
      </c>
      <c r="G101" s="178">
        <f>ROUND(E101*F101,2)</f>
        <v>0</v>
      </c>
      <c r="H101" s="177">
        <v>600.17999999999995</v>
      </c>
      <c r="I101" s="178">
        <f>ROUND(E101*H101,2)</f>
        <v>600.17999999999995</v>
      </c>
      <c r="J101" s="177">
        <v>132.82</v>
      </c>
      <c r="K101" s="178">
        <f>ROUND(E101*J101,2)</f>
        <v>132.82</v>
      </c>
      <c r="L101" s="178">
        <v>21</v>
      </c>
      <c r="M101" s="178">
        <f>G101*(1+L101/100)</f>
        <v>0</v>
      </c>
      <c r="N101" s="176">
        <v>4.4999999999999999E-4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250</v>
      </c>
      <c r="S101" s="178" t="s">
        <v>139</v>
      </c>
      <c r="T101" s="179" t="s">
        <v>139</v>
      </c>
      <c r="U101" s="162">
        <v>0</v>
      </c>
      <c r="V101" s="162">
        <f>ROUND(E101*U101,2)</f>
        <v>0</v>
      </c>
      <c r="W101" s="162"/>
      <c r="X101" s="162" t="s">
        <v>140</v>
      </c>
      <c r="Y101" s="162" t="s">
        <v>141</v>
      </c>
      <c r="Z101" s="152"/>
      <c r="AA101" s="152"/>
      <c r="AB101" s="152"/>
      <c r="AC101" s="152"/>
      <c r="AD101" s="152"/>
      <c r="AE101" s="152"/>
      <c r="AF101" s="152"/>
      <c r="AG101" s="152" t="s">
        <v>220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2" x14ac:dyDescent="0.2">
      <c r="A102" s="159"/>
      <c r="B102" s="160"/>
      <c r="C102" s="252" t="s">
        <v>288</v>
      </c>
      <c r="D102" s="253"/>
      <c r="E102" s="253"/>
      <c r="F102" s="253"/>
      <c r="G102" s="253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143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81">
        <v>53</v>
      </c>
      <c r="B103" s="182" t="s">
        <v>289</v>
      </c>
      <c r="C103" s="191" t="s">
        <v>290</v>
      </c>
      <c r="D103" s="183" t="s">
        <v>193</v>
      </c>
      <c r="E103" s="184">
        <v>1</v>
      </c>
      <c r="F103" s="185">
        <v>0</v>
      </c>
      <c r="G103" s="186">
        <f>ROUND(E103*F103,2)</f>
        <v>0</v>
      </c>
      <c r="H103" s="185">
        <v>330.03</v>
      </c>
      <c r="I103" s="186">
        <f>ROUND(E103*H103,2)</f>
        <v>330.03</v>
      </c>
      <c r="J103" s="185">
        <v>469.97</v>
      </c>
      <c r="K103" s="186">
        <f>ROUND(E103*J103,2)</f>
        <v>469.97</v>
      </c>
      <c r="L103" s="186">
        <v>21</v>
      </c>
      <c r="M103" s="186">
        <f>G103*(1+L103/100)</f>
        <v>0</v>
      </c>
      <c r="N103" s="184">
        <v>1.0999999999999999E-2</v>
      </c>
      <c r="O103" s="184">
        <f>ROUND(E103*N103,2)</f>
        <v>0.01</v>
      </c>
      <c r="P103" s="184">
        <v>0</v>
      </c>
      <c r="Q103" s="184">
        <f>ROUND(E103*P103,2)</f>
        <v>0</v>
      </c>
      <c r="R103" s="186" t="s">
        <v>250</v>
      </c>
      <c r="S103" s="186" t="s">
        <v>139</v>
      </c>
      <c r="T103" s="187" t="s">
        <v>139</v>
      </c>
      <c r="U103" s="162">
        <v>0</v>
      </c>
      <c r="V103" s="162">
        <f>ROUND(E103*U103,2)</f>
        <v>0</v>
      </c>
      <c r="W103" s="162"/>
      <c r="X103" s="162" t="s">
        <v>140</v>
      </c>
      <c r="Y103" s="162" t="s">
        <v>141</v>
      </c>
      <c r="Z103" s="152"/>
      <c r="AA103" s="152"/>
      <c r="AB103" s="152"/>
      <c r="AC103" s="152"/>
      <c r="AD103" s="152"/>
      <c r="AE103" s="152"/>
      <c r="AF103" s="152"/>
      <c r="AG103" s="152" t="s">
        <v>251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3">
        <v>54</v>
      </c>
      <c r="B104" s="174" t="s">
        <v>291</v>
      </c>
      <c r="C104" s="189" t="s">
        <v>292</v>
      </c>
      <c r="D104" s="175" t="s">
        <v>219</v>
      </c>
      <c r="E104" s="176">
        <v>15</v>
      </c>
      <c r="F104" s="177">
        <v>0</v>
      </c>
      <c r="G104" s="178">
        <f>ROUND(E104*F104,2)</f>
        <v>0</v>
      </c>
      <c r="H104" s="177">
        <v>0</v>
      </c>
      <c r="I104" s="178">
        <f>ROUND(E104*H104,2)</f>
        <v>0</v>
      </c>
      <c r="J104" s="177">
        <v>13.1</v>
      </c>
      <c r="K104" s="178">
        <f>ROUND(E104*J104,2)</f>
        <v>196.5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 t="s">
        <v>250</v>
      </c>
      <c r="S104" s="178" t="s">
        <v>139</v>
      </c>
      <c r="T104" s="179" t="s">
        <v>139</v>
      </c>
      <c r="U104" s="162">
        <v>0</v>
      </c>
      <c r="V104" s="162">
        <f>ROUND(E104*U104,2)</f>
        <v>0</v>
      </c>
      <c r="W104" s="162"/>
      <c r="X104" s="162" t="s">
        <v>140</v>
      </c>
      <c r="Y104" s="162" t="s">
        <v>141</v>
      </c>
      <c r="Z104" s="152"/>
      <c r="AA104" s="152"/>
      <c r="AB104" s="152"/>
      <c r="AC104" s="152"/>
      <c r="AD104" s="152"/>
      <c r="AE104" s="152"/>
      <c r="AF104" s="152"/>
      <c r="AG104" s="152" t="s">
        <v>251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2" x14ac:dyDescent="0.2">
      <c r="A105" s="159"/>
      <c r="B105" s="160"/>
      <c r="C105" s="252" t="s">
        <v>293</v>
      </c>
      <c r="D105" s="253"/>
      <c r="E105" s="253"/>
      <c r="F105" s="253"/>
      <c r="G105" s="253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2"/>
      <c r="AA105" s="152"/>
      <c r="AB105" s="152"/>
      <c r="AC105" s="152"/>
      <c r="AD105" s="152"/>
      <c r="AE105" s="152"/>
      <c r="AF105" s="152"/>
      <c r="AG105" s="152" t="s">
        <v>143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22.5" outlineLevel="1" x14ac:dyDescent="0.2">
      <c r="A106" s="181">
        <v>55</v>
      </c>
      <c r="B106" s="182" t="s">
        <v>294</v>
      </c>
      <c r="C106" s="191" t="s">
        <v>295</v>
      </c>
      <c r="D106" s="183" t="s">
        <v>193</v>
      </c>
      <c r="E106" s="184">
        <v>1</v>
      </c>
      <c r="F106" s="185">
        <v>0</v>
      </c>
      <c r="G106" s="186">
        <f>ROUND(E106*F106,2)</f>
        <v>0</v>
      </c>
      <c r="H106" s="185">
        <v>1541.28</v>
      </c>
      <c r="I106" s="186">
        <f>ROUND(E106*H106,2)</f>
        <v>1541.28</v>
      </c>
      <c r="J106" s="185">
        <v>88.72</v>
      </c>
      <c r="K106" s="186">
        <f>ROUND(E106*J106,2)</f>
        <v>88.72</v>
      </c>
      <c r="L106" s="186">
        <v>21</v>
      </c>
      <c r="M106" s="186">
        <f>G106*(1+L106/100)</f>
        <v>0</v>
      </c>
      <c r="N106" s="184">
        <v>2.7999999999999998E-4</v>
      </c>
      <c r="O106" s="184">
        <f>ROUND(E106*N106,2)</f>
        <v>0</v>
      </c>
      <c r="P106" s="184">
        <v>0</v>
      </c>
      <c r="Q106" s="184">
        <f>ROUND(E106*P106,2)</f>
        <v>0</v>
      </c>
      <c r="R106" s="186" t="s">
        <v>250</v>
      </c>
      <c r="S106" s="186" t="s">
        <v>139</v>
      </c>
      <c r="T106" s="187" t="s">
        <v>139</v>
      </c>
      <c r="U106" s="162">
        <v>0</v>
      </c>
      <c r="V106" s="162">
        <f>ROUND(E106*U106,2)</f>
        <v>0</v>
      </c>
      <c r="W106" s="162"/>
      <c r="X106" s="162" t="s">
        <v>140</v>
      </c>
      <c r="Y106" s="162" t="s">
        <v>141</v>
      </c>
      <c r="Z106" s="152"/>
      <c r="AA106" s="152"/>
      <c r="AB106" s="152"/>
      <c r="AC106" s="152"/>
      <c r="AD106" s="152"/>
      <c r="AE106" s="152"/>
      <c r="AF106" s="152"/>
      <c r="AG106" s="152" t="s">
        <v>251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3">
        <v>56</v>
      </c>
      <c r="B107" s="174" t="s">
        <v>296</v>
      </c>
      <c r="C107" s="189" t="s">
        <v>297</v>
      </c>
      <c r="D107" s="175" t="s">
        <v>219</v>
      </c>
      <c r="E107" s="176">
        <v>3</v>
      </c>
      <c r="F107" s="177">
        <v>0</v>
      </c>
      <c r="G107" s="178">
        <f>ROUND(E107*F107,2)</f>
        <v>0</v>
      </c>
      <c r="H107" s="177">
        <v>230.53</v>
      </c>
      <c r="I107" s="178">
        <f>ROUND(E107*H107,2)</f>
        <v>691.59</v>
      </c>
      <c r="J107" s="177">
        <v>280.47000000000003</v>
      </c>
      <c r="K107" s="178">
        <f>ROUND(E107*J107,2)</f>
        <v>841.41</v>
      </c>
      <c r="L107" s="178">
        <v>21</v>
      </c>
      <c r="M107" s="178">
        <f>G107*(1+L107/100)</f>
        <v>0</v>
      </c>
      <c r="N107" s="176">
        <v>5.1999999999999995E-4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250</v>
      </c>
      <c r="S107" s="178" t="s">
        <v>139</v>
      </c>
      <c r="T107" s="179" t="s">
        <v>139</v>
      </c>
      <c r="U107" s="162">
        <v>0</v>
      </c>
      <c r="V107" s="162">
        <f>ROUND(E107*U107,2)</f>
        <v>0</v>
      </c>
      <c r="W107" s="162"/>
      <c r="X107" s="162" t="s">
        <v>140</v>
      </c>
      <c r="Y107" s="162" t="s">
        <v>141</v>
      </c>
      <c r="Z107" s="152"/>
      <c r="AA107" s="152"/>
      <c r="AB107" s="152"/>
      <c r="AC107" s="152"/>
      <c r="AD107" s="152"/>
      <c r="AE107" s="152"/>
      <c r="AF107" s="152"/>
      <c r="AG107" s="152" t="s">
        <v>251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2" x14ac:dyDescent="0.2">
      <c r="A108" s="159"/>
      <c r="B108" s="160"/>
      <c r="C108" s="252" t="s">
        <v>298</v>
      </c>
      <c r="D108" s="253"/>
      <c r="E108" s="253"/>
      <c r="F108" s="253"/>
      <c r="G108" s="253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2"/>
      <c r="AA108" s="152"/>
      <c r="AB108" s="152"/>
      <c r="AC108" s="152"/>
      <c r="AD108" s="152"/>
      <c r="AE108" s="152"/>
      <c r="AF108" s="152"/>
      <c r="AG108" s="152" t="s">
        <v>143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3">
        <v>57</v>
      </c>
      <c r="B109" s="174" t="s">
        <v>299</v>
      </c>
      <c r="C109" s="189" t="s">
        <v>300</v>
      </c>
      <c r="D109" s="175" t="s">
        <v>219</v>
      </c>
      <c r="E109" s="176">
        <v>12</v>
      </c>
      <c r="F109" s="177">
        <v>0</v>
      </c>
      <c r="G109" s="178">
        <f>ROUND(E109*F109,2)</f>
        <v>0</v>
      </c>
      <c r="H109" s="177">
        <v>292.45</v>
      </c>
      <c r="I109" s="178">
        <f>ROUND(E109*H109,2)</f>
        <v>3509.4</v>
      </c>
      <c r="J109" s="177">
        <v>434.55</v>
      </c>
      <c r="K109" s="178">
        <f>ROUND(E109*J109,2)</f>
        <v>5214.6000000000004</v>
      </c>
      <c r="L109" s="178">
        <v>21</v>
      </c>
      <c r="M109" s="178">
        <f>G109*(1+L109/100)</f>
        <v>0</v>
      </c>
      <c r="N109" s="176">
        <v>7.7999999999999999E-4</v>
      </c>
      <c r="O109" s="176">
        <f>ROUND(E109*N109,2)</f>
        <v>0.01</v>
      </c>
      <c r="P109" s="176">
        <v>0</v>
      </c>
      <c r="Q109" s="176">
        <f>ROUND(E109*P109,2)</f>
        <v>0</v>
      </c>
      <c r="R109" s="178" t="s">
        <v>250</v>
      </c>
      <c r="S109" s="178" t="s">
        <v>139</v>
      </c>
      <c r="T109" s="179" t="s">
        <v>139</v>
      </c>
      <c r="U109" s="162">
        <v>0</v>
      </c>
      <c r="V109" s="162">
        <f>ROUND(E109*U109,2)</f>
        <v>0</v>
      </c>
      <c r="W109" s="162"/>
      <c r="X109" s="162" t="s">
        <v>140</v>
      </c>
      <c r="Y109" s="162" t="s">
        <v>141</v>
      </c>
      <c r="Z109" s="152"/>
      <c r="AA109" s="152"/>
      <c r="AB109" s="152"/>
      <c r="AC109" s="152"/>
      <c r="AD109" s="152"/>
      <c r="AE109" s="152"/>
      <c r="AF109" s="152"/>
      <c r="AG109" s="152" t="s">
        <v>251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2" x14ac:dyDescent="0.2">
      <c r="A110" s="159"/>
      <c r="B110" s="160"/>
      <c r="C110" s="252" t="s">
        <v>298</v>
      </c>
      <c r="D110" s="253"/>
      <c r="E110" s="253"/>
      <c r="F110" s="253"/>
      <c r="G110" s="253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2"/>
      <c r="AA110" s="152"/>
      <c r="AB110" s="152"/>
      <c r="AC110" s="152"/>
      <c r="AD110" s="152"/>
      <c r="AE110" s="152"/>
      <c r="AF110" s="152"/>
      <c r="AG110" s="152" t="s">
        <v>143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3">
        <v>58</v>
      </c>
      <c r="B111" s="174" t="s">
        <v>301</v>
      </c>
      <c r="C111" s="189" t="s">
        <v>302</v>
      </c>
      <c r="D111" s="175" t="s">
        <v>193</v>
      </c>
      <c r="E111" s="176">
        <v>4</v>
      </c>
      <c r="F111" s="177">
        <v>0</v>
      </c>
      <c r="G111" s="178">
        <f>ROUND(E111*F111,2)</f>
        <v>0</v>
      </c>
      <c r="H111" s="177">
        <v>0</v>
      </c>
      <c r="I111" s="178">
        <f>ROUND(E111*H111,2)</f>
        <v>0</v>
      </c>
      <c r="J111" s="177">
        <v>92.5</v>
      </c>
      <c r="K111" s="178">
        <f>ROUND(E111*J111,2)</f>
        <v>370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 t="s">
        <v>250</v>
      </c>
      <c r="S111" s="178" t="s">
        <v>139</v>
      </c>
      <c r="T111" s="179" t="s">
        <v>139</v>
      </c>
      <c r="U111" s="162">
        <v>0</v>
      </c>
      <c r="V111" s="162">
        <f>ROUND(E111*U111,2)</f>
        <v>0</v>
      </c>
      <c r="W111" s="162"/>
      <c r="X111" s="162" t="s">
        <v>140</v>
      </c>
      <c r="Y111" s="162" t="s">
        <v>141</v>
      </c>
      <c r="Z111" s="152"/>
      <c r="AA111" s="152"/>
      <c r="AB111" s="152"/>
      <c r="AC111" s="152"/>
      <c r="AD111" s="152"/>
      <c r="AE111" s="152"/>
      <c r="AF111" s="152"/>
      <c r="AG111" s="152" t="s">
        <v>251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2" x14ac:dyDescent="0.2">
      <c r="A112" s="159"/>
      <c r="B112" s="160"/>
      <c r="C112" s="252" t="s">
        <v>303</v>
      </c>
      <c r="D112" s="253"/>
      <c r="E112" s="253"/>
      <c r="F112" s="253"/>
      <c r="G112" s="253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2"/>
      <c r="AA112" s="152"/>
      <c r="AB112" s="152"/>
      <c r="AC112" s="152"/>
      <c r="AD112" s="152"/>
      <c r="AE112" s="152"/>
      <c r="AF112" s="152"/>
      <c r="AG112" s="152" t="s">
        <v>143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3">
        <v>59</v>
      </c>
      <c r="B113" s="174" t="s">
        <v>304</v>
      </c>
      <c r="C113" s="189" t="s">
        <v>305</v>
      </c>
      <c r="D113" s="175" t="s">
        <v>219</v>
      </c>
      <c r="E113" s="176">
        <v>15</v>
      </c>
      <c r="F113" s="177">
        <v>0</v>
      </c>
      <c r="G113" s="178">
        <f>ROUND(E113*F113,2)</f>
        <v>0</v>
      </c>
      <c r="H113" s="177">
        <v>0.74</v>
      </c>
      <c r="I113" s="178">
        <f>ROUND(E113*H113,2)</f>
        <v>11.1</v>
      </c>
      <c r="J113" s="177">
        <v>25.56</v>
      </c>
      <c r="K113" s="178">
        <f>ROUND(E113*J113,2)</f>
        <v>383.4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 t="s">
        <v>250</v>
      </c>
      <c r="S113" s="178" t="s">
        <v>139</v>
      </c>
      <c r="T113" s="179" t="s">
        <v>139</v>
      </c>
      <c r="U113" s="162">
        <v>0</v>
      </c>
      <c r="V113" s="162">
        <f>ROUND(E113*U113,2)</f>
        <v>0</v>
      </c>
      <c r="W113" s="162"/>
      <c r="X113" s="162" t="s">
        <v>140</v>
      </c>
      <c r="Y113" s="162" t="s">
        <v>141</v>
      </c>
      <c r="Z113" s="152"/>
      <c r="AA113" s="152"/>
      <c r="AB113" s="152"/>
      <c r="AC113" s="152"/>
      <c r="AD113" s="152"/>
      <c r="AE113" s="152"/>
      <c r="AF113" s="152"/>
      <c r="AG113" s="152" t="s">
        <v>251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2" x14ac:dyDescent="0.2">
      <c r="A114" s="159"/>
      <c r="B114" s="160"/>
      <c r="C114" s="190" t="s">
        <v>306</v>
      </c>
      <c r="D114" s="163"/>
      <c r="E114" s="164">
        <v>15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2"/>
      <c r="AA114" s="152"/>
      <c r="AB114" s="152"/>
      <c r="AC114" s="152"/>
      <c r="AD114" s="152"/>
      <c r="AE114" s="152"/>
      <c r="AF114" s="152"/>
      <c r="AG114" s="152" t="s">
        <v>145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81">
        <v>60</v>
      </c>
      <c r="B115" s="182" t="s">
        <v>307</v>
      </c>
      <c r="C115" s="191" t="s">
        <v>308</v>
      </c>
      <c r="D115" s="183" t="s">
        <v>193</v>
      </c>
      <c r="E115" s="184">
        <v>1</v>
      </c>
      <c r="F115" s="185">
        <v>0</v>
      </c>
      <c r="G115" s="186">
        <f>ROUND(E115*F115,2)</f>
        <v>0</v>
      </c>
      <c r="H115" s="185">
        <v>0</v>
      </c>
      <c r="I115" s="186">
        <f>ROUND(E115*H115,2)</f>
        <v>0</v>
      </c>
      <c r="J115" s="185">
        <v>428.5</v>
      </c>
      <c r="K115" s="186">
        <f>ROUND(E115*J115,2)</f>
        <v>428.5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 t="s">
        <v>250</v>
      </c>
      <c r="S115" s="186" t="s">
        <v>139</v>
      </c>
      <c r="T115" s="187" t="s">
        <v>139</v>
      </c>
      <c r="U115" s="162">
        <v>0</v>
      </c>
      <c r="V115" s="162">
        <f>ROUND(E115*U115,2)</f>
        <v>0</v>
      </c>
      <c r="W115" s="162"/>
      <c r="X115" s="162" t="s">
        <v>140</v>
      </c>
      <c r="Y115" s="162" t="s">
        <v>141</v>
      </c>
      <c r="Z115" s="152"/>
      <c r="AA115" s="152"/>
      <c r="AB115" s="152"/>
      <c r="AC115" s="152"/>
      <c r="AD115" s="152"/>
      <c r="AE115" s="152"/>
      <c r="AF115" s="152"/>
      <c r="AG115" s="152" t="s">
        <v>251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81">
        <v>61</v>
      </c>
      <c r="B116" s="182" t="s">
        <v>309</v>
      </c>
      <c r="C116" s="191" t="s">
        <v>310</v>
      </c>
      <c r="D116" s="183" t="s">
        <v>199</v>
      </c>
      <c r="E116" s="184">
        <v>14</v>
      </c>
      <c r="F116" s="185">
        <v>0</v>
      </c>
      <c r="G116" s="186">
        <f>ROUND(E116*F116,2)</f>
        <v>0</v>
      </c>
      <c r="H116" s="185">
        <v>0</v>
      </c>
      <c r="I116" s="186">
        <f>ROUND(E116*H116,2)</f>
        <v>0</v>
      </c>
      <c r="J116" s="185">
        <v>145</v>
      </c>
      <c r="K116" s="186">
        <f>ROUND(E116*J116,2)</f>
        <v>2030</v>
      </c>
      <c r="L116" s="186">
        <v>21</v>
      </c>
      <c r="M116" s="186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6"/>
      <c r="S116" s="186" t="s">
        <v>200</v>
      </c>
      <c r="T116" s="187" t="s">
        <v>201</v>
      </c>
      <c r="U116" s="162">
        <v>0</v>
      </c>
      <c r="V116" s="162">
        <f>ROUND(E116*U116,2)</f>
        <v>0</v>
      </c>
      <c r="W116" s="162"/>
      <c r="X116" s="162" t="s">
        <v>140</v>
      </c>
      <c r="Y116" s="162" t="s">
        <v>141</v>
      </c>
      <c r="Z116" s="152"/>
      <c r="AA116" s="152"/>
      <c r="AB116" s="152"/>
      <c r="AC116" s="152"/>
      <c r="AD116" s="152"/>
      <c r="AE116" s="152"/>
      <c r="AF116" s="152"/>
      <c r="AG116" s="152" t="s">
        <v>220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81">
        <v>62</v>
      </c>
      <c r="B117" s="182" t="s">
        <v>311</v>
      </c>
      <c r="C117" s="191" t="s">
        <v>312</v>
      </c>
      <c r="D117" s="183" t="s">
        <v>199</v>
      </c>
      <c r="E117" s="184">
        <v>2</v>
      </c>
      <c r="F117" s="185">
        <v>0</v>
      </c>
      <c r="G117" s="186">
        <f>ROUND(E117*F117,2)</f>
        <v>0</v>
      </c>
      <c r="H117" s="185">
        <v>0</v>
      </c>
      <c r="I117" s="186">
        <f>ROUND(E117*H117,2)</f>
        <v>0</v>
      </c>
      <c r="J117" s="185">
        <v>1250</v>
      </c>
      <c r="K117" s="186">
        <f>ROUND(E117*J117,2)</f>
        <v>2500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200</v>
      </c>
      <c r="T117" s="187" t="s">
        <v>201</v>
      </c>
      <c r="U117" s="162">
        <v>0</v>
      </c>
      <c r="V117" s="162">
        <f>ROUND(E117*U117,2)</f>
        <v>0</v>
      </c>
      <c r="W117" s="162"/>
      <c r="X117" s="162" t="s">
        <v>140</v>
      </c>
      <c r="Y117" s="162" t="s">
        <v>141</v>
      </c>
      <c r="Z117" s="152"/>
      <c r="AA117" s="152"/>
      <c r="AB117" s="152"/>
      <c r="AC117" s="152"/>
      <c r="AD117" s="152"/>
      <c r="AE117" s="152"/>
      <c r="AF117" s="152"/>
      <c r="AG117" s="152" t="s">
        <v>251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3">
        <v>63</v>
      </c>
      <c r="B118" s="174" t="s">
        <v>313</v>
      </c>
      <c r="C118" s="189" t="s">
        <v>314</v>
      </c>
      <c r="D118" s="175" t="s">
        <v>0</v>
      </c>
      <c r="E118" s="176">
        <v>216.05500000000001</v>
      </c>
      <c r="F118" s="177">
        <v>0</v>
      </c>
      <c r="G118" s="178">
        <f>ROUND(E118*F118,2)</f>
        <v>0</v>
      </c>
      <c r="H118" s="177">
        <v>0</v>
      </c>
      <c r="I118" s="178">
        <f>ROUND(E118*H118,2)</f>
        <v>0</v>
      </c>
      <c r="J118" s="177">
        <v>2.15</v>
      </c>
      <c r="K118" s="178">
        <f>ROUND(E118*J118,2)</f>
        <v>464.52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 t="s">
        <v>250</v>
      </c>
      <c r="S118" s="178" t="s">
        <v>139</v>
      </c>
      <c r="T118" s="179" t="s">
        <v>139</v>
      </c>
      <c r="U118" s="162">
        <v>0</v>
      </c>
      <c r="V118" s="162">
        <f>ROUND(E118*U118,2)</f>
        <v>0</v>
      </c>
      <c r="W118" s="162"/>
      <c r="X118" s="162" t="s">
        <v>279</v>
      </c>
      <c r="Y118" s="162" t="s">
        <v>141</v>
      </c>
      <c r="Z118" s="152"/>
      <c r="AA118" s="152"/>
      <c r="AB118" s="152"/>
      <c r="AC118" s="152"/>
      <c r="AD118" s="152"/>
      <c r="AE118" s="152"/>
      <c r="AF118" s="152"/>
      <c r="AG118" s="152" t="s">
        <v>315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252" t="s">
        <v>316</v>
      </c>
      <c r="D119" s="253"/>
      <c r="E119" s="253"/>
      <c r="F119" s="253"/>
      <c r="G119" s="253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143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x14ac:dyDescent="0.2">
      <c r="A120" s="166" t="s">
        <v>133</v>
      </c>
      <c r="B120" s="167" t="s">
        <v>81</v>
      </c>
      <c r="C120" s="188" t="s">
        <v>82</v>
      </c>
      <c r="D120" s="168"/>
      <c r="E120" s="169"/>
      <c r="F120" s="170"/>
      <c r="G120" s="170">
        <f>SUMIF(AG121:AG149,"&lt;&gt;NOR",G121:G149)</f>
        <v>0</v>
      </c>
      <c r="H120" s="170"/>
      <c r="I120" s="170">
        <f>SUM(I121:I149)</f>
        <v>43795.43</v>
      </c>
      <c r="J120" s="170"/>
      <c r="K120" s="170">
        <f>SUM(K121:K149)</f>
        <v>27183.820000000003</v>
      </c>
      <c r="L120" s="170"/>
      <c r="M120" s="170">
        <f>SUM(M121:M149)</f>
        <v>0</v>
      </c>
      <c r="N120" s="169"/>
      <c r="O120" s="169">
        <f>SUM(O121:O149)</f>
        <v>7.0000000000000007E-2</v>
      </c>
      <c r="P120" s="169"/>
      <c r="Q120" s="169">
        <f>SUM(Q121:Q149)</f>
        <v>0</v>
      </c>
      <c r="R120" s="170"/>
      <c r="S120" s="170"/>
      <c r="T120" s="171"/>
      <c r="U120" s="165"/>
      <c r="V120" s="165">
        <f>SUM(V121:V149)</f>
        <v>3.23</v>
      </c>
      <c r="W120" s="165"/>
      <c r="X120" s="165"/>
      <c r="Y120" s="165"/>
      <c r="AG120" t="s">
        <v>134</v>
      </c>
    </row>
    <row r="121" spans="1:60" outlineLevel="1" x14ac:dyDescent="0.2">
      <c r="A121" s="181">
        <v>64</v>
      </c>
      <c r="B121" s="182" t="s">
        <v>317</v>
      </c>
      <c r="C121" s="191" t="s">
        <v>318</v>
      </c>
      <c r="D121" s="183" t="s">
        <v>219</v>
      </c>
      <c r="E121" s="184">
        <v>31</v>
      </c>
      <c r="F121" s="185">
        <v>0</v>
      </c>
      <c r="G121" s="186">
        <f>ROUND(E121*F121,2)</f>
        <v>0</v>
      </c>
      <c r="H121" s="185">
        <v>0</v>
      </c>
      <c r="I121" s="186">
        <f>ROUND(E121*H121,2)</f>
        <v>0</v>
      </c>
      <c r="J121" s="185">
        <v>72.7</v>
      </c>
      <c r="K121" s="186">
        <f>ROUND(E121*J121,2)</f>
        <v>2253.6999999999998</v>
      </c>
      <c r="L121" s="186">
        <v>21</v>
      </c>
      <c r="M121" s="186">
        <f>G121*(1+L121/100)</f>
        <v>0</v>
      </c>
      <c r="N121" s="184">
        <v>0</v>
      </c>
      <c r="O121" s="184">
        <f>ROUND(E121*N121,2)</f>
        <v>0</v>
      </c>
      <c r="P121" s="184">
        <v>0</v>
      </c>
      <c r="Q121" s="184">
        <f>ROUND(E121*P121,2)</f>
        <v>0</v>
      </c>
      <c r="R121" s="186" t="s">
        <v>250</v>
      </c>
      <c r="S121" s="186" t="s">
        <v>139</v>
      </c>
      <c r="T121" s="187" t="s">
        <v>139</v>
      </c>
      <c r="U121" s="162">
        <v>0</v>
      </c>
      <c r="V121" s="162">
        <f>ROUND(E121*U121,2)</f>
        <v>0</v>
      </c>
      <c r="W121" s="162"/>
      <c r="X121" s="162" t="s">
        <v>140</v>
      </c>
      <c r="Y121" s="162" t="s">
        <v>141</v>
      </c>
      <c r="Z121" s="152"/>
      <c r="AA121" s="152"/>
      <c r="AB121" s="152"/>
      <c r="AC121" s="152"/>
      <c r="AD121" s="152"/>
      <c r="AE121" s="152"/>
      <c r="AF121" s="152"/>
      <c r="AG121" s="152" t="s">
        <v>251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81">
        <v>65</v>
      </c>
      <c r="B122" s="182" t="s">
        <v>319</v>
      </c>
      <c r="C122" s="191" t="s">
        <v>320</v>
      </c>
      <c r="D122" s="183" t="s">
        <v>193</v>
      </c>
      <c r="E122" s="184">
        <v>2</v>
      </c>
      <c r="F122" s="185">
        <v>0</v>
      </c>
      <c r="G122" s="186">
        <f>ROUND(E122*F122,2)</f>
        <v>0</v>
      </c>
      <c r="H122" s="185">
        <v>0</v>
      </c>
      <c r="I122" s="186">
        <f>ROUND(E122*H122,2)</f>
        <v>0</v>
      </c>
      <c r="J122" s="185">
        <v>99.7</v>
      </c>
      <c r="K122" s="186">
        <f>ROUND(E122*J122,2)</f>
        <v>199.4</v>
      </c>
      <c r="L122" s="186">
        <v>21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 t="s">
        <v>250</v>
      </c>
      <c r="S122" s="186" t="s">
        <v>321</v>
      </c>
      <c r="T122" s="187" t="s">
        <v>321</v>
      </c>
      <c r="U122" s="162">
        <v>0</v>
      </c>
      <c r="V122" s="162">
        <f>ROUND(E122*U122,2)</f>
        <v>0</v>
      </c>
      <c r="W122" s="162"/>
      <c r="X122" s="162" t="s">
        <v>140</v>
      </c>
      <c r="Y122" s="162" t="s">
        <v>141</v>
      </c>
      <c r="Z122" s="152"/>
      <c r="AA122" s="152"/>
      <c r="AB122" s="152"/>
      <c r="AC122" s="152"/>
      <c r="AD122" s="152"/>
      <c r="AE122" s="152"/>
      <c r="AF122" s="152"/>
      <c r="AG122" s="152" t="s">
        <v>251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81">
        <v>66</v>
      </c>
      <c r="B123" s="182" t="s">
        <v>322</v>
      </c>
      <c r="C123" s="191" t="s">
        <v>323</v>
      </c>
      <c r="D123" s="183" t="s">
        <v>193</v>
      </c>
      <c r="E123" s="184">
        <v>2</v>
      </c>
      <c r="F123" s="185">
        <v>0</v>
      </c>
      <c r="G123" s="186">
        <f>ROUND(E123*F123,2)</f>
        <v>0</v>
      </c>
      <c r="H123" s="185">
        <v>0</v>
      </c>
      <c r="I123" s="186">
        <f>ROUND(E123*H123,2)</f>
        <v>0</v>
      </c>
      <c r="J123" s="185">
        <v>192.5</v>
      </c>
      <c r="K123" s="186">
        <f>ROUND(E123*J123,2)</f>
        <v>385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 t="s">
        <v>250</v>
      </c>
      <c r="S123" s="186" t="s">
        <v>321</v>
      </c>
      <c r="T123" s="187" t="s">
        <v>321</v>
      </c>
      <c r="U123" s="162">
        <v>0</v>
      </c>
      <c r="V123" s="162">
        <f>ROUND(E123*U123,2)</f>
        <v>0</v>
      </c>
      <c r="W123" s="162"/>
      <c r="X123" s="162" t="s">
        <v>140</v>
      </c>
      <c r="Y123" s="162" t="s">
        <v>141</v>
      </c>
      <c r="Z123" s="152"/>
      <c r="AA123" s="152"/>
      <c r="AB123" s="152"/>
      <c r="AC123" s="152"/>
      <c r="AD123" s="152"/>
      <c r="AE123" s="152"/>
      <c r="AF123" s="152"/>
      <c r="AG123" s="152" t="s">
        <v>251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3">
        <v>67</v>
      </c>
      <c r="B124" s="174" t="s">
        <v>324</v>
      </c>
      <c r="C124" s="189" t="s">
        <v>325</v>
      </c>
      <c r="D124" s="175" t="s">
        <v>219</v>
      </c>
      <c r="E124" s="176">
        <v>12</v>
      </c>
      <c r="F124" s="177">
        <v>0</v>
      </c>
      <c r="G124" s="178">
        <f>ROUND(E124*F124,2)</f>
        <v>0</v>
      </c>
      <c r="H124" s="177">
        <v>8.09</v>
      </c>
      <c r="I124" s="178">
        <f>ROUND(E124*H124,2)</f>
        <v>97.08</v>
      </c>
      <c r="J124" s="177">
        <v>210.91</v>
      </c>
      <c r="K124" s="178">
        <f>ROUND(E124*J124,2)</f>
        <v>2530.92</v>
      </c>
      <c r="L124" s="178">
        <v>21</v>
      </c>
      <c r="M124" s="178">
        <f>G124*(1+L124/100)</f>
        <v>0</v>
      </c>
      <c r="N124" s="176">
        <v>2.7999999999999998E-4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250</v>
      </c>
      <c r="S124" s="178" t="s">
        <v>139</v>
      </c>
      <c r="T124" s="179" t="s">
        <v>139</v>
      </c>
      <c r="U124" s="162">
        <v>0</v>
      </c>
      <c r="V124" s="162">
        <f>ROUND(E124*U124,2)</f>
        <v>0</v>
      </c>
      <c r="W124" s="162"/>
      <c r="X124" s="162" t="s">
        <v>140</v>
      </c>
      <c r="Y124" s="162" t="s">
        <v>141</v>
      </c>
      <c r="Z124" s="152"/>
      <c r="AA124" s="152"/>
      <c r="AB124" s="152"/>
      <c r="AC124" s="152"/>
      <c r="AD124" s="152"/>
      <c r="AE124" s="152"/>
      <c r="AF124" s="152"/>
      <c r="AG124" s="152" t="s">
        <v>251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2" x14ac:dyDescent="0.2">
      <c r="A125" s="159"/>
      <c r="B125" s="160"/>
      <c r="C125" s="254" t="s">
        <v>326</v>
      </c>
      <c r="D125" s="255"/>
      <c r="E125" s="255"/>
      <c r="F125" s="255"/>
      <c r="G125" s="255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327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73">
        <v>68</v>
      </c>
      <c r="B126" s="174" t="s">
        <v>328</v>
      </c>
      <c r="C126" s="189" t="s">
        <v>329</v>
      </c>
      <c r="D126" s="175" t="s">
        <v>219</v>
      </c>
      <c r="E126" s="176">
        <v>19</v>
      </c>
      <c r="F126" s="177">
        <v>0</v>
      </c>
      <c r="G126" s="178">
        <f>ROUND(E126*F126,2)</f>
        <v>0</v>
      </c>
      <c r="H126" s="177">
        <v>8.61</v>
      </c>
      <c r="I126" s="178">
        <f>ROUND(E126*H126,2)</f>
        <v>163.59</v>
      </c>
      <c r="J126" s="177">
        <v>349.89</v>
      </c>
      <c r="K126" s="178">
        <f>ROUND(E126*J126,2)</f>
        <v>6647.91</v>
      </c>
      <c r="L126" s="178">
        <v>21</v>
      </c>
      <c r="M126" s="178">
        <f>G126*(1+L126/100)</f>
        <v>0</v>
      </c>
      <c r="N126" s="176">
        <v>2.9999999999999997E-4</v>
      </c>
      <c r="O126" s="176">
        <f>ROUND(E126*N126,2)</f>
        <v>0.01</v>
      </c>
      <c r="P126" s="176">
        <v>0</v>
      </c>
      <c r="Q126" s="176">
        <f>ROUND(E126*P126,2)</f>
        <v>0</v>
      </c>
      <c r="R126" s="178" t="s">
        <v>250</v>
      </c>
      <c r="S126" s="178" t="s">
        <v>139</v>
      </c>
      <c r="T126" s="179" t="s">
        <v>139</v>
      </c>
      <c r="U126" s="162">
        <v>0</v>
      </c>
      <c r="V126" s="162">
        <f>ROUND(E126*U126,2)</f>
        <v>0</v>
      </c>
      <c r="W126" s="162"/>
      <c r="X126" s="162" t="s">
        <v>140</v>
      </c>
      <c r="Y126" s="162" t="s">
        <v>141</v>
      </c>
      <c r="Z126" s="152"/>
      <c r="AA126" s="152"/>
      <c r="AB126" s="152"/>
      <c r="AC126" s="152"/>
      <c r="AD126" s="152"/>
      <c r="AE126" s="152"/>
      <c r="AF126" s="152"/>
      <c r="AG126" s="152" t="s">
        <v>251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2" x14ac:dyDescent="0.2">
      <c r="A127" s="159"/>
      <c r="B127" s="160"/>
      <c r="C127" s="254" t="s">
        <v>326</v>
      </c>
      <c r="D127" s="255"/>
      <c r="E127" s="255"/>
      <c r="F127" s="255"/>
      <c r="G127" s="255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2"/>
      <c r="AA127" s="152"/>
      <c r="AB127" s="152"/>
      <c r="AC127" s="152"/>
      <c r="AD127" s="152"/>
      <c r="AE127" s="152"/>
      <c r="AF127" s="152"/>
      <c r="AG127" s="152" t="s">
        <v>327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3">
        <v>69</v>
      </c>
      <c r="B128" s="174" t="s">
        <v>330</v>
      </c>
      <c r="C128" s="189" t="s">
        <v>331</v>
      </c>
      <c r="D128" s="175" t="s">
        <v>219</v>
      </c>
      <c r="E128" s="176">
        <v>12</v>
      </c>
      <c r="F128" s="177">
        <v>0</v>
      </c>
      <c r="G128" s="178">
        <f>ROUND(E128*F128,2)</f>
        <v>0</v>
      </c>
      <c r="H128" s="177">
        <v>24.26</v>
      </c>
      <c r="I128" s="178">
        <f>ROUND(E128*H128,2)</f>
        <v>291.12</v>
      </c>
      <c r="J128" s="177">
        <v>62.94</v>
      </c>
      <c r="K128" s="178">
        <f>ROUND(E128*J128,2)</f>
        <v>755.28</v>
      </c>
      <c r="L128" s="178">
        <v>21</v>
      </c>
      <c r="M128" s="178">
        <f>G128*(1+L128/100)</f>
        <v>0</v>
      </c>
      <c r="N128" s="176">
        <v>6.0000000000000002E-5</v>
      </c>
      <c r="O128" s="176">
        <f>ROUND(E128*N128,2)</f>
        <v>0</v>
      </c>
      <c r="P128" s="176">
        <v>0</v>
      </c>
      <c r="Q128" s="176">
        <f>ROUND(E128*P128,2)</f>
        <v>0</v>
      </c>
      <c r="R128" s="178" t="s">
        <v>250</v>
      </c>
      <c r="S128" s="178" t="s">
        <v>139</v>
      </c>
      <c r="T128" s="179" t="s">
        <v>139</v>
      </c>
      <c r="U128" s="162">
        <v>0</v>
      </c>
      <c r="V128" s="162">
        <f>ROUND(E128*U128,2)</f>
        <v>0</v>
      </c>
      <c r="W128" s="162"/>
      <c r="X128" s="162" t="s">
        <v>140</v>
      </c>
      <c r="Y128" s="162" t="s">
        <v>141</v>
      </c>
      <c r="Z128" s="152"/>
      <c r="AA128" s="152"/>
      <c r="AB128" s="152"/>
      <c r="AC128" s="152"/>
      <c r="AD128" s="152"/>
      <c r="AE128" s="152"/>
      <c r="AF128" s="152"/>
      <c r="AG128" s="152" t="s">
        <v>251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2" x14ac:dyDescent="0.2">
      <c r="A129" s="159"/>
      <c r="B129" s="160"/>
      <c r="C129" s="254" t="s">
        <v>326</v>
      </c>
      <c r="D129" s="255"/>
      <c r="E129" s="255"/>
      <c r="F129" s="255"/>
      <c r="G129" s="255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2"/>
      <c r="AA129" s="152"/>
      <c r="AB129" s="152"/>
      <c r="AC129" s="152"/>
      <c r="AD129" s="152"/>
      <c r="AE129" s="152"/>
      <c r="AF129" s="152"/>
      <c r="AG129" s="152" t="s">
        <v>327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2.5" outlineLevel="1" x14ac:dyDescent="0.2">
      <c r="A130" s="173">
        <v>70</v>
      </c>
      <c r="B130" s="174" t="s">
        <v>332</v>
      </c>
      <c r="C130" s="189" t="s">
        <v>333</v>
      </c>
      <c r="D130" s="175" t="s">
        <v>219</v>
      </c>
      <c r="E130" s="176">
        <v>19</v>
      </c>
      <c r="F130" s="177">
        <v>0</v>
      </c>
      <c r="G130" s="178">
        <f>ROUND(E130*F130,2)</f>
        <v>0</v>
      </c>
      <c r="H130" s="177">
        <v>37.130000000000003</v>
      </c>
      <c r="I130" s="178">
        <f>ROUND(E130*H130,2)</f>
        <v>705.47</v>
      </c>
      <c r="J130" s="177">
        <v>82.87</v>
      </c>
      <c r="K130" s="178">
        <f>ROUND(E130*J130,2)</f>
        <v>1574.53</v>
      </c>
      <c r="L130" s="178">
        <v>21</v>
      </c>
      <c r="M130" s="178">
        <f>G130*(1+L130/100)</f>
        <v>0</v>
      </c>
      <c r="N130" s="176">
        <v>1.2E-4</v>
      </c>
      <c r="O130" s="176">
        <f>ROUND(E130*N130,2)</f>
        <v>0</v>
      </c>
      <c r="P130" s="176">
        <v>0</v>
      </c>
      <c r="Q130" s="176">
        <f>ROUND(E130*P130,2)</f>
        <v>0</v>
      </c>
      <c r="R130" s="178" t="s">
        <v>250</v>
      </c>
      <c r="S130" s="178" t="s">
        <v>139</v>
      </c>
      <c r="T130" s="179" t="s">
        <v>139</v>
      </c>
      <c r="U130" s="162">
        <v>0.17</v>
      </c>
      <c r="V130" s="162">
        <f>ROUND(E130*U130,2)</f>
        <v>3.23</v>
      </c>
      <c r="W130" s="162"/>
      <c r="X130" s="162" t="s">
        <v>140</v>
      </c>
      <c r="Y130" s="162" t="s">
        <v>141</v>
      </c>
      <c r="Z130" s="152"/>
      <c r="AA130" s="152"/>
      <c r="AB130" s="152"/>
      <c r="AC130" s="152"/>
      <c r="AD130" s="152"/>
      <c r="AE130" s="152"/>
      <c r="AF130" s="152"/>
      <c r="AG130" s="152" t="s">
        <v>251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2" x14ac:dyDescent="0.2">
      <c r="A131" s="159"/>
      <c r="B131" s="160"/>
      <c r="C131" s="254" t="s">
        <v>334</v>
      </c>
      <c r="D131" s="255"/>
      <c r="E131" s="255"/>
      <c r="F131" s="255"/>
      <c r="G131" s="255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2"/>
      <c r="AA131" s="152"/>
      <c r="AB131" s="152"/>
      <c r="AC131" s="152"/>
      <c r="AD131" s="152"/>
      <c r="AE131" s="152"/>
      <c r="AF131" s="152"/>
      <c r="AG131" s="152" t="s">
        <v>327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81">
        <v>71</v>
      </c>
      <c r="B132" s="182" t="s">
        <v>335</v>
      </c>
      <c r="C132" s="191" t="s">
        <v>336</v>
      </c>
      <c r="D132" s="183" t="s">
        <v>219</v>
      </c>
      <c r="E132" s="184">
        <v>31</v>
      </c>
      <c r="F132" s="185">
        <v>0</v>
      </c>
      <c r="G132" s="186">
        <f t="shared" ref="G132:G137" si="7">ROUND(E132*F132,2)</f>
        <v>0</v>
      </c>
      <c r="H132" s="185">
        <v>0.44</v>
      </c>
      <c r="I132" s="186">
        <f t="shared" ref="I132:I137" si="8">ROUND(E132*H132,2)</f>
        <v>13.64</v>
      </c>
      <c r="J132" s="185">
        <v>22.36</v>
      </c>
      <c r="K132" s="186">
        <f t="shared" ref="K132:K137" si="9">ROUND(E132*J132,2)</f>
        <v>693.16</v>
      </c>
      <c r="L132" s="186">
        <v>21</v>
      </c>
      <c r="M132" s="186">
        <f t="shared" ref="M132:M137" si="10">G132*(1+L132/100)</f>
        <v>0</v>
      </c>
      <c r="N132" s="184">
        <v>0</v>
      </c>
      <c r="O132" s="184">
        <f t="shared" ref="O132:O137" si="11">ROUND(E132*N132,2)</f>
        <v>0</v>
      </c>
      <c r="P132" s="184">
        <v>0</v>
      </c>
      <c r="Q132" s="184">
        <f t="shared" ref="Q132:Q137" si="12">ROUND(E132*P132,2)</f>
        <v>0</v>
      </c>
      <c r="R132" s="186" t="s">
        <v>250</v>
      </c>
      <c r="S132" s="186" t="s">
        <v>139</v>
      </c>
      <c r="T132" s="187" t="s">
        <v>139</v>
      </c>
      <c r="U132" s="162">
        <v>0</v>
      </c>
      <c r="V132" s="162">
        <f t="shared" ref="V132:V137" si="13">ROUND(E132*U132,2)</f>
        <v>0</v>
      </c>
      <c r="W132" s="162"/>
      <c r="X132" s="162" t="s">
        <v>140</v>
      </c>
      <c r="Y132" s="162" t="s">
        <v>141</v>
      </c>
      <c r="Z132" s="152"/>
      <c r="AA132" s="152"/>
      <c r="AB132" s="152"/>
      <c r="AC132" s="152"/>
      <c r="AD132" s="152"/>
      <c r="AE132" s="152"/>
      <c r="AF132" s="152"/>
      <c r="AG132" s="152" t="s">
        <v>251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81">
        <v>72</v>
      </c>
      <c r="B133" s="182" t="s">
        <v>337</v>
      </c>
      <c r="C133" s="191" t="s">
        <v>338</v>
      </c>
      <c r="D133" s="183" t="s">
        <v>219</v>
      </c>
      <c r="E133" s="184">
        <v>31</v>
      </c>
      <c r="F133" s="185">
        <v>0</v>
      </c>
      <c r="G133" s="186">
        <f t="shared" si="7"/>
        <v>0</v>
      </c>
      <c r="H133" s="185">
        <v>1.87</v>
      </c>
      <c r="I133" s="186">
        <f t="shared" si="8"/>
        <v>57.97</v>
      </c>
      <c r="J133" s="185">
        <v>33.03</v>
      </c>
      <c r="K133" s="186">
        <f t="shared" si="9"/>
        <v>1023.93</v>
      </c>
      <c r="L133" s="186">
        <v>21</v>
      </c>
      <c r="M133" s="186">
        <f t="shared" si="10"/>
        <v>0</v>
      </c>
      <c r="N133" s="184">
        <v>0</v>
      </c>
      <c r="O133" s="184">
        <f t="shared" si="11"/>
        <v>0</v>
      </c>
      <c r="P133" s="184">
        <v>0</v>
      </c>
      <c r="Q133" s="184">
        <f t="shared" si="12"/>
        <v>0</v>
      </c>
      <c r="R133" s="186" t="s">
        <v>250</v>
      </c>
      <c r="S133" s="186" t="s">
        <v>139</v>
      </c>
      <c r="T133" s="187" t="s">
        <v>139</v>
      </c>
      <c r="U133" s="162">
        <v>0</v>
      </c>
      <c r="V133" s="162">
        <f t="shared" si="13"/>
        <v>0</v>
      </c>
      <c r="W133" s="162"/>
      <c r="X133" s="162" t="s">
        <v>140</v>
      </c>
      <c r="Y133" s="162" t="s">
        <v>141</v>
      </c>
      <c r="Z133" s="152"/>
      <c r="AA133" s="152"/>
      <c r="AB133" s="152"/>
      <c r="AC133" s="152"/>
      <c r="AD133" s="152"/>
      <c r="AE133" s="152"/>
      <c r="AF133" s="152"/>
      <c r="AG133" s="152" t="s">
        <v>251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81">
        <v>73</v>
      </c>
      <c r="B134" s="182" t="s">
        <v>339</v>
      </c>
      <c r="C134" s="191" t="s">
        <v>310</v>
      </c>
      <c r="D134" s="183" t="s">
        <v>199</v>
      </c>
      <c r="E134" s="184">
        <v>24</v>
      </c>
      <c r="F134" s="185">
        <v>0</v>
      </c>
      <c r="G134" s="186">
        <f t="shared" si="7"/>
        <v>0</v>
      </c>
      <c r="H134" s="185">
        <v>0</v>
      </c>
      <c r="I134" s="186">
        <f t="shared" si="8"/>
        <v>0</v>
      </c>
      <c r="J134" s="185">
        <v>160</v>
      </c>
      <c r="K134" s="186">
        <f t="shared" si="9"/>
        <v>3840</v>
      </c>
      <c r="L134" s="186">
        <v>21</v>
      </c>
      <c r="M134" s="186">
        <f t="shared" si="10"/>
        <v>0</v>
      </c>
      <c r="N134" s="184">
        <v>0</v>
      </c>
      <c r="O134" s="184">
        <f t="shared" si="11"/>
        <v>0</v>
      </c>
      <c r="P134" s="184">
        <v>0</v>
      </c>
      <c r="Q134" s="184">
        <f t="shared" si="12"/>
        <v>0</v>
      </c>
      <c r="R134" s="186"/>
      <c r="S134" s="186" t="s">
        <v>200</v>
      </c>
      <c r="T134" s="187" t="s">
        <v>201</v>
      </c>
      <c r="U134" s="162">
        <v>0</v>
      </c>
      <c r="V134" s="162">
        <f t="shared" si="13"/>
        <v>0</v>
      </c>
      <c r="W134" s="162"/>
      <c r="X134" s="162" t="s">
        <v>140</v>
      </c>
      <c r="Y134" s="162" t="s">
        <v>141</v>
      </c>
      <c r="Z134" s="152"/>
      <c r="AA134" s="152"/>
      <c r="AB134" s="152"/>
      <c r="AC134" s="152"/>
      <c r="AD134" s="152"/>
      <c r="AE134" s="152"/>
      <c r="AF134" s="152"/>
      <c r="AG134" s="152" t="s">
        <v>220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81">
        <v>74</v>
      </c>
      <c r="B135" s="182" t="s">
        <v>340</v>
      </c>
      <c r="C135" s="191" t="s">
        <v>341</v>
      </c>
      <c r="D135" s="183" t="s">
        <v>342</v>
      </c>
      <c r="E135" s="184">
        <v>10</v>
      </c>
      <c r="F135" s="185">
        <v>0</v>
      </c>
      <c r="G135" s="186">
        <f t="shared" si="7"/>
        <v>0</v>
      </c>
      <c r="H135" s="185">
        <v>0</v>
      </c>
      <c r="I135" s="186">
        <f t="shared" si="8"/>
        <v>0</v>
      </c>
      <c r="J135" s="185">
        <v>380</v>
      </c>
      <c r="K135" s="186">
        <f t="shared" si="9"/>
        <v>3800</v>
      </c>
      <c r="L135" s="186">
        <v>21</v>
      </c>
      <c r="M135" s="186">
        <f t="shared" si="10"/>
        <v>0</v>
      </c>
      <c r="N135" s="184">
        <v>0</v>
      </c>
      <c r="O135" s="184">
        <f t="shared" si="11"/>
        <v>0</v>
      </c>
      <c r="P135" s="184">
        <v>0</v>
      </c>
      <c r="Q135" s="184">
        <f t="shared" si="12"/>
        <v>0</v>
      </c>
      <c r="R135" s="186"/>
      <c r="S135" s="186" t="s">
        <v>200</v>
      </c>
      <c r="T135" s="187" t="s">
        <v>201</v>
      </c>
      <c r="U135" s="162">
        <v>0</v>
      </c>
      <c r="V135" s="162">
        <f t="shared" si="13"/>
        <v>0</v>
      </c>
      <c r="W135" s="162"/>
      <c r="X135" s="162" t="s">
        <v>140</v>
      </c>
      <c r="Y135" s="162" t="s">
        <v>141</v>
      </c>
      <c r="Z135" s="152"/>
      <c r="AA135" s="152"/>
      <c r="AB135" s="152"/>
      <c r="AC135" s="152"/>
      <c r="AD135" s="152"/>
      <c r="AE135" s="152"/>
      <c r="AF135" s="152"/>
      <c r="AG135" s="152" t="s">
        <v>220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81">
        <v>75</v>
      </c>
      <c r="B136" s="182" t="s">
        <v>343</v>
      </c>
      <c r="C136" s="191" t="s">
        <v>344</v>
      </c>
      <c r="D136" s="183" t="s">
        <v>199</v>
      </c>
      <c r="E136" s="184">
        <v>2</v>
      </c>
      <c r="F136" s="185">
        <v>0</v>
      </c>
      <c r="G136" s="186">
        <f t="shared" si="7"/>
        <v>0</v>
      </c>
      <c r="H136" s="185">
        <v>0</v>
      </c>
      <c r="I136" s="186">
        <f t="shared" si="8"/>
        <v>0</v>
      </c>
      <c r="J136" s="185">
        <v>1250</v>
      </c>
      <c r="K136" s="186">
        <f t="shared" si="9"/>
        <v>2500</v>
      </c>
      <c r="L136" s="186">
        <v>21</v>
      </c>
      <c r="M136" s="186">
        <f t="shared" si="10"/>
        <v>0</v>
      </c>
      <c r="N136" s="184">
        <v>0</v>
      </c>
      <c r="O136" s="184">
        <f t="shared" si="11"/>
        <v>0</v>
      </c>
      <c r="P136" s="184">
        <v>0</v>
      </c>
      <c r="Q136" s="184">
        <f t="shared" si="12"/>
        <v>0</v>
      </c>
      <c r="R136" s="186"/>
      <c r="S136" s="186" t="s">
        <v>200</v>
      </c>
      <c r="T136" s="187" t="s">
        <v>201</v>
      </c>
      <c r="U136" s="162">
        <v>0</v>
      </c>
      <c r="V136" s="162">
        <f t="shared" si="13"/>
        <v>0</v>
      </c>
      <c r="W136" s="162"/>
      <c r="X136" s="162" t="s">
        <v>140</v>
      </c>
      <c r="Y136" s="162" t="s">
        <v>141</v>
      </c>
      <c r="Z136" s="152"/>
      <c r="AA136" s="152"/>
      <c r="AB136" s="152"/>
      <c r="AC136" s="152"/>
      <c r="AD136" s="152"/>
      <c r="AE136" s="152"/>
      <c r="AF136" s="152"/>
      <c r="AG136" s="152" t="s">
        <v>251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73">
        <v>76</v>
      </c>
      <c r="B137" s="174" t="s">
        <v>345</v>
      </c>
      <c r="C137" s="189" t="s">
        <v>346</v>
      </c>
      <c r="D137" s="175" t="s">
        <v>219</v>
      </c>
      <c r="E137" s="176">
        <v>14.4</v>
      </c>
      <c r="F137" s="177">
        <v>0</v>
      </c>
      <c r="G137" s="178">
        <f t="shared" si="7"/>
        <v>0</v>
      </c>
      <c r="H137" s="177">
        <v>52.4</v>
      </c>
      <c r="I137" s="178">
        <f t="shared" si="8"/>
        <v>754.56</v>
      </c>
      <c r="J137" s="177">
        <v>0</v>
      </c>
      <c r="K137" s="178">
        <f t="shared" si="9"/>
        <v>0</v>
      </c>
      <c r="L137" s="178">
        <v>21</v>
      </c>
      <c r="M137" s="178">
        <f t="shared" si="10"/>
        <v>0</v>
      </c>
      <c r="N137" s="176">
        <v>4.0000000000000003E-5</v>
      </c>
      <c r="O137" s="176">
        <f t="shared" si="11"/>
        <v>0</v>
      </c>
      <c r="P137" s="176">
        <v>0</v>
      </c>
      <c r="Q137" s="176">
        <f t="shared" si="12"/>
        <v>0</v>
      </c>
      <c r="R137" s="178" t="s">
        <v>196</v>
      </c>
      <c r="S137" s="178" t="s">
        <v>321</v>
      </c>
      <c r="T137" s="179" t="s">
        <v>321</v>
      </c>
      <c r="U137" s="162">
        <v>0</v>
      </c>
      <c r="V137" s="162">
        <f t="shared" si="13"/>
        <v>0</v>
      </c>
      <c r="W137" s="162"/>
      <c r="X137" s="162" t="s">
        <v>197</v>
      </c>
      <c r="Y137" s="162" t="s">
        <v>141</v>
      </c>
      <c r="Z137" s="152"/>
      <c r="AA137" s="152"/>
      <c r="AB137" s="152"/>
      <c r="AC137" s="152"/>
      <c r="AD137" s="152"/>
      <c r="AE137" s="152"/>
      <c r="AF137" s="152"/>
      <c r="AG137" s="152" t="s">
        <v>198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 x14ac:dyDescent="0.2">
      <c r="A138" s="159"/>
      <c r="B138" s="160"/>
      <c r="C138" s="254" t="s">
        <v>326</v>
      </c>
      <c r="D138" s="255"/>
      <c r="E138" s="255"/>
      <c r="F138" s="255"/>
      <c r="G138" s="255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327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2" x14ac:dyDescent="0.2">
      <c r="A139" s="159"/>
      <c r="B139" s="160"/>
      <c r="C139" s="190" t="s">
        <v>347</v>
      </c>
      <c r="D139" s="163"/>
      <c r="E139" s="164">
        <v>14.4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2"/>
      <c r="AA139" s="152"/>
      <c r="AB139" s="152"/>
      <c r="AC139" s="152"/>
      <c r="AD139" s="152"/>
      <c r="AE139" s="152"/>
      <c r="AF139" s="152"/>
      <c r="AG139" s="152" t="s">
        <v>145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2.5" outlineLevel="1" x14ac:dyDescent="0.2">
      <c r="A140" s="173">
        <v>77</v>
      </c>
      <c r="B140" s="174" t="s">
        <v>348</v>
      </c>
      <c r="C140" s="189" t="s">
        <v>349</v>
      </c>
      <c r="D140" s="175" t="s">
        <v>219</v>
      </c>
      <c r="E140" s="176">
        <v>22.8</v>
      </c>
      <c r="F140" s="177">
        <v>0</v>
      </c>
      <c r="G140" s="178">
        <f>ROUND(E140*F140,2)</f>
        <v>0</v>
      </c>
      <c r="H140" s="177">
        <v>101</v>
      </c>
      <c r="I140" s="178">
        <f>ROUND(E140*H140,2)</f>
        <v>2302.8000000000002</v>
      </c>
      <c r="J140" s="177">
        <v>0</v>
      </c>
      <c r="K140" s="178">
        <f>ROUND(E140*J140,2)</f>
        <v>0</v>
      </c>
      <c r="L140" s="178">
        <v>21</v>
      </c>
      <c r="M140" s="178">
        <f>G140*(1+L140/100)</f>
        <v>0</v>
      </c>
      <c r="N140" s="176">
        <v>1.8000000000000001E-4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196</v>
      </c>
      <c r="S140" s="178" t="s">
        <v>139</v>
      </c>
      <c r="T140" s="179" t="s">
        <v>139</v>
      </c>
      <c r="U140" s="162">
        <v>0</v>
      </c>
      <c r="V140" s="162">
        <f>ROUND(E140*U140,2)</f>
        <v>0</v>
      </c>
      <c r="W140" s="162"/>
      <c r="X140" s="162" t="s">
        <v>197</v>
      </c>
      <c r="Y140" s="162" t="s">
        <v>141</v>
      </c>
      <c r="Z140" s="152"/>
      <c r="AA140" s="152"/>
      <c r="AB140" s="152"/>
      <c r="AC140" s="152"/>
      <c r="AD140" s="152"/>
      <c r="AE140" s="152"/>
      <c r="AF140" s="152"/>
      <c r="AG140" s="152" t="s">
        <v>198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2" x14ac:dyDescent="0.2">
      <c r="A141" s="159"/>
      <c r="B141" s="160"/>
      <c r="C141" s="190" t="s">
        <v>350</v>
      </c>
      <c r="D141" s="163"/>
      <c r="E141" s="164">
        <v>22.8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2"/>
      <c r="AA141" s="152"/>
      <c r="AB141" s="152"/>
      <c r="AC141" s="152"/>
      <c r="AD141" s="152"/>
      <c r="AE141" s="152"/>
      <c r="AF141" s="152"/>
      <c r="AG141" s="152" t="s">
        <v>145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73">
        <v>78</v>
      </c>
      <c r="B142" s="174" t="s">
        <v>351</v>
      </c>
      <c r="C142" s="189" t="s">
        <v>553</v>
      </c>
      <c r="D142" s="175" t="s">
        <v>219</v>
      </c>
      <c r="E142" s="176">
        <v>14.4</v>
      </c>
      <c r="F142" s="177">
        <v>0</v>
      </c>
      <c r="G142" s="178">
        <f>ROUND(E142*F142,2)</f>
        <v>0</v>
      </c>
      <c r="H142" s="177">
        <v>718</v>
      </c>
      <c r="I142" s="178">
        <f>ROUND(E142*H142,2)</f>
        <v>10339.200000000001</v>
      </c>
      <c r="J142" s="177">
        <v>0</v>
      </c>
      <c r="K142" s="178">
        <f>ROUND(E142*J142,2)</f>
        <v>0</v>
      </c>
      <c r="L142" s="178">
        <v>21</v>
      </c>
      <c r="M142" s="178">
        <f>G142*(1+L142/100)</f>
        <v>0</v>
      </c>
      <c r="N142" s="176">
        <v>1.1999999999999999E-3</v>
      </c>
      <c r="O142" s="176">
        <f>ROUND(E142*N142,2)</f>
        <v>0.02</v>
      </c>
      <c r="P142" s="176">
        <v>0</v>
      </c>
      <c r="Q142" s="176">
        <f>ROUND(E142*P142,2)</f>
        <v>0</v>
      </c>
      <c r="R142" s="178" t="s">
        <v>196</v>
      </c>
      <c r="S142" s="178" t="s">
        <v>139</v>
      </c>
      <c r="T142" s="179" t="s">
        <v>139</v>
      </c>
      <c r="U142" s="162">
        <v>0</v>
      </c>
      <c r="V142" s="162">
        <f>ROUND(E142*U142,2)</f>
        <v>0</v>
      </c>
      <c r="W142" s="162"/>
      <c r="X142" s="162" t="s">
        <v>197</v>
      </c>
      <c r="Y142" s="162" t="s">
        <v>141</v>
      </c>
      <c r="Z142" s="152"/>
      <c r="AA142" s="152"/>
      <c r="AB142" s="152"/>
      <c r="AC142" s="152"/>
      <c r="AD142" s="152"/>
      <c r="AE142" s="152"/>
      <c r="AF142" s="152"/>
      <c r="AG142" s="152" t="s">
        <v>352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254" t="s">
        <v>326</v>
      </c>
      <c r="D143" s="255"/>
      <c r="E143" s="255"/>
      <c r="F143" s="255"/>
      <c r="G143" s="255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327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2" x14ac:dyDescent="0.2">
      <c r="A144" s="159"/>
      <c r="B144" s="160"/>
      <c r="C144" s="190" t="s">
        <v>347</v>
      </c>
      <c r="D144" s="163"/>
      <c r="E144" s="164">
        <v>14.4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2"/>
      <c r="AA144" s="152"/>
      <c r="AB144" s="152"/>
      <c r="AC144" s="152"/>
      <c r="AD144" s="152"/>
      <c r="AE144" s="152"/>
      <c r="AF144" s="152"/>
      <c r="AG144" s="152" t="s">
        <v>145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3">
        <v>79</v>
      </c>
      <c r="B145" s="174" t="s">
        <v>353</v>
      </c>
      <c r="C145" s="189" t="s">
        <v>554</v>
      </c>
      <c r="D145" s="175" t="s">
        <v>219</v>
      </c>
      <c r="E145" s="176">
        <v>22.8</v>
      </c>
      <c r="F145" s="177">
        <v>0</v>
      </c>
      <c r="G145" s="178">
        <f>ROUND(E145*F145,2)</f>
        <v>0</v>
      </c>
      <c r="H145" s="177">
        <v>1275</v>
      </c>
      <c r="I145" s="178">
        <f>ROUND(E145*H145,2)</f>
        <v>29070</v>
      </c>
      <c r="J145" s="177">
        <v>0</v>
      </c>
      <c r="K145" s="178">
        <f>ROUND(E145*J145,2)</f>
        <v>0</v>
      </c>
      <c r="L145" s="178">
        <v>21</v>
      </c>
      <c r="M145" s="178">
        <f>G145*(1+L145/100)</f>
        <v>0</v>
      </c>
      <c r="N145" s="176">
        <v>1.97E-3</v>
      </c>
      <c r="O145" s="176">
        <f>ROUND(E145*N145,2)</f>
        <v>0.04</v>
      </c>
      <c r="P145" s="176">
        <v>0</v>
      </c>
      <c r="Q145" s="176">
        <f>ROUND(E145*P145,2)</f>
        <v>0</v>
      </c>
      <c r="R145" s="178" t="s">
        <v>196</v>
      </c>
      <c r="S145" s="178" t="s">
        <v>139</v>
      </c>
      <c r="T145" s="179" t="s">
        <v>139</v>
      </c>
      <c r="U145" s="162">
        <v>0</v>
      </c>
      <c r="V145" s="162">
        <f>ROUND(E145*U145,2)</f>
        <v>0</v>
      </c>
      <c r="W145" s="162"/>
      <c r="X145" s="162" t="s">
        <v>197</v>
      </c>
      <c r="Y145" s="162" t="s">
        <v>141</v>
      </c>
      <c r="Z145" s="152"/>
      <c r="AA145" s="152"/>
      <c r="AB145" s="152"/>
      <c r="AC145" s="152"/>
      <c r="AD145" s="152"/>
      <c r="AE145" s="152"/>
      <c r="AF145" s="152"/>
      <c r="AG145" s="152" t="s">
        <v>352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2" x14ac:dyDescent="0.2">
      <c r="A146" s="159"/>
      <c r="B146" s="160"/>
      <c r="C146" s="254" t="s">
        <v>326</v>
      </c>
      <c r="D146" s="255"/>
      <c r="E146" s="255"/>
      <c r="F146" s="255"/>
      <c r="G146" s="255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327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2" x14ac:dyDescent="0.2">
      <c r="A147" s="159"/>
      <c r="B147" s="160"/>
      <c r="C147" s="190" t="s">
        <v>350</v>
      </c>
      <c r="D147" s="163"/>
      <c r="E147" s="164">
        <v>22.8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2"/>
      <c r="AA147" s="152"/>
      <c r="AB147" s="152"/>
      <c r="AC147" s="152"/>
      <c r="AD147" s="152"/>
      <c r="AE147" s="152"/>
      <c r="AF147" s="152"/>
      <c r="AG147" s="152" t="s">
        <v>145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3">
        <v>80</v>
      </c>
      <c r="B148" s="174" t="s">
        <v>354</v>
      </c>
      <c r="C148" s="189" t="s">
        <v>355</v>
      </c>
      <c r="D148" s="175" t="s">
        <v>0</v>
      </c>
      <c r="E148" s="176">
        <v>699.99260000000004</v>
      </c>
      <c r="F148" s="177">
        <v>0</v>
      </c>
      <c r="G148" s="178">
        <f>ROUND(E148*F148,2)</f>
        <v>0</v>
      </c>
      <c r="H148" s="177">
        <v>0</v>
      </c>
      <c r="I148" s="178">
        <f>ROUND(E148*H148,2)</f>
        <v>0</v>
      </c>
      <c r="J148" s="177">
        <v>1.4</v>
      </c>
      <c r="K148" s="178">
        <f>ROUND(E148*J148,2)</f>
        <v>979.99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 t="s">
        <v>250</v>
      </c>
      <c r="S148" s="178" t="s">
        <v>139</v>
      </c>
      <c r="T148" s="179" t="s">
        <v>139</v>
      </c>
      <c r="U148" s="162">
        <v>0</v>
      </c>
      <c r="V148" s="162">
        <f>ROUND(E148*U148,2)</f>
        <v>0</v>
      </c>
      <c r="W148" s="162"/>
      <c r="X148" s="162" t="s">
        <v>279</v>
      </c>
      <c r="Y148" s="162" t="s">
        <v>141</v>
      </c>
      <c r="Z148" s="152"/>
      <c r="AA148" s="152"/>
      <c r="AB148" s="152"/>
      <c r="AC148" s="152"/>
      <c r="AD148" s="152"/>
      <c r="AE148" s="152"/>
      <c r="AF148" s="152"/>
      <c r="AG148" s="152" t="s">
        <v>315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252" t="s">
        <v>356</v>
      </c>
      <c r="D149" s="253"/>
      <c r="E149" s="253"/>
      <c r="F149" s="253"/>
      <c r="G149" s="253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2"/>
      <c r="AA149" s="152"/>
      <c r="AB149" s="152"/>
      <c r="AC149" s="152"/>
      <c r="AD149" s="152"/>
      <c r="AE149" s="152"/>
      <c r="AF149" s="152"/>
      <c r="AG149" s="152" t="s">
        <v>143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x14ac:dyDescent="0.2">
      <c r="A150" s="166" t="s">
        <v>133</v>
      </c>
      <c r="B150" s="167" t="s">
        <v>83</v>
      </c>
      <c r="C150" s="188" t="s">
        <v>84</v>
      </c>
      <c r="D150" s="168"/>
      <c r="E150" s="169"/>
      <c r="F150" s="170"/>
      <c r="G150" s="170">
        <f>SUMIF(AG151:AG157,"&lt;&gt;NOR",G151:G157)</f>
        <v>0</v>
      </c>
      <c r="H150" s="170"/>
      <c r="I150" s="170">
        <f>SUM(I151:I157)</f>
        <v>3673.79</v>
      </c>
      <c r="J150" s="170"/>
      <c r="K150" s="170">
        <f>SUM(K151:K157)</f>
        <v>12917.789999999999</v>
      </c>
      <c r="L150" s="170"/>
      <c r="M150" s="170">
        <f>SUM(M151:M157)</f>
        <v>0</v>
      </c>
      <c r="N150" s="169"/>
      <c r="O150" s="169">
        <f>SUM(O151:O157)</f>
        <v>0.03</v>
      </c>
      <c r="P150" s="169"/>
      <c r="Q150" s="169">
        <f>SUM(Q151:Q157)</f>
        <v>0.1</v>
      </c>
      <c r="R150" s="170"/>
      <c r="S150" s="170"/>
      <c r="T150" s="171"/>
      <c r="U150" s="165"/>
      <c r="V150" s="165">
        <f>SUM(V151:V157)</f>
        <v>0</v>
      </c>
      <c r="W150" s="165"/>
      <c r="X150" s="165"/>
      <c r="Y150" s="165"/>
      <c r="AG150" t="s">
        <v>134</v>
      </c>
    </row>
    <row r="151" spans="1:60" outlineLevel="1" x14ac:dyDescent="0.2">
      <c r="A151" s="173">
        <v>81</v>
      </c>
      <c r="B151" s="174" t="s">
        <v>357</v>
      </c>
      <c r="C151" s="189" t="s">
        <v>358</v>
      </c>
      <c r="D151" s="175" t="s">
        <v>219</v>
      </c>
      <c r="E151" s="176">
        <v>15</v>
      </c>
      <c r="F151" s="177">
        <v>0</v>
      </c>
      <c r="G151" s="178">
        <f>ROUND(E151*F151,2)</f>
        <v>0</v>
      </c>
      <c r="H151" s="177">
        <v>118.02</v>
      </c>
      <c r="I151" s="178">
        <f>ROUND(E151*H151,2)</f>
        <v>1770.3</v>
      </c>
      <c r="J151" s="177">
        <v>18.48</v>
      </c>
      <c r="K151" s="178">
        <f>ROUND(E151*J151,2)</f>
        <v>277.2</v>
      </c>
      <c r="L151" s="178">
        <v>21</v>
      </c>
      <c r="M151" s="178">
        <f>G151*(1+L151/100)</f>
        <v>0</v>
      </c>
      <c r="N151" s="176">
        <v>3.8999999999999999E-4</v>
      </c>
      <c r="O151" s="176">
        <f>ROUND(E151*N151,2)</f>
        <v>0.01</v>
      </c>
      <c r="P151" s="176">
        <v>3.4199999999999999E-3</v>
      </c>
      <c r="Q151" s="176">
        <f>ROUND(E151*P151,2)</f>
        <v>0.05</v>
      </c>
      <c r="R151" s="178" t="s">
        <v>250</v>
      </c>
      <c r="S151" s="178" t="s">
        <v>139</v>
      </c>
      <c r="T151" s="179" t="s">
        <v>139</v>
      </c>
      <c r="U151" s="162">
        <v>0</v>
      </c>
      <c r="V151" s="162">
        <f>ROUND(E151*U151,2)</f>
        <v>0</v>
      </c>
      <c r="W151" s="162"/>
      <c r="X151" s="162" t="s">
        <v>140</v>
      </c>
      <c r="Y151" s="162" t="s">
        <v>141</v>
      </c>
      <c r="Z151" s="152"/>
      <c r="AA151" s="152"/>
      <c r="AB151" s="152"/>
      <c r="AC151" s="152"/>
      <c r="AD151" s="152"/>
      <c r="AE151" s="152"/>
      <c r="AF151" s="152"/>
      <c r="AG151" s="152" t="s">
        <v>251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2" x14ac:dyDescent="0.2">
      <c r="A152" s="159"/>
      <c r="B152" s="160"/>
      <c r="C152" s="190" t="s">
        <v>359</v>
      </c>
      <c r="D152" s="163"/>
      <c r="E152" s="164">
        <v>15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2"/>
      <c r="AA152" s="152"/>
      <c r="AB152" s="152"/>
      <c r="AC152" s="152"/>
      <c r="AD152" s="152"/>
      <c r="AE152" s="152"/>
      <c r="AF152" s="152"/>
      <c r="AG152" s="152" t="s">
        <v>145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3">
        <v>82</v>
      </c>
      <c r="B153" s="174" t="s">
        <v>360</v>
      </c>
      <c r="C153" s="189" t="s">
        <v>361</v>
      </c>
      <c r="D153" s="175" t="s">
        <v>249</v>
      </c>
      <c r="E153" s="176">
        <v>1</v>
      </c>
      <c r="F153" s="177">
        <v>0</v>
      </c>
      <c r="G153" s="178">
        <f>ROUND(E153*F153,2)</f>
        <v>0</v>
      </c>
      <c r="H153" s="177">
        <v>1903.49</v>
      </c>
      <c r="I153" s="178">
        <f>ROUND(E153*H153,2)</f>
        <v>1903.49</v>
      </c>
      <c r="J153" s="177">
        <v>1161.51</v>
      </c>
      <c r="K153" s="178">
        <f>ROUND(E153*J153,2)</f>
        <v>1161.51</v>
      </c>
      <c r="L153" s="178">
        <v>21</v>
      </c>
      <c r="M153" s="178">
        <f>G153*(1+L153/100)</f>
        <v>0</v>
      </c>
      <c r="N153" s="176">
        <v>8.6700000000000006E-3</v>
      </c>
      <c r="O153" s="176">
        <f>ROUND(E153*N153,2)</f>
        <v>0.01</v>
      </c>
      <c r="P153" s="176">
        <v>0</v>
      </c>
      <c r="Q153" s="176">
        <f>ROUND(E153*P153,2)</f>
        <v>0</v>
      </c>
      <c r="R153" s="178" t="s">
        <v>250</v>
      </c>
      <c r="S153" s="178" t="s">
        <v>139</v>
      </c>
      <c r="T153" s="179" t="s">
        <v>139</v>
      </c>
      <c r="U153" s="162">
        <v>0</v>
      </c>
      <c r="V153" s="162">
        <f>ROUND(E153*U153,2)</f>
        <v>0</v>
      </c>
      <c r="W153" s="162"/>
      <c r="X153" s="162" t="s">
        <v>140</v>
      </c>
      <c r="Y153" s="162" t="s">
        <v>141</v>
      </c>
      <c r="Z153" s="152"/>
      <c r="AA153" s="152"/>
      <c r="AB153" s="152"/>
      <c r="AC153" s="152"/>
      <c r="AD153" s="152"/>
      <c r="AE153" s="152"/>
      <c r="AF153" s="152"/>
      <c r="AG153" s="152" t="s">
        <v>251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2" x14ac:dyDescent="0.2">
      <c r="A154" s="159"/>
      <c r="B154" s="160"/>
      <c r="C154" s="252" t="s">
        <v>362</v>
      </c>
      <c r="D154" s="253"/>
      <c r="E154" s="253"/>
      <c r="F154" s="253"/>
      <c r="G154" s="253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2"/>
      <c r="AA154" s="152"/>
      <c r="AB154" s="152"/>
      <c r="AC154" s="152"/>
      <c r="AD154" s="152"/>
      <c r="AE154" s="152"/>
      <c r="AF154" s="152"/>
      <c r="AG154" s="152" t="s">
        <v>143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81">
        <v>83</v>
      </c>
      <c r="B155" s="182" t="s">
        <v>363</v>
      </c>
      <c r="C155" s="191" t="s">
        <v>364</v>
      </c>
      <c r="D155" s="183" t="s">
        <v>219</v>
      </c>
      <c r="E155" s="184">
        <v>15</v>
      </c>
      <c r="F155" s="185">
        <v>0</v>
      </c>
      <c r="G155" s="186">
        <f>ROUND(E155*F155,2)</f>
        <v>0</v>
      </c>
      <c r="H155" s="185">
        <v>0</v>
      </c>
      <c r="I155" s="186">
        <f>ROUND(E155*H155,2)</f>
        <v>0</v>
      </c>
      <c r="J155" s="185">
        <v>750</v>
      </c>
      <c r="K155" s="186">
        <f>ROUND(E155*J155,2)</f>
        <v>11250</v>
      </c>
      <c r="L155" s="186">
        <v>21</v>
      </c>
      <c r="M155" s="186">
        <f>G155*(1+L155/100)</f>
        <v>0</v>
      </c>
      <c r="N155" s="184">
        <v>3.8999999999999999E-4</v>
      </c>
      <c r="O155" s="184">
        <f>ROUND(E155*N155,2)</f>
        <v>0.01</v>
      </c>
      <c r="P155" s="184">
        <v>3.4199999999999999E-3</v>
      </c>
      <c r="Q155" s="184">
        <f>ROUND(E155*P155,2)</f>
        <v>0.05</v>
      </c>
      <c r="R155" s="186"/>
      <c r="S155" s="186" t="s">
        <v>200</v>
      </c>
      <c r="T155" s="187" t="s">
        <v>201</v>
      </c>
      <c r="U155" s="162">
        <v>0</v>
      </c>
      <c r="V155" s="162">
        <f>ROUND(E155*U155,2)</f>
        <v>0</v>
      </c>
      <c r="W155" s="162"/>
      <c r="X155" s="162" t="s">
        <v>140</v>
      </c>
      <c r="Y155" s="162" t="s">
        <v>141</v>
      </c>
      <c r="Z155" s="152"/>
      <c r="AA155" s="152"/>
      <c r="AB155" s="152"/>
      <c r="AC155" s="152"/>
      <c r="AD155" s="152"/>
      <c r="AE155" s="152"/>
      <c r="AF155" s="152"/>
      <c r="AG155" s="152" t="s">
        <v>251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73">
        <v>84</v>
      </c>
      <c r="B156" s="174" t="s">
        <v>365</v>
      </c>
      <c r="C156" s="189" t="s">
        <v>366</v>
      </c>
      <c r="D156" s="175" t="s">
        <v>0</v>
      </c>
      <c r="E156" s="176">
        <v>163.625</v>
      </c>
      <c r="F156" s="177">
        <v>0</v>
      </c>
      <c r="G156" s="178">
        <f>ROUND(E156*F156,2)</f>
        <v>0</v>
      </c>
      <c r="H156" s="177">
        <v>0</v>
      </c>
      <c r="I156" s="178">
        <f>ROUND(E156*H156,2)</f>
        <v>0</v>
      </c>
      <c r="J156" s="177">
        <v>1.4</v>
      </c>
      <c r="K156" s="178">
        <f>ROUND(E156*J156,2)</f>
        <v>229.08</v>
      </c>
      <c r="L156" s="178">
        <v>21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 t="s">
        <v>250</v>
      </c>
      <c r="S156" s="178" t="s">
        <v>139</v>
      </c>
      <c r="T156" s="179" t="s">
        <v>139</v>
      </c>
      <c r="U156" s="162">
        <v>0</v>
      </c>
      <c r="V156" s="162">
        <f>ROUND(E156*U156,2)</f>
        <v>0</v>
      </c>
      <c r="W156" s="162"/>
      <c r="X156" s="162" t="s">
        <v>279</v>
      </c>
      <c r="Y156" s="162" t="s">
        <v>141</v>
      </c>
      <c r="Z156" s="152"/>
      <c r="AA156" s="152"/>
      <c r="AB156" s="152"/>
      <c r="AC156" s="152"/>
      <c r="AD156" s="152"/>
      <c r="AE156" s="152"/>
      <c r="AF156" s="152"/>
      <c r="AG156" s="152" t="s">
        <v>315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2" x14ac:dyDescent="0.2">
      <c r="A157" s="159"/>
      <c r="B157" s="160"/>
      <c r="C157" s="252" t="s">
        <v>356</v>
      </c>
      <c r="D157" s="253"/>
      <c r="E157" s="253"/>
      <c r="F157" s="253"/>
      <c r="G157" s="253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2"/>
      <c r="AA157" s="152"/>
      <c r="AB157" s="152"/>
      <c r="AC157" s="152"/>
      <c r="AD157" s="152"/>
      <c r="AE157" s="152"/>
      <c r="AF157" s="152"/>
      <c r="AG157" s="152" t="s">
        <v>143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x14ac:dyDescent="0.2">
      <c r="A158" s="166" t="s">
        <v>133</v>
      </c>
      <c r="B158" s="167" t="s">
        <v>85</v>
      </c>
      <c r="C158" s="188" t="s">
        <v>86</v>
      </c>
      <c r="D158" s="168"/>
      <c r="E158" s="169"/>
      <c r="F158" s="170"/>
      <c r="G158" s="170">
        <f>SUMIF(AG159:AG167,"&lt;&gt;NOR",G159:G167)</f>
        <v>0</v>
      </c>
      <c r="H158" s="170"/>
      <c r="I158" s="170">
        <f>SUM(I159:I167)</f>
        <v>60054.16</v>
      </c>
      <c r="J158" s="170"/>
      <c r="K158" s="170">
        <f>SUM(K159:K167)</f>
        <v>3361.3199999999997</v>
      </c>
      <c r="L158" s="170"/>
      <c r="M158" s="170">
        <f>SUM(M159:M167)</f>
        <v>0</v>
      </c>
      <c r="N158" s="169"/>
      <c r="O158" s="169">
        <f>SUM(O159:O167)</f>
        <v>0.04</v>
      </c>
      <c r="P158" s="169"/>
      <c r="Q158" s="169">
        <f>SUM(Q159:Q167)</f>
        <v>0</v>
      </c>
      <c r="R158" s="170"/>
      <c r="S158" s="170"/>
      <c r="T158" s="171"/>
      <c r="U158" s="165"/>
      <c r="V158" s="165">
        <f>SUM(V159:V167)</f>
        <v>2.02</v>
      </c>
      <c r="W158" s="165"/>
      <c r="X158" s="165"/>
      <c r="Y158" s="165"/>
      <c r="AG158" t="s">
        <v>134</v>
      </c>
    </row>
    <row r="159" spans="1:60" outlineLevel="1" x14ac:dyDescent="0.2">
      <c r="A159" s="181">
        <v>85</v>
      </c>
      <c r="B159" s="182" t="s">
        <v>367</v>
      </c>
      <c r="C159" s="191" t="s">
        <v>368</v>
      </c>
      <c r="D159" s="183" t="s">
        <v>249</v>
      </c>
      <c r="E159" s="184">
        <v>4</v>
      </c>
      <c r="F159" s="185">
        <v>0</v>
      </c>
      <c r="G159" s="186">
        <f t="shared" ref="G159:G166" si="14">ROUND(E159*F159,2)</f>
        <v>0</v>
      </c>
      <c r="H159" s="185">
        <v>649.16</v>
      </c>
      <c r="I159" s="186">
        <f t="shared" ref="I159:I166" si="15">ROUND(E159*H159,2)</f>
        <v>2596.64</v>
      </c>
      <c r="J159" s="185">
        <v>268.83999999999997</v>
      </c>
      <c r="K159" s="186">
        <f t="shared" ref="K159:K166" si="16">ROUND(E159*J159,2)</f>
        <v>1075.3599999999999</v>
      </c>
      <c r="L159" s="186">
        <v>21</v>
      </c>
      <c r="M159" s="186">
        <f t="shared" ref="M159:M166" si="17">G159*(1+L159/100)</f>
        <v>0</v>
      </c>
      <c r="N159" s="184">
        <v>7.2000000000000005E-4</v>
      </c>
      <c r="O159" s="184">
        <f t="shared" ref="O159:O166" si="18">ROUND(E159*N159,2)</f>
        <v>0</v>
      </c>
      <c r="P159" s="184">
        <v>0</v>
      </c>
      <c r="Q159" s="184">
        <f t="shared" ref="Q159:Q166" si="19">ROUND(E159*P159,2)</f>
        <v>0</v>
      </c>
      <c r="R159" s="186" t="s">
        <v>250</v>
      </c>
      <c r="S159" s="186" t="s">
        <v>139</v>
      </c>
      <c r="T159" s="187" t="s">
        <v>139</v>
      </c>
      <c r="U159" s="162">
        <v>0.50600000000000001</v>
      </c>
      <c r="V159" s="162">
        <f t="shared" ref="V159:V166" si="20">ROUND(E159*U159,2)</f>
        <v>2.02</v>
      </c>
      <c r="W159" s="162"/>
      <c r="X159" s="162" t="s">
        <v>140</v>
      </c>
      <c r="Y159" s="162" t="s">
        <v>141</v>
      </c>
      <c r="Z159" s="152"/>
      <c r="AA159" s="152"/>
      <c r="AB159" s="152"/>
      <c r="AC159" s="152"/>
      <c r="AD159" s="152"/>
      <c r="AE159" s="152"/>
      <c r="AF159" s="152"/>
      <c r="AG159" s="152" t="s">
        <v>251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81">
        <v>86</v>
      </c>
      <c r="B160" s="182" t="s">
        <v>369</v>
      </c>
      <c r="C160" s="191" t="s">
        <v>370</v>
      </c>
      <c r="D160" s="183" t="s">
        <v>193</v>
      </c>
      <c r="E160" s="184">
        <v>4</v>
      </c>
      <c r="F160" s="185">
        <v>0</v>
      </c>
      <c r="G160" s="186">
        <f t="shared" si="14"/>
        <v>0</v>
      </c>
      <c r="H160" s="185">
        <v>113.91</v>
      </c>
      <c r="I160" s="186">
        <f t="shared" si="15"/>
        <v>455.64</v>
      </c>
      <c r="J160" s="185">
        <v>253.09</v>
      </c>
      <c r="K160" s="186">
        <f t="shared" si="16"/>
        <v>1012.36</v>
      </c>
      <c r="L160" s="186">
        <v>21</v>
      </c>
      <c r="M160" s="186">
        <f t="shared" si="17"/>
        <v>0</v>
      </c>
      <c r="N160" s="184">
        <v>0</v>
      </c>
      <c r="O160" s="184">
        <f t="shared" si="18"/>
        <v>0</v>
      </c>
      <c r="P160" s="184">
        <v>0</v>
      </c>
      <c r="Q160" s="184">
        <f t="shared" si="19"/>
        <v>0</v>
      </c>
      <c r="R160" s="186" t="s">
        <v>250</v>
      </c>
      <c r="S160" s="186" t="s">
        <v>139</v>
      </c>
      <c r="T160" s="187" t="s">
        <v>139</v>
      </c>
      <c r="U160" s="162">
        <v>0</v>
      </c>
      <c r="V160" s="162">
        <f t="shared" si="20"/>
        <v>0</v>
      </c>
      <c r="W160" s="162"/>
      <c r="X160" s="162" t="s">
        <v>140</v>
      </c>
      <c r="Y160" s="162" t="s">
        <v>141</v>
      </c>
      <c r="Z160" s="152"/>
      <c r="AA160" s="152"/>
      <c r="AB160" s="152"/>
      <c r="AC160" s="152"/>
      <c r="AD160" s="152"/>
      <c r="AE160" s="152"/>
      <c r="AF160" s="152"/>
      <c r="AG160" s="152" t="s">
        <v>251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81">
        <v>87</v>
      </c>
      <c r="B161" s="182" t="s">
        <v>371</v>
      </c>
      <c r="C161" s="191" t="s">
        <v>372</v>
      </c>
      <c r="D161" s="183" t="s">
        <v>193</v>
      </c>
      <c r="E161" s="184">
        <v>4</v>
      </c>
      <c r="F161" s="185">
        <v>0</v>
      </c>
      <c r="G161" s="186">
        <f t="shared" si="14"/>
        <v>0</v>
      </c>
      <c r="H161" s="185">
        <v>388.3</v>
      </c>
      <c r="I161" s="186">
        <f t="shared" si="15"/>
        <v>1553.2</v>
      </c>
      <c r="J161" s="185">
        <v>130.69999999999999</v>
      </c>
      <c r="K161" s="186">
        <f t="shared" si="16"/>
        <v>522.79999999999995</v>
      </c>
      <c r="L161" s="186">
        <v>21</v>
      </c>
      <c r="M161" s="186">
        <f t="shared" si="17"/>
        <v>0</v>
      </c>
      <c r="N161" s="184">
        <v>2.5999999999999998E-4</v>
      </c>
      <c r="O161" s="184">
        <f t="shared" si="18"/>
        <v>0</v>
      </c>
      <c r="P161" s="184">
        <v>0</v>
      </c>
      <c r="Q161" s="184">
        <f t="shared" si="19"/>
        <v>0</v>
      </c>
      <c r="R161" s="186" t="s">
        <v>250</v>
      </c>
      <c r="S161" s="186" t="s">
        <v>139</v>
      </c>
      <c r="T161" s="187" t="s">
        <v>139</v>
      </c>
      <c r="U161" s="162">
        <v>0</v>
      </c>
      <c r="V161" s="162">
        <f t="shared" si="20"/>
        <v>0</v>
      </c>
      <c r="W161" s="162"/>
      <c r="X161" s="162" t="s">
        <v>140</v>
      </c>
      <c r="Y161" s="162" t="s">
        <v>141</v>
      </c>
      <c r="Z161" s="152"/>
      <c r="AA161" s="152"/>
      <c r="AB161" s="152"/>
      <c r="AC161" s="152"/>
      <c r="AD161" s="152"/>
      <c r="AE161" s="152"/>
      <c r="AF161" s="152"/>
      <c r="AG161" s="152" t="s">
        <v>251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81">
        <v>88</v>
      </c>
      <c r="B162" s="182" t="s">
        <v>373</v>
      </c>
      <c r="C162" s="191" t="s">
        <v>374</v>
      </c>
      <c r="D162" s="183" t="s">
        <v>193</v>
      </c>
      <c r="E162" s="184">
        <v>4</v>
      </c>
      <c r="F162" s="185">
        <v>0</v>
      </c>
      <c r="G162" s="186">
        <f t="shared" si="14"/>
        <v>0</v>
      </c>
      <c r="H162" s="185">
        <v>53.17</v>
      </c>
      <c r="I162" s="186">
        <f t="shared" si="15"/>
        <v>212.68</v>
      </c>
      <c r="J162" s="185">
        <v>130.83000000000001</v>
      </c>
      <c r="K162" s="186">
        <f t="shared" si="16"/>
        <v>523.32000000000005</v>
      </c>
      <c r="L162" s="186">
        <v>21</v>
      </c>
      <c r="M162" s="186">
        <f t="shared" si="17"/>
        <v>0</v>
      </c>
      <c r="N162" s="184">
        <v>1.3999999999999999E-4</v>
      </c>
      <c r="O162" s="184">
        <f t="shared" si="18"/>
        <v>0</v>
      </c>
      <c r="P162" s="184">
        <v>0</v>
      </c>
      <c r="Q162" s="184">
        <f t="shared" si="19"/>
        <v>0</v>
      </c>
      <c r="R162" s="186" t="s">
        <v>250</v>
      </c>
      <c r="S162" s="186" t="s">
        <v>139</v>
      </c>
      <c r="T162" s="187" t="s">
        <v>139</v>
      </c>
      <c r="U162" s="162">
        <v>0</v>
      </c>
      <c r="V162" s="162">
        <f t="shared" si="20"/>
        <v>0</v>
      </c>
      <c r="W162" s="162"/>
      <c r="X162" s="162" t="s">
        <v>140</v>
      </c>
      <c r="Y162" s="162" t="s">
        <v>141</v>
      </c>
      <c r="Z162" s="152"/>
      <c r="AA162" s="152"/>
      <c r="AB162" s="152"/>
      <c r="AC162" s="152"/>
      <c r="AD162" s="152"/>
      <c r="AE162" s="152"/>
      <c r="AF162" s="152"/>
      <c r="AG162" s="152" t="s">
        <v>251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1" x14ac:dyDescent="0.2">
      <c r="A163" s="181">
        <v>89</v>
      </c>
      <c r="B163" s="182" t="s">
        <v>375</v>
      </c>
      <c r="C163" s="191" t="s">
        <v>376</v>
      </c>
      <c r="D163" s="183" t="s">
        <v>193</v>
      </c>
      <c r="E163" s="184">
        <v>4</v>
      </c>
      <c r="F163" s="185">
        <v>0</v>
      </c>
      <c r="G163" s="186">
        <f t="shared" si="14"/>
        <v>0</v>
      </c>
      <c r="H163" s="185">
        <v>2865</v>
      </c>
      <c r="I163" s="186">
        <f t="shared" si="15"/>
        <v>11460</v>
      </c>
      <c r="J163" s="185">
        <v>0</v>
      </c>
      <c r="K163" s="186">
        <f t="shared" si="16"/>
        <v>0</v>
      </c>
      <c r="L163" s="186">
        <v>21</v>
      </c>
      <c r="M163" s="186">
        <f t="shared" si="17"/>
        <v>0</v>
      </c>
      <c r="N163" s="184">
        <v>1.64E-3</v>
      </c>
      <c r="O163" s="184">
        <f t="shared" si="18"/>
        <v>0.01</v>
      </c>
      <c r="P163" s="184">
        <v>0</v>
      </c>
      <c r="Q163" s="184">
        <f t="shared" si="19"/>
        <v>0</v>
      </c>
      <c r="R163" s="186" t="s">
        <v>196</v>
      </c>
      <c r="S163" s="186" t="s">
        <v>139</v>
      </c>
      <c r="T163" s="187" t="s">
        <v>139</v>
      </c>
      <c r="U163" s="162">
        <v>0</v>
      </c>
      <c r="V163" s="162">
        <f t="shared" si="20"/>
        <v>0</v>
      </c>
      <c r="W163" s="162"/>
      <c r="X163" s="162" t="s">
        <v>197</v>
      </c>
      <c r="Y163" s="162" t="s">
        <v>141</v>
      </c>
      <c r="Z163" s="152"/>
      <c r="AA163" s="152"/>
      <c r="AB163" s="152"/>
      <c r="AC163" s="152"/>
      <c r="AD163" s="152"/>
      <c r="AE163" s="152"/>
      <c r="AF163" s="152"/>
      <c r="AG163" s="152" t="s">
        <v>198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81">
        <v>90</v>
      </c>
      <c r="B164" s="182" t="s">
        <v>377</v>
      </c>
      <c r="C164" s="191" t="s">
        <v>378</v>
      </c>
      <c r="D164" s="183" t="s">
        <v>193</v>
      </c>
      <c r="E164" s="184">
        <v>4</v>
      </c>
      <c r="F164" s="185">
        <v>0</v>
      </c>
      <c r="G164" s="186">
        <f t="shared" si="14"/>
        <v>0</v>
      </c>
      <c r="H164" s="185">
        <v>584</v>
      </c>
      <c r="I164" s="186">
        <f t="shared" si="15"/>
        <v>2336</v>
      </c>
      <c r="J164" s="185">
        <v>0</v>
      </c>
      <c r="K164" s="186">
        <f t="shared" si="16"/>
        <v>0</v>
      </c>
      <c r="L164" s="186">
        <v>21</v>
      </c>
      <c r="M164" s="186">
        <f t="shared" si="17"/>
        <v>0</v>
      </c>
      <c r="N164" s="184">
        <v>2.2000000000000001E-4</v>
      </c>
      <c r="O164" s="184">
        <f t="shared" si="18"/>
        <v>0</v>
      </c>
      <c r="P164" s="184">
        <v>0</v>
      </c>
      <c r="Q164" s="184">
        <f t="shared" si="19"/>
        <v>0</v>
      </c>
      <c r="R164" s="186" t="s">
        <v>196</v>
      </c>
      <c r="S164" s="186" t="s">
        <v>139</v>
      </c>
      <c r="T164" s="187" t="s">
        <v>139</v>
      </c>
      <c r="U164" s="162">
        <v>0</v>
      </c>
      <c r="V164" s="162">
        <f t="shared" si="20"/>
        <v>0</v>
      </c>
      <c r="W164" s="162"/>
      <c r="X164" s="162" t="s">
        <v>197</v>
      </c>
      <c r="Y164" s="162" t="s">
        <v>141</v>
      </c>
      <c r="Z164" s="152"/>
      <c r="AA164" s="152"/>
      <c r="AB164" s="152"/>
      <c r="AC164" s="152"/>
      <c r="AD164" s="152"/>
      <c r="AE164" s="152"/>
      <c r="AF164" s="152"/>
      <c r="AG164" s="152" t="s">
        <v>198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2.5" outlineLevel="1" x14ac:dyDescent="0.2">
      <c r="A165" s="181">
        <v>91</v>
      </c>
      <c r="B165" s="182" t="s">
        <v>379</v>
      </c>
      <c r="C165" s="191" t="s">
        <v>380</v>
      </c>
      <c r="D165" s="183" t="s">
        <v>193</v>
      </c>
      <c r="E165" s="184">
        <v>4</v>
      </c>
      <c r="F165" s="185">
        <v>0</v>
      </c>
      <c r="G165" s="186">
        <f t="shared" si="14"/>
        <v>0</v>
      </c>
      <c r="H165" s="185">
        <v>10360</v>
      </c>
      <c r="I165" s="186">
        <f t="shared" si="15"/>
        <v>41440</v>
      </c>
      <c r="J165" s="185">
        <v>0</v>
      </c>
      <c r="K165" s="186">
        <f t="shared" si="16"/>
        <v>0</v>
      </c>
      <c r="L165" s="186">
        <v>21</v>
      </c>
      <c r="M165" s="186">
        <f t="shared" si="17"/>
        <v>0</v>
      </c>
      <c r="N165" s="184">
        <v>6.4999999999999997E-3</v>
      </c>
      <c r="O165" s="184">
        <f t="shared" si="18"/>
        <v>0.03</v>
      </c>
      <c r="P165" s="184">
        <v>0</v>
      </c>
      <c r="Q165" s="184">
        <f t="shared" si="19"/>
        <v>0</v>
      </c>
      <c r="R165" s="186" t="s">
        <v>196</v>
      </c>
      <c r="S165" s="186" t="s">
        <v>139</v>
      </c>
      <c r="T165" s="187" t="s">
        <v>139</v>
      </c>
      <c r="U165" s="162">
        <v>0</v>
      </c>
      <c r="V165" s="162">
        <f t="shared" si="20"/>
        <v>0</v>
      </c>
      <c r="W165" s="162"/>
      <c r="X165" s="162" t="s">
        <v>197</v>
      </c>
      <c r="Y165" s="162" t="s">
        <v>141</v>
      </c>
      <c r="Z165" s="152"/>
      <c r="AA165" s="152"/>
      <c r="AB165" s="152"/>
      <c r="AC165" s="152"/>
      <c r="AD165" s="152"/>
      <c r="AE165" s="152"/>
      <c r="AF165" s="152"/>
      <c r="AG165" s="152" t="s">
        <v>198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3">
        <v>92</v>
      </c>
      <c r="B166" s="174" t="s">
        <v>381</v>
      </c>
      <c r="C166" s="189" t="s">
        <v>382</v>
      </c>
      <c r="D166" s="175" t="s">
        <v>0</v>
      </c>
      <c r="E166" s="176">
        <v>631.88</v>
      </c>
      <c r="F166" s="177">
        <v>0</v>
      </c>
      <c r="G166" s="178">
        <f t="shared" si="14"/>
        <v>0</v>
      </c>
      <c r="H166" s="177">
        <v>0</v>
      </c>
      <c r="I166" s="178">
        <f t="shared" si="15"/>
        <v>0</v>
      </c>
      <c r="J166" s="177">
        <v>0.36</v>
      </c>
      <c r="K166" s="178">
        <f t="shared" si="16"/>
        <v>227.48</v>
      </c>
      <c r="L166" s="178">
        <v>21</v>
      </c>
      <c r="M166" s="178">
        <f t="shared" si="17"/>
        <v>0</v>
      </c>
      <c r="N166" s="176">
        <v>0</v>
      </c>
      <c r="O166" s="176">
        <f t="shared" si="18"/>
        <v>0</v>
      </c>
      <c r="P166" s="176">
        <v>0</v>
      </c>
      <c r="Q166" s="176">
        <f t="shared" si="19"/>
        <v>0</v>
      </c>
      <c r="R166" s="178" t="s">
        <v>250</v>
      </c>
      <c r="S166" s="178" t="s">
        <v>139</v>
      </c>
      <c r="T166" s="179" t="s">
        <v>139</v>
      </c>
      <c r="U166" s="162">
        <v>0</v>
      </c>
      <c r="V166" s="162">
        <f t="shared" si="20"/>
        <v>0</v>
      </c>
      <c r="W166" s="162"/>
      <c r="X166" s="162" t="s">
        <v>279</v>
      </c>
      <c r="Y166" s="162" t="s">
        <v>141</v>
      </c>
      <c r="Z166" s="152"/>
      <c r="AA166" s="152"/>
      <c r="AB166" s="152"/>
      <c r="AC166" s="152"/>
      <c r="AD166" s="152"/>
      <c r="AE166" s="152"/>
      <c r="AF166" s="152"/>
      <c r="AG166" s="152" t="s">
        <v>315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2" x14ac:dyDescent="0.2">
      <c r="A167" s="159"/>
      <c r="B167" s="160"/>
      <c r="C167" s="252" t="s">
        <v>356</v>
      </c>
      <c r="D167" s="253"/>
      <c r="E167" s="253"/>
      <c r="F167" s="253"/>
      <c r="G167" s="253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2"/>
      <c r="AA167" s="152"/>
      <c r="AB167" s="152"/>
      <c r="AC167" s="152"/>
      <c r="AD167" s="152"/>
      <c r="AE167" s="152"/>
      <c r="AF167" s="152"/>
      <c r="AG167" s="152" t="s">
        <v>143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66" t="s">
        <v>133</v>
      </c>
      <c r="B168" s="167" t="s">
        <v>87</v>
      </c>
      <c r="C168" s="188" t="s">
        <v>88</v>
      </c>
      <c r="D168" s="168"/>
      <c r="E168" s="169"/>
      <c r="F168" s="170"/>
      <c r="G168" s="170">
        <f>SUMIF(AG169:AG174,"&lt;&gt;NOR",G169:G174)</f>
        <v>0</v>
      </c>
      <c r="H168" s="170"/>
      <c r="I168" s="170">
        <f>SUM(I169:I174)</f>
        <v>6194</v>
      </c>
      <c r="J168" s="170"/>
      <c r="K168" s="170">
        <f>SUM(K169:K174)</f>
        <v>1267.73</v>
      </c>
      <c r="L168" s="170"/>
      <c r="M168" s="170">
        <f>SUM(M169:M174)</f>
        <v>0</v>
      </c>
      <c r="N168" s="169"/>
      <c r="O168" s="169">
        <f>SUM(O169:O174)</f>
        <v>0.02</v>
      </c>
      <c r="P168" s="169"/>
      <c r="Q168" s="169">
        <f>SUM(Q169:Q174)</f>
        <v>0</v>
      </c>
      <c r="R168" s="170"/>
      <c r="S168" s="170"/>
      <c r="T168" s="171"/>
      <c r="U168" s="165"/>
      <c r="V168" s="165">
        <f>SUM(V169:V174)</f>
        <v>0</v>
      </c>
      <c r="W168" s="165"/>
      <c r="X168" s="165"/>
      <c r="Y168" s="165"/>
      <c r="AG168" t="s">
        <v>134</v>
      </c>
    </row>
    <row r="169" spans="1:60" ht="22.5" outlineLevel="1" x14ac:dyDescent="0.2">
      <c r="A169" s="181">
        <v>93</v>
      </c>
      <c r="B169" s="182" t="s">
        <v>383</v>
      </c>
      <c r="C169" s="191" t="s">
        <v>384</v>
      </c>
      <c r="D169" s="183" t="s">
        <v>193</v>
      </c>
      <c r="E169" s="184">
        <v>1</v>
      </c>
      <c r="F169" s="185">
        <v>0</v>
      </c>
      <c r="G169" s="186">
        <f>ROUND(E169*F169,2)</f>
        <v>0</v>
      </c>
      <c r="H169" s="185">
        <v>0</v>
      </c>
      <c r="I169" s="186">
        <f>ROUND(E169*H169,2)</f>
        <v>0</v>
      </c>
      <c r="J169" s="185">
        <v>731</v>
      </c>
      <c r="K169" s="186">
        <f>ROUND(E169*J169,2)</f>
        <v>731</v>
      </c>
      <c r="L169" s="186">
        <v>21</v>
      </c>
      <c r="M169" s="186">
        <f>G169*(1+L169/100)</f>
        <v>0</v>
      </c>
      <c r="N169" s="184">
        <v>0</v>
      </c>
      <c r="O169" s="184">
        <f>ROUND(E169*N169,2)</f>
        <v>0</v>
      </c>
      <c r="P169" s="184">
        <v>0</v>
      </c>
      <c r="Q169" s="184">
        <f>ROUND(E169*P169,2)</f>
        <v>0</v>
      </c>
      <c r="R169" s="186" t="s">
        <v>261</v>
      </c>
      <c r="S169" s="186" t="s">
        <v>139</v>
      </c>
      <c r="T169" s="187" t="s">
        <v>139</v>
      </c>
      <c r="U169" s="162">
        <v>0</v>
      </c>
      <c r="V169" s="162">
        <f>ROUND(E169*U169,2)</f>
        <v>0</v>
      </c>
      <c r="W169" s="162"/>
      <c r="X169" s="162" t="s">
        <v>140</v>
      </c>
      <c r="Y169" s="162" t="s">
        <v>141</v>
      </c>
      <c r="Z169" s="152"/>
      <c r="AA169" s="152"/>
      <c r="AB169" s="152"/>
      <c r="AC169" s="152"/>
      <c r="AD169" s="152"/>
      <c r="AE169" s="152"/>
      <c r="AF169" s="152"/>
      <c r="AG169" s="152" t="s">
        <v>251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81">
        <v>94</v>
      </c>
      <c r="B170" s="182" t="s">
        <v>385</v>
      </c>
      <c r="C170" s="191" t="s">
        <v>386</v>
      </c>
      <c r="D170" s="183" t="s">
        <v>193</v>
      </c>
      <c r="E170" s="184">
        <v>1</v>
      </c>
      <c r="F170" s="185">
        <v>0</v>
      </c>
      <c r="G170" s="186">
        <f>ROUND(E170*F170,2)</f>
        <v>0</v>
      </c>
      <c r="H170" s="185">
        <v>0</v>
      </c>
      <c r="I170" s="186">
        <f>ROUND(E170*H170,2)</f>
        <v>0</v>
      </c>
      <c r="J170" s="185">
        <v>412</v>
      </c>
      <c r="K170" s="186">
        <f>ROUND(E170*J170,2)</f>
        <v>412</v>
      </c>
      <c r="L170" s="186">
        <v>21</v>
      </c>
      <c r="M170" s="186">
        <f>G170*(1+L170/100)</f>
        <v>0</v>
      </c>
      <c r="N170" s="184">
        <v>0</v>
      </c>
      <c r="O170" s="184">
        <f>ROUND(E170*N170,2)</f>
        <v>0</v>
      </c>
      <c r="P170" s="184">
        <v>0</v>
      </c>
      <c r="Q170" s="184">
        <f>ROUND(E170*P170,2)</f>
        <v>0</v>
      </c>
      <c r="R170" s="186" t="s">
        <v>261</v>
      </c>
      <c r="S170" s="186" t="s">
        <v>139</v>
      </c>
      <c r="T170" s="187" t="s">
        <v>139</v>
      </c>
      <c r="U170" s="162">
        <v>0</v>
      </c>
      <c r="V170" s="162">
        <f>ROUND(E170*U170,2)</f>
        <v>0</v>
      </c>
      <c r="W170" s="162"/>
      <c r="X170" s="162" t="s">
        <v>140</v>
      </c>
      <c r="Y170" s="162" t="s">
        <v>141</v>
      </c>
      <c r="Z170" s="152"/>
      <c r="AA170" s="152"/>
      <c r="AB170" s="152"/>
      <c r="AC170" s="152"/>
      <c r="AD170" s="152"/>
      <c r="AE170" s="152"/>
      <c r="AF170" s="152"/>
      <c r="AG170" s="152" t="s">
        <v>251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1">
        <v>95</v>
      </c>
      <c r="B171" s="182" t="s">
        <v>387</v>
      </c>
      <c r="C171" s="191" t="s">
        <v>388</v>
      </c>
      <c r="D171" s="183" t="s">
        <v>193</v>
      </c>
      <c r="E171" s="184">
        <v>1</v>
      </c>
      <c r="F171" s="185">
        <v>0</v>
      </c>
      <c r="G171" s="186">
        <f>ROUND(E171*F171,2)</f>
        <v>0</v>
      </c>
      <c r="H171" s="185">
        <v>919</v>
      </c>
      <c r="I171" s="186">
        <f>ROUND(E171*H171,2)</f>
        <v>919</v>
      </c>
      <c r="J171" s="185">
        <v>0</v>
      </c>
      <c r="K171" s="186">
        <f>ROUND(E171*J171,2)</f>
        <v>0</v>
      </c>
      <c r="L171" s="186">
        <v>21</v>
      </c>
      <c r="M171" s="186">
        <f>G171*(1+L171/100)</f>
        <v>0</v>
      </c>
      <c r="N171" s="184">
        <v>8.0000000000000004E-4</v>
      </c>
      <c r="O171" s="184">
        <f>ROUND(E171*N171,2)</f>
        <v>0</v>
      </c>
      <c r="P171" s="184">
        <v>0</v>
      </c>
      <c r="Q171" s="184">
        <f>ROUND(E171*P171,2)</f>
        <v>0</v>
      </c>
      <c r="R171" s="186" t="s">
        <v>196</v>
      </c>
      <c r="S171" s="186" t="s">
        <v>139</v>
      </c>
      <c r="T171" s="187" t="s">
        <v>139</v>
      </c>
      <c r="U171" s="162">
        <v>0</v>
      </c>
      <c r="V171" s="162">
        <f>ROUND(E171*U171,2)</f>
        <v>0</v>
      </c>
      <c r="W171" s="162"/>
      <c r="X171" s="162" t="s">
        <v>197</v>
      </c>
      <c r="Y171" s="162" t="s">
        <v>141</v>
      </c>
      <c r="Z171" s="152"/>
      <c r="AA171" s="152"/>
      <c r="AB171" s="152"/>
      <c r="AC171" s="152"/>
      <c r="AD171" s="152"/>
      <c r="AE171" s="152"/>
      <c r="AF171" s="152"/>
      <c r="AG171" s="152" t="s">
        <v>352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81">
        <v>96</v>
      </c>
      <c r="B172" s="182" t="s">
        <v>389</v>
      </c>
      <c r="C172" s="191" t="s">
        <v>390</v>
      </c>
      <c r="D172" s="183" t="s">
        <v>193</v>
      </c>
      <c r="E172" s="184">
        <v>1</v>
      </c>
      <c r="F172" s="185">
        <v>0</v>
      </c>
      <c r="G172" s="186">
        <f>ROUND(E172*F172,2)</f>
        <v>0</v>
      </c>
      <c r="H172" s="185">
        <v>5275</v>
      </c>
      <c r="I172" s="186">
        <f>ROUND(E172*H172,2)</f>
        <v>5275</v>
      </c>
      <c r="J172" s="185">
        <v>0</v>
      </c>
      <c r="K172" s="186">
        <f>ROUND(E172*J172,2)</f>
        <v>0</v>
      </c>
      <c r="L172" s="186">
        <v>21</v>
      </c>
      <c r="M172" s="186">
        <f>G172*(1+L172/100)</f>
        <v>0</v>
      </c>
      <c r="N172" s="184">
        <v>2.1999999999999999E-2</v>
      </c>
      <c r="O172" s="184">
        <f>ROUND(E172*N172,2)</f>
        <v>0.02</v>
      </c>
      <c r="P172" s="184">
        <v>0</v>
      </c>
      <c r="Q172" s="184">
        <f>ROUND(E172*P172,2)</f>
        <v>0</v>
      </c>
      <c r="R172" s="186" t="s">
        <v>196</v>
      </c>
      <c r="S172" s="186" t="s">
        <v>139</v>
      </c>
      <c r="T172" s="187" t="s">
        <v>139</v>
      </c>
      <c r="U172" s="162">
        <v>0</v>
      </c>
      <c r="V172" s="162">
        <f>ROUND(E172*U172,2)</f>
        <v>0</v>
      </c>
      <c r="W172" s="162"/>
      <c r="X172" s="162" t="s">
        <v>197</v>
      </c>
      <c r="Y172" s="162" t="s">
        <v>141</v>
      </c>
      <c r="Z172" s="152"/>
      <c r="AA172" s="152"/>
      <c r="AB172" s="152"/>
      <c r="AC172" s="152"/>
      <c r="AD172" s="152"/>
      <c r="AE172" s="152"/>
      <c r="AF172" s="152"/>
      <c r="AG172" s="152" t="s">
        <v>352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73">
        <v>97</v>
      </c>
      <c r="B173" s="174" t="s">
        <v>391</v>
      </c>
      <c r="C173" s="189" t="s">
        <v>392</v>
      </c>
      <c r="D173" s="175" t="s">
        <v>0</v>
      </c>
      <c r="E173" s="176">
        <v>73.37</v>
      </c>
      <c r="F173" s="177">
        <v>0</v>
      </c>
      <c r="G173" s="178">
        <f>ROUND(E173*F173,2)</f>
        <v>0</v>
      </c>
      <c r="H173" s="177">
        <v>0</v>
      </c>
      <c r="I173" s="178">
        <f>ROUND(E173*H173,2)</f>
        <v>0</v>
      </c>
      <c r="J173" s="177">
        <v>1.7</v>
      </c>
      <c r="K173" s="178">
        <f>ROUND(E173*J173,2)</f>
        <v>124.73</v>
      </c>
      <c r="L173" s="178">
        <v>21</v>
      </c>
      <c r="M173" s="178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8" t="s">
        <v>261</v>
      </c>
      <c r="S173" s="178" t="s">
        <v>139</v>
      </c>
      <c r="T173" s="179" t="s">
        <v>139</v>
      </c>
      <c r="U173" s="162">
        <v>0</v>
      </c>
      <c r="V173" s="162">
        <f>ROUND(E173*U173,2)</f>
        <v>0</v>
      </c>
      <c r="W173" s="162"/>
      <c r="X173" s="162" t="s">
        <v>279</v>
      </c>
      <c r="Y173" s="162" t="s">
        <v>141</v>
      </c>
      <c r="Z173" s="152"/>
      <c r="AA173" s="152"/>
      <c r="AB173" s="152"/>
      <c r="AC173" s="152"/>
      <c r="AD173" s="152"/>
      <c r="AE173" s="152"/>
      <c r="AF173" s="152"/>
      <c r="AG173" s="152" t="s">
        <v>315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252" t="s">
        <v>393</v>
      </c>
      <c r="D174" s="253"/>
      <c r="E174" s="253"/>
      <c r="F174" s="253"/>
      <c r="G174" s="253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143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x14ac:dyDescent="0.2">
      <c r="A175" s="166" t="s">
        <v>133</v>
      </c>
      <c r="B175" s="167" t="s">
        <v>89</v>
      </c>
      <c r="C175" s="188" t="s">
        <v>90</v>
      </c>
      <c r="D175" s="168"/>
      <c r="E175" s="169"/>
      <c r="F175" s="170"/>
      <c r="G175" s="170">
        <f>SUMIF(AG176:AG193,"&lt;&gt;NOR",G176:G193)</f>
        <v>0</v>
      </c>
      <c r="H175" s="170"/>
      <c r="I175" s="170">
        <f>SUM(I176:I193)</f>
        <v>69579.850000000006</v>
      </c>
      <c r="J175" s="170"/>
      <c r="K175" s="170">
        <f>SUM(K176:K193)</f>
        <v>26842.910000000003</v>
      </c>
      <c r="L175" s="170"/>
      <c r="M175" s="170">
        <f>SUM(M176:M193)</f>
        <v>0</v>
      </c>
      <c r="N175" s="169"/>
      <c r="O175" s="169">
        <f>SUM(O176:O193)</f>
        <v>0.71</v>
      </c>
      <c r="P175" s="169"/>
      <c r="Q175" s="169">
        <f>SUM(Q176:Q193)</f>
        <v>0</v>
      </c>
      <c r="R175" s="170"/>
      <c r="S175" s="170"/>
      <c r="T175" s="171"/>
      <c r="U175" s="165"/>
      <c r="V175" s="165">
        <f>SUM(V176:V193)</f>
        <v>1.49</v>
      </c>
      <c r="W175" s="165"/>
      <c r="X175" s="165"/>
      <c r="Y175" s="165"/>
      <c r="AG175" t="s">
        <v>134</v>
      </c>
    </row>
    <row r="176" spans="1:60" outlineLevel="1" x14ac:dyDescent="0.2">
      <c r="A176" s="173">
        <v>98</v>
      </c>
      <c r="B176" s="174" t="s">
        <v>186</v>
      </c>
      <c r="C176" s="189" t="s">
        <v>187</v>
      </c>
      <c r="D176" s="175" t="s">
        <v>137</v>
      </c>
      <c r="E176" s="176">
        <v>46.432499999999997</v>
      </c>
      <c r="F176" s="177">
        <v>0</v>
      </c>
      <c r="G176" s="178">
        <f>ROUND(E176*F176,2)</f>
        <v>0</v>
      </c>
      <c r="H176" s="177">
        <v>70.650000000000006</v>
      </c>
      <c r="I176" s="178">
        <f>ROUND(E176*H176,2)</f>
        <v>3280.46</v>
      </c>
      <c r="J176" s="177">
        <v>43.85</v>
      </c>
      <c r="K176" s="178">
        <f>ROUND(E176*J176,2)</f>
        <v>2036.07</v>
      </c>
      <c r="L176" s="178">
        <v>21</v>
      </c>
      <c r="M176" s="178">
        <f>G176*(1+L176/100)</f>
        <v>0</v>
      </c>
      <c r="N176" s="176">
        <v>3.8999999999999999E-4</v>
      </c>
      <c r="O176" s="176">
        <f>ROUND(E176*N176,2)</f>
        <v>0.02</v>
      </c>
      <c r="P176" s="176">
        <v>0</v>
      </c>
      <c r="Q176" s="176">
        <f>ROUND(E176*P176,2)</f>
        <v>0</v>
      </c>
      <c r="R176" s="178" t="s">
        <v>138</v>
      </c>
      <c r="S176" s="178" t="s">
        <v>139</v>
      </c>
      <c r="T176" s="179" t="s">
        <v>139</v>
      </c>
      <c r="U176" s="162">
        <v>0</v>
      </c>
      <c r="V176" s="162">
        <f>ROUND(E176*U176,2)</f>
        <v>0</v>
      </c>
      <c r="W176" s="162"/>
      <c r="X176" s="162" t="s">
        <v>140</v>
      </c>
      <c r="Y176" s="162" t="s">
        <v>141</v>
      </c>
      <c r="Z176" s="152"/>
      <c r="AA176" s="152"/>
      <c r="AB176" s="152"/>
      <c r="AC176" s="152"/>
      <c r="AD176" s="152"/>
      <c r="AE176" s="152"/>
      <c r="AF176" s="152"/>
      <c r="AG176" s="152" t="s">
        <v>142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2" x14ac:dyDescent="0.2">
      <c r="A177" s="159"/>
      <c r="B177" s="160"/>
      <c r="C177" s="252" t="s">
        <v>188</v>
      </c>
      <c r="D177" s="253"/>
      <c r="E177" s="253"/>
      <c r="F177" s="253"/>
      <c r="G177" s="253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2"/>
      <c r="AA177" s="152"/>
      <c r="AB177" s="152"/>
      <c r="AC177" s="152"/>
      <c r="AD177" s="152"/>
      <c r="AE177" s="152"/>
      <c r="AF177" s="152"/>
      <c r="AG177" s="152" t="s">
        <v>143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73">
        <v>99</v>
      </c>
      <c r="B178" s="174" t="s">
        <v>394</v>
      </c>
      <c r="C178" s="189" t="s">
        <v>395</v>
      </c>
      <c r="D178" s="175" t="s">
        <v>137</v>
      </c>
      <c r="E178" s="176">
        <v>92.864999999999995</v>
      </c>
      <c r="F178" s="177">
        <v>0</v>
      </c>
      <c r="G178" s="178">
        <f>ROUND(E178*F178,2)</f>
        <v>0</v>
      </c>
      <c r="H178" s="177">
        <v>0</v>
      </c>
      <c r="I178" s="178">
        <f>ROUND(E178*H178,2)</f>
        <v>0</v>
      </c>
      <c r="J178" s="177">
        <v>7.7</v>
      </c>
      <c r="K178" s="178">
        <f>ROUND(E178*J178,2)</f>
        <v>715.06</v>
      </c>
      <c r="L178" s="178">
        <v>21</v>
      </c>
      <c r="M178" s="178">
        <f>G178*(1+L178/100)</f>
        <v>0</v>
      </c>
      <c r="N178" s="176">
        <v>0</v>
      </c>
      <c r="O178" s="176">
        <f>ROUND(E178*N178,2)</f>
        <v>0</v>
      </c>
      <c r="P178" s="176">
        <v>0</v>
      </c>
      <c r="Q178" s="176">
        <f>ROUND(E178*P178,2)</f>
        <v>0</v>
      </c>
      <c r="R178" s="178" t="s">
        <v>264</v>
      </c>
      <c r="S178" s="178" t="s">
        <v>139</v>
      </c>
      <c r="T178" s="179" t="s">
        <v>139</v>
      </c>
      <c r="U178" s="162">
        <v>1.6E-2</v>
      </c>
      <c r="V178" s="162">
        <f>ROUND(E178*U178,2)</f>
        <v>1.49</v>
      </c>
      <c r="W178" s="162"/>
      <c r="X178" s="162" t="s">
        <v>140</v>
      </c>
      <c r="Y178" s="162" t="s">
        <v>141</v>
      </c>
      <c r="Z178" s="152"/>
      <c r="AA178" s="152"/>
      <c r="AB178" s="152"/>
      <c r="AC178" s="152"/>
      <c r="AD178" s="152"/>
      <c r="AE178" s="152"/>
      <c r="AF178" s="152"/>
      <c r="AG178" s="152" t="s">
        <v>220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2" x14ac:dyDescent="0.2">
      <c r="A179" s="159"/>
      <c r="B179" s="160"/>
      <c r="C179" s="252" t="s">
        <v>396</v>
      </c>
      <c r="D179" s="253"/>
      <c r="E179" s="253"/>
      <c r="F179" s="253"/>
      <c r="G179" s="253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2"/>
      <c r="AA179" s="152"/>
      <c r="AB179" s="152"/>
      <c r="AC179" s="152"/>
      <c r="AD179" s="152"/>
      <c r="AE179" s="152"/>
      <c r="AF179" s="152"/>
      <c r="AG179" s="152" t="s">
        <v>143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2" x14ac:dyDescent="0.2">
      <c r="A180" s="159"/>
      <c r="B180" s="160"/>
      <c r="C180" s="190" t="s">
        <v>214</v>
      </c>
      <c r="D180" s="163"/>
      <c r="E180" s="164">
        <v>92.864999999999995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2"/>
      <c r="AA180" s="152"/>
      <c r="AB180" s="152"/>
      <c r="AC180" s="152"/>
      <c r="AD180" s="152"/>
      <c r="AE180" s="152"/>
      <c r="AF180" s="152"/>
      <c r="AG180" s="152" t="s">
        <v>145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73">
        <v>100</v>
      </c>
      <c r="B181" s="174" t="s">
        <v>397</v>
      </c>
      <c r="C181" s="189" t="s">
        <v>398</v>
      </c>
      <c r="D181" s="175" t="s">
        <v>219</v>
      </c>
      <c r="E181" s="176">
        <v>26.5</v>
      </c>
      <c r="F181" s="177">
        <v>0</v>
      </c>
      <c r="G181" s="178">
        <f>ROUND(E181*F181,2)</f>
        <v>0</v>
      </c>
      <c r="H181" s="177">
        <v>150.25</v>
      </c>
      <c r="I181" s="178">
        <f>ROUND(E181*H181,2)</f>
        <v>3981.63</v>
      </c>
      <c r="J181" s="177">
        <v>46.75</v>
      </c>
      <c r="K181" s="178">
        <f>ROUND(E181*J181,2)</f>
        <v>1238.8800000000001</v>
      </c>
      <c r="L181" s="178">
        <v>21</v>
      </c>
      <c r="M181" s="178">
        <f>G181*(1+L181/100)</f>
        <v>0</v>
      </c>
      <c r="N181" s="176">
        <v>2.0000000000000002E-5</v>
      </c>
      <c r="O181" s="176">
        <f>ROUND(E181*N181,2)</f>
        <v>0</v>
      </c>
      <c r="P181" s="176">
        <v>0</v>
      </c>
      <c r="Q181" s="176">
        <f>ROUND(E181*P181,2)</f>
        <v>0</v>
      </c>
      <c r="R181" s="178" t="s">
        <v>264</v>
      </c>
      <c r="S181" s="178" t="s">
        <v>139</v>
      </c>
      <c r="T181" s="179" t="s">
        <v>139</v>
      </c>
      <c r="U181" s="162">
        <v>0</v>
      </c>
      <c r="V181" s="162">
        <f>ROUND(E181*U181,2)</f>
        <v>0</v>
      </c>
      <c r="W181" s="162"/>
      <c r="X181" s="162" t="s">
        <v>140</v>
      </c>
      <c r="Y181" s="162" t="s">
        <v>141</v>
      </c>
      <c r="Z181" s="152"/>
      <c r="AA181" s="152"/>
      <c r="AB181" s="152"/>
      <c r="AC181" s="152"/>
      <c r="AD181" s="152"/>
      <c r="AE181" s="152"/>
      <c r="AF181" s="152"/>
      <c r="AG181" s="152" t="s">
        <v>251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2" x14ac:dyDescent="0.2">
      <c r="A182" s="159"/>
      <c r="B182" s="160"/>
      <c r="C182" s="190" t="s">
        <v>265</v>
      </c>
      <c r="D182" s="163"/>
      <c r="E182" s="164">
        <v>15.1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2"/>
      <c r="AA182" s="152"/>
      <c r="AB182" s="152"/>
      <c r="AC182" s="152"/>
      <c r="AD182" s="152"/>
      <c r="AE182" s="152"/>
      <c r="AF182" s="152"/>
      <c r="AG182" s="152" t="s">
        <v>145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3" x14ac:dyDescent="0.2">
      <c r="A183" s="159"/>
      <c r="B183" s="160"/>
      <c r="C183" s="190" t="s">
        <v>266</v>
      </c>
      <c r="D183" s="163"/>
      <c r="E183" s="164">
        <v>12.3</v>
      </c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2"/>
      <c r="AA183" s="152"/>
      <c r="AB183" s="152"/>
      <c r="AC183" s="152"/>
      <c r="AD183" s="152"/>
      <c r="AE183" s="152"/>
      <c r="AF183" s="152"/>
      <c r="AG183" s="152" t="s">
        <v>145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3" x14ac:dyDescent="0.2">
      <c r="A184" s="159"/>
      <c r="B184" s="160"/>
      <c r="C184" s="190" t="s">
        <v>267</v>
      </c>
      <c r="D184" s="163"/>
      <c r="E184" s="164">
        <v>-0.9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145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ht="22.5" outlineLevel="1" x14ac:dyDescent="0.2">
      <c r="A185" s="181">
        <v>101</v>
      </c>
      <c r="B185" s="182" t="s">
        <v>399</v>
      </c>
      <c r="C185" s="191" t="s">
        <v>400</v>
      </c>
      <c r="D185" s="183" t="s">
        <v>137</v>
      </c>
      <c r="E185" s="184">
        <v>46.432499999999997</v>
      </c>
      <c r="F185" s="185">
        <v>0</v>
      </c>
      <c r="G185" s="186">
        <f>ROUND(E185*F185,2)</f>
        <v>0</v>
      </c>
      <c r="H185" s="185">
        <v>54.73</v>
      </c>
      <c r="I185" s="186">
        <f>ROUND(E185*H185,2)</f>
        <v>2541.25</v>
      </c>
      <c r="J185" s="185">
        <v>239.27</v>
      </c>
      <c r="K185" s="186">
        <f>ROUND(E185*J185,2)</f>
        <v>11109.9</v>
      </c>
      <c r="L185" s="186">
        <v>21</v>
      </c>
      <c r="M185" s="186">
        <f>G185*(1+L185/100)</f>
        <v>0</v>
      </c>
      <c r="N185" s="184">
        <v>2.5000000000000001E-4</v>
      </c>
      <c r="O185" s="184">
        <f>ROUND(E185*N185,2)</f>
        <v>0.01</v>
      </c>
      <c r="P185" s="184">
        <v>0</v>
      </c>
      <c r="Q185" s="184">
        <f>ROUND(E185*P185,2)</f>
        <v>0</v>
      </c>
      <c r="R185" s="186" t="s">
        <v>264</v>
      </c>
      <c r="S185" s="186" t="s">
        <v>139</v>
      </c>
      <c r="T185" s="187" t="s">
        <v>139</v>
      </c>
      <c r="U185" s="162">
        <v>0</v>
      </c>
      <c r="V185" s="162">
        <f>ROUND(E185*U185,2)</f>
        <v>0</v>
      </c>
      <c r="W185" s="162"/>
      <c r="X185" s="162" t="s">
        <v>140</v>
      </c>
      <c r="Y185" s="162" t="s">
        <v>141</v>
      </c>
      <c r="Z185" s="152"/>
      <c r="AA185" s="152"/>
      <c r="AB185" s="152"/>
      <c r="AC185" s="152"/>
      <c r="AD185" s="152"/>
      <c r="AE185" s="152"/>
      <c r="AF185" s="152"/>
      <c r="AG185" s="152" t="s">
        <v>251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3">
        <v>102</v>
      </c>
      <c r="B186" s="174" t="s">
        <v>401</v>
      </c>
      <c r="C186" s="189" t="s">
        <v>556</v>
      </c>
      <c r="D186" s="175" t="s">
        <v>137</v>
      </c>
      <c r="E186" s="176">
        <v>46.432499999999997</v>
      </c>
      <c r="F186" s="177">
        <v>0</v>
      </c>
      <c r="G186" s="178">
        <f>ROUND(E186*F186,2)</f>
        <v>0</v>
      </c>
      <c r="H186" s="177">
        <v>149.22999999999999</v>
      </c>
      <c r="I186" s="178">
        <f>ROUND(E186*H186,2)</f>
        <v>6929.12</v>
      </c>
      <c r="J186" s="177">
        <v>233.77</v>
      </c>
      <c r="K186" s="178">
        <f>ROUND(E186*J186,2)</f>
        <v>10854.53</v>
      </c>
      <c r="L186" s="178">
        <v>21</v>
      </c>
      <c r="M186" s="178">
        <f>G186*(1+L186/100)</f>
        <v>0</v>
      </c>
      <c r="N186" s="176">
        <v>9.7099999999999999E-3</v>
      </c>
      <c r="O186" s="176">
        <f>ROUND(E186*N186,2)</f>
        <v>0.45</v>
      </c>
      <c r="P186" s="176">
        <v>0</v>
      </c>
      <c r="Q186" s="176">
        <f>ROUND(E186*P186,2)</f>
        <v>0</v>
      </c>
      <c r="R186" s="178" t="s">
        <v>402</v>
      </c>
      <c r="S186" s="178" t="s">
        <v>139</v>
      </c>
      <c r="T186" s="179" t="s">
        <v>139</v>
      </c>
      <c r="U186" s="162">
        <v>0</v>
      </c>
      <c r="V186" s="162">
        <f>ROUND(E186*U186,2)</f>
        <v>0</v>
      </c>
      <c r="W186" s="162"/>
      <c r="X186" s="162" t="s">
        <v>140</v>
      </c>
      <c r="Y186" s="162" t="s">
        <v>141</v>
      </c>
      <c r="Z186" s="152"/>
      <c r="AA186" s="152"/>
      <c r="AB186" s="152"/>
      <c r="AC186" s="152"/>
      <c r="AD186" s="152"/>
      <c r="AE186" s="152"/>
      <c r="AF186" s="152"/>
      <c r="AG186" s="152" t="s">
        <v>251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252" t="s">
        <v>403</v>
      </c>
      <c r="D187" s="253"/>
      <c r="E187" s="253"/>
      <c r="F187" s="253"/>
      <c r="G187" s="253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2"/>
      <c r="AA187" s="152"/>
      <c r="AB187" s="152"/>
      <c r="AC187" s="152"/>
      <c r="AD187" s="152"/>
      <c r="AE187" s="152"/>
      <c r="AF187" s="152"/>
      <c r="AG187" s="152" t="s">
        <v>143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3">
        <v>103</v>
      </c>
      <c r="B188" s="174" t="s">
        <v>404</v>
      </c>
      <c r="C188" s="189" t="s">
        <v>405</v>
      </c>
      <c r="D188" s="175" t="s">
        <v>219</v>
      </c>
      <c r="E188" s="176">
        <v>29.15</v>
      </c>
      <c r="F188" s="177">
        <v>0</v>
      </c>
      <c r="G188" s="178">
        <f>ROUND(E188*F188,2)</f>
        <v>0</v>
      </c>
      <c r="H188" s="177">
        <v>78.3</v>
      </c>
      <c r="I188" s="178">
        <f>ROUND(E188*H188,2)</f>
        <v>2282.4499999999998</v>
      </c>
      <c r="J188" s="177">
        <v>0</v>
      </c>
      <c r="K188" s="178">
        <f>ROUND(E188*J188,2)</f>
        <v>0</v>
      </c>
      <c r="L188" s="178">
        <v>21</v>
      </c>
      <c r="M188" s="178">
        <f>G188*(1+L188/100)</f>
        <v>0</v>
      </c>
      <c r="N188" s="176">
        <v>5.0000000000000001E-4</v>
      </c>
      <c r="O188" s="176">
        <f>ROUND(E188*N188,2)</f>
        <v>0.01</v>
      </c>
      <c r="P188" s="176">
        <v>0</v>
      </c>
      <c r="Q188" s="176">
        <f>ROUND(E188*P188,2)</f>
        <v>0</v>
      </c>
      <c r="R188" s="178" t="s">
        <v>196</v>
      </c>
      <c r="S188" s="178" t="s">
        <v>139</v>
      </c>
      <c r="T188" s="179" t="s">
        <v>139</v>
      </c>
      <c r="U188" s="162">
        <v>0</v>
      </c>
      <c r="V188" s="162">
        <f>ROUND(E188*U188,2)</f>
        <v>0</v>
      </c>
      <c r="W188" s="162"/>
      <c r="X188" s="162" t="s">
        <v>197</v>
      </c>
      <c r="Y188" s="162" t="s">
        <v>141</v>
      </c>
      <c r="Z188" s="152"/>
      <c r="AA188" s="152"/>
      <c r="AB188" s="152"/>
      <c r="AC188" s="152"/>
      <c r="AD188" s="152"/>
      <c r="AE188" s="152"/>
      <c r="AF188" s="152"/>
      <c r="AG188" s="152" t="s">
        <v>406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0" t="s">
        <v>407</v>
      </c>
      <c r="D189" s="163"/>
      <c r="E189" s="164">
        <v>29.15</v>
      </c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2"/>
      <c r="AA189" s="152"/>
      <c r="AB189" s="152"/>
      <c r="AC189" s="152"/>
      <c r="AD189" s="152"/>
      <c r="AE189" s="152"/>
      <c r="AF189" s="152"/>
      <c r="AG189" s="152" t="s">
        <v>145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3">
        <v>104</v>
      </c>
      <c r="B190" s="174" t="s">
        <v>408</v>
      </c>
      <c r="C190" s="189" t="s">
        <v>555</v>
      </c>
      <c r="D190" s="175" t="s">
        <v>137</v>
      </c>
      <c r="E190" s="176">
        <v>51.075699999999998</v>
      </c>
      <c r="F190" s="177">
        <v>0</v>
      </c>
      <c r="G190" s="178">
        <f>ROUND(E190*F190,2)</f>
        <v>0</v>
      </c>
      <c r="H190" s="177">
        <v>990</v>
      </c>
      <c r="I190" s="178">
        <f>ROUND(E190*H190,2)</f>
        <v>50564.94</v>
      </c>
      <c r="J190" s="177">
        <v>0</v>
      </c>
      <c r="K190" s="178">
        <f>ROUND(E190*J190,2)</f>
        <v>0</v>
      </c>
      <c r="L190" s="178">
        <v>21</v>
      </c>
      <c r="M190" s="178">
        <f>G190*(1+L190/100)</f>
        <v>0</v>
      </c>
      <c r="N190" s="176">
        <v>4.3E-3</v>
      </c>
      <c r="O190" s="176">
        <f>ROUND(E190*N190,2)</f>
        <v>0.22</v>
      </c>
      <c r="P190" s="176">
        <v>0</v>
      </c>
      <c r="Q190" s="176">
        <f>ROUND(E190*P190,2)</f>
        <v>0</v>
      </c>
      <c r="R190" s="178" t="s">
        <v>196</v>
      </c>
      <c r="S190" s="178" t="s">
        <v>139</v>
      </c>
      <c r="T190" s="179" t="s">
        <v>139</v>
      </c>
      <c r="U190" s="162">
        <v>0</v>
      </c>
      <c r="V190" s="162">
        <f>ROUND(E190*U190,2)</f>
        <v>0</v>
      </c>
      <c r="W190" s="162"/>
      <c r="X190" s="162" t="s">
        <v>197</v>
      </c>
      <c r="Y190" s="162" t="s">
        <v>141</v>
      </c>
      <c r="Z190" s="152"/>
      <c r="AA190" s="152"/>
      <c r="AB190" s="152"/>
      <c r="AC190" s="152"/>
      <c r="AD190" s="152"/>
      <c r="AE190" s="152"/>
      <c r="AF190" s="152"/>
      <c r="AG190" s="152" t="s">
        <v>352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190" t="s">
        <v>409</v>
      </c>
      <c r="D191" s="163"/>
      <c r="E191" s="164">
        <v>51.075749999999999</v>
      </c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2"/>
      <c r="AA191" s="152"/>
      <c r="AB191" s="152"/>
      <c r="AC191" s="152"/>
      <c r="AD191" s="152"/>
      <c r="AE191" s="152"/>
      <c r="AF191" s="152"/>
      <c r="AG191" s="152" t="s">
        <v>145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73">
        <v>105</v>
      </c>
      <c r="B192" s="174" t="s">
        <v>410</v>
      </c>
      <c r="C192" s="189" t="s">
        <v>411</v>
      </c>
      <c r="D192" s="175" t="s">
        <v>0</v>
      </c>
      <c r="E192" s="176">
        <v>955.34280000000001</v>
      </c>
      <c r="F192" s="177">
        <v>0</v>
      </c>
      <c r="G192" s="178">
        <f>ROUND(E192*F192,2)</f>
        <v>0</v>
      </c>
      <c r="H192" s="177">
        <v>0</v>
      </c>
      <c r="I192" s="178">
        <f>ROUND(E192*H192,2)</f>
        <v>0</v>
      </c>
      <c r="J192" s="177">
        <v>0.93</v>
      </c>
      <c r="K192" s="178">
        <f>ROUND(E192*J192,2)</f>
        <v>888.47</v>
      </c>
      <c r="L192" s="178">
        <v>21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 t="s">
        <v>264</v>
      </c>
      <c r="S192" s="178" t="s">
        <v>139</v>
      </c>
      <c r="T192" s="179" t="s">
        <v>139</v>
      </c>
      <c r="U192" s="162">
        <v>0</v>
      </c>
      <c r="V192" s="162">
        <f>ROUND(E192*U192,2)</f>
        <v>0</v>
      </c>
      <c r="W192" s="162"/>
      <c r="X192" s="162" t="s">
        <v>279</v>
      </c>
      <c r="Y192" s="162" t="s">
        <v>141</v>
      </c>
      <c r="Z192" s="152"/>
      <c r="AA192" s="152"/>
      <c r="AB192" s="152"/>
      <c r="AC192" s="152"/>
      <c r="AD192" s="152"/>
      <c r="AE192" s="152"/>
      <c r="AF192" s="152"/>
      <c r="AG192" s="152" t="s">
        <v>315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2" x14ac:dyDescent="0.2">
      <c r="A193" s="159"/>
      <c r="B193" s="160"/>
      <c r="C193" s="252" t="s">
        <v>356</v>
      </c>
      <c r="D193" s="253"/>
      <c r="E193" s="253"/>
      <c r="F193" s="253"/>
      <c r="G193" s="253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2"/>
      <c r="AA193" s="152"/>
      <c r="AB193" s="152"/>
      <c r="AC193" s="152"/>
      <c r="AD193" s="152"/>
      <c r="AE193" s="152"/>
      <c r="AF193" s="152"/>
      <c r="AG193" s="152" t="s">
        <v>143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x14ac:dyDescent="0.2">
      <c r="A194" s="166" t="s">
        <v>133</v>
      </c>
      <c r="B194" s="167" t="s">
        <v>91</v>
      </c>
      <c r="C194" s="188" t="s">
        <v>92</v>
      </c>
      <c r="D194" s="168"/>
      <c r="E194" s="169"/>
      <c r="F194" s="170"/>
      <c r="G194" s="170">
        <f>SUMIF(AG195:AG211,"&lt;&gt;NOR",G195:G211)</f>
        <v>0</v>
      </c>
      <c r="H194" s="170"/>
      <c r="I194" s="170">
        <f>SUM(I195:I211)</f>
        <v>1922.7899999999997</v>
      </c>
      <c r="J194" s="170"/>
      <c r="K194" s="170">
        <f>SUM(K195:K211)</f>
        <v>4745.6900000000005</v>
      </c>
      <c r="L194" s="170"/>
      <c r="M194" s="170">
        <f>SUM(M195:M211)</f>
        <v>0</v>
      </c>
      <c r="N194" s="169"/>
      <c r="O194" s="169">
        <f>SUM(O195:O211)</f>
        <v>0</v>
      </c>
      <c r="P194" s="169"/>
      <c r="Q194" s="169">
        <f>SUM(Q195:Q211)</f>
        <v>0</v>
      </c>
      <c r="R194" s="170"/>
      <c r="S194" s="170"/>
      <c r="T194" s="171"/>
      <c r="U194" s="165"/>
      <c r="V194" s="165">
        <f>SUM(V195:V211)</f>
        <v>0</v>
      </c>
      <c r="W194" s="165"/>
      <c r="X194" s="165"/>
      <c r="Y194" s="165"/>
      <c r="AG194" t="s">
        <v>134</v>
      </c>
    </row>
    <row r="195" spans="1:60" outlineLevel="1" x14ac:dyDescent="0.2">
      <c r="A195" s="173">
        <v>106</v>
      </c>
      <c r="B195" s="174" t="s">
        <v>412</v>
      </c>
      <c r="C195" s="189" t="s">
        <v>413</v>
      </c>
      <c r="D195" s="175" t="s">
        <v>137</v>
      </c>
      <c r="E195" s="176">
        <v>2.2050000000000001</v>
      </c>
      <c r="F195" s="177">
        <v>0</v>
      </c>
      <c r="G195" s="178">
        <f>ROUND(E195*F195,2)</f>
        <v>0</v>
      </c>
      <c r="H195" s="177">
        <v>47.49</v>
      </c>
      <c r="I195" s="178">
        <f>ROUND(E195*H195,2)</f>
        <v>104.72</v>
      </c>
      <c r="J195" s="177">
        <v>205.51</v>
      </c>
      <c r="K195" s="178">
        <f>ROUND(E195*J195,2)</f>
        <v>453.15</v>
      </c>
      <c r="L195" s="178">
        <v>21</v>
      </c>
      <c r="M195" s="178">
        <f>G195*(1+L195/100)</f>
        <v>0</v>
      </c>
      <c r="N195" s="176">
        <v>3.1E-4</v>
      </c>
      <c r="O195" s="176">
        <f>ROUND(E195*N195,2)</f>
        <v>0</v>
      </c>
      <c r="P195" s="176">
        <v>0</v>
      </c>
      <c r="Q195" s="176">
        <f>ROUND(E195*P195,2)</f>
        <v>0</v>
      </c>
      <c r="R195" s="178" t="s">
        <v>414</v>
      </c>
      <c r="S195" s="178" t="s">
        <v>139</v>
      </c>
      <c r="T195" s="179" t="s">
        <v>139</v>
      </c>
      <c r="U195" s="162">
        <v>0</v>
      </c>
      <c r="V195" s="162">
        <f>ROUND(E195*U195,2)</f>
        <v>0</v>
      </c>
      <c r="W195" s="162"/>
      <c r="X195" s="162" t="s">
        <v>140</v>
      </c>
      <c r="Y195" s="162" t="s">
        <v>141</v>
      </c>
      <c r="Z195" s="152"/>
      <c r="AA195" s="152"/>
      <c r="AB195" s="152"/>
      <c r="AC195" s="152"/>
      <c r="AD195" s="152"/>
      <c r="AE195" s="152"/>
      <c r="AF195" s="152"/>
      <c r="AG195" s="152" t="s">
        <v>251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2" x14ac:dyDescent="0.2">
      <c r="A196" s="159"/>
      <c r="B196" s="160"/>
      <c r="C196" s="190" t="s">
        <v>415</v>
      </c>
      <c r="D196" s="163"/>
      <c r="E196" s="164">
        <v>2.21</v>
      </c>
      <c r="F196" s="162"/>
      <c r="G196" s="162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2"/>
      <c r="AA196" s="152"/>
      <c r="AB196" s="152"/>
      <c r="AC196" s="152"/>
      <c r="AD196" s="152"/>
      <c r="AE196" s="152"/>
      <c r="AF196" s="152"/>
      <c r="AG196" s="152" t="s">
        <v>145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81">
        <v>107</v>
      </c>
      <c r="B197" s="182" t="s">
        <v>416</v>
      </c>
      <c r="C197" s="191" t="s">
        <v>417</v>
      </c>
      <c r="D197" s="183" t="s">
        <v>137</v>
      </c>
      <c r="E197" s="184">
        <v>2.2050000000000001</v>
      </c>
      <c r="F197" s="185">
        <v>0</v>
      </c>
      <c r="G197" s="186">
        <f>ROUND(E197*F197,2)</f>
        <v>0</v>
      </c>
      <c r="H197" s="185">
        <v>10.7</v>
      </c>
      <c r="I197" s="186">
        <f>ROUND(E197*H197,2)</f>
        <v>23.59</v>
      </c>
      <c r="J197" s="185">
        <v>65.599999999999994</v>
      </c>
      <c r="K197" s="186">
        <f>ROUND(E197*J197,2)</f>
        <v>144.65</v>
      </c>
      <c r="L197" s="186">
        <v>21</v>
      </c>
      <c r="M197" s="186">
        <f>G197*(1+L197/100)</f>
        <v>0</v>
      </c>
      <c r="N197" s="184">
        <v>8.0000000000000007E-5</v>
      </c>
      <c r="O197" s="184">
        <f>ROUND(E197*N197,2)</f>
        <v>0</v>
      </c>
      <c r="P197" s="184">
        <v>0</v>
      </c>
      <c r="Q197" s="184">
        <f>ROUND(E197*P197,2)</f>
        <v>0</v>
      </c>
      <c r="R197" s="186" t="s">
        <v>414</v>
      </c>
      <c r="S197" s="186" t="s">
        <v>139</v>
      </c>
      <c r="T197" s="187" t="s">
        <v>139</v>
      </c>
      <c r="U197" s="162">
        <v>0</v>
      </c>
      <c r="V197" s="162">
        <f>ROUND(E197*U197,2)</f>
        <v>0</v>
      </c>
      <c r="W197" s="162"/>
      <c r="X197" s="162" t="s">
        <v>140</v>
      </c>
      <c r="Y197" s="162" t="s">
        <v>141</v>
      </c>
      <c r="Z197" s="152"/>
      <c r="AA197" s="152"/>
      <c r="AB197" s="152"/>
      <c r="AC197" s="152"/>
      <c r="AD197" s="152"/>
      <c r="AE197" s="152"/>
      <c r="AF197" s="152"/>
      <c r="AG197" s="152" t="s">
        <v>251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ht="22.5" outlineLevel="1" x14ac:dyDescent="0.2">
      <c r="A198" s="173">
        <v>108</v>
      </c>
      <c r="B198" s="174" t="s">
        <v>418</v>
      </c>
      <c r="C198" s="189" t="s">
        <v>419</v>
      </c>
      <c r="D198" s="175" t="s">
        <v>137</v>
      </c>
      <c r="E198" s="176">
        <v>14.4</v>
      </c>
      <c r="F198" s="177">
        <v>0</v>
      </c>
      <c r="G198" s="178">
        <f>ROUND(E198*F198,2)</f>
        <v>0</v>
      </c>
      <c r="H198" s="177">
        <v>72.3</v>
      </c>
      <c r="I198" s="178">
        <f>ROUND(E198*H198,2)</f>
        <v>1041.1199999999999</v>
      </c>
      <c r="J198" s="177">
        <v>130.69999999999999</v>
      </c>
      <c r="K198" s="178">
        <f>ROUND(E198*J198,2)</f>
        <v>1882.08</v>
      </c>
      <c r="L198" s="178">
        <v>21</v>
      </c>
      <c r="M198" s="178">
        <f>G198*(1+L198/100)</f>
        <v>0</v>
      </c>
      <c r="N198" s="176">
        <v>2.9999999999999997E-4</v>
      </c>
      <c r="O198" s="176">
        <f>ROUND(E198*N198,2)</f>
        <v>0</v>
      </c>
      <c r="P198" s="176">
        <v>0</v>
      </c>
      <c r="Q198" s="176">
        <f>ROUND(E198*P198,2)</f>
        <v>0</v>
      </c>
      <c r="R198" s="178" t="s">
        <v>414</v>
      </c>
      <c r="S198" s="178" t="s">
        <v>139</v>
      </c>
      <c r="T198" s="179" t="s">
        <v>139</v>
      </c>
      <c r="U198" s="162">
        <v>0</v>
      </c>
      <c r="V198" s="162">
        <f>ROUND(E198*U198,2)</f>
        <v>0</v>
      </c>
      <c r="W198" s="162"/>
      <c r="X198" s="162" t="s">
        <v>140</v>
      </c>
      <c r="Y198" s="162" t="s">
        <v>141</v>
      </c>
      <c r="Z198" s="152"/>
      <c r="AA198" s="152"/>
      <c r="AB198" s="152"/>
      <c r="AC198" s="152"/>
      <c r="AD198" s="152"/>
      <c r="AE198" s="152"/>
      <c r="AF198" s="152"/>
      <c r="AG198" s="152" t="s">
        <v>251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2" x14ac:dyDescent="0.2">
      <c r="A199" s="159"/>
      <c r="B199" s="160"/>
      <c r="C199" s="190" t="s">
        <v>420</v>
      </c>
      <c r="D199" s="163"/>
      <c r="E199" s="164">
        <v>14.4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2"/>
      <c r="AA199" s="152"/>
      <c r="AB199" s="152"/>
      <c r="AC199" s="152"/>
      <c r="AD199" s="152"/>
      <c r="AE199" s="152"/>
      <c r="AF199" s="152"/>
      <c r="AG199" s="152" t="s">
        <v>145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81">
        <v>109</v>
      </c>
      <c r="B200" s="182" t="s">
        <v>421</v>
      </c>
      <c r="C200" s="191" t="s">
        <v>422</v>
      </c>
      <c r="D200" s="183" t="s">
        <v>137</v>
      </c>
      <c r="E200" s="184">
        <v>14.4</v>
      </c>
      <c r="F200" s="185">
        <v>0</v>
      </c>
      <c r="G200" s="186">
        <f>ROUND(E200*F200,2)</f>
        <v>0</v>
      </c>
      <c r="H200" s="185">
        <v>18.78</v>
      </c>
      <c r="I200" s="186">
        <f>ROUND(E200*H200,2)</f>
        <v>270.43</v>
      </c>
      <c r="J200" s="185">
        <v>25.62</v>
      </c>
      <c r="K200" s="186">
        <f>ROUND(E200*J200,2)</f>
        <v>368.93</v>
      </c>
      <c r="L200" s="186">
        <v>21</v>
      </c>
      <c r="M200" s="186">
        <f>G200*(1+L200/100)</f>
        <v>0</v>
      </c>
      <c r="N200" s="184">
        <v>1.3999999999999999E-4</v>
      </c>
      <c r="O200" s="184">
        <f>ROUND(E200*N200,2)</f>
        <v>0</v>
      </c>
      <c r="P200" s="184">
        <v>0</v>
      </c>
      <c r="Q200" s="184">
        <f>ROUND(E200*P200,2)</f>
        <v>0</v>
      </c>
      <c r="R200" s="186" t="s">
        <v>414</v>
      </c>
      <c r="S200" s="186" t="s">
        <v>139</v>
      </c>
      <c r="T200" s="187" t="s">
        <v>139</v>
      </c>
      <c r="U200" s="162">
        <v>0</v>
      </c>
      <c r="V200" s="162">
        <f>ROUND(E200*U200,2)</f>
        <v>0</v>
      </c>
      <c r="W200" s="162"/>
      <c r="X200" s="162" t="s">
        <v>140</v>
      </c>
      <c r="Y200" s="162" t="s">
        <v>141</v>
      </c>
      <c r="Z200" s="152"/>
      <c r="AA200" s="152"/>
      <c r="AB200" s="152"/>
      <c r="AC200" s="152"/>
      <c r="AD200" s="152"/>
      <c r="AE200" s="152"/>
      <c r="AF200" s="152"/>
      <c r="AG200" s="152" t="s">
        <v>251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ht="22.5" outlineLevel="1" x14ac:dyDescent="0.2">
      <c r="A201" s="173">
        <v>110</v>
      </c>
      <c r="B201" s="174" t="s">
        <v>423</v>
      </c>
      <c r="C201" s="189" t="s">
        <v>424</v>
      </c>
      <c r="D201" s="175" t="s">
        <v>219</v>
      </c>
      <c r="E201" s="176">
        <v>19.7</v>
      </c>
      <c r="F201" s="177">
        <v>0</v>
      </c>
      <c r="G201" s="178">
        <f>ROUND(E201*F201,2)</f>
        <v>0</v>
      </c>
      <c r="H201" s="177">
        <v>18.2</v>
      </c>
      <c r="I201" s="178">
        <f>ROUND(E201*H201,2)</f>
        <v>358.54</v>
      </c>
      <c r="J201" s="177">
        <v>61.7</v>
      </c>
      <c r="K201" s="178">
        <f>ROUND(E201*J201,2)</f>
        <v>1215.49</v>
      </c>
      <c r="L201" s="178">
        <v>21</v>
      </c>
      <c r="M201" s="178">
        <f>G201*(1+L201/100)</f>
        <v>0</v>
      </c>
      <c r="N201" s="176">
        <v>9.0000000000000006E-5</v>
      </c>
      <c r="O201" s="176">
        <f>ROUND(E201*N201,2)</f>
        <v>0</v>
      </c>
      <c r="P201" s="176">
        <v>0</v>
      </c>
      <c r="Q201" s="176">
        <f>ROUND(E201*P201,2)</f>
        <v>0</v>
      </c>
      <c r="R201" s="178" t="s">
        <v>414</v>
      </c>
      <c r="S201" s="178" t="s">
        <v>139</v>
      </c>
      <c r="T201" s="179" t="s">
        <v>139</v>
      </c>
      <c r="U201" s="162">
        <v>0</v>
      </c>
      <c r="V201" s="162">
        <f>ROUND(E201*U201,2)</f>
        <v>0</v>
      </c>
      <c r="W201" s="162"/>
      <c r="X201" s="162" t="s">
        <v>140</v>
      </c>
      <c r="Y201" s="162" t="s">
        <v>141</v>
      </c>
      <c r="Z201" s="152"/>
      <c r="AA201" s="152"/>
      <c r="AB201" s="152"/>
      <c r="AC201" s="152"/>
      <c r="AD201" s="152"/>
      <c r="AE201" s="152"/>
      <c r="AF201" s="152"/>
      <c r="AG201" s="152" t="s">
        <v>251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2" x14ac:dyDescent="0.2">
      <c r="A202" s="159"/>
      <c r="B202" s="160"/>
      <c r="C202" s="252" t="s">
        <v>425</v>
      </c>
      <c r="D202" s="253"/>
      <c r="E202" s="253"/>
      <c r="F202" s="253"/>
      <c r="G202" s="253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2"/>
      <c r="AA202" s="152"/>
      <c r="AB202" s="152"/>
      <c r="AC202" s="152"/>
      <c r="AD202" s="152"/>
      <c r="AE202" s="152"/>
      <c r="AF202" s="152"/>
      <c r="AG202" s="152" t="s">
        <v>143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190" t="s">
        <v>426</v>
      </c>
      <c r="D203" s="163"/>
      <c r="E203" s="164">
        <v>8</v>
      </c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2"/>
      <c r="AA203" s="152"/>
      <c r="AB203" s="152"/>
      <c r="AC203" s="152"/>
      <c r="AD203" s="152"/>
      <c r="AE203" s="152"/>
      <c r="AF203" s="152"/>
      <c r="AG203" s="152" t="s">
        <v>145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3" x14ac:dyDescent="0.2">
      <c r="A204" s="159"/>
      <c r="B204" s="160"/>
      <c r="C204" s="190" t="s">
        <v>427</v>
      </c>
      <c r="D204" s="163"/>
      <c r="E204" s="164">
        <v>9</v>
      </c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2"/>
      <c r="AA204" s="152"/>
      <c r="AB204" s="152"/>
      <c r="AC204" s="152"/>
      <c r="AD204" s="152"/>
      <c r="AE204" s="152"/>
      <c r="AF204" s="152"/>
      <c r="AG204" s="152" t="s">
        <v>145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0" t="s">
        <v>428</v>
      </c>
      <c r="D205" s="163"/>
      <c r="E205" s="164">
        <v>1.8</v>
      </c>
      <c r="F205" s="162"/>
      <c r="G205" s="162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2"/>
      <c r="AA205" s="152"/>
      <c r="AB205" s="152"/>
      <c r="AC205" s="152"/>
      <c r="AD205" s="152"/>
      <c r="AE205" s="152"/>
      <c r="AF205" s="152"/>
      <c r="AG205" s="152" t="s">
        <v>145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3" x14ac:dyDescent="0.2">
      <c r="A206" s="159"/>
      <c r="B206" s="160"/>
      <c r="C206" s="190" t="s">
        <v>429</v>
      </c>
      <c r="D206" s="163"/>
      <c r="E206" s="164">
        <v>0.9</v>
      </c>
      <c r="F206" s="162"/>
      <c r="G206" s="162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2"/>
      <c r="AA206" s="152"/>
      <c r="AB206" s="152"/>
      <c r="AC206" s="152"/>
      <c r="AD206" s="152"/>
      <c r="AE206" s="152"/>
      <c r="AF206" s="152"/>
      <c r="AG206" s="152" t="s">
        <v>145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73">
        <v>111</v>
      </c>
      <c r="B207" s="174" t="s">
        <v>430</v>
      </c>
      <c r="C207" s="189" t="s">
        <v>431</v>
      </c>
      <c r="D207" s="175" t="s">
        <v>219</v>
      </c>
      <c r="E207" s="176">
        <v>19.7</v>
      </c>
      <c r="F207" s="177">
        <v>0</v>
      </c>
      <c r="G207" s="178">
        <f>ROUND(E207*F207,2)</f>
        <v>0</v>
      </c>
      <c r="H207" s="177">
        <v>3.44</v>
      </c>
      <c r="I207" s="178">
        <f>ROUND(E207*H207,2)</f>
        <v>67.77</v>
      </c>
      <c r="J207" s="177">
        <v>12.26</v>
      </c>
      <c r="K207" s="178">
        <f>ROUND(E207*J207,2)</f>
        <v>241.52</v>
      </c>
      <c r="L207" s="178">
        <v>21</v>
      </c>
      <c r="M207" s="178">
        <f>G207*(1+L207/100)</f>
        <v>0</v>
      </c>
      <c r="N207" s="176">
        <v>3.0000000000000001E-5</v>
      </c>
      <c r="O207" s="176">
        <f>ROUND(E207*N207,2)</f>
        <v>0</v>
      </c>
      <c r="P207" s="176">
        <v>0</v>
      </c>
      <c r="Q207" s="176">
        <f>ROUND(E207*P207,2)</f>
        <v>0</v>
      </c>
      <c r="R207" s="178" t="s">
        <v>414</v>
      </c>
      <c r="S207" s="178" t="s">
        <v>139</v>
      </c>
      <c r="T207" s="179" t="s">
        <v>139</v>
      </c>
      <c r="U207" s="162">
        <v>0</v>
      </c>
      <c r="V207" s="162">
        <f>ROUND(E207*U207,2)</f>
        <v>0</v>
      </c>
      <c r="W207" s="162"/>
      <c r="X207" s="162" t="s">
        <v>140</v>
      </c>
      <c r="Y207" s="162" t="s">
        <v>141</v>
      </c>
      <c r="Z207" s="152"/>
      <c r="AA207" s="152"/>
      <c r="AB207" s="152"/>
      <c r="AC207" s="152"/>
      <c r="AD207" s="152"/>
      <c r="AE207" s="152"/>
      <c r="AF207" s="152"/>
      <c r="AG207" s="152" t="s">
        <v>251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252" t="s">
        <v>425</v>
      </c>
      <c r="D208" s="253"/>
      <c r="E208" s="253"/>
      <c r="F208" s="253"/>
      <c r="G208" s="253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2"/>
      <c r="AA208" s="152"/>
      <c r="AB208" s="152"/>
      <c r="AC208" s="152"/>
      <c r="AD208" s="152"/>
      <c r="AE208" s="152"/>
      <c r="AF208" s="152"/>
      <c r="AG208" s="152" t="s">
        <v>143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73">
        <v>112</v>
      </c>
      <c r="B209" s="174" t="s">
        <v>432</v>
      </c>
      <c r="C209" s="189" t="s">
        <v>433</v>
      </c>
      <c r="D209" s="175" t="s">
        <v>137</v>
      </c>
      <c r="E209" s="176">
        <v>16.605</v>
      </c>
      <c r="F209" s="177">
        <v>0</v>
      </c>
      <c r="G209" s="178">
        <f>ROUND(E209*F209,2)</f>
        <v>0</v>
      </c>
      <c r="H209" s="177">
        <v>3.41</v>
      </c>
      <c r="I209" s="178">
        <f>ROUND(E209*H209,2)</f>
        <v>56.62</v>
      </c>
      <c r="J209" s="177">
        <v>26.49</v>
      </c>
      <c r="K209" s="178">
        <f>ROUND(E209*J209,2)</f>
        <v>439.87</v>
      </c>
      <c r="L209" s="178">
        <v>21</v>
      </c>
      <c r="M209" s="178">
        <f>G209*(1+L209/100)</f>
        <v>0</v>
      </c>
      <c r="N209" s="176">
        <v>5.0000000000000002E-5</v>
      </c>
      <c r="O209" s="176">
        <f>ROUND(E209*N209,2)</f>
        <v>0</v>
      </c>
      <c r="P209" s="176">
        <v>0</v>
      </c>
      <c r="Q209" s="176">
        <f>ROUND(E209*P209,2)</f>
        <v>0</v>
      </c>
      <c r="R209" s="178" t="s">
        <v>414</v>
      </c>
      <c r="S209" s="178" t="s">
        <v>139</v>
      </c>
      <c r="T209" s="179" t="s">
        <v>139</v>
      </c>
      <c r="U209" s="162">
        <v>0</v>
      </c>
      <c r="V209" s="162">
        <f>ROUND(E209*U209,2)</f>
        <v>0</v>
      </c>
      <c r="W209" s="162"/>
      <c r="X209" s="162" t="s">
        <v>140</v>
      </c>
      <c r="Y209" s="162" t="s">
        <v>141</v>
      </c>
      <c r="Z209" s="152"/>
      <c r="AA209" s="152"/>
      <c r="AB209" s="152"/>
      <c r="AC209" s="152"/>
      <c r="AD209" s="152"/>
      <c r="AE209" s="152"/>
      <c r="AF209" s="152"/>
      <c r="AG209" s="152" t="s">
        <v>251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2" x14ac:dyDescent="0.2">
      <c r="A210" s="159"/>
      <c r="B210" s="160"/>
      <c r="C210" s="190" t="s">
        <v>434</v>
      </c>
      <c r="D210" s="163"/>
      <c r="E210" s="164">
        <v>2.21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2"/>
      <c r="AA210" s="152"/>
      <c r="AB210" s="152"/>
      <c r="AC210" s="152"/>
      <c r="AD210" s="152"/>
      <c r="AE210" s="152"/>
      <c r="AF210" s="152"/>
      <c r="AG210" s="152" t="s">
        <v>145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3" x14ac:dyDescent="0.2">
      <c r="A211" s="159"/>
      <c r="B211" s="160"/>
      <c r="C211" s="190" t="s">
        <v>435</v>
      </c>
      <c r="D211" s="163"/>
      <c r="E211" s="164">
        <v>14.4</v>
      </c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2"/>
      <c r="AA211" s="152"/>
      <c r="AB211" s="152"/>
      <c r="AC211" s="152"/>
      <c r="AD211" s="152"/>
      <c r="AE211" s="152"/>
      <c r="AF211" s="152"/>
      <c r="AG211" s="152" t="s">
        <v>145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x14ac:dyDescent="0.2">
      <c r="A212" s="166" t="s">
        <v>133</v>
      </c>
      <c r="B212" s="167" t="s">
        <v>93</v>
      </c>
      <c r="C212" s="188" t="s">
        <v>94</v>
      </c>
      <c r="D212" s="168"/>
      <c r="E212" s="169"/>
      <c r="F212" s="170"/>
      <c r="G212" s="170">
        <f>SUMIF(AG213:AG218,"&lt;&gt;NOR",G213:G218)</f>
        <v>0</v>
      </c>
      <c r="H212" s="170"/>
      <c r="I212" s="170">
        <f>SUM(I213:I218)</f>
        <v>3709.25</v>
      </c>
      <c r="J212" s="170"/>
      <c r="K212" s="170">
        <f>SUM(K213:K218)</f>
        <v>16524.39</v>
      </c>
      <c r="L212" s="170"/>
      <c r="M212" s="170">
        <f>SUM(M213:M218)</f>
        <v>0</v>
      </c>
      <c r="N212" s="169"/>
      <c r="O212" s="169">
        <f>SUM(O213:O218)</f>
        <v>0.04</v>
      </c>
      <c r="P212" s="169"/>
      <c r="Q212" s="169">
        <f>SUM(Q213:Q218)</f>
        <v>0</v>
      </c>
      <c r="R212" s="170"/>
      <c r="S212" s="170"/>
      <c r="T212" s="171"/>
      <c r="U212" s="165"/>
      <c r="V212" s="165">
        <f>SUM(V213:V218)</f>
        <v>0</v>
      </c>
      <c r="W212" s="165"/>
      <c r="X212" s="165"/>
      <c r="Y212" s="165"/>
      <c r="AG212" t="s">
        <v>134</v>
      </c>
    </row>
    <row r="213" spans="1:60" outlineLevel="1" x14ac:dyDescent="0.2">
      <c r="A213" s="181">
        <v>113</v>
      </c>
      <c r="B213" s="182" t="s">
        <v>436</v>
      </c>
      <c r="C213" s="191" t="s">
        <v>437</v>
      </c>
      <c r="D213" s="183" t="s">
        <v>137</v>
      </c>
      <c r="E213" s="184">
        <v>148.66749999999999</v>
      </c>
      <c r="F213" s="185">
        <v>0</v>
      </c>
      <c r="G213" s="186">
        <f>ROUND(E213*F213,2)</f>
        <v>0</v>
      </c>
      <c r="H213" s="185">
        <v>0.11</v>
      </c>
      <c r="I213" s="186">
        <f>ROUND(E213*H213,2)</f>
        <v>16.350000000000001</v>
      </c>
      <c r="J213" s="185">
        <v>39.69</v>
      </c>
      <c r="K213" s="186">
        <f>ROUND(E213*J213,2)</f>
        <v>5900.61</v>
      </c>
      <c r="L213" s="186">
        <v>21</v>
      </c>
      <c r="M213" s="186">
        <f>G213*(1+L213/100)</f>
        <v>0</v>
      </c>
      <c r="N213" s="184">
        <v>0</v>
      </c>
      <c r="O213" s="184">
        <f>ROUND(E213*N213,2)</f>
        <v>0</v>
      </c>
      <c r="P213" s="184">
        <v>0</v>
      </c>
      <c r="Q213" s="184">
        <f>ROUND(E213*P213,2)</f>
        <v>0</v>
      </c>
      <c r="R213" s="186" t="s">
        <v>438</v>
      </c>
      <c r="S213" s="186" t="s">
        <v>139</v>
      </c>
      <c r="T213" s="187" t="s">
        <v>139</v>
      </c>
      <c r="U213" s="162">
        <v>0</v>
      </c>
      <c r="V213" s="162">
        <f>ROUND(E213*U213,2)</f>
        <v>0</v>
      </c>
      <c r="W213" s="162"/>
      <c r="X213" s="162" t="s">
        <v>140</v>
      </c>
      <c r="Y213" s="162" t="s">
        <v>141</v>
      </c>
      <c r="Z213" s="152"/>
      <c r="AA213" s="152"/>
      <c r="AB213" s="152"/>
      <c r="AC213" s="152"/>
      <c r="AD213" s="152"/>
      <c r="AE213" s="152"/>
      <c r="AF213" s="152"/>
      <c r="AG213" s="152" t="s">
        <v>251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73">
        <v>114</v>
      </c>
      <c r="B214" s="174" t="s">
        <v>439</v>
      </c>
      <c r="C214" s="189" t="s">
        <v>440</v>
      </c>
      <c r="D214" s="175" t="s">
        <v>137</v>
      </c>
      <c r="E214" s="176">
        <v>148.66749999999999</v>
      </c>
      <c r="F214" s="177">
        <v>0</v>
      </c>
      <c r="G214" s="178">
        <f>ROUND(E214*F214,2)</f>
        <v>0</v>
      </c>
      <c r="H214" s="177">
        <v>18.34</v>
      </c>
      <c r="I214" s="178">
        <f>ROUND(E214*H214,2)</f>
        <v>2726.56</v>
      </c>
      <c r="J214" s="177">
        <v>17.260000000000002</v>
      </c>
      <c r="K214" s="178">
        <f>ROUND(E214*J214,2)</f>
        <v>2566</v>
      </c>
      <c r="L214" s="178">
        <v>21</v>
      </c>
      <c r="M214" s="178">
        <f>G214*(1+L214/100)</f>
        <v>0</v>
      </c>
      <c r="N214" s="176">
        <v>1.2999999999999999E-4</v>
      </c>
      <c r="O214" s="176">
        <f>ROUND(E214*N214,2)</f>
        <v>0.02</v>
      </c>
      <c r="P214" s="176">
        <v>0</v>
      </c>
      <c r="Q214" s="176">
        <f>ROUND(E214*P214,2)</f>
        <v>0</v>
      </c>
      <c r="R214" s="178" t="s">
        <v>438</v>
      </c>
      <c r="S214" s="178" t="s">
        <v>139</v>
      </c>
      <c r="T214" s="179" t="s">
        <v>139</v>
      </c>
      <c r="U214" s="162">
        <v>0</v>
      </c>
      <c r="V214" s="162">
        <f>ROUND(E214*U214,2)</f>
        <v>0</v>
      </c>
      <c r="W214" s="162"/>
      <c r="X214" s="162" t="s">
        <v>140</v>
      </c>
      <c r="Y214" s="162" t="s">
        <v>141</v>
      </c>
      <c r="Z214" s="152"/>
      <c r="AA214" s="152"/>
      <c r="AB214" s="152"/>
      <c r="AC214" s="152"/>
      <c r="AD214" s="152"/>
      <c r="AE214" s="152"/>
      <c r="AF214" s="152"/>
      <c r="AG214" s="152" t="s">
        <v>251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190" t="s">
        <v>441</v>
      </c>
      <c r="D215" s="163"/>
      <c r="E215" s="164">
        <v>46.43</v>
      </c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2"/>
      <c r="AA215" s="152"/>
      <c r="AB215" s="152"/>
      <c r="AC215" s="152"/>
      <c r="AD215" s="152"/>
      <c r="AE215" s="152"/>
      <c r="AF215" s="152"/>
      <c r="AG215" s="152" t="s">
        <v>145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3" x14ac:dyDescent="0.2">
      <c r="A216" s="159"/>
      <c r="B216" s="160"/>
      <c r="C216" s="190" t="s">
        <v>442</v>
      </c>
      <c r="D216" s="163"/>
      <c r="E216" s="164">
        <v>98.64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2"/>
      <c r="AA216" s="152"/>
      <c r="AB216" s="152"/>
      <c r="AC216" s="152"/>
      <c r="AD216" s="152"/>
      <c r="AE216" s="152"/>
      <c r="AF216" s="152"/>
      <c r="AG216" s="152" t="s">
        <v>145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3" x14ac:dyDescent="0.2">
      <c r="A217" s="159"/>
      <c r="B217" s="160"/>
      <c r="C217" s="190" t="s">
        <v>443</v>
      </c>
      <c r="D217" s="163"/>
      <c r="E217" s="164">
        <v>3.6</v>
      </c>
      <c r="F217" s="162"/>
      <c r="G217" s="162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62"/>
      <c r="Z217" s="152"/>
      <c r="AA217" s="152"/>
      <c r="AB217" s="152"/>
      <c r="AC217" s="152"/>
      <c r="AD217" s="152"/>
      <c r="AE217" s="152"/>
      <c r="AF217" s="152"/>
      <c r="AG217" s="152" t="s">
        <v>145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81">
        <v>115</v>
      </c>
      <c r="B218" s="182" t="s">
        <v>444</v>
      </c>
      <c r="C218" s="191" t="s">
        <v>445</v>
      </c>
      <c r="D218" s="183" t="s">
        <v>137</v>
      </c>
      <c r="E218" s="184">
        <v>148.66749999999999</v>
      </c>
      <c r="F218" s="185">
        <v>0</v>
      </c>
      <c r="G218" s="186">
        <f>ROUND(E218*F218,2)</f>
        <v>0</v>
      </c>
      <c r="H218" s="185">
        <v>6.5</v>
      </c>
      <c r="I218" s="186">
        <f>ROUND(E218*H218,2)</f>
        <v>966.34</v>
      </c>
      <c r="J218" s="185">
        <v>54.2</v>
      </c>
      <c r="K218" s="186">
        <f>ROUND(E218*J218,2)</f>
        <v>8057.78</v>
      </c>
      <c r="L218" s="186">
        <v>21</v>
      </c>
      <c r="M218" s="186">
        <f>G218*(1+L218/100)</f>
        <v>0</v>
      </c>
      <c r="N218" s="184">
        <v>1.4999999999999999E-4</v>
      </c>
      <c r="O218" s="184">
        <f>ROUND(E218*N218,2)</f>
        <v>0.02</v>
      </c>
      <c r="P218" s="184">
        <v>0</v>
      </c>
      <c r="Q218" s="184">
        <f>ROUND(E218*P218,2)</f>
        <v>0</v>
      </c>
      <c r="R218" s="186" t="s">
        <v>438</v>
      </c>
      <c r="S218" s="186" t="s">
        <v>139</v>
      </c>
      <c r="T218" s="187" t="s">
        <v>139</v>
      </c>
      <c r="U218" s="162">
        <v>0</v>
      </c>
      <c r="V218" s="162">
        <f>ROUND(E218*U218,2)</f>
        <v>0</v>
      </c>
      <c r="W218" s="162"/>
      <c r="X218" s="162" t="s">
        <v>140</v>
      </c>
      <c r="Y218" s="162" t="s">
        <v>141</v>
      </c>
      <c r="Z218" s="152"/>
      <c r="AA218" s="152"/>
      <c r="AB218" s="152"/>
      <c r="AC218" s="152"/>
      <c r="AD218" s="152"/>
      <c r="AE218" s="152"/>
      <c r="AF218" s="152"/>
      <c r="AG218" s="152" t="s">
        <v>251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x14ac:dyDescent="0.2">
      <c r="A219" s="166" t="s">
        <v>133</v>
      </c>
      <c r="B219" s="167" t="s">
        <v>95</v>
      </c>
      <c r="C219" s="188" t="s">
        <v>96</v>
      </c>
      <c r="D219" s="168"/>
      <c r="E219" s="169"/>
      <c r="F219" s="170"/>
      <c r="G219" s="170">
        <f>SUMIF(AG220:AG229,"&lt;&gt;NOR",G220:G229)</f>
        <v>0</v>
      </c>
      <c r="H219" s="170"/>
      <c r="I219" s="170">
        <f>SUM(I220:I229)</f>
        <v>5225</v>
      </c>
      <c r="J219" s="170"/>
      <c r="K219" s="170">
        <f>SUM(K220:K229)</f>
        <v>69735</v>
      </c>
      <c r="L219" s="170"/>
      <c r="M219" s="170">
        <f>SUM(M220:M229)</f>
        <v>0</v>
      </c>
      <c r="N219" s="169"/>
      <c r="O219" s="169">
        <f>SUM(O220:O229)</f>
        <v>0.02</v>
      </c>
      <c r="P219" s="169"/>
      <c r="Q219" s="169">
        <f>SUM(Q220:Q229)</f>
        <v>0.55000000000000004</v>
      </c>
      <c r="R219" s="170"/>
      <c r="S219" s="170"/>
      <c r="T219" s="171"/>
      <c r="U219" s="165"/>
      <c r="V219" s="165">
        <f>SUM(V220:V229)</f>
        <v>0</v>
      </c>
      <c r="W219" s="165"/>
      <c r="X219" s="165"/>
      <c r="Y219" s="165"/>
      <c r="AG219" t="s">
        <v>134</v>
      </c>
    </row>
    <row r="220" spans="1:60" outlineLevel="1" x14ac:dyDescent="0.2">
      <c r="A220" s="181">
        <v>116</v>
      </c>
      <c r="B220" s="182" t="s">
        <v>446</v>
      </c>
      <c r="C220" s="191" t="s">
        <v>447</v>
      </c>
      <c r="D220" s="183" t="s">
        <v>219</v>
      </c>
      <c r="E220" s="184">
        <v>265</v>
      </c>
      <c r="F220" s="185">
        <v>0</v>
      </c>
      <c r="G220" s="186">
        <f t="shared" ref="G220:G229" si="21">ROUND(E220*F220,2)</f>
        <v>0</v>
      </c>
      <c r="H220" s="185">
        <v>0</v>
      </c>
      <c r="I220" s="186">
        <f t="shared" ref="I220:I229" si="22">ROUND(E220*H220,2)</f>
        <v>0</v>
      </c>
      <c r="J220" s="185">
        <v>37</v>
      </c>
      <c r="K220" s="186">
        <f t="shared" ref="K220:K229" si="23">ROUND(E220*J220,2)</f>
        <v>9805</v>
      </c>
      <c r="L220" s="186">
        <v>21</v>
      </c>
      <c r="M220" s="186">
        <f t="shared" ref="M220:M229" si="24">G220*(1+L220/100)</f>
        <v>0</v>
      </c>
      <c r="N220" s="184">
        <v>0</v>
      </c>
      <c r="O220" s="184">
        <f t="shared" ref="O220:O229" si="25">ROUND(E220*N220,2)</f>
        <v>0</v>
      </c>
      <c r="P220" s="184">
        <v>0</v>
      </c>
      <c r="Q220" s="184">
        <f t="shared" ref="Q220:Q229" si="26">ROUND(E220*P220,2)</f>
        <v>0</v>
      </c>
      <c r="R220" s="186" t="s">
        <v>95</v>
      </c>
      <c r="S220" s="186" t="s">
        <v>139</v>
      </c>
      <c r="T220" s="187" t="s">
        <v>139</v>
      </c>
      <c r="U220" s="162">
        <v>0</v>
      </c>
      <c r="V220" s="162">
        <f t="shared" ref="V220:V229" si="27">ROUND(E220*U220,2)</f>
        <v>0</v>
      </c>
      <c r="W220" s="162"/>
      <c r="X220" s="162" t="s">
        <v>140</v>
      </c>
      <c r="Y220" s="162" t="s">
        <v>141</v>
      </c>
      <c r="Z220" s="152"/>
      <c r="AA220" s="152"/>
      <c r="AB220" s="152"/>
      <c r="AC220" s="152"/>
      <c r="AD220" s="152"/>
      <c r="AE220" s="152"/>
      <c r="AF220" s="152"/>
      <c r="AG220" s="152" t="s">
        <v>220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81">
        <v>117</v>
      </c>
      <c r="B221" s="182" t="s">
        <v>448</v>
      </c>
      <c r="C221" s="191" t="s">
        <v>449</v>
      </c>
      <c r="D221" s="183" t="s">
        <v>199</v>
      </c>
      <c r="E221" s="184">
        <v>22</v>
      </c>
      <c r="F221" s="185">
        <v>0</v>
      </c>
      <c r="G221" s="186">
        <f t="shared" si="21"/>
        <v>0</v>
      </c>
      <c r="H221" s="185">
        <v>0</v>
      </c>
      <c r="I221" s="186">
        <f t="shared" si="22"/>
        <v>0</v>
      </c>
      <c r="J221" s="185">
        <v>326</v>
      </c>
      <c r="K221" s="186">
        <f t="shared" si="23"/>
        <v>7172</v>
      </c>
      <c r="L221" s="186">
        <v>21</v>
      </c>
      <c r="M221" s="186">
        <f t="shared" si="24"/>
        <v>0</v>
      </c>
      <c r="N221" s="184">
        <v>0</v>
      </c>
      <c r="O221" s="184">
        <f t="shared" si="25"/>
        <v>0</v>
      </c>
      <c r="P221" s="184">
        <v>0</v>
      </c>
      <c r="Q221" s="184">
        <f t="shared" si="26"/>
        <v>0</v>
      </c>
      <c r="R221" s="186"/>
      <c r="S221" s="186" t="s">
        <v>200</v>
      </c>
      <c r="T221" s="187" t="s">
        <v>201</v>
      </c>
      <c r="U221" s="162">
        <v>0</v>
      </c>
      <c r="V221" s="162">
        <f t="shared" si="27"/>
        <v>0</v>
      </c>
      <c r="W221" s="162"/>
      <c r="X221" s="162" t="s">
        <v>140</v>
      </c>
      <c r="Y221" s="162" t="s">
        <v>141</v>
      </c>
      <c r="Z221" s="152"/>
      <c r="AA221" s="152"/>
      <c r="AB221" s="152"/>
      <c r="AC221" s="152"/>
      <c r="AD221" s="152"/>
      <c r="AE221" s="152"/>
      <c r="AF221" s="152"/>
      <c r="AG221" s="152" t="s">
        <v>142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81">
        <v>118</v>
      </c>
      <c r="B222" s="182" t="s">
        <v>450</v>
      </c>
      <c r="C222" s="191" t="s">
        <v>451</v>
      </c>
      <c r="D222" s="183" t="s">
        <v>199</v>
      </c>
      <c r="E222" s="184">
        <v>6</v>
      </c>
      <c r="F222" s="185">
        <v>0</v>
      </c>
      <c r="G222" s="186">
        <f t="shared" si="21"/>
        <v>0</v>
      </c>
      <c r="H222" s="185">
        <v>0</v>
      </c>
      <c r="I222" s="186">
        <f t="shared" si="22"/>
        <v>0</v>
      </c>
      <c r="J222" s="185">
        <v>375</v>
      </c>
      <c r="K222" s="186">
        <f t="shared" si="23"/>
        <v>2250</v>
      </c>
      <c r="L222" s="186">
        <v>21</v>
      </c>
      <c r="M222" s="186">
        <f t="shared" si="24"/>
        <v>0</v>
      </c>
      <c r="N222" s="184">
        <v>0</v>
      </c>
      <c r="O222" s="184">
        <f t="shared" si="25"/>
        <v>0</v>
      </c>
      <c r="P222" s="184">
        <v>0</v>
      </c>
      <c r="Q222" s="184">
        <f t="shared" si="26"/>
        <v>0</v>
      </c>
      <c r="R222" s="186"/>
      <c r="S222" s="186" t="s">
        <v>200</v>
      </c>
      <c r="T222" s="187" t="s">
        <v>201</v>
      </c>
      <c r="U222" s="162">
        <v>0</v>
      </c>
      <c r="V222" s="162">
        <f t="shared" si="27"/>
        <v>0</v>
      </c>
      <c r="W222" s="162"/>
      <c r="X222" s="162" t="s">
        <v>140</v>
      </c>
      <c r="Y222" s="162" t="s">
        <v>141</v>
      </c>
      <c r="Z222" s="152"/>
      <c r="AA222" s="152"/>
      <c r="AB222" s="152"/>
      <c r="AC222" s="152"/>
      <c r="AD222" s="152"/>
      <c r="AE222" s="152"/>
      <c r="AF222" s="152"/>
      <c r="AG222" s="152" t="s">
        <v>142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81">
        <v>119</v>
      </c>
      <c r="B223" s="182" t="s">
        <v>452</v>
      </c>
      <c r="C223" s="191" t="s">
        <v>453</v>
      </c>
      <c r="D223" s="183" t="s">
        <v>199</v>
      </c>
      <c r="E223" s="184">
        <v>8</v>
      </c>
      <c r="F223" s="185">
        <v>0</v>
      </c>
      <c r="G223" s="186">
        <f t="shared" si="21"/>
        <v>0</v>
      </c>
      <c r="H223" s="185">
        <v>0</v>
      </c>
      <c r="I223" s="186">
        <f t="shared" si="22"/>
        <v>0</v>
      </c>
      <c r="J223" s="185">
        <v>387</v>
      </c>
      <c r="K223" s="186">
        <f t="shared" si="23"/>
        <v>3096</v>
      </c>
      <c r="L223" s="186">
        <v>21</v>
      </c>
      <c r="M223" s="186">
        <f t="shared" si="24"/>
        <v>0</v>
      </c>
      <c r="N223" s="184">
        <v>0</v>
      </c>
      <c r="O223" s="184">
        <f t="shared" si="25"/>
        <v>0</v>
      </c>
      <c r="P223" s="184">
        <v>0</v>
      </c>
      <c r="Q223" s="184">
        <f t="shared" si="26"/>
        <v>0</v>
      </c>
      <c r="R223" s="186"/>
      <c r="S223" s="186" t="s">
        <v>200</v>
      </c>
      <c r="T223" s="187" t="s">
        <v>201</v>
      </c>
      <c r="U223" s="162">
        <v>0</v>
      </c>
      <c r="V223" s="162">
        <f t="shared" si="27"/>
        <v>0</v>
      </c>
      <c r="W223" s="162"/>
      <c r="X223" s="162" t="s">
        <v>140</v>
      </c>
      <c r="Y223" s="162" t="s">
        <v>141</v>
      </c>
      <c r="Z223" s="152"/>
      <c r="AA223" s="152"/>
      <c r="AB223" s="152"/>
      <c r="AC223" s="152"/>
      <c r="AD223" s="152"/>
      <c r="AE223" s="152"/>
      <c r="AF223" s="152"/>
      <c r="AG223" s="152" t="s">
        <v>142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81">
        <v>120</v>
      </c>
      <c r="B224" s="182" t="s">
        <v>454</v>
      </c>
      <c r="C224" s="191" t="s">
        <v>455</v>
      </c>
      <c r="D224" s="183" t="s">
        <v>199</v>
      </c>
      <c r="E224" s="184">
        <v>8</v>
      </c>
      <c r="F224" s="185">
        <v>0</v>
      </c>
      <c r="G224" s="186">
        <f t="shared" si="21"/>
        <v>0</v>
      </c>
      <c r="H224" s="185">
        <v>0</v>
      </c>
      <c r="I224" s="186">
        <f t="shared" si="22"/>
        <v>0</v>
      </c>
      <c r="J224" s="185">
        <v>3260</v>
      </c>
      <c r="K224" s="186">
        <f t="shared" si="23"/>
        <v>26080</v>
      </c>
      <c r="L224" s="186">
        <v>21</v>
      </c>
      <c r="M224" s="186">
        <f t="shared" si="24"/>
        <v>0</v>
      </c>
      <c r="N224" s="184">
        <v>0</v>
      </c>
      <c r="O224" s="184">
        <f t="shared" si="25"/>
        <v>0</v>
      </c>
      <c r="P224" s="184">
        <v>0</v>
      </c>
      <c r="Q224" s="184">
        <f t="shared" si="26"/>
        <v>0</v>
      </c>
      <c r="R224" s="186"/>
      <c r="S224" s="186" t="s">
        <v>200</v>
      </c>
      <c r="T224" s="187" t="s">
        <v>201</v>
      </c>
      <c r="U224" s="162">
        <v>0</v>
      </c>
      <c r="V224" s="162">
        <f t="shared" si="27"/>
        <v>0</v>
      </c>
      <c r="W224" s="162"/>
      <c r="X224" s="162" t="s">
        <v>140</v>
      </c>
      <c r="Y224" s="162" t="s">
        <v>141</v>
      </c>
      <c r="Z224" s="152"/>
      <c r="AA224" s="152"/>
      <c r="AB224" s="152"/>
      <c r="AC224" s="152"/>
      <c r="AD224" s="152"/>
      <c r="AE224" s="152"/>
      <c r="AF224" s="152"/>
      <c r="AG224" s="152" t="s">
        <v>142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81">
        <v>121</v>
      </c>
      <c r="B225" s="182" t="s">
        <v>456</v>
      </c>
      <c r="C225" s="191" t="s">
        <v>457</v>
      </c>
      <c r="D225" s="183" t="s">
        <v>458</v>
      </c>
      <c r="E225" s="184">
        <v>1</v>
      </c>
      <c r="F225" s="185">
        <v>0</v>
      </c>
      <c r="G225" s="186">
        <f t="shared" si="21"/>
        <v>0</v>
      </c>
      <c r="H225" s="185">
        <v>0</v>
      </c>
      <c r="I225" s="186">
        <f t="shared" si="22"/>
        <v>0</v>
      </c>
      <c r="J225" s="185">
        <v>7500</v>
      </c>
      <c r="K225" s="186">
        <f t="shared" si="23"/>
        <v>7500</v>
      </c>
      <c r="L225" s="186">
        <v>21</v>
      </c>
      <c r="M225" s="186">
        <f t="shared" si="24"/>
        <v>0</v>
      </c>
      <c r="N225" s="184">
        <v>0</v>
      </c>
      <c r="O225" s="184">
        <f t="shared" si="25"/>
        <v>0</v>
      </c>
      <c r="P225" s="184">
        <v>0.55000000000000004</v>
      </c>
      <c r="Q225" s="184">
        <f t="shared" si="26"/>
        <v>0.55000000000000004</v>
      </c>
      <c r="R225" s="186"/>
      <c r="S225" s="186" t="s">
        <v>200</v>
      </c>
      <c r="T225" s="187" t="s">
        <v>201</v>
      </c>
      <c r="U225" s="162">
        <v>0</v>
      </c>
      <c r="V225" s="162">
        <f t="shared" si="27"/>
        <v>0</v>
      </c>
      <c r="W225" s="162"/>
      <c r="X225" s="162" t="s">
        <v>140</v>
      </c>
      <c r="Y225" s="162" t="s">
        <v>141</v>
      </c>
      <c r="Z225" s="152"/>
      <c r="AA225" s="152"/>
      <c r="AB225" s="152"/>
      <c r="AC225" s="152"/>
      <c r="AD225" s="152"/>
      <c r="AE225" s="152"/>
      <c r="AF225" s="152"/>
      <c r="AG225" s="152" t="s">
        <v>142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81">
        <v>122</v>
      </c>
      <c r="B226" s="182" t="s">
        <v>459</v>
      </c>
      <c r="C226" s="191" t="s">
        <v>460</v>
      </c>
      <c r="D226" s="183" t="s">
        <v>342</v>
      </c>
      <c r="E226" s="184">
        <v>8</v>
      </c>
      <c r="F226" s="185">
        <v>0</v>
      </c>
      <c r="G226" s="186">
        <f t="shared" si="21"/>
        <v>0</v>
      </c>
      <c r="H226" s="185">
        <v>0</v>
      </c>
      <c r="I226" s="186">
        <f t="shared" si="22"/>
        <v>0</v>
      </c>
      <c r="J226" s="185">
        <v>650</v>
      </c>
      <c r="K226" s="186">
        <f t="shared" si="23"/>
        <v>5200</v>
      </c>
      <c r="L226" s="186">
        <v>21</v>
      </c>
      <c r="M226" s="186">
        <f t="shared" si="24"/>
        <v>0</v>
      </c>
      <c r="N226" s="184">
        <v>0</v>
      </c>
      <c r="O226" s="184">
        <f t="shared" si="25"/>
        <v>0</v>
      </c>
      <c r="P226" s="184">
        <v>0</v>
      </c>
      <c r="Q226" s="184">
        <f t="shared" si="26"/>
        <v>0</v>
      </c>
      <c r="R226" s="186"/>
      <c r="S226" s="186" t="s">
        <v>200</v>
      </c>
      <c r="T226" s="187" t="s">
        <v>201</v>
      </c>
      <c r="U226" s="162">
        <v>0</v>
      </c>
      <c r="V226" s="162">
        <f t="shared" si="27"/>
        <v>0</v>
      </c>
      <c r="W226" s="162"/>
      <c r="X226" s="162" t="s">
        <v>140</v>
      </c>
      <c r="Y226" s="162" t="s">
        <v>141</v>
      </c>
      <c r="Z226" s="152"/>
      <c r="AA226" s="152"/>
      <c r="AB226" s="152"/>
      <c r="AC226" s="152"/>
      <c r="AD226" s="152"/>
      <c r="AE226" s="152"/>
      <c r="AF226" s="152"/>
      <c r="AG226" s="152" t="s">
        <v>220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81">
        <v>123</v>
      </c>
      <c r="B227" s="182" t="s">
        <v>461</v>
      </c>
      <c r="C227" s="191" t="s">
        <v>462</v>
      </c>
      <c r="D227" s="183" t="s">
        <v>199</v>
      </c>
      <c r="E227" s="184">
        <v>1</v>
      </c>
      <c r="F227" s="185">
        <v>0</v>
      </c>
      <c r="G227" s="186">
        <f t="shared" si="21"/>
        <v>0</v>
      </c>
      <c r="H227" s="185">
        <v>0</v>
      </c>
      <c r="I227" s="186">
        <f t="shared" si="22"/>
        <v>0</v>
      </c>
      <c r="J227" s="185">
        <v>3000</v>
      </c>
      <c r="K227" s="186">
        <f t="shared" si="23"/>
        <v>3000</v>
      </c>
      <c r="L227" s="186">
        <v>21</v>
      </c>
      <c r="M227" s="186">
        <f t="shared" si="24"/>
        <v>0</v>
      </c>
      <c r="N227" s="184">
        <v>0</v>
      </c>
      <c r="O227" s="184">
        <f t="shared" si="25"/>
        <v>0</v>
      </c>
      <c r="P227" s="184">
        <v>0</v>
      </c>
      <c r="Q227" s="184">
        <f t="shared" si="26"/>
        <v>0</v>
      </c>
      <c r="R227" s="186"/>
      <c r="S227" s="186" t="s">
        <v>200</v>
      </c>
      <c r="T227" s="187" t="s">
        <v>201</v>
      </c>
      <c r="U227" s="162">
        <v>0</v>
      </c>
      <c r="V227" s="162">
        <f t="shared" si="27"/>
        <v>0</v>
      </c>
      <c r="W227" s="162"/>
      <c r="X227" s="162" t="s">
        <v>140</v>
      </c>
      <c r="Y227" s="162" t="s">
        <v>141</v>
      </c>
      <c r="Z227" s="152"/>
      <c r="AA227" s="152"/>
      <c r="AB227" s="152"/>
      <c r="AC227" s="152"/>
      <c r="AD227" s="152"/>
      <c r="AE227" s="152"/>
      <c r="AF227" s="152"/>
      <c r="AG227" s="152" t="s">
        <v>142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33.75" outlineLevel="1" x14ac:dyDescent="0.2">
      <c r="A228" s="181">
        <v>124</v>
      </c>
      <c r="B228" s="182" t="s">
        <v>463</v>
      </c>
      <c r="C228" s="191" t="s">
        <v>464</v>
      </c>
      <c r="D228" s="183" t="s">
        <v>219</v>
      </c>
      <c r="E228" s="184">
        <v>275</v>
      </c>
      <c r="F228" s="185">
        <v>0</v>
      </c>
      <c r="G228" s="186">
        <f t="shared" si="21"/>
        <v>0</v>
      </c>
      <c r="H228" s="185">
        <v>19</v>
      </c>
      <c r="I228" s="186">
        <f t="shared" si="22"/>
        <v>5225</v>
      </c>
      <c r="J228" s="185">
        <v>0</v>
      </c>
      <c r="K228" s="186">
        <f t="shared" si="23"/>
        <v>0</v>
      </c>
      <c r="L228" s="186">
        <v>21</v>
      </c>
      <c r="M228" s="186">
        <f t="shared" si="24"/>
        <v>0</v>
      </c>
      <c r="N228" s="184">
        <v>9.0000000000000006E-5</v>
      </c>
      <c r="O228" s="184">
        <f t="shared" si="25"/>
        <v>0.02</v>
      </c>
      <c r="P228" s="184">
        <v>0</v>
      </c>
      <c r="Q228" s="184">
        <f t="shared" si="26"/>
        <v>0</v>
      </c>
      <c r="R228" s="186" t="s">
        <v>196</v>
      </c>
      <c r="S228" s="186" t="s">
        <v>139</v>
      </c>
      <c r="T228" s="187" t="s">
        <v>139</v>
      </c>
      <c r="U228" s="162">
        <v>0</v>
      </c>
      <c r="V228" s="162">
        <f t="shared" si="27"/>
        <v>0</v>
      </c>
      <c r="W228" s="162"/>
      <c r="X228" s="162" t="s">
        <v>197</v>
      </c>
      <c r="Y228" s="162" t="s">
        <v>141</v>
      </c>
      <c r="Z228" s="152"/>
      <c r="AA228" s="152"/>
      <c r="AB228" s="152"/>
      <c r="AC228" s="152"/>
      <c r="AD228" s="152"/>
      <c r="AE228" s="152"/>
      <c r="AF228" s="152"/>
      <c r="AG228" s="152" t="s">
        <v>465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81">
        <v>125</v>
      </c>
      <c r="B229" s="182" t="s">
        <v>466</v>
      </c>
      <c r="C229" s="191" t="s">
        <v>467</v>
      </c>
      <c r="D229" s="183" t="s">
        <v>199</v>
      </c>
      <c r="E229" s="184">
        <v>22</v>
      </c>
      <c r="F229" s="185">
        <v>0</v>
      </c>
      <c r="G229" s="186">
        <f t="shared" si="21"/>
        <v>0</v>
      </c>
      <c r="H229" s="185">
        <v>0</v>
      </c>
      <c r="I229" s="186">
        <f t="shared" si="22"/>
        <v>0</v>
      </c>
      <c r="J229" s="185">
        <v>256</v>
      </c>
      <c r="K229" s="186">
        <f t="shared" si="23"/>
        <v>5632</v>
      </c>
      <c r="L229" s="186">
        <v>21</v>
      </c>
      <c r="M229" s="186">
        <f t="shared" si="24"/>
        <v>0</v>
      </c>
      <c r="N229" s="184">
        <v>0</v>
      </c>
      <c r="O229" s="184">
        <f t="shared" si="25"/>
        <v>0</v>
      </c>
      <c r="P229" s="184">
        <v>0</v>
      </c>
      <c r="Q229" s="184">
        <f t="shared" si="26"/>
        <v>0</v>
      </c>
      <c r="R229" s="186"/>
      <c r="S229" s="186" t="s">
        <v>200</v>
      </c>
      <c r="T229" s="187" t="s">
        <v>201</v>
      </c>
      <c r="U229" s="162">
        <v>0</v>
      </c>
      <c r="V229" s="162">
        <f t="shared" si="27"/>
        <v>0</v>
      </c>
      <c r="W229" s="162"/>
      <c r="X229" s="162" t="s">
        <v>468</v>
      </c>
      <c r="Y229" s="162" t="s">
        <v>141</v>
      </c>
      <c r="Z229" s="152"/>
      <c r="AA229" s="152"/>
      <c r="AB229" s="152"/>
      <c r="AC229" s="152"/>
      <c r="AD229" s="152"/>
      <c r="AE229" s="152"/>
      <c r="AF229" s="152"/>
      <c r="AG229" s="152" t="s">
        <v>469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x14ac:dyDescent="0.2">
      <c r="A230" s="166" t="s">
        <v>133</v>
      </c>
      <c r="B230" s="167" t="s">
        <v>97</v>
      </c>
      <c r="C230" s="188" t="s">
        <v>98</v>
      </c>
      <c r="D230" s="168"/>
      <c r="E230" s="169"/>
      <c r="F230" s="170"/>
      <c r="G230" s="170">
        <f>SUMIF(AG231:AG235,"&lt;&gt;NOR",G231:G235)</f>
        <v>0</v>
      </c>
      <c r="H230" s="170"/>
      <c r="I230" s="170">
        <f>SUM(I231:I235)</f>
        <v>1863.7</v>
      </c>
      <c r="J230" s="170"/>
      <c r="K230" s="170">
        <f>SUM(K231:K235)</f>
        <v>11807</v>
      </c>
      <c r="L230" s="170"/>
      <c r="M230" s="170">
        <f>SUM(M231:M235)</f>
        <v>0</v>
      </c>
      <c r="N230" s="169"/>
      <c r="O230" s="169">
        <f>SUM(O231:O235)</f>
        <v>0</v>
      </c>
      <c r="P230" s="169"/>
      <c r="Q230" s="169">
        <f>SUM(Q231:Q235)</f>
        <v>0.55000000000000004</v>
      </c>
      <c r="R230" s="170"/>
      <c r="S230" s="170"/>
      <c r="T230" s="171"/>
      <c r="U230" s="165"/>
      <c r="V230" s="165">
        <f>SUM(V231:V235)</f>
        <v>0</v>
      </c>
      <c r="W230" s="165"/>
      <c r="X230" s="165"/>
      <c r="Y230" s="165"/>
      <c r="AG230" t="s">
        <v>134</v>
      </c>
    </row>
    <row r="231" spans="1:60" ht="22.5" outlineLevel="1" x14ac:dyDescent="0.2">
      <c r="A231" s="181">
        <v>126</v>
      </c>
      <c r="B231" s="182" t="s">
        <v>470</v>
      </c>
      <c r="C231" s="191" t="s">
        <v>471</v>
      </c>
      <c r="D231" s="183" t="s">
        <v>193</v>
      </c>
      <c r="E231" s="184">
        <v>1</v>
      </c>
      <c r="F231" s="185">
        <v>0</v>
      </c>
      <c r="G231" s="186">
        <f>ROUND(E231*F231,2)</f>
        <v>0</v>
      </c>
      <c r="H231" s="185">
        <v>172.68</v>
      </c>
      <c r="I231" s="186">
        <f>ROUND(E231*H231,2)</f>
        <v>172.68</v>
      </c>
      <c r="J231" s="185">
        <v>211.82</v>
      </c>
      <c r="K231" s="186">
        <f>ROUND(E231*J231,2)</f>
        <v>211.82</v>
      </c>
      <c r="L231" s="186">
        <v>21</v>
      </c>
      <c r="M231" s="186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6" t="s">
        <v>95</v>
      </c>
      <c r="S231" s="186" t="s">
        <v>139</v>
      </c>
      <c r="T231" s="187" t="s">
        <v>139</v>
      </c>
      <c r="U231" s="162">
        <v>0</v>
      </c>
      <c r="V231" s="162">
        <f>ROUND(E231*U231,2)</f>
        <v>0</v>
      </c>
      <c r="W231" s="162"/>
      <c r="X231" s="162" t="s">
        <v>140</v>
      </c>
      <c r="Y231" s="162" t="s">
        <v>141</v>
      </c>
      <c r="Z231" s="152"/>
      <c r="AA231" s="152"/>
      <c r="AB231" s="152"/>
      <c r="AC231" s="152"/>
      <c r="AD231" s="152"/>
      <c r="AE231" s="152"/>
      <c r="AF231" s="152"/>
      <c r="AG231" s="152" t="s">
        <v>472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33.75" outlineLevel="1" x14ac:dyDescent="0.2">
      <c r="A232" s="181">
        <v>127</v>
      </c>
      <c r="B232" s="182" t="s">
        <v>473</v>
      </c>
      <c r="C232" s="191" t="s">
        <v>474</v>
      </c>
      <c r="D232" s="183" t="s">
        <v>193</v>
      </c>
      <c r="E232" s="184">
        <v>2</v>
      </c>
      <c r="F232" s="185">
        <v>0</v>
      </c>
      <c r="G232" s="186">
        <f>ROUND(E232*F232,2)</f>
        <v>0</v>
      </c>
      <c r="H232" s="185">
        <v>283.91000000000003</v>
      </c>
      <c r="I232" s="186">
        <f>ROUND(E232*H232,2)</f>
        <v>567.82000000000005</v>
      </c>
      <c r="J232" s="185">
        <v>131.59</v>
      </c>
      <c r="K232" s="186">
        <f>ROUND(E232*J232,2)</f>
        <v>263.18</v>
      </c>
      <c r="L232" s="186">
        <v>21</v>
      </c>
      <c r="M232" s="186">
        <f>G232*(1+L232/100)</f>
        <v>0</v>
      </c>
      <c r="N232" s="184">
        <v>1E-4</v>
      </c>
      <c r="O232" s="184">
        <f>ROUND(E232*N232,2)</f>
        <v>0</v>
      </c>
      <c r="P232" s="184">
        <v>0</v>
      </c>
      <c r="Q232" s="184">
        <f>ROUND(E232*P232,2)</f>
        <v>0</v>
      </c>
      <c r="R232" s="186" t="s">
        <v>95</v>
      </c>
      <c r="S232" s="186" t="s">
        <v>139</v>
      </c>
      <c r="T232" s="187" t="s">
        <v>139</v>
      </c>
      <c r="U232" s="162">
        <v>0</v>
      </c>
      <c r="V232" s="162">
        <f>ROUND(E232*U232,2)</f>
        <v>0</v>
      </c>
      <c r="W232" s="162"/>
      <c r="X232" s="162" t="s">
        <v>140</v>
      </c>
      <c r="Y232" s="162" t="s">
        <v>141</v>
      </c>
      <c r="Z232" s="152"/>
      <c r="AA232" s="152"/>
      <c r="AB232" s="152"/>
      <c r="AC232" s="152"/>
      <c r="AD232" s="152"/>
      <c r="AE232" s="152"/>
      <c r="AF232" s="152"/>
      <c r="AG232" s="152" t="s">
        <v>472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81">
        <v>128</v>
      </c>
      <c r="B233" s="182" t="s">
        <v>475</v>
      </c>
      <c r="C233" s="191" t="s">
        <v>476</v>
      </c>
      <c r="D233" s="183" t="s">
        <v>219</v>
      </c>
      <c r="E233" s="184">
        <v>36</v>
      </c>
      <c r="F233" s="185">
        <v>0</v>
      </c>
      <c r="G233" s="186">
        <f>ROUND(E233*F233,2)</f>
        <v>0</v>
      </c>
      <c r="H233" s="185">
        <v>0</v>
      </c>
      <c r="I233" s="186">
        <f>ROUND(E233*H233,2)</f>
        <v>0</v>
      </c>
      <c r="J233" s="185">
        <v>37</v>
      </c>
      <c r="K233" s="186">
        <f>ROUND(E233*J233,2)</f>
        <v>1332</v>
      </c>
      <c r="L233" s="186">
        <v>21</v>
      </c>
      <c r="M233" s="186">
        <f>G233*(1+L233/100)</f>
        <v>0</v>
      </c>
      <c r="N233" s="184">
        <v>0</v>
      </c>
      <c r="O233" s="184">
        <f>ROUND(E233*N233,2)</f>
        <v>0</v>
      </c>
      <c r="P233" s="184">
        <v>0</v>
      </c>
      <c r="Q233" s="184">
        <f>ROUND(E233*P233,2)</f>
        <v>0</v>
      </c>
      <c r="R233" s="186" t="s">
        <v>95</v>
      </c>
      <c r="S233" s="186" t="s">
        <v>139</v>
      </c>
      <c r="T233" s="187" t="s">
        <v>139</v>
      </c>
      <c r="U233" s="162">
        <v>0</v>
      </c>
      <c r="V233" s="162">
        <f>ROUND(E233*U233,2)</f>
        <v>0</v>
      </c>
      <c r="W233" s="162"/>
      <c r="X233" s="162" t="s">
        <v>140</v>
      </c>
      <c r="Y233" s="162" t="s">
        <v>141</v>
      </c>
      <c r="Z233" s="152"/>
      <c r="AA233" s="152"/>
      <c r="AB233" s="152"/>
      <c r="AC233" s="152"/>
      <c r="AD233" s="152"/>
      <c r="AE233" s="152"/>
      <c r="AF233" s="152"/>
      <c r="AG233" s="152" t="s">
        <v>220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81">
        <v>129</v>
      </c>
      <c r="B234" s="182" t="s">
        <v>477</v>
      </c>
      <c r="C234" s="191" t="s">
        <v>478</v>
      </c>
      <c r="D234" s="183" t="s">
        <v>458</v>
      </c>
      <c r="E234" s="184">
        <v>1</v>
      </c>
      <c r="F234" s="185">
        <v>0</v>
      </c>
      <c r="G234" s="186">
        <f>ROUND(E234*F234,2)</f>
        <v>0</v>
      </c>
      <c r="H234" s="185">
        <v>0</v>
      </c>
      <c r="I234" s="186">
        <f>ROUND(E234*H234,2)</f>
        <v>0</v>
      </c>
      <c r="J234" s="185">
        <v>10000</v>
      </c>
      <c r="K234" s="186">
        <f>ROUND(E234*J234,2)</f>
        <v>10000</v>
      </c>
      <c r="L234" s="186">
        <v>21</v>
      </c>
      <c r="M234" s="186">
        <f>G234*(1+L234/100)</f>
        <v>0</v>
      </c>
      <c r="N234" s="184">
        <v>0</v>
      </c>
      <c r="O234" s="184">
        <f>ROUND(E234*N234,2)</f>
        <v>0</v>
      </c>
      <c r="P234" s="184">
        <v>0.55000000000000004</v>
      </c>
      <c r="Q234" s="184">
        <f>ROUND(E234*P234,2)</f>
        <v>0.55000000000000004</v>
      </c>
      <c r="R234" s="186"/>
      <c r="S234" s="186" t="s">
        <v>200</v>
      </c>
      <c r="T234" s="187" t="s">
        <v>201</v>
      </c>
      <c r="U234" s="162">
        <v>0</v>
      </c>
      <c r="V234" s="162">
        <f>ROUND(E234*U234,2)</f>
        <v>0</v>
      </c>
      <c r="W234" s="162"/>
      <c r="X234" s="162" t="s">
        <v>140</v>
      </c>
      <c r="Y234" s="162" t="s">
        <v>141</v>
      </c>
      <c r="Z234" s="152"/>
      <c r="AA234" s="152"/>
      <c r="AB234" s="152"/>
      <c r="AC234" s="152"/>
      <c r="AD234" s="152"/>
      <c r="AE234" s="152"/>
      <c r="AF234" s="152"/>
      <c r="AG234" s="152" t="s">
        <v>142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ht="33.75" outlineLevel="1" x14ac:dyDescent="0.2">
      <c r="A235" s="181">
        <v>130</v>
      </c>
      <c r="B235" s="182" t="s">
        <v>479</v>
      </c>
      <c r="C235" s="191" t="s">
        <v>480</v>
      </c>
      <c r="D235" s="183" t="s">
        <v>219</v>
      </c>
      <c r="E235" s="184">
        <v>36</v>
      </c>
      <c r="F235" s="185">
        <v>0</v>
      </c>
      <c r="G235" s="186">
        <f>ROUND(E235*F235,2)</f>
        <v>0</v>
      </c>
      <c r="H235" s="185">
        <v>31.2</v>
      </c>
      <c r="I235" s="186">
        <f>ROUND(E235*H235,2)</f>
        <v>1123.2</v>
      </c>
      <c r="J235" s="185">
        <v>0</v>
      </c>
      <c r="K235" s="186">
        <f>ROUND(E235*J235,2)</f>
        <v>0</v>
      </c>
      <c r="L235" s="186">
        <v>21</v>
      </c>
      <c r="M235" s="186">
        <f>G235*(1+L235/100)</f>
        <v>0</v>
      </c>
      <c r="N235" s="184">
        <v>1.2999999999999999E-4</v>
      </c>
      <c r="O235" s="184">
        <f>ROUND(E235*N235,2)</f>
        <v>0</v>
      </c>
      <c r="P235" s="184">
        <v>0</v>
      </c>
      <c r="Q235" s="184">
        <f>ROUND(E235*P235,2)</f>
        <v>0</v>
      </c>
      <c r="R235" s="186" t="s">
        <v>196</v>
      </c>
      <c r="S235" s="186" t="s">
        <v>139</v>
      </c>
      <c r="T235" s="187" t="s">
        <v>139</v>
      </c>
      <c r="U235" s="162">
        <v>0</v>
      </c>
      <c r="V235" s="162">
        <f>ROUND(E235*U235,2)</f>
        <v>0</v>
      </c>
      <c r="W235" s="162"/>
      <c r="X235" s="162" t="s">
        <v>197</v>
      </c>
      <c r="Y235" s="162" t="s">
        <v>141</v>
      </c>
      <c r="Z235" s="152"/>
      <c r="AA235" s="152"/>
      <c r="AB235" s="152"/>
      <c r="AC235" s="152"/>
      <c r="AD235" s="152"/>
      <c r="AE235" s="152"/>
      <c r="AF235" s="152"/>
      <c r="AG235" s="152" t="s">
        <v>465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x14ac:dyDescent="0.2">
      <c r="A236" s="166" t="s">
        <v>133</v>
      </c>
      <c r="B236" s="167" t="s">
        <v>99</v>
      </c>
      <c r="C236" s="188" t="s">
        <v>100</v>
      </c>
      <c r="D236" s="168"/>
      <c r="E236" s="169"/>
      <c r="F236" s="170"/>
      <c r="G236" s="170">
        <f>SUMIF(AG237:AG259,"&lt;&gt;NOR",G237:G259)</f>
        <v>0</v>
      </c>
      <c r="H236" s="170"/>
      <c r="I236" s="170">
        <f>SUM(I237:I259)</f>
        <v>21342</v>
      </c>
      <c r="J236" s="170"/>
      <c r="K236" s="170">
        <f>SUM(K237:K259)</f>
        <v>123507.2</v>
      </c>
      <c r="L236" s="170"/>
      <c r="M236" s="170">
        <f>SUM(M237:M259)</f>
        <v>0</v>
      </c>
      <c r="N236" s="169"/>
      <c r="O236" s="169">
        <f>SUM(O237:O259)</f>
        <v>7.0000000000000007E-2</v>
      </c>
      <c r="P236" s="169"/>
      <c r="Q236" s="169">
        <f>SUM(Q237:Q259)</f>
        <v>0</v>
      </c>
      <c r="R236" s="170"/>
      <c r="S236" s="170"/>
      <c r="T236" s="171"/>
      <c r="U236" s="165"/>
      <c r="V236" s="165">
        <f>SUM(V237:V259)</f>
        <v>0</v>
      </c>
      <c r="W236" s="165"/>
      <c r="X236" s="165"/>
      <c r="Y236" s="165"/>
      <c r="AG236" t="s">
        <v>134</v>
      </c>
    </row>
    <row r="237" spans="1:60" ht="22.5" outlineLevel="1" x14ac:dyDescent="0.2">
      <c r="A237" s="181">
        <v>131</v>
      </c>
      <c r="B237" s="182" t="s">
        <v>481</v>
      </c>
      <c r="C237" s="191" t="s">
        <v>482</v>
      </c>
      <c r="D237" s="183" t="s">
        <v>219</v>
      </c>
      <c r="E237" s="184">
        <v>166</v>
      </c>
      <c r="F237" s="185">
        <v>0</v>
      </c>
      <c r="G237" s="186">
        <f t="shared" ref="G237:G259" si="28">ROUND(E237*F237,2)</f>
        <v>0</v>
      </c>
      <c r="H237" s="185">
        <v>20.420000000000002</v>
      </c>
      <c r="I237" s="186">
        <f t="shared" ref="I237:I259" si="29">ROUND(E237*H237,2)</f>
        <v>3389.72</v>
      </c>
      <c r="J237" s="185">
        <v>43.48</v>
      </c>
      <c r="K237" s="186">
        <f t="shared" ref="K237:K259" si="30">ROUND(E237*J237,2)</f>
        <v>7217.68</v>
      </c>
      <c r="L237" s="186">
        <v>21</v>
      </c>
      <c r="M237" s="186">
        <f t="shared" ref="M237:M259" si="31">G237*(1+L237/100)</f>
        <v>0</v>
      </c>
      <c r="N237" s="184">
        <v>6.0000000000000002E-5</v>
      </c>
      <c r="O237" s="184">
        <f t="shared" ref="O237:O259" si="32">ROUND(E237*N237,2)</f>
        <v>0.01</v>
      </c>
      <c r="P237" s="184">
        <v>0</v>
      </c>
      <c r="Q237" s="184">
        <f t="shared" ref="Q237:Q259" si="33">ROUND(E237*P237,2)</f>
        <v>0</v>
      </c>
      <c r="R237" s="186" t="s">
        <v>95</v>
      </c>
      <c r="S237" s="186" t="s">
        <v>139</v>
      </c>
      <c r="T237" s="187" t="s">
        <v>139</v>
      </c>
      <c r="U237" s="162">
        <v>0</v>
      </c>
      <c r="V237" s="162">
        <f t="shared" ref="V237:V259" si="34">ROUND(E237*U237,2)</f>
        <v>0</v>
      </c>
      <c r="W237" s="162"/>
      <c r="X237" s="162" t="s">
        <v>140</v>
      </c>
      <c r="Y237" s="162" t="s">
        <v>141</v>
      </c>
      <c r="Z237" s="152"/>
      <c r="AA237" s="195"/>
      <c r="AB237" s="152"/>
      <c r="AC237" s="152"/>
      <c r="AD237" s="152"/>
      <c r="AE237" s="152"/>
      <c r="AF237" s="152"/>
      <c r="AG237" s="152" t="s">
        <v>472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ht="22.5" outlineLevel="1" x14ac:dyDescent="0.2">
      <c r="A238" s="181">
        <v>132</v>
      </c>
      <c r="B238" s="182" t="s">
        <v>483</v>
      </c>
      <c r="C238" s="191" t="s">
        <v>484</v>
      </c>
      <c r="D238" s="183" t="s">
        <v>219</v>
      </c>
      <c r="E238" s="184">
        <v>36</v>
      </c>
      <c r="F238" s="185">
        <v>0</v>
      </c>
      <c r="G238" s="186">
        <f t="shared" si="28"/>
        <v>0</v>
      </c>
      <c r="H238" s="185">
        <v>80.180000000000007</v>
      </c>
      <c r="I238" s="186">
        <f t="shared" si="29"/>
        <v>2886.48</v>
      </c>
      <c r="J238" s="185">
        <v>52.32</v>
      </c>
      <c r="K238" s="186">
        <f t="shared" si="30"/>
        <v>1883.52</v>
      </c>
      <c r="L238" s="186">
        <v>21</v>
      </c>
      <c r="M238" s="186">
        <f t="shared" si="31"/>
        <v>0</v>
      </c>
      <c r="N238" s="184">
        <v>1.7000000000000001E-4</v>
      </c>
      <c r="O238" s="184">
        <f t="shared" si="32"/>
        <v>0.01</v>
      </c>
      <c r="P238" s="184">
        <v>0</v>
      </c>
      <c r="Q238" s="184">
        <f t="shared" si="33"/>
        <v>0</v>
      </c>
      <c r="R238" s="186" t="s">
        <v>95</v>
      </c>
      <c r="S238" s="186" t="s">
        <v>139</v>
      </c>
      <c r="T238" s="187" t="s">
        <v>139</v>
      </c>
      <c r="U238" s="162">
        <v>0</v>
      </c>
      <c r="V238" s="162">
        <f t="shared" si="34"/>
        <v>0</v>
      </c>
      <c r="W238" s="162"/>
      <c r="X238" s="162" t="s">
        <v>140</v>
      </c>
      <c r="Y238" s="162" t="s">
        <v>141</v>
      </c>
      <c r="Z238" s="152"/>
      <c r="AA238" s="195"/>
      <c r="AB238" s="152"/>
      <c r="AC238" s="152"/>
      <c r="AD238" s="152"/>
      <c r="AE238" s="152"/>
      <c r="AF238" s="152"/>
      <c r="AG238" s="152" t="s">
        <v>472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ht="22.5" outlineLevel="1" x14ac:dyDescent="0.2">
      <c r="A239" s="181">
        <v>133</v>
      </c>
      <c r="B239" s="182" t="s">
        <v>470</v>
      </c>
      <c r="C239" s="191" t="s">
        <v>471</v>
      </c>
      <c r="D239" s="183" t="s">
        <v>193</v>
      </c>
      <c r="E239" s="184">
        <v>10</v>
      </c>
      <c r="F239" s="185">
        <v>0</v>
      </c>
      <c r="G239" s="186">
        <f t="shared" si="28"/>
        <v>0</v>
      </c>
      <c r="H239" s="185">
        <v>172.68</v>
      </c>
      <c r="I239" s="186">
        <f t="shared" si="29"/>
        <v>1726.8</v>
      </c>
      <c r="J239" s="185">
        <v>211.82</v>
      </c>
      <c r="K239" s="186">
        <f t="shared" si="30"/>
        <v>2118.1999999999998</v>
      </c>
      <c r="L239" s="186">
        <v>21</v>
      </c>
      <c r="M239" s="186">
        <f t="shared" si="31"/>
        <v>0</v>
      </c>
      <c r="N239" s="184">
        <v>0</v>
      </c>
      <c r="O239" s="184">
        <f t="shared" si="32"/>
        <v>0</v>
      </c>
      <c r="P239" s="184">
        <v>0</v>
      </c>
      <c r="Q239" s="184">
        <f t="shared" si="33"/>
        <v>0</v>
      </c>
      <c r="R239" s="186" t="s">
        <v>95</v>
      </c>
      <c r="S239" s="186" t="s">
        <v>139</v>
      </c>
      <c r="T239" s="187" t="s">
        <v>139</v>
      </c>
      <c r="U239" s="162">
        <v>0</v>
      </c>
      <c r="V239" s="162">
        <f t="shared" si="34"/>
        <v>0</v>
      </c>
      <c r="W239" s="162"/>
      <c r="X239" s="162" t="s">
        <v>140</v>
      </c>
      <c r="Y239" s="162" t="s">
        <v>141</v>
      </c>
      <c r="Z239" s="152"/>
      <c r="AA239" s="152"/>
      <c r="AB239" s="152"/>
      <c r="AC239" s="152"/>
      <c r="AD239" s="152"/>
      <c r="AE239" s="152"/>
      <c r="AF239" s="152"/>
      <c r="AG239" s="152" t="s">
        <v>472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81">
        <v>134</v>
      </c>
      <c r="B240" s="182" t="s">
        <v>475</v>
      </c>
      <c r="C240" s="191" t="s">
        <v>476</v>
      </c>
      <c r="D240" s="183" t="s">
        <v>219</v>
      </c>
      <c r="E240" s="184">
        <v>98</v>
      </c>
      <c r="F240" s="185">
        <v>0</v>
      </c>
      <c r="G240" s="186">
        <f t="shared" si="28"/>
        <v>0</v>
      </c>
      <c r="H240" s="185">
        <v>0</v>
      </c>
      <c r="I240" s="186">
        <f t="shared" si="29"/>
        <v>0</v>
      </c>
      <c r="J240" s="185">
        <v>37</v>
      </c>
      <c r="K240" s="186">
        <f t="shared" si="30"/>
        <v>3626</v>
      </c>
      <c r="L240" s="186">
        <v>21</v>
      </c>
      <c r="M240" s="186">
        <f t="shared" si="31"/>
        <v>0</v>
      </c>
      <c r="N240" s="184">
        <v>0</v>
      </c>
      <c r="O240" s="184">
        <f t="shared" si="32"/>
        <v>0</v>
      </c>
      <c r="P240" s="184">
        <v>0</v>
      </c>
      <c r="Q240" s="184">
        <f t="shared" si="33"/>
        <v>0</v>
      </c>
      <c r="R240" s="186" t="s">
        <v>95</v>
      </c>
      <c r="S240" s="186" t="s">
        <v>139</v>
      </c>
      <c r="T240" s="187" t="s">
        <v>139</v>
      </c>
      <c r="U240" s="162">
        <v>0</v>
      </c>
      <c r="V240" s="162">
        <f t="shared" si="34"/>
        <v>0</v>
      </c>
      <c r="W240" s="162"/>
      <c r="X240" s="162" t="s">
        <v>140</v>
      </c>
      <c r="Y240" s="162" t="s">
        <v>141</v>
      </c>
      <c r="Z240" s="152"/>
      <c r="AA240" s="152"/>
      <c r="AB240" s="152"/>
      <c r="AC240" s="152"/>
      <c r="AD240" s="152"/>
      <c r="AE240" s="152"/>
      <c r="AF240" s="152"/>
      <c r="AG240" s="152" t="s">
        <v>220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81">
        <v>135</v>
      </c>
      <c r="B241" s="182" t="s">
        <v>485</v>
      </c>
      <c r="C241" s="191" t="s">
        <v>486</v>
      </c>
      <c r="D241" s="183" t="s">
        <v>219</v>
      </c>
      <c r="E241" s="184">
        <v>68</v>
      </c>
      <c r="F241" s="185">
        <v>0</v>
      </c>
      <c r="G241" s="186">
        <f t="shared" si="28"/>
        <v>0</v>
      </c>
      <c r="H241" s="185">
        <v>0</v>
      </c>
      <c r="I241" s="186">
        <f t="shared" si="29"/>
        <v>0</v>
      </c>
      <c r="J241" s="185">
        <v>38.299999999999997</v>
      </c>
      <c r="K241" s="186">
        <f t="shared" si="30"/>
        <v>2604.4</v>
      </c>
      <c r="L241" s="186">
        <v>21</v>
      </c>
      <c r="M241" s="186">
        <f t="shared" si="31"/>
        <v>0</v>
      </c>
      <c r="N241" s="184">
        <v>0</v>
      </c>
      <c r="O241" s="184">
        <f t="shared" si="32"/>
        <v>0</v>
      </c>
      <c r="P241" s="184">
        <v>0</v>
      </c>
      <c r="Q241" s="184">
        <f t="shared" si="33"/>
        <v>0</v>
      </c>
      <c r="R241" s="186" t="s">
        <v>95</v>
      </c>
      <c r="S241" s="186" t="s">
        <v>139</v>
      </c>
      <c r="T241" s="187" t="s">
        <v>139</v>
      </c>
      <c r="U241" s="162">
        <v>0</v>
      </c>
      <c r="V241" s="162">
        <f t="shared" si="34"/>
        <v>0</v>
      </c>
      <c r="W241" s="162"/>
      <c r="X241" s="162" t="s">
        <v>140</v>
      </c>
      <c r="Y241" s="162" t="s">
        <v>141</v>
      </c>
      <c r="Z241" s="152"/>
      <c r="AA241" s="152"/>
      <c r="AB241" s="152"/>
      <c r="AC241" s="152"/>
      <c r="AD241" s="152"/>
      <c r="AE241" s="152"/>
      <c r="AF241" s="152"/>
      <c r="AG241" s="152" t="s">
        <v>472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81">
        <v>136</v>
      </c>
      <c r="B242" s="182" t="s">
        <v>487</v>
      </c>
      <c r="C242" s="191" t="s">
        <v>488</v>
      </c>
      <c r="D242" s="183" t="s">
        <v>219</v>
      </c>
      <c r="E242" s="184">
        <v>36</v>
      </c>
      <c r="F242" s="185">
        <v>0</v>
      </c>
      <c r="G242" s="186">
        <f t="shared" si="28"/>
        <v>0</v>
      </c>
      <c r="H242" s="185">
        <v>0</v>
      </c>
      <c r="I242" s="186">
        <f t="shared" si="29"/>
        <v>0</v>
      </c>
      <c r="J242" s="185">
        <v>39</v>
      </c>
      <c r="K242" s="186">
        <f t="shared" si="30"/>
        <v>1404</v>
      </c>
      <c r="L242" s="186">
        <v>21</v>
      </c>
      <c r="M242" s="186">
        <f t="shared" si="31"/>
        <v>0</v>
      </c>
      <c r="N242" s="184">
        <v>0</v>
      </c>
      <c r="O242" s="184">
        <f t="shared" si="32"/>
        <v>0</v>
      </c>
      <c r="P242" s="184">
        <v>0</v>
      </c>
      <c r="Q242" s="184">
        <f t="shared" si="33"/>
        <v>0</v>
      </c>
      <c r="R242" s="186" t="s">
        <v>95</v>
      </c>
      <c r="S242" s="186" t="s">
        <v>139</v>
      </c>
      <c r="T242" s="187" t="s">
        <v>139</v>
      </c>
      <c r="U242" s="162">
        <v>0</v>
      </c>
      <c r="V242" s="162">
        <f t="shared" si="34"/>
        <v>0</v>
      </c>
      <c r="W242" s="162"/>
      <c r="X242" s="162" t="s">
        <v>140</v>
      </c>
      <c r="Y242" s="162" t="s">
        <v>141</v>
      </c>
      <c r="Z242" s="152"/>
      <c r="AA242" s="152"/>
      <c r="AB242" s="152"/>
      <c r="AC242" s="152"/>
      <c r="AD242" s="152"/>
      <c r="AE242" s="152"/>
      <c r="AF242" s="152"/>
      <c r="AG242" s="152" t="s">
        <v>472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81">
        <v>137</v>
      </c>
      <c r="B243" s="182" t="s">
        <v>489</v>
      </c>
      <c r="C243" s="191" t="s">
        <v>490</v>
      </c>
      <c r="D243" s="183" t="s">
        <v>199</v>
      </c>
      <c r="E243" s="184">
        <v>12</v>
      </c>
      <c r="F243" s="185">
        <v>0</v>
      </c>
      <c r="G243" s="186">
        <f t="shared" si="28"/>
        <v>0</v>
      </c>
      <c r="H243" s="185">
        <v>0</v>
      </c>
      <c r="I243" s="186">
        <f t="shared" si="29"/>
        <v>0</v>
      </c>
      <c r="J243" s="185">
        <v>1231</v>
      </c>
      <c r="K243" s="186">
        <f t="shared" si="30"/>
        <v>14772</v>
      </c>
      <c r="L243" s="186">
        <v>21</v>
      </c>
      <c r="M243" s="186">
        <f t="shared" si="31"/>
        <v>0</v>
      </c>
      <c r="N243" s="184">
        <v>0</v>
      </c>
      <c r="O243" s="184">
        <f t="shared" si="32"/>
        <v>0</v>
      </c>
      <c r="P243" s="184">
        <v>0</v>
      </c>
      <c r="Q243" s="184">
        <f t="shared" si="33"/>
        <v>0</v>
      </c>
      <c r="R243" s="186"/>
      <c r="S243" s="186" t="s">
        <v>200</v>
      </c>
      <c r="T243" s="187" t="s">
        <v>201</v>
      </c>
      <c r="U243" s="162">
        <v>0</v>
      </c>
      <c r="V243" s="162">
        <f t="shared" si="34"/>
        <v>0</v>
      </c>
      <c r="W243" s="162"/>
      <c r="X243" s="162" t="s">
        <v>140</v>
      </c>
      <c r="Y243" s="162" t="s">
        <v>141</v>
      </c>
      <c r="Z243" s="152"/>
      <c r="AA243" s="152"/>
      <c r="AB243" s="152"/>
      <c r="AC243" s="152"/>
      <c r="AD243" s="152"/>
      <c r="AE243" s="152"/>
      <c r="AF243" s="152"/>
      <c r="AG243" s="152" t="s">
        <v>142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81">
        <v>138</v>
      </c>
      <c r="B244" s="182" t="s">
        <v>466</v>
      </c>
      <c r="C244" s="191" t="s">
        <v>491</v>
      </c>
      <c r="D244" s="183" t="s">
        <v>193</v>
      </c>
      <c r="E244" s="184">
        <v>10</v>
      </c>
      <c r="F244" s="185">
        <v>0</v>
      </c>
      <c r="G244" s="186">
        <f t="shared" si="28"/>
        <v>0</v>
      </c>
      <c r="H244" s="185">
        <v>219.34</v>
      </c>
      <c r="I244" s="186">
        <f t="shared" si="29"/>
        <v>2193.4</v>
      </c>
      <c r="J244" s="185">
        <v>135.66</v>
      </c>
      <c r="K244" s="186">
        <f t="shared" si="30"/>
        <v>1356.6</v>
      </c>
      <c r="L244" s="186">
        <v>21</v>
      </c>
      <c r="M244" s="186">
        <f t="shared" si="31"/>
        <v>0</v>
      </c>
      <c r="N244" s="184">
        <v>2.7999999999999998E-4</v>
      </c>
      <c r="O244" s="184">
        <f t="shared" si="32"/>
        <v>0</v>
      </c>
      <c r="P244" s="184">
        <v>0</v>
      </c>
      <c r="Q244" s="184">
        <f t="shared" si="33"/>
        <v>0</v>
      </c>
      <c r="R244" s="186"/>
      <c r="S244" s="186" t="s">
        <v>200</v>
      </c>
      <c r="T244" s="187" t="s">
        <v>201</v>
      </c>
      <c r="U244" s="162">
        <v>0</v>
      </c>
      <c r="V244" s="162">
        <f t="shared" si="34"/>
        <v>0</v>
      </c>
      <c r="W244" s="162"/>
      <c r="X244" s="162" t="s">
        <v>140</v>
      </c>
      <c r="Y244" s="162" t="s">
        <v>141</v>
      </c>
      <c r="Z244" s="152"/>
      <c r="AA244" s="152"/>
      <c r="AB244" s="152"/>
      <c r="AC244" s="152"/>
      <c r="AD244" s="152"/>
      <c r="AE244" s="152"/>
      <c r="AF244" s="152"/>
      <c r="AG244" s="152" t="s">
        <v>472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81">
        <v>139</v>
      </c>
      <c r="B245" s="182" t="s">
        <v>492</v>
      </c>
      <c r="C245" s="191" t="s">
        <v>493</v>
      </c>
      <c r="D245" s="183" t="s">
        <v>199</v>
      </c>
      <c r="E245" s="184">
        <v>22</v>
      </c>
      <c r="F245" s="185">
        <v>0</v>
      </c>
      <c r="G245" s="186">
        <f t="shared" si="28"/>
        <v>0</v>
      </c>
      <c r="H245" s="185">
        <v>0</v>
      </c>
      <c r="I245" s="186">
        <f t="shared" si="29"/>
        <v>0</v>
      </c>
      <c r="J245" s="185">
        <v>20</v>
      </c>
      <c r="K245" s="186">
        <f t="shared" si="30"/>
        <v>440</v>
      </c>
      <c r="L245" s="186">
        <v>21</v>
      </c>
      <c r="M245" s="186">
        <f t="shared" si="31"/>
        <v>0</v>
      </c>
      <c r="N245" s="184">
        <v>0</v>
      </c>
      <c r="O245" s="184">
        <f t="shared" si="32"/>
        <v>0</v>
      </c>
      <c r="P245" s="184">
        <v>0</v>
      </c>
      <c r="Q245" s="184">
        <f t="shared" si="33"/>
        <v>0</v>
      </c>
      <c r="R245" s="186"/>
      <c r="S245" s="186" t="s">
        <v>200</v>
      </c>
      <c r="T245" s="187" t="s">
        <v>201</v>
      </c>
      <c r="U245" s="162">
        <v>0</v>
      </c>
      <c r="V245" s="162">
        <f t="shared" si="34"/>
        <v>0</v>
      </c>
      <c r="W245" s="162"/>
      <c r="X245" s="162" t="s">
        <v>140</v>
      </c>
      <c r="Y245" s="162" t="s">
        <v>141</v>
      </c>
      <c r="Z245" s="152"/>
      <c r="AA245" s="152"/>
      <c r="AB245" s="152"/>
      <c r="AC245" s="152"/>
      <c r="AD245" s="152"/>
      <c r="AE245" s="152"/>
      <c r="AF245" s="152"/>
      <c r="AG245" s="152" t="s">
        <v>142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81">
        <v>140</v>
      </c>
      <c r="B246" s="182" t="s">
        <v>494</v>
      </c>
      <c r="C246" s="191" t="s">
        <v>495</v>
      </c>
      <c r="D246" s="183" t="s">
        <v>342</v>
      </c>
      <c r="E246" s="184">
        <v>24</v>
      </c>
      <c r="F246" s="185">
        <v>0</v>
      </c>
      <c r="G246" s="186">
        <f t="shared" si="28"/>
        <v>0</v>
      </c>
      <c r="H246" s="185">
        <v>0</v>
      </c>
      <c r="I246" s="186">
        <f t="shared" si="29"/>
        <v>0</v>
      </c>
      <c r="J246" s="185">
        <v>650</v>
      </c>
      <c r="K246" s="186">
        <f t="shared" si="30"/>
        <v>15600</v>
      </c>
      <c r="L246" s="186">
        <v>21</v>
      </c>
      <c r="M246" s="186">
        <f t="shared" si="31"/>
        <v>0</v>
      </c>
      <c r="N246" s="184">
        <v>0</v>
      </c>
      <c r="O246" s="184">
        <f t="shared" si="32"/>
        <v>0</v>
      </c>
      <c r="P246" s="184">
        <v>0</v>
      </c>
      <c r="Q246" s="184">
        <f t="shared" si="33"/>
        <v>0</v>
      </c>
      <c r="R246" s="186"/>
      <c r="S246" s="186" t="s">
        <v>200</v>
      </c>
      <c r="T246" s="187" t="s">
        <v>201</v>
      </c>
      <c r="U246" s="162">
        <v>0</v>
      </c>
      <c r="V246" s="162">
        <f t="shared" si="34"/>
        <v>0</v>
      </c>
      <c r="W246" s="162"/>
      <c r="X246" s="162" t="s">
        <v>140</v>
      </c>
      <c r="Y246" s="162" t="s">
        <v>141</v>
      </c>
      <c r="Z246" s="152"/>
      <c r="AA246" s="152"/>
      <c r="AB246" s="152"/>
      <c r="AC246" s="152"/>
      <c r="AD246" s="152"/>
      <c r="AE246" s="152"/>
      <c r="AF246" s="152"/>
      <c r="AG246" s="152" t="s">
        <v>142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81">
        <v>141</v>
      </c>
      <c r="B247" s="182" t="s">
        <v>496</v>
      </c>
      <c r="C247" s="191" t="s">
        <v>497</v>
      </c>
      <c r="D247" s="183" t="s">
        <v>199</v>
      </c>
      <c r="E247" s="184">
        <v>4</v>
      </c>
      <c r="F247" s="185">
        <v>0</v>
      </c>
      <c r="G247" s="186">
        <f t="shared" si="28"/>
        <v>0</v>
      </c>
      <c r="H247" s="185">
        <v>0</v>
      </c>
      <c r="I247" s="186">
        <f t="shared" si="29"/>
        <v>0</v>
      </c>
      <c r="J247" s="185">
        <v>1513</v>
      </c>
      <c r="K247" s="186">
        <f t="shared" si="30"/>
        <v>6052</v>
      </c>
      <c r="L247" s="186">
        <v>21</v>
      </c>
      <c r="M247" s="186">
        <f t="shared" si="31"/>
        <v>0</v>
      </c>
      <c r="N247" s="184">
        <v>0</v>
      </c>
      <c r="O247" s="184">
        <f t="shared" si="32"/>
        <v>0</v>
      </c>
      <c r="P247" s="184">
        <v>0</v>
      </c>
      <c r="Q247" s="184">
        <f t="shared" si="33"/>
        <v>0</v>
      </c>
      <c r="R247" s="186"/>
      <c r="S247" s="186" t="s">
        <v>200</v>
      </c>
      <c r="T247" s="187" t="s">
        <v>201</v>
      </c>
      <c r="U247" s="162">
        <v>0</v>
      </c>
      <c r="V247" s="162">
        <f t="shared" si="34"/>
        <v>0</v>
      </c>
      <c r="W247" s="162"/>
      <c r="X247" s="162" t="s">
        <v>140</v>
      </c>
      <c r="Y247" s="162" t="s">
        <v>141</v>
      </c>
      <c r="Z247" s="152"/>
      <c r="AA247" s="152"/>
      <c r="AB247" s="152"/>
      <c r="AC247" s="152"/>
      <c r="AD247" s="152"/>
      <c r="AE247" s="152"/>
      <c r="AF247" s="152"/>
      <c r="AG247" s="152" t="s">
        <v>142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81">
        <v>142</v>
      </c>
      <c r="B248" s="182" t="s">
        <v>498</v>
      </c>
      <c r="C248" s="191" t="s">
        <v>499</v>
      </c>
      <c r="D248" s="183" t="s">
        <v>199</v>
      </c>
      <c r="E248" s="184">
        <v>4</v>
      </c>
      <c r="F248" s="185">
        <v>0</v>
      </c>
      <c r="G248" s="186">
        <f t="shared" si="28"/>
        <v>0</v>
      </c>
      <c r="H248" s="185">
        <v>0</v>
      </c>
      <c r="I248" s="186">
        <f t="shared" si="29"/>
        <v>0</v>
      </c>
      <c r="J248" s="185">
        <v>300</v>
      </c>
      <c r="K248" s="186">
        <f t="shared" si="30"/>
        <v>1200</v>
      </c>
      <c r="L248" s="186">
        <v>21</v>
      </c>
      <c r="M248" s="186">
        <f t="shared" si="31"/>
        <v>0</v>
      </c>
      <c r="N248" s="184">
        <v>0</v>
      </c>
      <c r="O248" s="184">
        <f t="shared" si="32"/>
        <v>0</v>
      </c>
      <c r="P248" s="184">
        <v>0</v>
      </c>
      <c r="Q248" s="184">
        <f t="shared" si="33"/>
        <v>0</v>
      </c>
      <c r="R248" s="186"/>
      <c r="S248" s="186" t="s">
        <v>200</v>
      </c>
      <c r="T248" s="187" t="s">
        <v>201</v>
      </c>
      <c r="U248" s="162">
        <v>0</v>
      </c>
      <c r="V248" s="162">
        <f t="shared" si="34"/>
        <v>0</v>
      </c>
      <c r="W248" s="162"/>
      <c r="X248" s="162" t="s">
        <v>140</v>
      </c>
      <c r="Y248" s="162" t="s">
        <v>141</v>
      </c>
      <c r="Z248" s="152"/>
      <c r="AA248" s="152"/>
      <c r="AB248" s="152"/>
      <c r="AC248" s="152"/>
      <c r="AD248" s="152"/>
      <c r="AE248" s="152"/>
      <c r="AF248" s="152"/>
      <c r="AG248" s="152" t="s">
        <v>142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81">
        <v>143</v>
      </c>
      <c r="B249" s="182" t="s">
        <v>500</v>
      </c>
      <c r="C249" s="191" t="s">
        <v>501</v>
      </c>
      <c r="D249" s="183" t="s">
        <v>199</v>
      </c>
      <c r="E249" s="184">
        <v>4</v>
      </c>
      <c r="F249" s="185">
        <v>0</v>
      </c>
      <c r="G249" s="186">
        <f t="shared" si="28"/>
        <v>0</v>
      </c>
      <c r="H249" s="185">
        <v>0</v>
      </c>
      <c r="I249" s="186">
        <f t="shared" si="29"/>
        <v>0</v>
      </c>
      <c r="J249" s="185">
        <v>1190</v>
      </c>
      <c r="K249" s="186">
        <f t="shared" si="30"/>
        <v>4760</v>
      </c>
      <c r="L249" s="186">
        <v>21</v>
      </c>
      <c r="M249" s="186">
        <f t="shared" si="31"/>
        <v>0</v>
      </c>
      <c r="N249" s="184">
        <v>0</v>
      </c>
      <c r="O249" s="184">
        <f t="shared" si="32"/>
        <v>0</v>
      </c>
      <c r="P249" s="184">
        <v>0</v>
      </c>
      <c r="Q249" s="184">
        <f t="shared" si="33"/>
        <v>0</v>
      </c>
      <c r="R249" s="186"/>
      <c r="S249" s="186" t="s">
        <v>200</v>
      </c>
      <c r="T249" s="187" t="s">
        <v>201</v>
      </c>
      <c r="U249" s="162">
        <v>0</v>
      </c>
      <c r="V249" s="162">
        <f t="shared" si="34"/>
        <v>0</v>
      </c>
      <c r="W249" s="162"/>
      <c r="X249" s="162" t="s">
        <v>140</v>
      </c>
      <c r="Y249" s="162" t="s">
        <v>141</v>
      </c>
      <c r="Z249" s="152"/>
      <c r="AA249" s="152"/>
      <c r="AB249" s="152"/>
      <c r="AC249" s="152"/>
      <c r="AD249" s="152"/>
      <c r="AE249" s="152"/>
      <c r="AF249" s="152"/>
      <c r="AG249" s="152" t="s">
        <v>142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81">
        <v>144</v>
      </c>
      <c r="B250" s="182" t="s">
        <v>502</v>
      </c>
      <c r="C250" s="191" t="s">
        <v>503</v>
      </c>
      <c r="D250" s="183" t="s">
        <v>458</v>
      </c>
      <c r="E250" s="184">
        <v>1</v>
      </c>
      <c r="F250" s="185">
        <v>0</v>
      </c>
      <c r="G250" s="186">
        <f t="shared" si="28"/>
        <v>0</v>
      </c>
      <c r="H250" s="185">
        <v>0</v>
      </c>
      <c r="I250" s="186">
        <f t="shared" si="29"/>
        <v>0</v>
      </c>
      <c r="J250" s="185">
        <v>3865</v>
      </c>
      <c r="K250" s="186">
        <f t="shared" si="30"/>
        <v>3865</v>
      </c>
      <c r="L250" s="186">
        <v>21</v>
      </c>
      <c r="M250" s="186">
        <f t="shared" si="31"/>
        <v>0</v>
      </c>
      <c r="N250" s="184">
        <v>0</v>
      </c>
      <c r="O250" s="184">
        <f t="shared" si="32"/>
        <v>0</v>
      </c>
      <c r="P250" s="184">
        <v>0</v>
      </c>
      <c r="Q250" s="184">
        <f t="shared" si="33"/>
        <v>0</v>
      </c>
      <c r="R250" s="186"/>
      <c r="S250" s="186" t="s">
        <v>200</v>
      </c>
      <c r="T250" s="187" t="s">
        <v>201</v>
      </c>
      <c r="U250" s="162">
        <v>0</v>
      </c>
      <c r="V250" s="162">
        <f t="shared" si="34"/>
        <v>0</v>
      </c>
      <c r="W250" s="162"/>
      <c r="X250" s="162" t="s">
        <v>140</v>
      </c>
      <c r="Y250" s="162" t="s">
        <v>141</v>
      </c>
      <c r="Z250" s="152"/>
      <c r="AA250" s="152"/>
      <c r="AB250" s="152"/>
      <c r="AC250" s="152"/>
      <c r="AD250" s="152"/>
      <c r="AE250" s="152"/>
      <c r="AF250" s="152"/>
      <c r="AG250" s="152" t="s">
        <v>142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81">
        <v>145</v>
      </c>
      <c r="B251" s="182" t="s">
        <v>504</v>
      </c>
      <c r="C251" s="191" t="s">
        <v>505</v>
      </c>
      <c r="D251" s="183" t="s">
        <v>458</v>
      </c>
      <c r="E251" s="184">
        <v>1</v>
      </c>
      <c r="F251" s="185">
        <v>0</v>
      </c>
      <c r="G251" s="186">
        <f t="shared" si="28"/>
        <v>0</v>
      </c>
      <c r="H251" s="185">
        <v>0</v>
      </c>
      <c r="I251" s="186">
        <f t="shared" si="29"/>
        <v>0</v>
      </c>
      <c r="J251" s="185">
        <v>2865</v>
      </c>
      <c r="K251" s="186">
        <f t="shared" si="30"/>
        <v>2865</v>
      </c>
      <c r="L251" s="186">
        <v>21</v>
      </c>
      <c r="M251" s="186">
        <f t="shared" si="31"/>
        <v>0</v>
      </c>
      <c r="N251" s="184">
        <v>0</v>
      </c>
      <c r="O251" s="184">
        <f t="shared" si="32"/>
        <v>0</v>
      </c>
      <c r="P251" s="184">
        <v>0</v>
      </c>
      <c r="Q251" s="184">
        <f t="shared" si="33"/>
        <v>0</v>
      </c>
      <c r="R251" s="186"/>
      <c r="S251" s="186" t="s">
        <v>200</v>
      </c>
      <c r="T251" s="187" t="s">
        <v>201</v>
      </c>
      <c r="U251" s="162">
        <v>0</v>
      </c>
      <c r="V251" s="162">
        <f t="shared" si="34"/>
        <v>0</v>
      </c>
      <c r="W251" s="162"/>
      <c r="X251" s="162" t="s">
        <v>140</v>
      </c>
      <c r="Y251" s="162" t="s">
        <v>141</v>
      </c>
      <c r="Z251" s="152"/>
      <c r="AA251" s="152"/>
      <c r="AB251" s="152"/>
      <c r="AC251" s="152"/>
      <c r="AD251" s="152"/>
      <c r="AE251" s="152"/>
      <c r="AF251" s="152"/>
      <c r="AG251" s="152" t="s">
        <v>142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81">
        <v>146</v>
      </c>
      <c r="B252" s="182" t="s">
        <v>506</v>
      </c>
      <c r="C252" s="191" t="s">
        <v>507</v>
      </c>
      <c r="D252" s="183" t="s">
        <v>219</v>
      </c>
      <c r="E252" s="184">
        <v>202</v>
      </c>
      <c r="F252" s="185">
        <v>0</v>
      </c>
      <c r="G252" s="186">
        <f t="shared" si="28"/>
        <v>0</v>
      </c>
      <c r="H252" s="185">
        <v>0</v>
      </c>
      <c r="I252" s="186">
        <f t="shared" si="29"/>
        <v>0</v>
      </c>
      <c r="J252" s="185">
        <v>21.4</v>
      </c>
      <c r="K252" s="186">
        <f t="shared" si="30"/>
        <v>4322.8</v>
      </c>
      <c r="L252" s="186">
        <v>21</v>
      </c>
      <c r="M252" s="186">
        <f t="shared" si="31"/>
        <v>0</v>
      </c>
      <c r="N252" s="184">
        <v>0</v>
      </c>
      <c r="O252" s="184">
        <f t="shared" si="32"/>
        <v>0</v>
      </c>
      <c r="P252" s="184">
        <v>0</v>
      </c>
      <c r="Q252" s="184">
        <f t="shared" si="33"/>
        <v>0</v>
      </c>
      <c r="R252" s="186"/>
      <c r="S252" s="186" t="s">
        <v>200</v>
      </c>
      <c r="T252" s="187" t="s">
        <v>201</v>
      </c>
      <c r="U252" s="162">
        <v>0</v>
      </c>
      <c r="V252" s="162">
        <f t="shared" si="34"/>
        <v>0</v>
      </c>
      <c r="W252" s="162"/>
      <c r="X252" s="162" t="s">
        <v>140</v>
      </c>
      <c r="Y252" s="162" t="s">
        <v>141</v>
      </c>
      <c r="Z252" s="152"/>
      <c r="AA252" s="195"/>
      <c r="AB252" s="152"/>
      <c r="AC252" s="152"/>
      <c r="AD252" s="152"/>
      <c r="AE252" s="152"/>
      <c r="AF252" s="152"/>
      <c r="AG252" s="152" t="s">
        <v>472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81">
        <v>147</v>
      </c>
      <c r="B253" s="182" t="s">
        <v>508</v>
      </c>
      <c r="C253" s="191" t="s">
        <v>509</v>
      </c>
      <c r="D253" s="183" t="s">
        <v>219</v>
      </c>
      <c r="E253" s="184">
        <v>40</v>
      </c>
      <c r="F253" s="185">
        <v>0</v>
      </c>
      <c r="G253" s="186">
        <f t="shared" si="28"/>
        <v>0</v>
      </c>
      <c r="H253" s="185">
        <v>0</v>
      </c>
      <c r="I253" s="186">
        <f t="shared" si="29"/>
        <v>0</v>
      </c>
      <c r="J253" s="185">
        <v>13</v>
      </c>
      <c r="K253" s="186">
        <f t="shared" si="30"/>
        <v>520</v>
      </c>
      <c r="L253" s="186">
        <v>21</v>
      </c>
      <c r="M253" s="186">
        <f t="shared" si="31"/>
        <v>0</v>
      </c>
      <c r="N253" s="184">
        <v>0</v>
      </c>
      <c r="O253" s="184">
        <f t="shared" si="32"/>
        <v>0</v>
      </c>
      <c r="P253" s="184">
        <v>0</v>
      </c>
      <c r="Q253" s="184">
        <f t="shared" si="33"/>
        <v>0</v>
      </c>
      <c r="R253" s="186"/>
      <c r="S253" s="186" t="s">
        <v>200</v>
      </c>
      <c r="T253" s="187" t="s">
        <v>201</v>
      </c>
      <c r="U253" s="162">
        <v>0</v>
      </c>
      <c r="V253" s="162">
        <f t="shared" si="34"/>
        <v>0</v>
      </c>
      <c r="W253" s="162"/>
      <c r="X253" s="162" t="s">
        <v>140</v>
      </c>
      <c r="Y253" s="162" t="s">
        <v>141</v>
      </c>
      <c r="Z253" s="152"/>
      <c r="AA253" s="195"/>
      <c r="AB253" s="152"/>
      <c r="AC253" s="152"/>
      <c r="AD253" s="152"/>
      <c r="AE253" s="152"/>
      <c r="AF253" s="152"/>
      <c r="AG253" s="152" t="s">
        <v>220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81">
        <v>148</v>
      </c>
      <c r="B254" s="182" t="s">
        <v>479</v>
      </c>
      <c r="C254" s="191" t="s">
        <v>559</v>
      </c>
      <c r="D254" s="183" t="s">
        <v>219</v>
      </c>
      <c r="E254" s="184">
        <v>98</v>
      </c>
      <c r="F254" s="185">
        <v>0</v>
      </c>
      <c r="G254" s="186">
        <f t="shared" si="28"/>
        <v>0</v>
      </c>
      <c r="H254" s="185">
        <v>31.2</v>
      </c>
      <c r="I254" s="186">
        <f t="shared" si="29"/>
        <v>3057.6</v>
      </c>
      <c r="J254" s="185">
        <v>0</v>
      </c>
      <c r="K254" s="186">
        <f t="shared" si="30"/>
        <v>0</v>
      </c>
      <c r="L254" s="186">
        <v>21</v>
      </c>
      <c r="M254" s="186">
        <f t="shared" si="31"/>
        <v>0</v>
      </c>
      <c r="N254" s="184">
        <v>1.2999999999999999E-4</v>
      </c>
      <c r="O254" s="184">
        <f t="shared" si="32"/>
        <v>0.01</v>
      </c>
      <c r="P254" s="184">
        <v>0</v>
      </c>
      <c r="Q254" s="184">
        <f t="shared" si="33"/>
        <v>0</v>
      </c>
      <c r="R254" s="186" t="s">
        <v>196</v>
      </c>
      <c r="S254" s="186" t="s">
        <v>139</v>
      </c>
      <c r="T254" s="187" t="s">
        <v>139</v>
      </c>
      <c r="U254" s="162">
        <v>0</v>
      </c>
      <c r="V254" s="162">
        <f t="shared" si="34"/>
        <v>0</v>
      </c>
      <c r="W254" s="162"/>
      <c r="X254" s="162" t="s">
        <v>197</v>
      </c>
      <c r="Y254" s="162" t="s">
        <v>141</v>
      </c>
      <c r="Z254" s="152"/>
      <c r="AA254" s="152"/>
      <c r="AB254" s="152"/>
      <c r="AC254" s="152"/>
      <c r="AD254" s="152"/>
      <c r="AE254" s="152"/>
      <c r="AF254" s="152"/>
      <c r="AG254" s="152" t="s">
        <v>465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81">
        <v>149</v>
      </c>
      <c r="B255" s="182" t="s">
        <v>510</v>
      </c>
      <c r="C255" s="191" t="s">
        <v>557</v>
      </c>
      <c r="D255" s="183" t="s">
        <v>219</v>
      </c>
      <c r="E255" s="184">
        <v>68</v>
      </c>
      <c r="F255" s="185">
        <v>0</v>
      </c>
      <c r="G255" s="186">
        <f t="shared" si="28"/>
        <v>0</v>
      </c>
      <c r="H255" s="185">
        <v>52.5</v>
      </c>
      <c r="I255" s="186">
        <f t="shared" si="29"/>
        <v>3570</v>
      </c>
      <c r="J255" s="185">
        <v>0</v>
      </c>
      <c r="K255" s="186">
        <f t="shared" si="30"/>
        <v>0</v>
      </c>
      <c r="L255" s="186">
        <v>21</v>
      </c>
      <c r="M255" s="186">
        <f t="shared" si="31"/>
        <v>0</v>
      </c>
      <c r="N255" s="184">
        <v>2.9999999999999997E-4</v>
      </c>
      <c r="O255" s="184">
        <f t="shared" si="32"/>
        <v>0.02</v>
      </c>
      <c r="P255" s="184">
        <v>0</v>
      </c>
      <c r="Q255" s="184">
        <f t="shared" si="33"/>
        <v>0</v>
      </c>
      <c r="R255" s="186" t="s">
        <v>196</v>
      </c>
      <c r="S255" s="186" t="s">
        <v>139</v>
      </c>
      <c r="T255" s="187" t="s">
        <v>139</v>
      </c>
      <c r="U255" s="162">
        <v>0</v>
      </c>
      <c r="V255" s="162">
        <f t="shared" si="34"/>
        <v>0</v>
      </c>
      <c r="W255" s="162"/>
      <c r="X255" s="162" t="s">
        <v>197</v>
      </c>
      <c r="Y255" s="162" t="s">
        <v>141</v>
      </c>
      <c r="Z255" s="152"/>
      <c r="AA255" s="152"/>
      <c r="AB255" s="152"/>
      <c r="AC255" s="152"/>
      <c r="AD255" s="152"/>
      <c r="AE255" s="152"/>
      <c r="AF255" s="152"/>
      <c r="AG255" s="152" t="s">
        <v>465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81">
        <v>150</v>
      </c>
      <c r="B256" s="182" t="s">
        <v>511</v>
      </c>
      <c r="C256" s="191" t="s">
        <v>558</v>
      </c>
      <c r="D256" s="183" t="s">
        <v>219</v>
      </c>
      <c r="E256" s="184">
        <v>36</v>
      </c>
      <c r="F256" s="185">
        <v>0</v>
      </c>
      <c r="G256" s="186">
        <f t="shared" si="28"/>
        <v>0</v>
      </c>
      <c r="H256" s="185">
        <v>125.5</v>
      </c>
      <c r="I256" s="186">
        <f t="shared" si="29"/>
        <v>4518</v>
      </c>
      <c r="J256" s="185">
        <v>0</v>
      </c>
      <c r="K256" s="186">
        <f t="shared" si="30"/>
        <v>0</v>
      </c>
      <c r="L256" s="186">
        <v>21</v>
      </c>
      <c r="M256" s="186">
        <f t="shared" si="31"/>
        <v>0</v>
      </c>
      <c r="N256" s="184">
        <v>5.2999999999999998E-4</v>
      </c>
      <c r="O256" s="184">
        <f t="shared" si="32"/>
        <v>0.02</v>
      </c>
      <c r="P256" s="184">
        <v>0</v>
      </c>
      <c r="Q256" s="184">
        <f t="shared" si="33"/>
        <v>0</v>
      </c>
      <c r="R256" s="186" t="s">
        <v>196</v>
      </c>
      <c r="S256" s="186" t="s">
        <v>139</v>
      </c>
      <c r="T256" s="187" t="s">
        <v>139</v>
      </c>
      <c r="U256" s="162">
        <v>0</v>
      </c>
      <c r="V256" s="162">
        <f t="shared" si="34"/>
        <v>0</v>
      </c>
      <c r="W256" s="162"/>
      <c r="X256" s="162" t="s">
        <v>197</v>
      </c>
      <c r="Y256" s="162" t="s">
        <v>141</v>
      </c>
      <c r="Z256" s="152"/>
      <c r="AA256" s="152"/>
      <c r="AB256" s="152"/>
      <c r="AC256" s="152"/>
      <c r="AD256" s="152"/>
      <c r="AE256" s="152"/>
      <c r="AF256" s="152"/>
      <c r="AG256" s="152" t="s">
        <v>465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81">
        <v>151</v>
      </c>
      <c r="B257" s="182" t="s">
        <v>477</v>
      </c>
      <c r="C257" s="191" t="s">
        <v>512</v>
      </c>
      <c r="D257" s="183" t="s">
        <v>199</v>
      </c>
      <c r="E257" s="184">
        <v>5</v>
      </c>
      <c r="F257" s="185">
        <v>0</v>
      </c>
      <c r="G257" s="186">
        <f t="shared" si="28"/>
        <v>0</v>
      </c>
      <c r="H257" s="185">
        <v>0</v>
      </c>
      <c r="I257" s="186">
        <f t="shared" si="29"/>
        <v>0</v>
      </c>
      <c r="J257" s="185">
        <v>280</v>
      </c>
      <c r="K257" s="186">
        <f t="shared" si="30"/>
        <v>1400</v>
      </c>
      <c r="L257" s="186">
        <v>21</v>
      </c>
      <c r="M257" s="186">
        <f t="shared" si="31"/>
        <v>0</v>
      </c>
      <c r="N257" s="184">
        <v>0</v>
      </c>
      <c r="O257" s="184">
        <f t="shared" si="32"/>
        <v>0</v>
      </c>
      <c r="P257" s="184">
        <v>0</v>
      </c>
      <c r="Q257" s="184">
        <f t="shared" si="33"/>
        <v>0</v>
      </c>
      <c r="R257" s="186"/>
      <c r="S257" s="186" t="s">
        <v>200</v>
      </c>
      <c r="T257" s="187" t="s">
        <v>201</v>
      </c>
      <c r="U257" s="162">
        <v>0</v>
      </c>
      <c r="V257" s="162">
        <f t="shared" si="34"/>
        <v>0</v>
      </c>
      <c r="W257" s="162"/>
      <c r="X257" s="162" t="s">
        <v>468</v>
      </c>
      <c r="Y257" s="162" t="s">
        <v>141</v>
      </c>
      <c r="Z257" s="152"/>
      <c r="AA257" s="152"/>
      <c r="AB257" s="152"/>
      <c r="AC257" s="152"/>
      <c r="AD257" s="152"/>
      <c r="AE257" s="152"/>
      <c r="AF257" s="152"/>
      <c r="AG257" s="152" t="s">
        <v>469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81">
        <v>152</v>
      </c>
      <c r="B258" s="182" t="s">
        <v>502</v>
      </c>
      <c r="C258" s="191" t="s">
        <v>513</v>
      </c>
      <c r="D258" s="183" t="s">
        <v>199</v>
      </c>
      <c r="E258" s="184">
        <v>1</v>
      </c>
      <c r="F258" s="185">
        <v>0</v>
      </c>
      <c r="G258" s="186">
        <f t="shared" si="28"/>
        <v>0</v>
      </c>
      <c r="H258" s="185">
        <v>0</v>
      </c>
      <c r="I258" s="186">
        <f t="shared" si="29"/>
        <v>0</v>
      </c>
      <c r="J258" s="185">
        <v>42500</v>
      </c>
      <c r="K258" s="186">
        <f t="shared" si="30"/>
        <v>42500</v>
      </c>
      <c r="L258" s="186">
        <v>21</v>
      </c>
      <c r="M258" s="186">
        <f t="shared" si="31"/>
        <v>0</v>
      </c>
      <c r="N258" s="184">
        <v>0</v>
      </c>
      <c r="O258" s="184">
        <f t="shared" si="32"/>
        <v>0</v>
      </c>
      <c r="P258" s="184">
        <v>0</v>
      </c>
      <c r="Q258" s="184">
        <f t="shared" si="33"/>
        <v>0</v>
      </c>
      <c r="R258" s="186"/>
      <c r="S258" s="186" t="s">
        <v>200</v>
      </c>
      <c r="T258" s="187" t="s">
        <v>201</v>
      </c>
      <c r="U258" s="162">
        <v>0</v>
      </c>
      <c r="V258" s="162">
        <f t="shared" si="34"/>
        <v>0</v>
      </c>
      <c r="W258" s="162"/>
      <c r="X258" s="162" t="s">
        <v>468</v>
      </c>
      <c r="Y258" s="162" t="s">
        <v>141</v>
      </c>
      <c r="Z258" s="152"/>
      <c r="AA258" s="152"/>
      <c r="AB258" s="152"/>
      <c r="AC258" s="152"/>
      <c r="AD258" s="152"/>
      <c r="AE258" s="152"/>
      <c r="AF258" s="152"/>
      <c r="AG258" s="152" t="s">
        <v>469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81">
        <v>153</v>
      </c>
      <c r="B259" s="182" t="s">
        <v>461</v>
      </c>
      <c r="C259" s="191" t="s">
        <v>462</v>
      </c>
      <c r="D259" s="183" t="s">
        <v>458</v>
      </c>
      <c r="E259" s="184">
        <v>1</v>
      </c>
      <c r="F259" s="185">
        <v>0</v>
      </c>
      <c r="G259" s="186">
        <f t="shared" si="28"/>
        <v>0</v>
      </c>
      <c r="H259" s="185">
        <v>0</v>
      </c>
      <c r="I259" s="186">
        <f t="shared" si="29"/>
        <v>0</v>
      </c>
      <c r="J259" s="185">
        <v>5000</v>
      </c>
      <c r="K259" s="186">
        <f t="shared" si="30"/>
        <v>5000</v>
      </c>
      <c r="L259" s="186">
        <v>21</v>
      </c>
      <c r="M259" s="186">
        <f t="shared" si="31"/>
        <v>0</v>
      </c>
      <c r="N259" s="184">
        <v>0</v>
      </c>
      <c r="O259" s="184">
        <f t="shared" si="32"/>
        <v>0</v>
      </c>
      <c r="P259" s="184">
        <v>0</v>
      </c>
      <c r="Q259" s="184">
        <f t="shared" si="33"/>
        <v>0</v>
      </c>
      <c r="R259" s="186"/>
      <c r="S259" s="186" t="s">
        <v>200</v>
      </c>
      <c r="T259" s="187" t="s">
        <v>201</v>
      </c>
      <c r="U259" s="162">
        <v>0</v>
      </c>
      <c r="V259" s="162">
        <f t="shared" si="34"/>
        <v>0</v>
      </c>
      <c r="W259" s="162"/>
      <c r="X259" s="162" t="s">
        <v>468</v>
      </c>
      <c r="Y259" s="162" t="s">
        <v>141</v>
      </c>
      <c r="Z259" s="152"/>
      <c r="AA259" s="152"/>
      <c r="AB259" s="152"/>
      <c r="AC259" s="152"/>
      <c r="AD259" s="152"/>
      <c r="AE259" s="152"/>
      <c r="AF259" s="152"/>
      <c r="AG259" s="152" t="s">
        <v>469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x14ac:dyDescent="0.2">
      <c r="A260" s="166" t="s">
        <v>133</v>
      </c>
      <c r="B260" s="167" t="s">
        <v>101</v>
      </c>
      <c r="C260" s="188" t="s">
        <v>102</v>
      </c>
      <c r="D260" s="168"/>
      <c r="E260" s="169"/>
      <c r="F260" s="170"/>
      <c r="G260" s="170">
        <f>SUMIF(AG261:AG267,"&lt;&gt;NOR",G261:G267)</f>
        <v>0</v>
      </c>
      <c r="H260" s="170"/>
      <c r="I260" s="170">
        <f>SUM(I261:I267)</f>
        <v>0</v>
      </c>
      <c r="J260" s="170"/>
      <c r="K260" s="170">
        <f>SUM(K261:K267)</f>
        <v>56666.369999999995</v>
      </c>
      <c r="L260" s="170"/>
      <c r="M260" s="170">
        <f>SUM(M261:M267)</f>
        <v>0</v>
      </c>
      <c r="N260" s="169"/>
      <c r="O260" s="169">
        <f>SUM(O261:O267)</f>
        <v>0</v>
      </c>
      <c r="P260" s="169"/>
      <c r="Q260" s="169">
        <f>SUM(Q261:Q267)</f>
        <v>0</v>
      </c>
      <c r="R260" s="170"/>
      <c r="S260" s="170"/>
      <c r="T260" s="171"/>
      <c r="U260" s="165"/>
      <c r="V260" s="165">
        <f>SUM(V261:V267)</f>
        <v>0</v>
      </c>
      <c r="W260" s="165"/>
      <c r="X260" s="165"/>
      <c r="Y260" s="165"/>
      <c r="AG260" t="s">
        <v>134</v>
      </c>
    </row>
    <row r="261" spans="1:60" ht="22.5" outlineLevel="1" x14ac:dyDescent="0.2">
      <c r="A261" s="181">
        <v>154</v>
      </c>
      <c r="B261" s="182" t="s">
        <v>514</v>
      </c>
      <c r="C261" s="191" t="s">
        <v>515</v>
      </c>
      <c r="D261" s="183" t="s">
        <v>278</v>
      </c>
      <c r="E261" s="184">
        <v>14.28336</v>
      </c>
      <c r="F261" s="185">
        <v>0</v>
      </c>
      <c r="G261" s="186">
        <f t="shared" ref="G261:G267" si="35">ROUND(E261*F261,2)</f>
        <v>0</v>
      </c>
      <c r="H261" s="185">
        <v>0</v>
      </c>
      <c r="I261" s="186">
        <f t="shared" ref="I261:I267" si="36">ROUND(E261*H261,2)</f>
        <v>0</v>
      </c>
      <c r="J261" s="185">
        <v>394.5</v>
      </c>
      <c r="K261" s="186">
        <f t="shared" ref="K261:K267" si="37">ROUND(E261*J261,2)</f>
        <v>5634.79</v>
      </c>
      <c r="L261" s="186">
        <v>21</v>
      </c>
      <c r="M261" s="186">
        <f t="shared" ref="M261:M267" si="38">G261*(1+L261/100)</f>
        <v>0</v>
      </c>
      <c r="N261" s="184">
        <v>0</v>
      </c>
      <c r="O261" s="184">
        <f t="shared" ref="O261:O267" si="39">ROUND(E261*N261,2)</f>
        <v>0</v>
      </c>
      <c r="P261" s="184">
        <v>0</v>
      </c>
      <c r="Q261" s="184">
        <f t="shared" ref="Q261:Q267" si="40">ROUND(E261*P261,2)</f>
        <v>0</v>
      </c>
      <c r="R261" s="186" t="s">
        <v>226</v>
      </c>
      <c r="S261" s="186" t="s">
        <v>139</v>
      </c>
      <c r="T261" s="187" t="s">
        <v>139</v>
      </c>
      <c r="U261" s="162">
        <v>0</v>
      </c>
      <c r="V261" s="162">
        <f t="shared" ref="V261:V267" si="41">ROUND(E261*U261,2)</f>
        <v>0</v>
      </c>
      <c r="W261" s="162"/>
      <c r="X261" s="162" t="s">
        <v>516</v>
      </c>
      <c r="Y261" s="162" t="s">
        <v>141</v>
      </c>
      <c r="Z261" s="152"/>
      <c r="AA261" s="152"/>
      <c r="AB261" s="152"/>
      <c r="AC261" s="152"/>
      <c r="AD261" s="152"/>
      <c r="AE261" s="152"/>
      <c r="AF261" s="152"/>
      <c r="AG261" s="152" t="s">
        <v>517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81">
        <v>155</v>
      </c>
      <c r="B262" s="182" t="s">
        <v>518</v>
      </c>
      <c r="C262" s="191" t="s">
        <v>519</v>
      </c>
      <c r="D262" s="183" t="s">
        <v>278</v>
      </c>
      <c r="E262" s="184">
        <v>14.28336</v>
      </c>
      <c r="F262" s="185">
        <v>0</v>
      </c>
      <c r="G262" s="186">
        <f t="shared" si="35"/>
        <v>0</v>
      </c>
      <c r="H262" s="185">
        <v>0</v>
      </c>
      <c r="I262" s="186">
        <f t="shared" si="36"/>
        <v>0</v>
      </c>
      <c r="J262" s="185">
        <v>248</v>
      </c>
      <c r="K262" s="186">
        <f t="shared" si="37"/>
        <v>3542.27</v>
      </c>
      <c r="L262" s="186">
        <v>21</v>
      </c>
      <c r="M262" s="186">
        <f t="shared" si="38"/>
        <v>0</v>
      </c>
      <c r="N262" s="184">
        <v>0</v>
      </c>
      <c r="O262" s="184">
        <f t="shared" si="39"/>
        <v>0</v>
      </c>
      <c r="P262" s="184">
        <v>0</v>
      </c>
      <c r="Q262" s="184">
        <f t="shared" si="40"/>
        <v>0</v>
      </c>
      <c r="R262" s="186" t="s">
        <v>226</v>
      </c>
      <c r="S262" s="186" t="s">
        <v>139</v>
      </c>
      <c r="T262" s="187" t="s">
        <v>139</v>
      </c>
      <c r="U262" s="162">
        <v>0</v>
      </c>
      <c r="V262" s="162">
        <f t="shared" si="41"/>
        <v>0</v>
      </c>
      <c r="W262" s="162"/>
      <c r="X262" s="162" t="s">
        <v>516</v>
      </c>
      <c r="Y262" s="162" t="s">
        <v>141</v>
      </c>
      <c r="Z262" s="152"/>
      <c r="AA262" s="152"/>
      <c r="AB262" s="152"/>
      <c r="AC262" s="152"/>
      <c r="AD262" s="152"/>
      <c r="AE262" s="152"/>
      <c r="AF262" s="152"/>
      <c r="AG262" s="152" t="s">
        <v>517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81">
        <v>156</v>
      </c>
      <c r="B263" s="182" t="s">
        <v>520</v>
      </c>
      <c r="C263" s="191" t="s">
        <v>521</v>
      </c>
      <c r="D263" s="183" t="s">
        <v>278</v>
      </c>
      <c r="E263" s="184">
        <v>14.28336</v>
      </c>
      <c r="F263" s="185">
        <v>0</v>
      </c>
      <c r="G263" s="186">
        <f t="shared" si="35"/>
        <v>0</v>
      </c>
      <c r="H263" s="185">
        <v>0</v>
      </c>
      <c r="I263" s="186">
        <f t="shared" si="36"/>
        <v>0</v>
      </c>
      <c r="J263" s="185">
        <v>256.5</v>
      </c>
      <c r="K263" s="186">
        <f t="shared" si="37"/>
        <v>3663.68</v>
      </c>
      <c r="L263" s="186">
        <v>21</v>
      </c>
      <c r="M263" s="186">
        <f t="shared" si="38"/>
        <v>0</v>
      </c>
      <c r="N263" s="184">
        <v>0</v>
      </c>
      <c r="O263" s="184">
        <f t="shared" si="39"/>
        <v>0</v>
      </c>
      <c r="P263" s="184">
        <v>0</v>
      </c>
      <c r="Q263" s="184">
        <f t="shared" si="40"/>
        <v>0</v>
      </c>
      <c r="R263" s="186" t="s">
        <v>226</v>
      </c>
      <c r="S263" s="186" t="s">
        <v>139</v>
      </c>
      <c r="T263" s="187" t="s">
        <v>139</v>
      </c>
      <c r="U263" s="162">
        <v>0</v>
      </c>
      <c r="V263" s="162">
        <f t="shared" si="41"/>
        <v>0</v>
      </c>
      <c r="W263" s="162"/>
      <c r="X263" s="162" t="s">
        <v>516</v>
      </c>
      <c r="Y263" s="162" t="s">
        <v>141</v>
      </c>
      <c r="Z263" s="152"/>
      <c r="AA263" s="152"/>
      <c r="AB263" s="152"/>
      <c r="AC263" s="152"/>
      <c r="AD263" s="152"/>
      <c r="AE263" s="152"/>
      <c r="AF263" s="152"/>
      <c r="AG263" s="152" t="s">
        <v>517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81">
        <v>157</v>
      </c>
      <c r="B264" s="182" t="s">
        <v>522</v>
      </c>
      <c r="C264" s="191" t="s">
        <v>523</v>
      </c>
      <c r="D264" s="183" t="s">
        <v>278</v>
      </c>
      <c r="E264" s="184">
        <v>271.38393000000002</v>
      </c>
      <c r="F264" s="185">
        <v>0</v>
      </c>
      <c r="G264" s="186">
        <f t="shared" si="35"/>
        <v>0</v>
      </c>
      <c r="H264" s="185">
        <v>0</v>
      </c>
      <c r="I264" s="186">
        <f t="shared" si="36"/>
        <v>0</v>
      </c>
      <c r="J264" s="185">
        <v>24.6</v>
      </c>
      <c r="K264" s="186">
        <f t="shared" si="37"/>
        <v>6676.04</v>
      </c>
      <c r="L264" s="186">
        <v>21</v>
      </c>
      <c r="M264" s="186">
        <f t="shared" si="38"/>
        <v>0</v>
      </c>
      <c r="N264" s="184">
        <v>0</v>
      </c>
      <c r="O264" s="184">
        <f t="shared" si="39"/>
        <v>0</v>
      </c>
      <c r="P264" s="184">
        <v>0</v>
      </c>
      <c r="Q264" s="184">
        <f t="shared" si="40"/>
        <v>0</v>
      </c>
      <c r="R264" s="186" t="s">
        <v>226</v>
      </c>
      <c r="S264" s="186" t="s">
        <v>139</v>
      </c>
      <c r="T264" s="187" t="s">
        <v>139</v>
      </c>
      <c r="U264" s="162">
        <v>0</v>
      </c>
      <c r="V264" s="162">
        <f t="shared" si="41"/>
        <v>0</v>
      </c>
      <c r="W264" s="162"/>
      <c r="X264" s="162" t="s">
        <v>516</v>
      </c>
      <c r="Y264" s="162" t="s">
        <v>141</v>
      </c>
      <c r="Z264" s="152"/>
      <c r="AA264" s="152"/>
      <c r="AB264" s="152"/>
      <c r="AC264" s="152"/>
      <c r="AD264" s="152"/>
      <c r="AE264" s="152"/>
      <c r="AF264" s="152"/>
      <c r="AG264" s="152" t="s">
        <v>517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81">
        <v>158</v>
      </c>
      <c r="B265" s="182" t="s">
        <v>524</v>
      </c>
      <c r="C265" s="191" t="s">
        <v>525</v>
      </c>
      <c r="D265" s="183" t="s">
        <v>278</v>
      </c>
      <c r="E265" s="184">
        <v>14.28336</v>
      </c>
      <c r="F265" s="185">
        <v>0</v>
      </c>
      <c r="G265" s="186">
        <f t="shared" si="35"/>
        <v>0</v>
      </c>
      <c r="H265" s="185">
        <v>0</v>
      </c>
      <c r="I265" s="186">
        <f t="shared" si="36"/>
        <v>0</v>
      </c>
      <c r="J265" s="185">
        <v>357.5</v>
      </c>
      <c r="K265" s="186">
        <f t="shared" si="37"/>
        <v>5106.3</v>
      </c>
      <c r="L265" s="186">
        <v>21</v>
      </c>
      <c r="M265" s="186">
        <f t="shared" si="38"/>
        <v>0</v>
      </c>
      <c r="N265" s="184">
        <v>0</v>
      </c>
      <c r="O265" s="184">
        <f t="shared" si="39"/>
        <v>0</v>
      </c>
      <c r="P265" s="184">
        <v>0</v>
      </c>
      <c r="Q265" s="184">
        <f t="shared" si="40"/>
        <v>0</v>
      </c>
      <c r="R265" s="186" t="s">
        <v>226</v>
      </c>
      <c r="S265" s="186" t="s">
        <v>139</v>
      </c>
      <c r="T265" s="187" t="s">
        <v>139</v>
      </c>
      <c r="U265" s="162">
        <v>0</v>
      </c>
      <c r="V265" s="162">
        <f t="shared" si="41"/>
        <v>0</v>
      </c>
      <c r="W265" s="162"/>
      <c r="X265" s="162" t="s">
        <v>516</v>
      </c>
      <c r="Y265" s="162" t="s">
        <v>141</v>
      </c>
      <c r="Z265" s="152"/>
      <c r="AA265" s="152"/>
      <c r="AB265" s="152"/>
      <c r="AC265" s="152"/>
      <c r="AD265" s="152"/>
      <c r="AE265" s="152"/>
      <c r="AF265" s="152"/>
      <c r="AG265" s="152" t="s">
        <v>517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ht="22.5" outlineLevel="1" x14ac:dyDescent="0.2">
      <c r="A266" s="181">
        <v>159</v>
      </c>
      <c r="B266" s="182" t="s">
        <v>526</v>
      </c>
      <c r="C266" s="191" t="s">
        <v>527</v>
      </c>
      <c r="D266" s="183" t="s">
        <v>278</v>
      </c>
      <c r="E266" s="184">
        <v>114.26692</v>
      </c>
      <c r="F266" s="185">
        <v>0</v>
      </c>
      <c r="G266" s="186">
        <f t="shared" si="35"/>
        <v>0</v>
      </c>
      <c r="H266" s="185">
        <v>0</v>
      </c>
      <c r="I266" s="186">
        <f t="shared" si="36"/>
        <v>0</v>
      </c>
      <c r="J266" s="185">
        <v>39.799999999999997</v>
      </c>
      <c r="K266" s="186">
        <f t="shared" si="37"/>
        <v>4547.82</v>
      </c>
      <c r="L266" s="186">
        <v>21</v>
      </c>
      <c r="M266" s="186">
        <f t="shared" si="38"/>
        <v>0</v>
      </c>
      <c r="N266" s="184">
        <v>0</v>
      </c>
      <c r="O266" s="184">
        <f t="shared" si="39"/>
        <v>0</v>
      </c>
      <c r="P266" s="184">
        <v>0</v>
      </c>
      <c r="Q266" s="184">
        <f t="shared" si="40"/>
        <v>0</v>
      </c>
      <c r="R266" s="186" t="s">
        <v>226</v>
      </c>
      <c r="S266" s="186" t="s">
        <v>139</v>
      </c>
      <c r="T266" s="187" t="s">
        <v>139</v>
      </c>
      <c r="U266" s="162">
        <v>0</v>
      </c>
      <c r="V266" s="162">
        <f t="shared" si="41"/>
        <v>0</v>
      </c>
      <c r="W266" s="162"/>
      <c r="X266" s="162" t="s">
        <v>516</v>
      </c>
      <c r="Y266" s="162" t="s">
        <v>141</v>
      </c>
      <c r="Z266" s="152"/>
      <c r="AA266" s="152"/>
      <c r="AB266" s="152"/>
      <c r="AC266" s="152"/>
      <c r="AD266" s="152"/>
      <c r="AE266" s="152"/>
      <c r="AF266" s="152"/>
      <c r="AG266" s="152" t="s">
        <v>517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ht="22.5" outlineLevel="1" x14ac:dyDescent="0.2">
      <c r="A267" s="181">
        <v>160</v>
      </c>
      <c r="B267" s="182" t="s">
        <v>528</v>
      </c>
      <c r="C267" s="191" t="s">
        <v>529</v>
      </c>
      <c r="D267" s="183" t="s">
        <v>278</v>
      </c>
      <c r="E267" s="184">
        <v>14.28336</v>
      </c>
      <c r="F267" s="185">
        <v>0</v>
      </c>
      <c r="G267" s="186">
        <f t="shared" si="35"/>
        <v>0</v>
      </c>
      <c r="H267" s="185">
        <v>0</v>
      </c>
      <c r="I267" s="186">
        <f t="shared" si="36"/>
        <v>0</v>
      </c>
      <c r="J267" s="185">
        <v>1925</v>
      </c>
      <c r="K267" s="186">
        <f t="shared" si="37"/>
        <v>27495.47</v>
      </c>
      <c r="L267" s="186">
        <v>21</v>
      </c>
      <c r="M267" s="186">
        <f t="shared" si="38"/>
        <v>0</v>
      </c>
      <c r="N267" s="184">
        <v>0</v>
      </c>
      <c r="O267" s="184">
        <f t="shared" si="39"/>
        <v>0</v>
      </c>
      <c r="P267" s="184">
        <v>0</v>
      </c>
      <c r="Q267" s="184">
        <f t="shared" si="40"/>
        <v>0</v>
      </c>
      <c r="R267" s="186" t="s">
        <v>226</v>
      </c>
      <c r="S267" s="186" t="s">
        <v>139</v>
      </c>
      <c r="T267" s="187" t="s">
        <v>139</v>
      </c>
      <c r="U267" s="162">
        <v>0</v>
      </c>
      <c r="V267" s="162">
        <f t="shared" si="41"/>
        <v>0</v>
      </c>
      <c r="W267" s="162"/>
      <c r="X267" s="162" t="s">
        <v>516</v>
      </c>
      <c r="Y267" s="162" t="s">
        <v>141</v>
      </c>
      <c r="Z267" s="152"/>
      <c r="AA267" s="152"/>
      <c r="AB267" s="152"/>
      <c r="AC267" s="152"/>
      <c r="AD267" s="152"/>
      <c r="AE267" s="152"/>
      <c r="AF267" s="152"/>
      <c r="AG267" s="152" t="s">
        <v>517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x14ac:dyDescent="0.2">
      <c r="A268" s="166" t="s">
        <v>133</v>
      </c>
      <c r="B268" s="167" t="s">
        <v>104</v>
      </c>
      <c r="C268" s="188" t="s">
        <v>27</v>
      </c>
      <c r="D268" s="168"/>
      <c r="E268" s="169"/>
      <c r="F268" s="170"/>
      <c r="G268" s="170">
        <f>SUMIF(AG269:AG276,"&lt;&gt;NOR",G269:G276)</f>
        <v>0</v>
      </c>
      <c r="H268" s="170"/>
      <c r="I268" s="170">
        <f>SUM(I269:I276)</f>
        <v>0</v>
      </c>
      <c r="J268" s="170"/>
      <c r="K268" s="170">
        <f>SUM(K269:K276)</f>
        <v>64291.12999999999</v>
      </c>
      <c r="L268" s="170"/>
      <c r="M268" s="170">
        <f>SUM(M269:M276)</f>
        <v>0</v>
      </c>
      <c r="N268" s="169"/>
      <c r="O268" s="169">
        <f>SUM(O269:O276)</f>
        <v>0</v>
      </c>
      <c r="P268" s="169"/>
      <c r="Q268" s="169">
        <f>SUM(Q269:Q276)</f>
        <v>0</v>
      </c>
      <c r="R268" s="170"/>
      <c r="S268" s="170"/>
      <c r="T268" s="171"/>
      <c r="U268" s="165"/>
      <c r="V268" s="165">
        <f>SUM(V269:V276)</f>
        <v>0</v>
      </c>
      <c r="W268" s="165"/>
      <c r="X268" s="165"/>
      <c r="Y268" s="165"/>
      <c r="AG268" t="s">
        <v>134</v>
      </c>
    </row>
    <row r="269" spans="1:60" outlineLevel="1" x14ac:dyDescent="0.2">
      <c r="A269" s="181">
        <v>161</v>
      </c>
      <c r="B269" s="182" t="s">
        <v>530</v>
      </c>
      <c r="C269" s="191" t="s">
        <v>531</v>
      </c>
      <c r="D269" s="183" t="s">
        <v>532</v>
      </c>
      <c r="E269" s="184">
        <v>1</v>
      </c>
      <c r="F269" s="185">
        <v>0</v>
      </c>
      <c r="G269" s="186">
        <f t="shared" ref="G269:G276" si="42">ROUND(E269*F269,2)</f>
        <v>0</v>
      </c>
      <c r="H269" s="185">
        <v>0</v>
      </c>
      <c r="I269" s="186">
        <f t="shared" ref="I269:I276" si="43">ROUND(E269*H269,2)</f>
        <v>0</v>
      </c>
      <c r="J269" s="185">
        <v>0</v>
      </c>
      <c r="K269" s="186">
        <f t="shared" ref="K269:K276" si="44">ROUND(E269*J269,2)</f>
        <v>0</v>
      </c>
      <c r="L269" s="186">
        <v>21</v>
      </c>
      <c r="M269" s="186">
        <f t="shared" ref="M269:M276" si="45">G269*(1+L269/100)</f>
        <v>0</v>
      </c>
      <c r="N269" s="184">
        <v>0</v>
      </c>
      <c r="O269" s="184">
        <f t="shared" ref="O269:O276" si="46">ROUND(E269*N269,2)</f>
        <v>0</v>
      </c>
      <c r="P269" s="184">
        <v>0</v>
      </c>
      <c r="Q269" s="184">
        <f t="shared" ref="Q269:Q276" si="47">ROUND(E269*P269,2)</f>
        <v>0</v>
      </c>
      <c r="R269" s="186"/>
      <c r="S269" s="186" t="s">
        <v>200</v>
      </c>
      <c r="T269" s="187" t="s">
        <v>201</v>
      </c>
      <c r="U269" s="162">
        <v>0</v>
      </c>
      <c r="V269" s="162">
        <f t="shared" ref="V269:V276" si="48">ROUND(E269*U269,2)</f>
        <v>0</v>
      </c>
      <c r="W269" s="162"/>
      <c r="X269" s="162" t="s">
        <v>533</v>
      </c>
      <c r="Y269" s="162" t="s">
        <v>141</v>
      </c>
      <c r="Z269" s="152"/>
      <c r="AA269" s="152"/>
      <c r="AB269" s="152"/>
      <c r="AC269" s="152"/>
      <c r="AD269" s="152"/>
      <c r="AE269" s="152"/>
      <c r="AF269" s="152"/>
      <c r="AG269" s="152" t="s">
        <v>534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81">
        <v>162</v>
      </c>
      <c r="B270" s="182" t="s">
        <v>535</v>
      </c>
      <c r="C270" s="191" t="s">
        <v>536</v>
      </c>
      <c r="D270" s="183" t="s">
        <v>532</v>
      </c>
      <c r="E270" s="184">
        <v>1</v>
      </c>
      <c r="F270" s="185">
        <v>0</v>
      </c>
      <c r="G270" s="186">
        <f t="shared" si="42"/>
        <v>0</v>
      </c>
      <c r="H270" s="185">
        <v>0</v>
      </c>
      <c r="I270" s="186">
        <f t="shared" si="43"/>
        <v>0</v>
      </c>
      <c r="J270" s="185">
        <v>0</v>
      </c>
      <c r="K270" s="186">
        <f t="shared" si="44"/>
        <v>0</v>
      </c>
      <c r="L270" s="186">
        <v>21</v>
      </c>
      <c r="M270" s="186">
        <f t="shared" si="45"/>
        <v>0</v>
      </c>
      <c r="N270" s="184">
        <v>0</v>
      </c>
      <c r="O270" s="184">
        <f t="shared" si="46"/>
        <v>0</v>
      </c>
      <c r="P270" s="184">
        <v>0</v>
      </c>
      <c r="Q270" s="184">
        <f t="shared" si="47"/>
        <v>0</v>
      </c>
      <c r="R270" s="186"/>
      <c r="S270" s="186" t="s">
        <v>200</v>
      </c>
      <c r="T270" s="187" t="s">
        <v>201</v>
      </c>
      <c r="U270" s="162">
        <v>0</v>
      </c>
      <c r="V270" s="162">
        <f t="shared" si="48"/>
        <v>0</v>
      </c>
      <c r="W270" s="162"/>
      <c r="X270" s="162" t="s">
        <v>533</v>
      </c>
      <c r="Y270" s="162" t="s">
        <v>141</v>
      </c>
      <c r="Z270" s="152"/>
      <c r="AA270" s="152"/>
      <c r="AB270" s="152"/>
      <c r="AC270" s="152"/>
      <c r="AD270" s="152"/>
      <c r="AE270" s="152"/>
      <c r="AF270" s="152"/>
      <c r="AG270" s="152" t="s">
        <v>534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81">
        <v>163</v>
      </c>
      <c r="B271" s="182" t="s">
        <v>537</v>
      </c>
      <c r="C271" s="191" t="s">
        <v>538</v>
      </c>
      <c r="D271" s="183" t="s">
        <v>532</v>
      </c>
      <c r="E271" s="184">
        <v>1</v>
      </c>
      <c r="F271" s="185">
        <v>0</v>
      </c>
      <c r="G271" s="186">
        <f t="shared" si="42"/>
        <v>0</v>
      </c>
      <c r="H271" s="185">
        <v>0</v>
      </c>
      <c r="I271" s="186">
        <f t="shared" si="43"/>
        <v>0</v>
      </c>
      <c r="J271" s="185">
        <v>20090.98</v>
      </c>
      <c r="K271" s="186">
        <f t="shared" si="44"/>
        <v>20090.98</v>
      </c>
      <c r="L271" s="186">
        <v>21</v>
      </c>
      <c r="M271" s="186">
        <f t="shared" si="45"/>
        <v>0</v>
      </c>
      <c r="N271" s="184">
        <v>0</v>
      </c>
      <c r="O271" s="184">
        <f t="shared" si="46"/>
        <v>0</v>
      </c>
      <c r="P271" s="184">
        <v>0</v>
      </c>
      <c r="Q271" s="184">
        <f t="shared" si="47"/>
        <v>0</v>
      </c>
      <c r="R271" s="186"/>
      <c r="S271" s="186" t="s">
        <v>200</v>
      </c>
      <c r="T271" s="187" t="s">
        <v>201</v>
      </c>
      <c r="U271" s="162">
        <v>0</v>
      </c>
      <c r="V271" s="162">
        <f t="shared" si="48"/>
        <v>0</v>
      </c>
      <c r="W271" s="162"/>
      <c r="X271" s="162" t="s">
        <v>533</v>
      </c>
      <c r="Y271" s="162" t="s">
        <v>141</v>
      </c>
      <c r="Z271" s="152"/>
      <c r="AA271" s="152"/>
      <c r="AB271" s="152"/>
      <c r="AC271" s="152"/>
      <c r="AD271" s="152"/>
      <c r="AE271" s="152"/>
      <c r="AF271" s="152"/>
      <c r="AG271" s="152" t="s">
        <v>539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81">
        <v>164</v>
      </c>
      <c r="B272" s="182" t="s">
        <v>540</v>
      </c>
      <c r="C272" s="191" t="s">
        <v>541</v>
      </c>
      <c r="D272" s="183" t="s">
        <v>532</v>
      </c>
      <c r="E272" s="184">
        <v>1</v>
      </c>
      <c r="F272" s="185">
        <v>0</v>
      </c>
      <c r="G272" s="186">
        <f t="shared" si="42"/>
        <v>0</v>
      </c>
      <c r="H272" s="185">
        <v>0</v>
      </c>
      <c r="I272" s="186">
        <f t="shared" si="43"/>
        <v>0</v>
      </c>
      <c r="J272" s="185">
        <v>0</v>
      </c>
      <c r="K272" s="186">
        <f t="shared" si="44"/>
        <v>0</v>
      </c>
      <c r="L272" s="186">
        <v>21</v>
      </c>
      <c r="M272" s="186">
        <f t="shared" si="45"/>
        <v>0</v>
      </c>
      <c r="N272" s="184">
        <v>0</v>
      </c>
      <c r="O272" s="184">
        <f t="shared" si="46"/>
        <v>0</v>
      </c>
      <c r="P272" s="184">
        <v>0</v>
      </c>
      <c r="Q272" s="184">
        <f t="shared" si="47"/>
        <v>0</v>
      </c>
      <c r="R272" s="186"/>
      <c r="S272" s="186" t="s">
        <v>200</v>
      </c>
      <c r="T272" s="187" t="s">
        <v>201</v>
      </c>
      <c r="U272" s="162">
        <v>0</v>
      </c>
      <c r="V272" s="162">
        <f t="shared" si="48"/>
        <v>0</v>
      </c>
      <c r="W272" s="162"/>
      <c r="X272" s="162" t="s">
        <v>533</v>
      </c>
      <c r="Y272" s="162" t="s">
        <v>141</v>
      </c>
      <c r="Z272" s="152"/>
      <c r="AA272" s="152"/>
      <c r="AB272" s="152"/>
      <c r="AC272" s="152"/>
      <c r="AD272" s="152"/>
      <c r="AE272" s="152"/>
      <c r="AF272" s="152"/>
      <c r="AG272" s="152" t="s">
        <v>534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81">
        <v>165</v>
      </c>
      <c r="B273" s="182" t="s">
        <v>542</v>
      </c>
      <c r="C273" s="191" t="s">
        <v>543</v>
      </c>
      <c r="D273" s="183" t="s">
        <v>532</v>
      </c>
      <c r="E273" s="184">
        <v>1</v>
      </c>
      <c r="F273" s="185">
        <v>0</v>
      </c>
      <c r="G273" s="186">
        <f t="shared" si="42"/>
        <v>0</v>
      </c>
      <c r="H273" s="185">
        <v>0</v>
      </c>
      <c r="I273" s="186">
        <f t="shared" si="43"/>
        <v>0</v>
      </c>
      <c r="J273" s="185">
        <v>24109.17</v>
      </c>
      <c r="K273" s="186">
        <f t="shared" si="44"/>
        <v>24109.17</v>
      </c>
      <c r="L273" s="186">
        <v>21</v>
      </c>
      <c r="M273" s="186">
        <f t="shared" si="45"/>
        <v>0</v>
      </c>
      <c r="N273" s="184">
        <v>0</v>
      </c>
      <c r="O273" s="184">
        <f t="shared" si="46"/>
        <v>0</v>
      </c>
      <c r="P273" s="184">
        <v>0</v>
      </c>
      <c r="Q273" s="184">
        <f t="shared" si="47"/>
        <v>0</v>
      </c>
      <c r="R273" s="186"/>
      <c r="S273" s="186" t="s">
        <v>139</v>
      </c>
      <c r="T273" s="187" t="s">
        <v>201</v>
      </c>
      <c r="U273" s="162">
        <v>0</v>
      </c>
      <c r="V273" s="162">
        <f t="shared" si="48"/>
        <v>0</v>
      </c>
      <c r="W273" s="162"/>
      <c r="X273" s="162" t="s">
        <v>533</v>
      </c>
      <c r="Y273" s="162" t="s">
        <v>141</v>
      </c>
      <c r="Z273" s="152"/>
      <c r="AA273" s="152"/>
      <c r="AB273" s="152"/>
      <c r="AC273" s="152"/>
      <c r="AD273" s="152"/>
      <c r="AE273" s="152"/>
      <c r="AF273" s="152"/>
      <c r="AG273" s="152" t="s">
        <v>539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81">
        <v>166</v>
      </c>
      <c r="B274" s="182" t="s">
        <v>544</v>
      </c>
      <c r="C274" s="191" t="s">
        <v>545</v>
      </c>
      <c r="D274" s="183" t="s">
        <v>532</v>
      </c>
      <c r="E274" s="184">
        <v>1</v>
      </c>
      <c r="F274" s="185">
        <v>0</v>
      </c>
      <c r="G274" s="186">
        <f t="shared" si="42"/>
        <v>0</v>
      </c>
      <c r="H274" s="185">
        <v>0</v>
      </c>
      <c r="I274" s="186">
        <f t="shared" si="43"/>
        <v>0</v>
      </c>
      <c r="J274" s="185">
        <v>10045.49</v>
      </c>
      <c r="K274" s="186">
        <f t="shared" si="44"/>
        <v>10045.49</v>
      </c>
      <c r="L274" s="186">
        <v>21</v>
      </c>
      <c r="M274" s="186">
        <f t="shared" si="45"/>
        <v>0</v>
      </c>
      <c r="N274" s="184">
        <v>0</v>
      </c>
      <c r="O274" s="184">
        <f t="shared" si="46"/>
        <v>0</v>
      </c>
      <c r="P274" s="184">
        <v>0</v>
      </c>
      <c r="Q274" s="184">
        <f t="shared" si="47"/>
        <v>0</v>
      </c>
      <c r="R274" s="186"/>
      <c r="S274" s="186" t="s">
        <v>200</v>
      </c>
      <c r="T274" s="187" t="s">
        <v>201</v>
      </c>
      <c r="U274" s="162">
        <v>0</v>
      </c>
      <c r="V274" s="162">
        <f t="shared" si="48"/>
        <v>0</v>
      </c>
      <c r="W274" s="162"/>
      <c r="X274" s="162" t="s">
        <v>533</v>
      </c>
      <c r="Y274" s="162" t="s">
        <v>141</v>
      </c>
      <c r="Z274" s="152"/>
      <c r="AA274" s="152"/>
      <c r="AB274" s="152"/>
      <c r="AC274" s="152"/>
      <c r="AD274" s="152"/>
      <c r="AE274" s="152"/>
      <c r="AF274" s="152"/>
      <c r="AG274" s="152" t="s">
        <v>539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81">
        <v>167</v>
      </c>
      <c r="B275" s="182" t="s">
        <v>546</v>
      </c>
      <c r="C275" s="191" t="s">
        <v>547</v>
      </c>
      <c r="D275" s="183" t="s">
        <v>532</v>
      </c>
      <c r="E275" s="184">
        <v>1</v>
      </c>
      <c r="F275" s="185">
        <v>0</v>
      </c>
      <c r="G275" s="186">
        <f t="shared" si="42"/>
        <v>0</v>
      </c>
      <c r="H275" s="185">
        <v>0</v>
      </c>
      <c r="I275" s="186">
        <f t="shared" si="43"/>
        <v>0</v>
      </c>
      <c r="J275" s="185">
        <v>10045.49</v>
      </c>
      <c r="K275" s="186">
        <f t="shared" si="44"/>
        <v>10045.49</v>
      </c>
      <c r="L275" s="186">
        <v>21</v>
      </c>
      <c r="M275" s="186">
        <f t="shared" si="45"/>
        <v>0</v>
      </c>
      <c r="N275" s="184">
        <v>0</v>
      </c>
      <c r="O275" s="184">
        <f t="shared" si="46"/>
        <v>0</v>
      </c>
      <c r="P275" s="184">
        <v>0</v>
      </c>
      <c r="Q275" s="184">
        <f t="shared" si="47"/>
        <v>0</v>
      </c>
      <c r="R275" s="186"/>
      <c r="S275" s="186" t="s">
        <v>200</v>
      </c>
      <c r="T275" s="187" t="s">
        <v>201</v>
      </c>
      <c r="U275" s="162">
        <v>0</v>
      </c>
      <c r="V275" s="162">
        <f t="shared" si="48"/>
        <v>0</v>
      </c>
      <c r="W275" s="162"/>
      <c r="X275" s="162" t="s">
        <v>533</v>
      </c>
      <c r="Y275" s="162" t="s">
        <v>141</v>
      </c>
      <c r="Z275" s="152"/>
      <c r="AA275" s="152"/>
      <c r="AB275" s="152"/>
      <c r="AC275" s="152"/>
      <c r="AD275" s="152"/>
      <c r="AE275" s="152"/>
      <c r="AF275" s="152"/>
      <c r="AG275" s="152" t="s">
        <v>539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73">
        <v>168</v>
      </c>
      <c r="B276" s="174" t="s">
        <v>548</v>
      </c>
      <c r="C276" s="189" t="s">
        <v>549</v>
      </c>
      <c r="D276" s="175" t="s">
        <v>532</v>
      </c>
      <c r="E276" s="176">
        <v>1</v>
      </c>
      <c r="F276" s="177">
        <v>0</v>
      </c>
      <c r="G276" s="178">
        <f t="shared" si="42"/>
        <v>0</v>
      </c>
      <c r="H276" s="177">
        <v>0</v>
      </c>
      <c r="I276" s="178">
        <f t="shared" si="43"/>
        <v>0</v>
      </c>
      <c r="J276" s="177">
        <v>0</v>
      </c>
      <c r="K276" s="178">
        <f t="shared" si="44"/>
        <v>0</v>
      </c>
      <c r="L276" s="178">
        <v>21</v>
      </c>
      <c r="M276" s="178">
        <f t="shared" si="45"/>
        <v>0</v>
      </c>
      <c r="N276" s="176">
        <v>0</v>
      </c>
      <c r="O276" s="176">
        <f t="shared" si="46"/>
        <v>0</v>
      </c>
      <c r="P276" s="176">
        <v>0</v>
      </c>
      <c r="Q276" s="176">
        <f t="shared" si="47"/>
        <v>0</v>
      </c>
      <c r="R276" s="178"/>
      <c r="S276" s="178" t="s">
        <v>200</v>
      </c>
      <c r="T276" s="179" t="s">
        <v>201</v>
      </c>
      <c r="U276" s="162">
        <v>0</v>
      </c>
      <c r="V276" s="162">
        <f t="shared" si="48"/>
        <v>0</v>
      </c>
      <c r="W276" s="162"/>
      <c r="X276" s="162" t="s">
        <v>533</v>
      </c>
      <c r="Y276" s="162" t="s">
        <v>141</v>
      </c>
      <c r="Z276" s="152"/>
      <c r="AA276" s="152"/>
      <c r="AB276" s="152"/>
      <c r="AC276" s="152"/>
      <c r="AD276" s="152"/>
      <c r="AE276" s="152"/>
      <c r="AF276" s="152"/>
      <c r="AG276" s="152" t="s">
        <v>534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x14ac:dyDescent="0.2">
      <c r="A277" s="3"/>
      <c r="B277" s="4"/>
      <c r="C277" s="192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AE277">
        <v>15</v>
      </c>
      <c r="AF277">
        <v>21</v>
      </c>
      <c r="AG277" t="s">
        <v>119</v>
      </c>
    </row>
    <row r="278" spans="1:60" x14ac:dyDescent="0.2">
      <c r="A278" s="155"/>
      <c r="B278" s="156" t="s">
        <v>29</v>
      </c>
      <c r="C278" s="193"/>
      <c r="D278" s="157"/>
      <c r="E278" s="158"/>
      <c r="F278" s="158"/>
      <c r="G278" s="172">
        <f>G8+G43+G48+G52+G59+G62+G66+G95+G98+G120+G150+G158+G168+G175+G194+G212+G219+G230+G236+G260+G268</f>
        <v>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E278">
        <f>SUMIF(L7:L276,AE277,G7:G276)</f>
        <v>0</v>
      </c>
      <c r="AF278">
        <f>SUMIF(L7:L276,AF277,G7:G276)</f>
        <v>0</v>
      </c>
      <c r="AG278" t="s">
        <v>550</v>
      </c>
    </row>
    <row r="279" spans="1:60" x14ac:dyDescent="0.2">
      <c r="C279" s="194"/>
      <c r="D279" s="10"/>
      <c r="AG279" t="s">
        <v>551</v>
      </c>
    </row>
    <row r="280" spans="1:60" x14ac:dyDescent="0.2">
      <c r="D280" s="10"/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formatRows="0"/>
  <mergeCells count="45">
    <mergeCell ref="C33:G33"/>
    <mergeCell ref="A1:G1"/>
    <mergeCell ref="C2:G2"/>
    <mergeCell ref="C3:G3"/>
    <mergeCell ref="C4:G4"/>
    <mergeCell ref="C10:G10"/>
    <mergeCell ref="C13:G13"/>
    <mergeCell ref="C19:G19"/>
    <mergeCell ref="C24:G24"/>
    <mergeCell ref="C26:G26"/>
    <mergeCell ref="C28:G28"/>
    <mergeCell ref="C31:G31"/>
    <mergeCell ref="C108:G108"/>
    <mergeCell ref="C36:G36"/>
    <mergeCell ref="C45:G45"/>
    <mergeCell ref="C47:G47"/>
    <mergeCell ref="C50:G50"/>
    <mergeCell ref="C68:G68"/>
    <mergeCell ref="C71:G71"/>
    <mergeCell ref="C79:G79"/>
    <mergeCell ref="C83:G83"/>
    <mergeCell ref="C97:G97"/>
    <mergeCell ref="C102:G102"/>
    <mergeCell ref="C105:G105"/>
    <mergeCell ref="C154:G154"/>
    <mergeCell ref="C110:G110"/>
    <mergeCell ref="C112:G112"/>
    <mergeCell ref="C119:G119"/>
    <mergeCell ref="C125:G125"/>
    <mergeCell ref="C127:G127"/>
    <mergeCell ref="C129:G129"/>
    <mergeCell ref="C131:G131"/>
    <mergeCell ref="C138:G138"/>
    <mergeCell ref="C143:G143"/>
    <mergeCell ref="C146:G146"/>
    <mergeCell ref="C149:G149"/>
    <mergeCell ref="C193:G193"/>
    <mergeCell ref="C202:G202"/>
    <mergeCell ref="C208:G208"/>
    <mergeCell ref="C157:G157"/>
    <mergeCell ref="C167:G167"/>
    <mergeCell ref="C174:G174"/>
    <mergeCell ref="C177:G177"/>
    <mergeCell ref="C179:G179"/>
    <mergeCell ref="C187:G18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0001 2001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'0001 2001 Pol'!Názvy_tisku</vt:lpstr>
      <vt:lpstr>oadresa</vt:lpstr>
      <vt:lpstr>Stavba!Objednatel</vt:lpstr>
      <vt:lpstr>Stavba!Objekt</vt:lpstr>
      <vt:lpstr>'0001 2001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</dc:creator>
  <cp:lastModifiedBy>Jochimová Lenka</cp:lastModifiedBy>
  <cp:lastPrinted>2023-05-26T07:23:19Z</cp:lastPrinted>
  <dcterms:created xsi:type="dcterms:W3CDTF">2009-04-08T07:15:50Z</dcterms:created>
  <dcterms:modified xsi:type="dcterms:W3CDTF">2024-03-07T05:55:41Z</dcterms:modified>
</cp:coreProperties>
</file>